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ocuments\Jhéssika\Secretaria de Transportes\2021\olhos d'agua\PEDRA BRANCA\"/>
    </mc:Choice>
  </mc:AlternateContent>
  <bookViews>
    <workbookView xWindow="0" yWindow="0" windowWidth="20490" windowHeight="7755"/>
  </bookViews>
  <sheets>
    <sheet name="DADOS RECAPEMENTO" sheetId="13" r:id="rId1"/>
    <sheet name="PRODUTOS BETUMINOSOS" sheetId="14" r:id="rId2"/>
    <sheet name="MEMÓRIA DE CÁLCULO" sheetId="1" r:id="rId3"/>
    <sheet name="ORÇAMENTO" sheetId="15" r:id="rId4"/>
  </sheets>
  <definedNames>
    <definedName name="_xlnm.Print_Area" localSheetId="0">'DADOS RECAPEMENTO'!$A$1:$F$21</definedName>
    <definedName name="_xlnm.Print_Area" localSheetId="2">'MEMÓRIA DE CÁLCULO'!$A$1:$L$48</definedName>
    <definedName name="_xlnm.Print_Area" localSheetId="3">ORÇAMENTO!$A$1:$I$44</definedName>
    <definedName name="_xlnm.Print_Area" localSheetId="1">'PRODUTOS BETUMINOSOS'!$A$1:$J$40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3" l="1"/>
  <c r="J7" i="13" l="1"/>
  <c r="J6" i="13"/>
  <c r="J5" i="13"/>
  <c r="F25" i="15" l="1"/>
  <c r="F24" i="15"/>
  <c r="I25" i="1"/>
  <c r="I24" i="1"/>
  <c r="H24" i="15" l="1"/>
  <c r="H25" i="15"/>
  <c r="H29" i="15"/>
  <c r="H28" i="15"/>
  <c r="H30" i="15" l="1"/>
  <c r="K24" i="1"/>
  <c r="K25" i="1"/>
  <c r="K29" i="1" l="1"/>
  <c r="K28" i="1"/>
  <c r="K30" i="1" l="1"/>
  <c r="A14" i="13"/>
  <c r="A4" i="13"/>
  <c r="H9" i="13" l="1"/>
  <c r="F10" i="13" l="1"/>
  <c r="I23" i="1" l="1"/>
  <c r="I22" i="1"/>
  <c r="I10" i="1"/>
  <c r="I12" i="1"/>
  <c r="F22" i="15" l="1"/>
  <c r="F23" i="15"/>
  <c r="H23" i="15" s="1"/>
  <c r="F10" i="15"/>
  <c r="K12" i="1"/>
  <c r="F12" i="15"/>
  <c r="H12" i="15" s="1"/>
  <c r="I21" i="14" l="1"/>
  <c r="I20" i="14"/>
  <c r="I7" i="1" l="1"/>
  <c r="F7" i="15" l="1"/>
  <c r="I8" i="1"/>
  <c r="K7" i="1"/>
  <c r="K8" i="1" l="1"/>
  <c r="F8" i="15"/>
  <c r="K22" i="1"/>
  <c r="K23" i="1"/>
  <c r="H22" i="15" l="1"/>
  <c r="H7" i="15"/>
  <c r="H10" i="15" l="1"/>
  <c r="H8" i="15" l="1"/>
  <c r="E16" i="14"/>
  <c r="E34" i="14" s="1"/>
  <c r="E32" i="14" l="1"/>
  <c r="E33" i="14"/>
  <c r="I22" i="14" l="1"/>
  <c r="I28" i="14" s="1"/>
  <c r="F34" i="14" s="1"/>
  <c r="I27" i="14"/>
  <c r="F33" i="14" s="1"/>
  <c r="I26" i="14"/>
  <c r="F32" i="14" s="1"/>
  <c r="I32" i="14" l="1"/>
  <c r="I34" i="14"/>
  <c r="I33" i="14"/>
  <c r="C6" i="13"/>
  <c r="I17" i="1" s="1"/>
  <c r="F17" i="15" l="1"/>
  <c r="I13" i="1"/>
  <c r="K10" i="1"/>
  <c r="K17" i="1"/>
  <c r="H17" i="15"/>
  <c r="J35" i="1"/>
  <c r="G35" i="15"/>
  <c r="J34" i="1"/>
  <c r="G34" i="15"/>
  <c r="J36" i="1"/>
  <c r="G36" i="15"/>
  <c r="K13" i="1" l="1"/>
  <c r="F13" i="15"/>
  <c r="H13" i="15" s="1"/>
  <c r="I14" i="1"/>
  <c r="I11" i="1"/>
  <c r="F34" i="15"/>
  <c r="F35" i="15" s="1"/>
  <c r="H35" i="15" s="1"/>
  <c r="I34" i="1"/>
  <c r="I18" i="1"/>
  <c r="F18" i="15" l="1"/>
  <c r="H18" i="15" s="1"/>
  <c r="K11" i="1"/>
  <c r="F11" i="15"/>
  <c r="H11" i="15" s="1"/>
  <c r="K14" i="1"/>
  <c r="I16" i="1"/>
  <c r="F14" i="15"/>
  <c r="H14" i="15" s="1"/>
  <c r="I15" i="1"/>
  <c r="H34" i="15"/>
  <c r="I19" i="1"/>
  <c r="K18" i="1"/>
  <c r="I35" i="1"/>
  <c r="K34" i="1"/>
  <c r="I9" i="1"/>
  <c r="K35" i="1" l="1"/>
  <c r="F16" i="15"/>
  <c r="H16" i="15" s="1"/>
  <c r="K16" i="1"/>
  <c r="I20" i="1"/>
  <c r="F19" i="15"/>
  <c r="K9" i="1"/>
  <c r="F9" i="15"/>
  <c r="H9" i="15" s="1"/>
  <c r="F15" i="15"/>
  <c r="H15" i="15" s="1"/>
  <c r="K15" i="1"/>
  <c r="I36" i="1"/>
  <c r="K19" i="1"/>
  <c r="I21" i="1"/>
  <c r="K36" i="1" l="1"/>
  <c r="K37" i="1" s="1"/>
  <c r="K20" i="1"/>
  <c r="F20" i="15"/>
  <c r="H20" i="15" s="1"/>
  <c r="H19" i="15"/>
  <c r="F36" i="15"/>
  <c r="H36" i="15" s="1"/>
  <c r="H37" i="15" s="1"/>
  <c r="K21" i="1"/>
  <c r="F21" i="15"/>
  <c r="H21" i="15" s="1"/>
  <c r="K26" i="1" l="1"/>
  <c r="K31" i="1" s="1"/>
  <c r="H26" i="15"/>
  <c r="H31" i="15" s="1"/>
  <c r="D39" i="15" s="1"/>
  <c r="F40" i="1" l="1"/>
  <c r="I40" i="1" l="1"/>
</calcChain>
</file>

<file path=xl/sharedStrings.xml><?xml version="1.0" encoding="utf-8"?>
<sst xmlns="http://schemas.openxmlformats.org/spreadsheetml/2006/main" count="415" uniqueCount="185">
  <si>
    <t>MEMÓRIA DE CÁLCULO</t>
  </si>
  <si>
    <t>2.1</t>
  </si>
  <si>
    <t>FONTE</t>
  </si>
  <si>
    <t>CÓDIGO</t>
  </si>
  <si>
    <t>UNID.</t>
  </si>
  <si>
    <t>MEMÓRIA</t>
  </si>
  <si>
    <t>QUANT.</t>
  </si>
  <si>
    <t>m²</t>
  </si>
  <si>
    <t>m³</t>
  </si>
  <si>
    <t>AGETOP</t>
  </si>
  <si>
    <t>TRANSPORTE DE ENTULHO PAVIMENTO URBANO</t>
  </si>
  <si>
    <t xml:space="preserve"> </t>
  </si>
  <si>
    <t>m³ x Km</t>
  </si>
  <si>
    <t>t x Km</t>
  </si>
  <si>
    <t>m</t>
  </si>
  <si>
    <t>PAVIMENTAÇÃO</t>
  </si>
  <si>
    <t>LIMPEZA PAVIMENTAÇÃO URBANA</t>
  </si>
  <si>
    <t>CARGA DE ENTULHOS</t>
  </si>
  <si>
    <t>R$/UNID.</t>
  </si>
  <si>
    <t>TOTAL (R$)</t>
  </si>
  <si>
    <t>TRANSPORTE DE MATERIAL DE 1º CATEGORIA À CAMINHÃO (PAVIMENTAÇÃO URBANA)</t>
  </si>
  <si>
    <t>ESCAVAÇÃO E CARGA DE MATERIAL DE JAZIDA COM INDENIZAÇÃO (PAVIMENTAÇÃO URBANA)</t>
  </si>
  <si>
    <t>TRANSPORTE DE MATERIAL DE JAZIDA-CASCALHO (PAVIMENTAÇÃO URBANA)</t>
  </si>
  <si>
    <t>IMPRIMAÇÃO (PAVIMENTAÇÃO URBANA)</t>
  </si>
  <si>
    <t>PINTURA DE LIGAÇÃO (PAVIMENTAÇÃO URBANA)</t>
  </si>
  <si>
    <t>CONCRETO BETUMINOSO USINADO À QUENTE-CBUQ (AC/BC) (PAVIMENTAÇÃO URBANA)</t>
  </si>
  <si>
    <t>MEIO FIO COM SARJETA - MFU02</t>
  </si>
  <si>
    <t>ESTABILIZAÇÃO GRANULOMÉTRICA SEM MISTURA (PAVIMENTAÇÃO URBANA)</t>
  </si>
  <si>
    <t>ANP</t>
  </si>
  <si>
    <t>-</t>
  </si>
  <si>
    <t>Kg</t>
  </si>
  <si>
    <t>TOTAL:</t>
  </si>
  <si>
    <t>UNIDADE</t>
  </si>
  <si>
    <t>INSUMOS</t>
  </si>
  <si>
    <t>CIMENTO ASFÁLTICO CAP 50/70</t>
  </si>
  <si>
    <t>EMULSÕES ASFÁLTICA RR2C</t>
  </si>
  <si>
    <t>2.2</t>
  </si>
  <si>
    <t>2.0</t>
  </si>
  <si>
    <t>1.0</t>
  </si>
  <si>
    <t>ITEM</t>
  </si>
  <si>
    <t>CUSTO TOTAL DA OBRA:</t>
  </si>
  <si>
    <t>2.3</t>
  </si>
  <si>
    <t>1.0.1</t>
  </si>
  <si>
    <t>1.0.2</t>
  </si>
  <si>
    <t>1.0.3</t>
  </si>
  <si>
    <t>1.0.4</t>
  </si>
  <si>
    <t>1.0.5</t>
  </si>
  <si>
    <t>1.0.6</t>
  </si>
  <si>
    <t>1.0.7</t>
  </si>
  <si>
    <t>1.0.8</t>
  </si>
  <si>
    <t>1.0.9</t>
  </si>
  <si>
    <t>1.0.10</t>
  </si>
  <si>
    <t>1.0.11</t>
  </si>
  <si>
    <t>1.0.12</t>
  </si>
  <si>
    <t>1.0.13</t>
  </si>
  <si>
    <t>1.0.14</t>
  </si>
  <si>
    <t>1.0.15</t>
  </si>
  <si>
    <t>1.0.16</t>
  </si>
  <si>
    <t>Comprimento Total (m)</t>
  </si>
  <si>
    <t>Largura (m)</t>
  </si>
  <si>
    <t>Folga p/ Limpeza (m)</t>
  </si>
  <si>
    <t>Folga p/ Terraplanagem (m)</t>
  </si>
  <si>
    <t>Área Média dos Raios (m²)</t>
  </si>
  <si>
    <t>Quantidade de Raios (unid.)</t>
  </si>
  <si>
    <t>Espessura de Limpeza (m)</t>
  </si>
  <si>
    <t>DT Limpeza (Km)</t>
  </si>
  <si>
    <t>COMPRIMENTO x (LARGURA + FOLGA P/ LIMPEZA)</t>
  </si>
  <si>
    <t>ÁREA DE LIMPEZA x ESPESSURA DE LIMPEZA</t>
  </si>
  <si>
    <t>ÁREA DE LIMPEZA x ESPESSURA DE LIMPEZA x DT LIMPEZA</t>
  </si>
  <si>
    <t>Espessura de Corte Subleito (m)</t>
  </si>
  <si>
    <t>Área de Esquina (m²)</t>
  </si>
  <si>
    <t>Empolamento de Base (%)</t>
  </si>
  <si>
    <t>Empolamento de Subleito (%)</t>
  </si>
  <si>
    <t xml:space="preserve">COMPRIMENTO x (LARGURA + FOLGA P/ TERRAPLANAGEM) + ÁREA DE ESQUINAS </t>
  </si>
  <si>
    <t>DT Corte Subleito (Km)</t>
  </si>
  <si>
    <t>Espessura da Base (m)</t>
  </si>
  <si>
    <t>DT Cascalho (Km)</t>
  </si>
  <si>
    <t>Espessura do Asfalto (m)</t>
  </si>
  <si>
    <t>Largura da Sarjeta (m)</t>
  </si>
  <si>
    <t>PERFIL:</t>
  </si>
  <si>
    <t xml:space="preserve">COMPRIMENTO x (LARGURA - MEDIDA DA SARJETA) + ÁREA DE ESQUINAS </t>
  </si>
  <si>
    <t>DT CBUQ (Km)</t>
  </si>
  <si>
    <t>DT do Agregado (Km)</t>
  </si>
  <si>
    <t>Porcentagem do Agregado (%)</t>
  </si>
  <si>
    <t>Densidade do CBUQ (T/m³)</t>
  </si>
  <si>
    <t>Densidade do Agregado (T/m³)</t>
  </si>
  <si>
    <t>Qtd. Cruzamentos (unid.)</t>
  </si>
  <si>
    <t>Largura Média Cruzamentos (m)</t>
  </si>
  <si>
    <t>Taxa de Aplicação CM 30 (L/m²)</t>
  </si>
  <si>
    <t>Taxa de Aplicação RR2C (L/m²)</t>
  </si>
  <si>
    <t>COMPRIMENTO x (LARGURA - MEDIDA DA SARJETA) + ÁREAS ESQUINAS x TAXA DE APLICAÇÃO RR2C</t>
  </si>
  <si>
    <t>COMPRIMENTO x (LARGURA - MEDIDA DA SARJETA) + ÁREAS ESQUINAS x ESPESSURA DO ASFALTO x DENSIDADE CBUQ x PORCENTAGEM DE CAP NO CBUQ</t>
  </si>
  <si>
    <t>Porcentagem de CAP no CBUQ (%)</t>
  </si>
  <si>
    <t>T</t>
  </si>
  <si>
    <t>Largura Calçada (m)</t>
  </si>
  <si>
    <t>Não-Abaulado</t>
  </si>
  <si>
    <t>VALOR BASE NA MÉDIA PONDERADA MENSAL DE PRODUTOS BETUMINOSOS (TABELAS ANP)</t>
  </si>
  <si>
    <t>PRODUTO</t>
  </si>
  <si>
    <t>DATA BASE</t>
  </si>
  <si>
    <t>VALOR MÉDIO (R$)</t>
  </si>
  <si>
    <t>CÁLCULO DO FRETE - PORTARIA DNIT N° 1078 11/08/2015</t>
  </si>
  <si>
    <t>DISTÂNCIA DE TRANSPORTE (Km)</t>
  </si>
  <si>
    <t>FRETE (R$)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</si>
  <si>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</si>
  <si>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</si>
  <si>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</si>
  <si>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</si>
  <si>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</si>
  <si>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</si>
  <si>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</si>
  <si>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</si>
  <si>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</si>
  <si>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</si>
  <si>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FRETE ROD PAVIMENTADA = ( 26,939 + 0,253 X DT ) * ( IPAV )</t>
  </si>
  <si>
    <t>IPAV = ( IND. IPAV MES / IND. IPAV BASE)</t>
  </si>
  <si>
    <t>Indice base IPAV</t>
  </si>
  <si>
    <t>Indice mês IPAV</t>
  </si>
  <si>
    <t>DT ( Km )</t>
  </si>
  <si>
    <t>Valor do Frete</t>
  </si>
  <si>
    <t>TRANSPORTE COMERCIAL DE AGREGADO (PAVIMENTAÇÃO URBANA)</t>
  </si>
  <si>
    <t>TRANSPORTE COMERCIAL DE MASSA ASFÁLTICA (PAVIMENTAÇÃO URBANA)</t>
  </si>
  <si>
    <t>Valor do m²</t>
  </si>
  <si>
    <t>1.0.17</t>
  </si>
  <si>
    <t>MEIO FIO SEM SARJETA - MFU01</t>
  </si>
  <si>
    <t>COMPRIMENTO - (QUANTIDADE DE CRUZAMENTOS x LARGURA MÉDIA DOS CRUZAMENTOS)</t>
  </si>
  <si>
    <t>ORÇAMENTO</t>
  </si>
  <si>
    <t xml:space="preserve">CUSTO TOTAL DA OBRA/ÁREA TOTAL </t>
  </si>
  <si>
    <t>PRODUTO BETUMINOSO</t>
  </si>
  <si>
    <t>Engenheiro Luis Severo Braga Gomides</t>
  </si>
  <si>
    <t>Secretário Municipal de Transportes</t>
  </si>
  <si>
    <t>____________________________________________</t>
  </si>
  <si>
    <t>REGULARIZAÇÃO E COMPACTAÇÃO DO SUB-LEITO (PAVIMENTAÇÃO URBANA)</t>
  </si>
  <si>
    <t>ESCAVAÇÃO E CARGA DE MATERIAL DE 1ºCATEGORIA (PAVIMENTAÇÃO URBANA)</t>
  </si>
  <si>
    <t>(COMPRIMENTO x (LARGURA + FOLGA P/ TERRAPLANAGEM) + ÁREA DE ESQUINAS) x ESPESSURA DA BASE</t>
  </si>
  <si>
    <t>(COMPRIMENTO x (LARGURA + FOLGA P/ TERRAPLANAGEM) + ÁREA DE ESQUINAS) x ESPESSURA DA BASE x DT CASCALHO X EMPOLAMENTO DE BASE</t>
  </si>
  <si>
    <t>(COMPRIMENTO x (LARGURA - MEDIDA DA SARJETA) + ÁREAS ESQUINAS) x ESPESSURA DO ASFALTO</t>
  </si>
  <si>
    <t>(COMPRIMENTO x (LARGURA - MEDIDA DA SARJETA) + ÁREAS ESQUINAS) x ESPESSURA DO ASFALTO x DENSIDADE DO CBUQ x DT CBUQ</t>
  </si>
  <si>
    <t xml:space="preserve">((COMPRIMENTO x (LARGURA - MEDIDA DA SARJETA) + ÁREAS ESQUINAS) x ESPESSURA DO ASFALTO x DENSIDADE DO CBUQ x PORCENTAGEM DO AGREGADO / DENSIDADE DO AGREGADO) x DT DO AGREGADO </t>
  </si>
  <si>
    <t>2 x COMPRIMENTO - (QUANTIDADE DE CRUZAMENTOS x LARGURA MÉDIA DOS CRUZAMENTOS)</t>
  </si>
  <si>
    <t>Corte sub leito  (m³)</t>
  </si>
  <si>
    <t>Aterro p/ Greide de subleito (m³)</t>
  </si>
  <si>
    <t>COMPACTAÇÃO A 100% DO PROCTOR NORMAL</t>
  </si>
  <si>
    <t xml:space="preserve">(VOLUME DE ATERRO ATÉ GREIDE PARA SUB LEITO)   LEVANTAMENTO TOPOGRÁFICO </t>
  </si>
  <si>
    <t>EMULSÃO ASFÁLTICA PARA SERVIÇO DE IMPRIMAÇÃO</t>
  </si>
  <si>
    <t>TIPO DE SERVIÇO: TERRAPLENAGEM, PAVIMENTAÇÃO ASFÁLTICA E EXECUÇÃO DE MEIO-FIO</t>
  </si>
  <si>
    <t>REFERÊNCIA: TABELA DE TERRAPLENAGEM, PAVIMENTAÇÃO E OBRAS DE ARTE ESPECIAIS - MARÇO 2018 - COM DESONERAÇÃO (T135) E TABELA ANP PRODUTO/REGIÃO ABRIL 2021</t>
  </si>
  <si>
    <t xml:space="preserve">                 PREFEITURA MUNICIPAL DE CATALÃO SECRETARIA MUNICIPAL DE TRANSPORTE ADMINISTRAÇÃO: 2021/2024</t>
  </si>
  <si>
    <t>DADOS PARA RECAPEAMENTO DE PEDRA BRANCA</t>
  </si>
  <si>
    <t>LOCAL: PEDRA BRANCA</t>
  </si>
  <si>
    <t>VOLUME DIMENSIONADO COM BASE NO LEVANTAMENTO TOPOGRÁFICO</t>
  </si>
  <si>
    <t>VOLUME DIMENSIONADO COM BASE NO LEVANTAMENTO TOPOGRÁFICO x DT CORTE SUBLEITO  x EMPOLAMENTO DE SUBLEITO</t>
  </si>
  <si>
    <t>COMPRIMENTO x (LARGURA - MEDIDA DA SARJETA) + ÁREAS ESQUINAS x TAXA DE APLICAÇÃO EMULSÃO ASFÁLTICA PARA SERVIÇO DE IMPRIMAÇÃO</t>
  </si>
  <si>
    <t>SOMATÓRIA:</t>
  </si>
  <si>
    <t>GALERIA DE ÁGUAS PLUVIAIS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</si>
  <si>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</si>
  <si>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</si>
  <si>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</si>
  <si>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</si>
  <si>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</si>
  <si>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</si>
  <si>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</si>
  <si>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</si>
  <si>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</si>
  <si>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</si>
  <si>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</si>
  <si>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</si>
  <si>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</si>
  <si>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</si>
  <si>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</si>
  <si>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</si>
  <si>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</si>
  <si>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DESCIDA D'ÁGUA DE ATERROS TIPO RÁPIDO - DAR 02 (AC/BC)</t>
  </si>
  <si>
    <t>M</t>
  </si>
  <si>
    <t>CONFORME PROJETO</t>
  </si>
  <si>
    <t>DISSIPADOR DE ENERGIA - DED 01 (AC/BC)</t>
  </si>
  <si>
    <t>1.0.22</t>
  </si>
  <si>
    <t>REMOÇÃO DE CERCA</t>
  </si>
  <si>
    <t>1.0.23</t>
  </si>
  <si>
    <t>CERCA DE VEDAÇÃO DE FAIXA DE DOMÍNIO EM MADEIRA</t>
  </si>
  <si>
    <t>PEDRA BRANCA</t>
  </si>
  <si>
    <t>SOMATÓRIO:</t>
  </si>
  <si>
    <t>1.0.18</t>
  </si>
  <si>
    <t>1.0.19</t>
  </si>
  <si>
    <t>Interferência com cerca (m)</t>
  </si>
  <si>
    <t>Catalão, 16 de julho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</si>
</sst>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R$&quot;\ #,##0.00;\-&quot;R$&quot;\ #,##0.00"/>
    <numFmt numFmtId="164" formatCode="&quot;R$&quot;#,##0.00;\-&quot;R$&quot;#,##0.00"/>
    <numFmt numFmtId="165" formatCode="0.000"/>
    <numFmt numFmtId="166" formatCode="&quot;R$&quot;\ #,##0.0000"/>
    <numFmt numFmtId="167" formatCode="&quot;R$&quot;\ #,##0.00"/>
    <numFmt numFmtId="168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9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0" borderId="0" xfId="0" applyNumberFormat="1" applyFont="1" applyBorder="1" applyAlignment="1">
      <alignment vertical="center" wrapText="1"/>
    </xf>
    <xf numFmtId="0" fontId="0" fillId="4" borderId="0" xfId="0" applyFill="1" applyBorder="1"/>
    <xf numFmtId="0" fontId="2" fillId="0" borderId="4" xfId="0" applyFont="1" applyBorder="1"/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2" fillId="4" borderId="0" xfId="0" applyFont="1" applyFill="1" applyBorder="1"/>
    <xf numFmtId="0" fontId="3" fillId="4" borderId="6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6" xfId="0" applyFont="1" applyFill="1" applyBorder="1"/>
    <xf numFmtId="2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167" fontId="5" fillId="0" borderId="9" xfId="0" applyNumberFormat="1" applyFont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1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7" fontId="3" fillId="4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" fontId="0" fillId="4" borderId="1" xfId="0" applyNumberFormat="1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168" fontId="0" fillId="0" borderId="8" xfId="0" applyNumberForma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167" fontId="9" fillId="4" borderId="12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4" borderId="1" xfId="0" applyNumberFormat="1" applyFont="1" applyFill="1" applyBorder="1" applyAlignment="1">
      <alignment horizontal="center"/>
    </xf>
    <xf numFmtId="4" fontId="0" fillId="0" borderId="0" xfId="0" applyNumberFormat="1"/>
    <xf numFmtId="2" fontId="0" fillId="0" borderId="8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vertical="center" wrapText="1"/>
    </xf>
    <xf numFmtId="4" fontId="2" fillId="4" borderId="0" xfId="0" applyNumberFormat="1" applyFont="1" applyFill="1" applyBorder="1"/>
    <xf numFmtId="4" fontId="0" fillId="0" borderId="0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167" fontId="3" fillId="4" borderId="14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7" fontId="2" fillId="0" borderId="1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16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8" fontId="0" fillId="0" borderId="0" xfId="0" applyNumberFormat="1"/>
    <xf numFmtId="0" fontId="6" fillId="4" borderId="0" xfId="0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167" fontId="0" fillId="0" borderId="8" xfId="0" applyNumberFormat="1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67" fontId="2" fillId="4" borderId="8" xfId="0" applyNumberFormat="1" applyFont="1" applyFill="1" applyBorder="1" applyAlignment="1">
      <alignment horizontal="right" vertical="center" wrapText="1"/>
    </xf>
    <xf numFmtId="167" fontId="2" fillId="4" borderId="9" xfId="0" applyNumberFormat="1" applyFont="1" applyFill="1" applyBorder="1" applyAlignment="1">
      <alignment horizontal="right" vertical="center" wrapText="1"/>
    </xf>
    <xf numFmtId="167" fontId="2" fillId="4" borderId="10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right" vertical="center" wrapText="1"/>
    </xf>
    <xf numFmtId="0" fontId="3" fillId="4" borderId="9" xfId="0" applyNumberFormat="1" applyFont="1" applyFill="1" applyBorder="1" applyAlignment="1">
      <alignment horizontal="right" vertical="center" wrapText="1"/>
    </xf>
    <xf numFmtId="0" fontId="3" fillId="4" borderId="10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145790</xdr:colOff>
      <xdr:row>0</xdr:row>
      <xdr:rowOff>48597</xdr:rowOff>
    </xdr:from>
    <xdr:ext cx="1873249" cy="514350"/>
    <xdr:pic>
      <xdr:nvPicPr>
        <xdr:cNvPr id="3" name="Imagem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515127" y="48597"/>
          <a:ext cx="187324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57150</xdr:rowOff>
    </xdr:from>
    <xdr:ext cx="1873249" cy="514350"/>
    <xdr:pic>
      <xdr:nvPicPr>
        <xdr:cNvPr id="2" name="Imagem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47625" y="57150"/>
          <a:ext cx="187324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tabSelected="1" workbookViewId="0">
      <selection activeCell="L8" sqref="L8"/>
    </sheetView>
  </sheetViews>
  <sheetFormatPr defaultRowHeight="15" x14ac:dyDescent="0.25"/>
  <cols>
    <col min="1" max="1" width="17" customWidth="1"/>
    <col min="2" max="2" width="18.5703125" customWidth="1"/>
    <col min="3" max="3" width="20.7109375" customWidth="1"/>
    <col min="4" max="4" width="22.5703125" customWidth="1"/>
    <col min="5" max="5" width="24.140625" customWidth="1"/>
    <col min="6" max="6" width="22.140625" customWidth="1"/>
  </cols>
  <sheetData>
    <row r="1" spans="1:11" ht="17.25" customHeight="1" x14ac:dyDescent="0.25">
      <c r="A1" s="122" t="s">
        <v>147</v>
      </c>
      <c r="B1" s="122"/>
      <c r="C1" s="122"/>
      <c r="D1" s="9"/>
      <c r="E1" s="9"/>
      <c r="F1" s="9"/>
    </row>
    <row r="2" spans="1:11" ht="17.25" x14ac:dyDescent="0.25">
      <c r="A2" s="94" t="s">
        <v>79</v>
      </c>
      <c r="B2" s="94" t="s">
        <v>95</v>
      </c>
      <c r="C2" s="7"/>
      <c r="D2" s="8"/>
      <c r="E2" s="8"/>
      <c r="F2" s="8"/>
    </row>
    <row r="3" spans="1:11" ht="36" customHeight="1" x14ac:dyDescent="0.25">
      <c r="A3" s="56" t="s">
        <v>58</v>
      </c>
      <c r="B3" s="56" t="s">
        <v>59</v>
      </c>
      <c r="C3" s="56" t="s">
        <v>60</v>
      </c>
      <c r="D3" s="56" t="s">
        <v>61</v>
      </c>
      <c r="E3" s="56" t="s">
        <v>63</v>
      </c>
      <c r="F3" s="61" t="s">
        <v>62</v>
      </c>
    </row>
    <row r="4" spans="1:11" x14ac:dyDescent="0.25">
      <c r="A4" s="70">
        <f>416.888+214.419+187.123+145.661+164.742+210.05</f>
        <v>1338.883</v>
      </c>
      <c r="B4" s="55">
        <v>7</v>
      </c>
      <c r="C4" s="55">
        <v>2</v>
      </c>
      <c r="D4" s="55">
        <v>1</v>
      </c>
      <c r="E4" s="55">
        <v>33</v>
      </c>
      <c r="F4" s="62">
        <v>5</v>
      </c>
    </row>
    <row r="5" spans="1:11" ht="30" x14ac:dyDescent="0.25">
      <c r="A5" s="55" t="s">
        <v>64</v>
      </c>
      <c r="B5" s="55" t="s">
        <v>65</v>
      </c>
      <c r="C5" s="55" t="s">
        <v>70</v>
      </c>
      <c r="D5" s="55" t="s">
        <v>69</v>
      </c>
      <c r="E5" s="55" t="s">
        <v>72</v>
      </c>
      <c r="F5" s="62" t="s">
        <v>71</v>
      </c>
      <c r="J5" s="118">
        <f>(A4+A14)*2</f>
        <v>6320.5860000000002</v>
      </c>
      <c r="K5" s="118">
        <f>A4+A14</f>
        <v>3160.2930000000001</v>
      </c>
    </row>
    <row r="6" spans="1:11" x14ac:dyDescent="0.25">
      <c r="A6" s="55">
        <v>0.1</v>
      </c>
      <c r="B6" s="82">
        <v>15.7</v>
      </c>
      <c r="C6" s="58">
        <f>E4*F4</f>
        <v>165</v>
      </c>
      <c r="D6" s="58">
        <v>0.18</v>
      </c>
      <c r="E6" s="58">
        <v>1.25</v>
      </c>
      <c r="F6" s="62">
        <v>1.25</v>
      </c>
      <c r="J6" s="81">
        <f>E12+E14</f>
        <v>4730.6059999999998</v>
      </c>
    </row>
    <row r="7" spans="1:11" ht="30" customHeight="1" x14ac:dyDescent="0.25">
      <c r="A7" s="55" t="s">
        <v>75</v>
      </c>
      <c r="B7" s="55" t="s">
        <v>74</v>
      </c>
      <c r="C7" s="55" t="s">
        <v>76</v>
      </c>
      <c r="D7" s="55" t="s">
        <v>77</v>
      </c>
      <c r="E7" s="90" t="s">
        <v>78</v>
      </c>
      <c r="F7" s="62" t="s">
        <v>86</v>
      </c>
      <c r="J7" s="118">
        <f>J5-J6</f>
        <v>1589.9800000000005</v>
      </c>
    </row>
    <row r="8" spans="1:11" x14ac:dyDescent="0.25">
      <c r="A8" s="55">
        <v>0.15</v>
      </c>
      <c r="B8" s="82">
        <v>15.7</v>
      </c>
      <c r="C8" s="82">
        <v>15.7</v>
      </c>
      <c r="D8" s="55">
        <v>0.03</v>
      </c>
      <c r="E8" s="55">
        <v>0.3</v>
      </c>
      <c r="F8" s="62">
        <v>9</v>
      </c>
    </row>
    <row r="9" spans="1:11" ht="30" x14ac:dyDescent="0.25">
      <c r="A9" s="57" t="s">
        <v>84</v>
      </c>
      <c r="B9" s="57" t="s">
        <v>81</v>
      </c>
      <c r="C9" s="60" t="s">
        <v>82</v>
      </c>
      <c r="D9" s="57" t="s">
        <v>83</v>
      </c>
      <c r="E9" s="61" t="s">
        <v>85</v>
      </c>
      <c r="F9" s="85" t="s">
        <v>87</v>
      </c>
      <c r="H9">
        <f>A4*B4+A14*B14</f>
        <v>20300.641000000003</v>
      </c>
    </row>
    <row r="10" spans="1:11" x14ac:dyDescent="0.25">
      <c r="A10" s="58">
        <v>2.4</v>
      </c>
      <c r="B10" s="83">
        <v>67.5</v>
      </c>
      <c r="C10" s="84">
        <v>28.4</v>
      </c>
      <c r="D10" s="59">
        <v>0.94799999999999995</v>
      </c>
      <c r="E10" s="62">
        <v>1.4</v>
      </c>
      <c r="F10" s="86">
        <f>(7+6)/2</f>
        <v>6.5</v>
      </c>
    </row>
    <row r="11" spans="1:11" ht="30" x14ac:dyDescent="0.25">
      <c r="A11" s="56" t="s">
        <v>94</v>
      </c>
      <c r="B11" s="57" t="s">
        <v>88</v>
      </c>
      <c r="C11" s="57" t="s">
        <v>89</v>
      </c>
      <c r="D11" s="57" t="s">
        <v>92</v>
      </c>
      <c r="E11" s="68" t="s">
        <v>26</v>
      </c>
      <c r="F11" s="116" t="s">
        <v>183</v>
      </c>
      <c r="G11" s="1"/>
    </row>
    <row r="12" spans="1:11" x14ac:dyDescent="0.25">
      <c r="A12" s="55">
        <v>0</v>
      </c>
      <c r="B12" s="58">
        <v>1</v>
      </c>
      <c r="C12" s="58">
        <v>0.5</v>
      </c>
      <c r="D12" s="59">
        <v>5.1999999999999998E-2</v>
      </c>
      <c r="E12" s="91">
        <v>2365.3029999999999</v>
      </c>
      <c r="F12" s="117">
        <v>823.74300000000005</v>
      </c>
      <c r="G12" s="1"/>
    </row>
    <row r="13" spans="1:11" ht="30" x14ac:dyDescent="0.25">
      <c r="A13" s="56" t="s">
        <v>58</v>
      </c>
      <c r="B13" s="57" t="s">
        <v>59</v>
      </c>
      <c r="C13" s="60" t="s">
        <v>139</v>
      </c>
      <c r="D13" s="57" t="s">
        <v>140</v>
      </c>
      <c r="E13" s="104" t="s">
        <v>123</v>
      </c>
      <c r="F13" s="1"/>
      <c r="G13" s="1"/>
    </row>
    <row r="14" spans="1:11" x14ac:dyDescent="0.25">
      <c r="A14" s="93">
        <f>95.697+111.476+580.571+580.571+82.272+143.171+58.891+168.761</f>
        <v>1821.41</v>
      </c>
      <c r="B14" s="113">
        <v>6</v>
      </c>
      <c r="C14" s="92">
        <v>4823.21</v>
      </c>
      <c r="D14" s="60">
        <v>849.68</v>
      </c>
      <c r="E14" s="91">
        <v>2365.3029999999999</v>
      </c>
    </row>
    <row r="15" spans="1:11" x14ac:dyDescent="0.25">
      <c r="C15" s="69"/>
      <c r="D15" s="69"/>
    </row>
    <row r="16" spans="1:11" ht="15.75" x14ac:dyDescent="0.25">
      <c r="A16" s="119" t="s">
        <v>184</v>
      </c>
      <c r="B16" s="119"/>
      <c r="C16" s="119"/>
      <c r="D16" s="119"/>
      <c r="E16" s="119"/>
      <c r="F16" s="119"/>
    </row>
    <row r="17" spans="1:6" x14ac:dyDescent="0.25">
      <c r="A17" s="1"/>
      <c r="B17" s="1"/>
    </row>
    <row r="18" spans="1:6" ht="15.75" x14ac:dyDescent="0.25">
      <c r="A18" s="120" t="s">
        <v>130</v>
      </c>
      <c r="B18" s="120"/>
      <c r="C18" s="120"/>
      <c r="D18" s="120"/>
      <c r="E18" s="120"/>
      <c r="F18" s="120"/>
    </row>
    <row r="19" spans="1:6" ht="15.75" x14ac:dyDescent="0.25">
      <c r="A19" s="121" t="s">
        <v>128</v>
      </c>
      <c r="B19" s="121"/>
      <c r="C19" s="121"/>
      <c r="D19" s="121"/>
      <c r="E19" s="121"/>
      <c r="F19" s="121"/>
    </row>
    <row r="20" spans="1:6" ht="15.75" x14ac:dyDescent="0.25">
      <c r="A20" s="121" t="s">
        <v>129</v>
      </c>
      <c r="B20" s="121"/>
      <c r="C20" s="121"/>
      <c r="D20" s="121"/>
      <c r="E20" s="121"/>
      <c r="F20" s="121"/>
    </row>
  </sheetData>
  <mergeCells count="5">
    <mergeCell ref="A16:F16"/>
    <mergeCell ref="A18:F18"/>
    <mergeCell ref="A19:F19"/>
    <mergeCell ref="A20:F20"/>
    <mergeCell ref="A1:C1"/>
  </mergeCells>
  <dataValidations count="2">
    <dataValidation type="list" allowBlank="1" showInputMessage="1" showErrorMessage="1" promptTitle="SELECIONE O TIPO DE PERFIL " prompt="SELECIONE O TIPO DE PERFIL " sqref="B2">
      <formula1>"Abaulado,Não-Abaulado"</formula1>
    </dataValidation>
    <dataValidation type="list" allowBlank="1" showInputMessage="1" showErrorMessage="1" promptTitle="SELECIONE O TIPO DE PERFIL " prompt="SELECIONE O TIPO DE PERFIL " sqref="C2">
      <formula1>$G$2:$G$3</formula1>
    </dataValidation>
  </dataValidations>
  <pageMargins left="0.51181102362204722" right="0.51181102362204722" top="0.78740157480314965" bottom="0.78740157480314965" header="0.31496062992125984" footer="0.31496062992125984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28" zoomScale="86" zoomScaleNormal="86" workbookViewId="0">
      <selection activeCell="E15" sqref="E15:G15"/>
    </sheetView>
  </sheetViews>
  <sheetFormatPr defaultRowHeight="15" x14ac:dyDescent="0.25"/>
  <cols>
    <col min="1" max="1" width="5.85546875" customWidth="1"/>
    <col min="4" max="4" width="12.140625" customWidth="1"/>
    <col min="5" max="5" width="10.85546875" customWidth="1"/>
  </cols>
  <sheetData>
    <row r="1" spans="1:10" ht="21" x14ac:dyDescent="0.35">
      <c r="A1" s="141" t="s">
        <v>127</v>
      </c>
      <c r="B1" s="141"/>
      <c r="C1" s="141"/>
      <c r="D1" s="141"/>
      <c r="E1" s="141"/>
      <c r="F1" s="141"/>
      <c r="G1" s="141"/>
      <c r="H1" s="141"/>
      <c r="I1" s="141"/>
    </row>
    <row r="3" spans="1:10" ht="15" customHeight="1" x14ac:dyDescent="0.25">
      <c r="A3" s="125" t="s">
        <v>96</v>
      </c>
      <c r="B3" s="125"/>
      <c r="C3" s="125"/>
      <c r="D3" s="125"/>
      <c r="E3" s="125"/>
      <c r="F3" s="125"/>
      <c r="G3" s="125"/>
      <c r="H3" s="125"/>
      <c r="I3" s="125"/>
      <c r="J3" s="35"/>
    </row>
    <row r="4" spans="1:10" ht="30" customHeight="1" x14ac:dyDescent="0.25">
      <c r="A4" s="32" t="s">
        <v>39</v>
      </c>
      <c r="B4" s="124" t="s">
        <v>97</v>
      </c>
      <c r="C4" s="124"/>
      <c r="D4" s="124"/>
      <c r="E4" s="124" t="s">
        <v>98</v>
      </c>
      <c r="F4" s="124"/>
      <c r="G4" s="32" t="s">
        <v>32</v>
      </c>
      <c r="H4" s="124" t="s">
        <v>99</v>
      </c>
      <c r="I4" s="124"/>
      <c r="J4" s="35"/>
    </row>
    <row r="5" spans="1:10" ht="30" customHeight="1" x14ac:dyDescent="0.25">
      <c r="A5" s="29">
        <v>1</v>
      </c>
      <c r="B5" s="126" t="s">
        <v>143</v>
      </c>
      <c r="C5" s="126"/>
      <c r="D5" s="126"/>
      <c r="E5" s="127">
        <v>44317</v>
      </c>
      <c r="F5" s="128"/>
      <c r="G5" s="31" t="s">
        <v>30</v>
      </c>
      <c r="H5" s="129">
        <v>2.457967603936039</v>
      </c>
      <c r="I5" s="130"/>
      <c r="J5" s="35"/>
    </row>
    <row r="6" spans="1:10" ht="15" customHeight="1" x14ac:dyDescent="0.25">
      <c r="A6" s="29">
        <v>2</v>
      </c>
      <c r="B6" s="126" t="s">
        <v>35</v>
      </c>
      <c r="C6" s="126"/>
      <c r="D6" s="126"/>
      <c r="E6" s="127">
        <v>44317</v>
      </c>
      <c r="F6" s="128"/>
      <c r="G6" s="31" t="s">
        <v>30</v>
      </c>
      <c r="H6" s="129">
        <v>2.55678904744657</v>
      </c>
      <c r="I6" s="130"/>
      <c r="J6" s="35"/>
    </row>
    <row r="7" spans="1:10" ht="15" customHeight="1" x14ac:dyDescent="0.25">
      <c r="A7" s="29">
        <v>3</v>
      </c>
      <c r="B7" s="126" t="s">
        <v>34</v>
      </c>
      <c r="C7" s="126"/>
      <c r="D7" s="126"/>
      <c r="E7" s="127">
        <v>44317</v>
      </c>
      <c r="F7" s="128"/>
      <c r="G7" s="31" t="s">
        <v>30</v>
      </c>
      <c r="H7" s="129">
        <v>3.66991094215367</v>
      </c>
      <c r="I7" s="130"/>
      <c r="J7" s="35"/>
    </row>
    <row r="8" spans="1:10" x14ac:dyDescent="0.25">
      <c r="A8" s="22"/>
      <c r="B8" s="35"/>
      <c r="C8" s="35"/>
      <c r="D8" s="35"/>
      <c r="E8" s="35"/>
      <c r="F8" s="35"/>
      <c r="G8" s="35"/>
      <c r="H8" s="35"/>
      <c r="I8" s="35"/>
      <c r="J8" s="35"/>
    </row>
    <row r="9" spans="1:10" ht="15" customHeight="1" x14ac:dyDescent="0.25">
      <c r="A9" s="123" t="s">
        <v>100</v>
      </c>
      <c r="B9" s="123"/>
      <c r="C9" s="123"/>
      <c r="D9" s="123"/>
      <c r="E9" s="123"/>
      <c r="F9" s="123"/>
      <c r="G9" s="123"/>
      <c r="H9" s="35"/>
      <c r="I9" s="35"/>
      <c r="J9" s="35"/>
    </row>
    <row r="10" spans="1:10" ht="15" customHeight="1" x14ac:dyDescent="0.25">
      <c r="A10" s="123" t="s">
        <v>113</v>
      </c>
      <c r="B10" s="123"/>
      <c r="C10" s="123"/>
      <c r="D10" s="123"/>
      <c r="E10" s="123"/>
      <c r="F10" s="123"/>
      <c r="G10" s="123"/>
      <c r="H10" s="35"/>
      <c r="I10" s="35"/>
      <c r="J10" s="35"/>
    </row>
    <row r="11" spans="1:10" x14ac:dyDescent="0.25">
      <c r="A11" s="123" t="s">
        <v>114</v>
      </c>
      <c r="B11" s="123"/>
      <c r="C11" s="123"/>
      <c r="D11" s="123"/>
      <c r="E11" s="123"/>
      <c r="F11" s="123"/>
      <c r="G11" s="123"/>
      <c r="H11" s="35"/>
      <c r="I11" s="35"/>
      <c r="J11" s="35"/>
    </row>
    <row r="12" spans="1:10" x14ac:dyDescent="0.25">
      <c r="A12" s="124" t="s">
        <v>101</v>
      </c>
      <c r="B12" s="124"/>
      <c r="C12" s="124"/>
      <c r="D12" s="124"/>
      <c r="E12" s="124" t="s">
        <v>102</v>
      </c>
      <c r="F12" s="124"/>
      <c r="G12" s="124"/>
      <c r="H12" s="35"/>
      <c r="I12" s="35"/>
      <c r="J12" s="35"/>
    </row>
    <row r="13" spans="1:10" x14ac:dyDescent="0.25">
      <c r="A13" s="34">
        <v>1</v>
      </c>
      <c r="B13" s="132" t="s">
        <v>115</v>
      </c>
      <c r="C13" s="132"/>
      <c r="D13" s="24"/>
      <c r="E13" s="131">
        <v>270.23700000000002</v>
      </c>
      <c r="F13" s="131"/>
      <c r="G13" s="131"/>
      <c r="H13" s="35"/>
      <c r="I13" s="35"/>
      <c r="J13" s="35"/>
    </row>
    <row r="14" spans="1:10" x14ac:dyDescent="0.25">
      <c r="A14" s="34">
        <v>2</v>
      </c>
      <c r="B14" s="132" t="s">
        <v>116</v>
      </c>
      <c r="C14" s="132"/>
      <c r="D14" s="54">
        <v>44348</v>
      </c>
      <c r="E14" s="133">
        <v>413.42899999999997</v>
      </c>
      <c r="F14" s="133"/>
      <c r="G14" s="133"/>
      <c r="H14" s="35"/>
      <c r="I14" s="35"/>
      <c r="J14" s="35"/>
    </row>
    <row r="15" spans="1:10" x14ac:dyDescent="0.25">
      <c r="A15" s="34">
        <v>3</v>
      </c>
      <c r="B15" s="132" t="s">
        <v>117</v>
      </c>
      <c r="C15" s="132"/>
      <c r="D15" s="88">
        <v>286</v>
      </c>
      <c r="E15" s="134"/>
      <c r="F15" s="134"/>
      <c r="G15" s="134"/>
      <c r="H15" s="35"/>
      <c r="I15" s="35"/>
      <c r="J15" s="35"/>
    </row>
    <row r="16" spans="1:10" x14ac:dyDescent="0.25">
      <c r="A16" s="135" t="s">
        <v>118</v>
      </c>
      <c r="B16" s="135"/>
      <c r="C16" s="135"/>
      <c r="D16" s="135"/>
      <c r="E16" s="136">
        <f>((26.939+(0.253*D15))*(E14/E13))</f>
        <v>151.91206020271093</v>
      </c>
      <c r="F16" s="136"/>
      <c r="G16" s="136"/>
      <c r="H16" s="35"/>
      <c r="I16" s="35"/>
      <c r="J16" s="35"/>
    </row>
    <row r="17" spans="1:10" x14ac:dyDescent="0.25">
      <c r="A17" s="25"/>
      <c r="B17" s="26"/>
      <c r="C17" s="26"/>
      <c r="D17" s="26"/>
      <c r="E17" s="27"/>
      <c r="F17" s="27"/>
      <c r="G17" s="27"/>
      <c r="H17" s="35"/>
      <c r="I17" s="35"/>
      <c r="J17" s="35"/>
    </row>
    <row r="18" spans="1:10" ht="15" customHeight="1" x14ac:dyDescent="0.25">
      <c r="A18" s="138" t="s">
        <v>103</v>
      </c>
      <c r="B18" s="139"/>
      <c r="C18" s="139"/>
      <c r="D18" s="139"/>
      <c r="E18" s="139"/>
      <c r="F18" s="139"/>
      <c r="G18" s="139"/>
      <c r="H18" s="139"/>
      <c r="I18" s="139"/>
      <c r="J18" s="140"/>
    </row>
    <row r="19" spans="1:10" ht="30" customHeight="1" x14ac:dyDescent="0.25">
      <c r="A19" s="32" t="s">
        <v>39</v>
      </c>
      <c r="B19" s="124" t="s">
        <v>97</v>
      </c>
      <c r="C19" s="124"/>
      <c r="D19" s="124"/>
      <c r="E19" s="32" t="s">
        <v>104</v>
      </c>
      <c r="F19" s="124" t="s">
        <v>105</v>
      </c>
      <c r="G19" s="124"/>
      <c r="H19" s="124"/>
      <c r="I19" s="124" t="s">
        <v>106</v>
      </c>
      <c r="J19" s="124"/>
    </row>
    <row r="20" spans="1:10" ht="30" customHeight="1" x14ac:dyDescent="0.25">
      <c r="A20" s="31">
        <v>1</v>
      </c>
      <c r="B20" s="126" t="s">
        <v>143</v>
      </c>
      <c r="C20" s="126"/>
      <c r="D20" s="126"/>
      <c r="E20" s="23">
        <v>0.17</v>
      </c>
      <c r="F20" s="126" t="s">
        <v>107</v>
      </c>
      <c r="G20" s="126"/>
      <c r="H20" s="126"/>
      <c r="I20" s="137">
        <f>(H5*1000)/(1-E20)</f>
        <v>2961.4067517301673</v>
      </c>
      <c r="J20" s="137"/>
    </row>
    <row r="21" spans="1:10" ht="15" customHeight="1" x14ac:dyDescent="0.25">
      <c r="A21" s="31">
        <v>2</v>
      </c>
      <c r="B21" s="126" t="s">
        <v>35</v>
      </c>
      <c r="C21" s="126"/>
      <c r="D21" s="126"/>
      <c r="E21" s="23">
        <v>0.17</v>
      </c>
      <c r="F21" s="126" t="s">
        <v>107</v>
      </c>
      <c r="G21" s="126"/>
      <c r="H21" s="126"/>
      <c r="I21" s="137">
        <f>(H6*1000)/(1-E21)</f>
        <v>3080.4687318633373</v>
      </c>
      <c r="J21" s="137"/>
    </row>
    <row r="22" spans="1:10" ht="15" customHeight="1" x14ac:dyDescent="0.25">
      <c r="A22" s="31">
        <v>3</v>
      </c>
      <c r="B22" s="126" t="s">
        <v>34</v>
      </c>
      <c r="C22" s="126"/>
      <c r="D22" s="126"/>
      <c r="E22" s="23">
        <v>0.17</v>
      </c>
      <c r="F22" s="126" t="s">
        <v>107</v>
      </c>
      <c r="G22" s="126"/>
      <c r="H22" s="126"/>
      <c r="I22" s="137">
        <f>(H7*1000)/(1-E22)</f>
        <v>4421.5794483779155</v>
      </c>
      <c r="J22" s="137"/>
    </row>
    <row r="23" spans="1:10" x14ac:dyDescent="0.25">
      <c r="A23" s="33"/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15" customHeight="1" x14ac:dyDescent="0.25">
      <c r="A24" s="138" t="s">
        <v>108</v>
      </c>
      <c r="B24" s="139"/>
      <c r="C24" s="139"/>
      <c r="D24" s="139"/>
      <c r="E24" s="139"/>
      <c r="F24" s="139"/>
      <c r="G24" s="139"/>
      <c r="H24" s="139"/>
      <c r="I24" s="139"/>
      <c r="J24" s="140"/>
    </row>
    <row r="25" spans="1:10" ht="30" customHeight="1" x14ac:dyDescent="0.25">
      <c r="A25" s="32" t="s">
        <v>39</v>
      </c>
      <c r="B25" s="124" t="s">
        <v>97</v>
      </c>
      <c r="C25" s="124"/>
      <c r="D25" s="124"/>
      <c r="E25" s="32" t="s">
        <v>104</v>
      </c>
      <c r="F25" s="124" t="s">
        <v>105</v>
      </c>
      <c r="G25" s="124"/>
      <c r="H25" s="124"/>
      <c r="I25" s="124" t="s">
        <v>106</v>
      </c>
      <c r="J25" s="124"/>
    </row>
    <row r="26" spans="1:10" ht="27.75" customHeight="1" x14ac:dyDescent="0.25">
      <c r="A26" s="31">
        <v>1</v>
      </c>
      <c r="B26" s="126" t="s">
        <v>143</v>
      </c>
      <c r="C26" s="126"/>
      <c r="D26" s="126"/>
      <c r="E26" s="23">
        <v>0.17680000000000001</v>
      </c>
      <c r="F26" s="126" t="s">
        <v>109</v>
      </c>
      <c r="G26" s="126"/>
      <c r="H26" s="126"/>
      <c r="I26" s="137">
        <f>I20*(1+E26)</f>
        <v>3484.9834654360611</v>
      </c>
      <c r="J26" s="137"/>
    </row>
    <row r="27" spans="1:10" ht="15" customHeight="1" x14ac:dyDescent="0.25">
      <c r="A27" s="31">
        <v>2</v>
      </c>
      <c r="B27" s="126" t="s">
        <v>35</v>
      </c>
      <c r="C27" s="126"/>
      <c r="D27" s="126"/>
      <c r="E27" s="23">
        <v>0.17680000000000001</v>
      </c>
      <c r="F27" s="126" t="s">
        <v>109</v>
      </c>
      <c r="G27" s="126"/>
      <c r="H27" s="126"/>
      <c r="I27" s="137">
        <f>I21*(1+E27)</f>
        <v>3625.0956036567754</v>
      </c>
      <c r="J27" s="137"/>
    </row>
    <row r="28" spans="1:10" ht="15" customHeight="1" x14ac:dyDescent="0.25">
      <c r="A28" s="31">
        <v>3</v>
      </c>
      <c r="B28" s="126" t="s">
        <v>34</v>
      </c>
      <c r="C28" s="126"/>
      <c r="D28" s="126"/>
      <c r="E28" s="23">
        <v>0.17680000000000001</v>
      </c>
      <c r="F28" s="126" t="s">
        <v>109</v>
      </c>
      <c r="G28" s="126"/>
      <c r="H28" s="126"/>
      <c r="I28" s="137">
        <f>I22*(1+E28)</f>
        <v>5203.3146948511312</v>
      </c>
      <c r="J28" s="137"/>
    </row>
    <row r="29" spans="1:10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</row>
    <row r="30" spans="1:10" ht="15" customHeight="1" x14ac:dyDescent="0.25">
      <c r="A30" s="138" t="s">
        <v>110</v>
      </c>
      <c r="B30" s="139"/>
      <c r="C30" s="139"/>
      <c r="D30" s="139"/>
      <c r="E30" s="139"/>
      <c r="F30" s="139"/>
      <c r="G30" s="139"/>
      <c r="H30" s="139"/>
      <c r="I30" s="139"/>
      <c r="J30" s="140"/>
    </row>
    <row r="31" spans="1:10" ht="30" x14ac:dyDescent="0.25">
      <c r="A31" s="32" t="s">
        <v>39</v>
      </c>
      <c r="B31" s="124" t="s">
        <v>97</v>
      </c>
      <c r="C31" s="124"/>
      <c r="D31" s="124"/>
      <c r="E31" s="32" t="s">
        <v>111</v>
      </c>
      <c r="F31" s="124" t="s">
        <v>112</v>
      </c>
      <c r="G31" s="124"/>
      <c r="H31" s="124"/>
      <c r="I31" s="124" t="s">
        <v>106</v>
      </c>
      <c r="J31" s="124"/>
    </row>
    <row r="32" spans="1:10" ht="31.5" customHeight="1" x14ac:dyDescent="0.25">
      <c r="A32" s="31">
        <v>1</v>
      </c>
      <c r="B32" s="126" t="s">
        <v>143</v>
      </c>
      <c r="C32" s="126"/>
      <c r="D32" s="126"/>
      <c r="E32" s="30">
        <f>E16</f>
        <v>151.91206020271093</v>
      </c>
      <c r="F32" s="137">
        <f>I26</f>
        <v>3484.9834654360611</v>
      </c>
      <c r="G32" s="137"/>
      <c r="H32" s="137"/>
      <c r="I32" s="143">
        <f>E32+F32</f>
        <v>3636.8955256387721</v>
      </c>
      <c r="J32" s="144"/>
    </row>
    <row r="33" spans="1:15" ht="15" customHeight="1" x14ac:dyDescent="0.25">
      <c r="A33" s="31">
        <v>2</v>
      </c>
      <c r="B33" s="126" t="s">
        <v>35</v>
      </c>
      <c r="C33" s="126"/>
      <c r="D33" s="126"/>
      <c r="E33" s="30">
        <f>E16</f>
        <v>151.91206020271093</v>
      </c>
      <c r="F33" s="137">
        <f>I27</f>
        <v>3625.0956036567754</v>
      </c>
      <c r="G33" s="137"/>
      <c r="H33" s="137"/>
      <c r="I33" s="143">
        <f t="shared" ref="I33:I34" si="0">E33+F33</f>
        <v>3777.0076638594865</v>
      </c>
      <c r="J33" s="144"/>
    </row>
    <row r="34" spans="1:15" ht="15" customHeight="1" x14ac:dyDescent="0.25">
      <c r="A34" s="31">
        <v>3</v>
      </c>
      <c r="B34" s="126" t="s">
        <v>34</v>
      </c>
      <c r="C34" s="126"/>
      <c r="D34" s="126"/>
      <c r="E34" s="30">
        <f>E16</f>
        <v>151.91206020271093</v>
      </c>
      <c r="F34" s="137">
        <f>I28</f>
        <v>5203.3146948511312</v>
      </c>
      <c r="G34" s="137"/>
      <c r="H34" s="137"/>
      <c r="I34" s="143">
        <f t="shared" si="0"/>
        <v>5355.2267550538418</v>
      </c>
      <c r="J34" s="144"/>
    </row>
    <row r="36" spans="1:15" ht="15.75" x14ac:dyDescent="0.2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49"/>
      <c r="L36" s="49"/>
      <c r="M36" s="49"/>
      <c r="N36" s="49"/>
      <c r="O36" s="49"/>
    </row>
    <row r="37" spans="1:15" x14ac:dyDescent="0.25">
      <c r="A37" s="1"/>
      <c r="B37" s="1"/>
      <c r="C37" s="1"/>
      <c r="D37" s="1"/>
    </row>
    <row r="38" spans="1:15" ht="15.75" x14ac:dyDescent="0.25">
      <c r="A38" s="120" t="s">
        <v>130</v>
      </c>
      <c r="B38" s="120"/>
      <c r="C38" s="120"/>
      <c r="D38" s="120"/>
      <c r="E38" s="120"/>
      <c r="F38" s="120"/>
      <c r="G38" s="120"/>
      <c r="H38" s="120"/>
      <c r="I38" s="120"/>
      <c r="J38" s="120"/>
      <c r="K38" s="50"/>
      <c r="L38" s="50"/>
      <c r="M38" s="50"/>
      <c r="N38" s="50"/>
      <c r="O38" s="50"/>
    </row>
    <row r="39" spans="1:15" ht="15.75" x14ac:dyDescent="0.25">
      <c r="A39" s="121" t="s">
        <v>128</v>
      </c>
      <c r="B39" s="121"/>
      <c r="C39" s="121"/>
      <c r="D39" s="121"/>
      <c r="E39" s="121"/>
      <c r="F39" s="121"/>
      <c r="G39" s="121"/>
      <c r="H39" s="121"/>
      <c r="I39" s="121"/>
      <c r="J39" s="121"/>
      <c r="K39" s="51"/>
      <c r="L39" s="51"/>
      <c r="M39" s="51"/>
      <c r="N39" s="51"/>
      <c r="O39" s="51"/>
    </row>
    <row r="40" spans="1:15" ht="15.75" x14ac:dyDescent="0.25">
      <c r="A40" s="121" t="s">
        <v>129</v>
      </c>
      <c r="B40" s="121"/>
      <c r="C40" s="121"/>
      <c r="D40" s="121"/>
      <c r="E40" s="121"/>
      <c r="F40" s="121"/>
      <c r="G40" s="121"/>
      <c r="H40" s="121"/>
      <c r="I40" s="121"/>
      <c r="J40" s="121"/>
      <c r="K40" s="51"/>
      <c r="L40" s="51"/>
      <c r="M40" s="51"/>
      <c r="N40" s="51"/>
      <c r="O40" s="51"/>
    </row>
  </sheetData>
  <mergeCells count="70">
    <mergeCell ref="A1:I1"/>
    <mergeCell ref="A36:J36"/>
    <mergeCell ref="A39:J39"/>
    <mergeCell ref="A40:J40"/>
    <mergeCell ref="A38:J38"/>
    <mergeCell ref="B34:D34"/>
    <mergeCell ref="F34:H34"/>
    <mergeCell ref="I34:J34"/>
    <mergeCell ref="B32:D32"/>
    <mergeCell ref="F32:H32"/>
    <mergeCell ref="I32:J32"/>
    <mergeCell ref="B33:D33"/>
    <mergeCell ref="F33:H33"/>
    <mergeCell ref="I33:J33"/>
    <mergeCell ref="A30:J30"/>
    <mergeCell ref="B31:D31"/>
    <mergeCell ref="F31:H31"/>
    <mergeCell ref="I31:J31"/>
    <mergeCell ref="B27:D27"/>
    <mergeCell ref="F27:H27"/>
    <mergeCell ref="I27:J27"/>
    <mergeCell ref="B28:D28"/>
    <mergeCell ref="F28:H28"/>
    <mergeCell ref="I28:J28"/>
    <mergeCell ref="A24:J24"/>
    <mergeCell ref="B25:D25"/>
    <mergeCell ref="F25:H25"/>
    <mergeCell ref="I25:J25"/>
    <mergeCell ref="B26:D26"/>
    <mergeCell ref="F26:H26"/>
    <mergeCell ref="I26:J26"/>
    <mergeCell ref="B21:D21"/>
    <mergeCell ref="F21:H21"/>
    <mergeCell ref="I21:J21"/>
    <mergeCell ref="B22:D22"/>
    <mergeCell ref="F22:H22"/>
    <mergeCell ref="I22:J22"/>
    <mergeCell ref="A16:D16"/>
    <mergeCell ref="E16:G16"/>
    <mergeCell ref="B20:D20"/>
    <mergeCell ref="F20:H20"/>
    <mergeCell ref="I20:J20"/>
    <mergeCell ref="A18:J18"/>
    <mergeCell ref="B19:D19"/>
    <mergeCell ref="F19:H19"/>
    <mergeCell ref="I19:J19"/>
    <mergeCell ref="E13:G13"/>
    <mergeCell ref="B14:C14"/>
    <mergeCell ref="E14:G14"/>
    <mergeCell ref="B15:C15"/>
    <mergeCell ref="E15:G15"/>
    <mergeCell ref="B13:C13"/>
    <mergeCell ref="B6:D6"/>
    <mergeCell ref="E6:F6"/>
    <mergeCell ref="B7:D7"/>
    <mergeCell ref="E7:F7"/>
    <mergeCell ref="H5:I5"/>
    <mergeCell ref="H6:I6"/>
    <mergeCell ref="H7:I7"/>
    <mergeCell ref="A3:I3"/>
    <mergeCell ref="B4:D4"/>
    <mergeCell ref="E4:F4"/>
    <mergeCell ref="H4:I4"/>
    <mergeCell ref="B5:D5"/>
    <mergeCell ref="E5:F5"/>
    <mergeCell ref="A9:G9"/>
    <mergeCell ref="A10:G10"/>
    <mergeCell ref="A11:G11"/>
    <mergeCell ref="A12:D12"/>
    <mergeCell ref="E12:G12"/>
  </mergeCells>
  <pageMargins left="0.51181102362204722" right="0.51181102362204722" top="0.78740157480314965" bottom="0.78740157480314965" header="0.31496062992125984" footer="0.31496062992125984"/>
  <pageSetup paperSize="9" scale="9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5"/>
  <sheetViews>
    <sheetView showGridLines="0" topLeftCell="A13" zoomScale="98" zoomScaleNormal="98" workbookViewId="0">
      <selection activeCell="A45" sqref="A45"/>
    </sheetView>
  </sheetViews>
  <sheetFormatPr defaultRowHeight="15" x14ac:dyDescent="0.25"/>
  <cols>
    <col min="1" max="1" width="5.5703125" customWidth="1"/>
    <col min="2" max="2" width="7.5703125" customWidth="1"/>
    <col min="3" max="3" width="7.42578125" customWidth="1"/>
    <col min="6" max="6" width="16.5703125" bestFit="1" customWidth="1"/>
    <col min="7" max="7" width="7.42578125" customWidth="1"/>
    <col min="8" max="8" width="47.140625" customWidth="1"/>
    <col min="9" max="9" width="11" style="81" customWidth="1"/>
    <col min="10" max="10" width="10.7109375" customWidth="1"/>
    <col min="11" max="11" width="14" customWidth="1"/>
    <col min="12" max="12" width="4.28515625" customWidth="1"/>
    <col min="13" max="13" width="6.28515625" customWidth="1"/>
    <col min="14" max="14" width="14.5703125" customWidth="1"/>
    <col min="15" max="15" width="11.28515625" customWidth="1"/>
    <col min="16" max="16" width="13.28515625" customWidth="1"/>
    <col min="17" max="17" width="14.85546875" customWidth="1"/>
    <col min="18" max="18" width="15.140625" customWidth="1"/>
    <col min="19" max="19" width="12.5703125" customWidth="1"/>
    <col min="21" max="21" width="11.140625" customWidth="1"/>
    <col min="22" max="22" width="11.7109375" customWidth="1"/>
    <col min="25" max="25" width="10.42578125" customWidth="1"/>
    <col min="26" max="26" width="23" customWidth="1"/>
    <col min="27" max="27" width="9.140625" customWidth="1"/>
    <col min="28" max="28" width="21" customWidth="1"/>
  </cols>
  <sheetData>
    <row r="1" spans="1:21" ht="39" customHeight="1" x14ac:dyDescent="0.25">
      <c r="A1" s="146"/>
      <c r="B1" s="147"/>
      <c r="C1" s="147"/>
      <c r="D1" s="147"/>
      <c r="E1" s="16"/>
      <c r="F1" s="161" t="s">
        <v>146</v>
      </c>
      <c r="G1" s="161"/>
      <c r="H1" s="161"/>
      <c r="I1" s="161"/>
      <c r="J1" s="161"/>
      <c r="K1" s="162"/>
      <c r="L1" s="2"/>
      <c r="M1" s="2"/>
    </row>
    <row r="2" spans="1:21" ht="15" customHeight="1" x14ac:dyDescent="0.25">
      <c r="A2" s="163" t="s">
        <v>148</v>
      </c>
      <c r="B2" s="164"/>
      <c r="C2" s="164"/>
      <c r="D2" s="164"/>
      <c r="E2" s="165"/>
      <c r="F2" s="165"/>
      <c r="G2" s="165"/>
      <c r="H2" s="165"/>
      <c r="I2" s="165"/>
      <c r="J2" s="165"/>
      <c r="K2" s="166"/>
      <c r="L2" s="2"/>
      <c r="M2" s="2"/>
    </row>
    <row r="3" spans="1:21" ht="15" customHeight="1" x14ac:dyDescent="0.25">
      <c r="A3" s="167" t="s">
        <v>144</v>
      </c>
      <c r="B3" s="165"/>
      <c r="C3" s="165"/>
      <c r="D3" s="165"/>
      <c r="E3" s="165"/>
      <c r="F3" s="165"/>
      <c r="G3" s="165"/>
      <c r="H3" s="165"/>
      <c r="I3" s="165"/>
      <c r="J3" s="165"/>
      <c r="K3" s="166"/>
      <c r="L3" s="2"/>
      <c r="M3" s="2"/>
    </row>
    <row r="4" spans="1:21" ht="15" customHeight="1" x14ac:dyDescent="0.25">
      <c r="A4" s="167" t="s">
        <v>0</v>
      </c>
      <c r="B4" s="165"/>
      <c r="C4" s="165"/>
      <c r="D4" s="165"/>
      <c r="E4" s="165"/>
      <c r="F4" s="165"/>
      <c r="G4" s="165"/>
      <c r="H4" s="165"/>
      <c r="I4" s="165"/>
      <c r="J4" s="165"/>
      <c r="K4" s="166"/>
      <c r="L4" s="2"/>
      <c r="M4" s="2"/>
      <c r="P4" s="1"/>
    </row>
    <row r="5" spans="1:21" ht="18" customHeight="1" x14ac:dyDescent="0.25">
      <c r="A5" s="167" t="s">
        <v>145</v>
      </c>
      <c r="B5" s="165"/>
      <c r="C5" s="165"/>
      <c r="D5" s="165"/>
      <c r="E5" s="165"/>
      <c r="F5" s="165"/>
      <c r="G5" s="165"/>
      <c r="H5" s="165"/>
      <c r="I5" s="165"/>
      <c r="J5" s="165"/>
      <c r="K5" s="166"/>
      <c r="L5" s="2"/>
      <c r="M5" s="2"/>
      <c r="Q5" s="172"/>
      <c r="R5" s="172"/>
      <c r="S5" s="172"/>
      <c r="T5" s="172"/>
      <c r="U5" s="172"/>
    </row>
    <row r="6" spans="1:21" ht="15" customHeight="1" x14ac:dyDescent="0.25">
      <c r="A6" s="10" t="s">
        <v>38</v>
      </c>
      <c r="B6" s="40" t="s">
        <v>2</v>
      </c>
      <c r="C6" s="40" t="s">
        <v>3</v>
      </c>
      <c r="D6" s="152" t="s">
        <v>15</v>
      </c>
      <c r="E6" s="152"/>
      <c r="F6" s="152"/>
      <c r="G6" s="40" t="s">
        <v>4</v>
      </c>
      <c r="H6" s="40" t="s">
        <v>5</v>
      </c>
      <c r="I6" s="75" t="s">
        <v>6</v>
      </c>
      <c r="J6" s="89" t="s">
        <v>18</v>
      </c>
      <c r="K6" s="89" t="s">
        <v>19</v>
      </c>
      <c r="L6" s="2"/>
      <c r="M6" s="2"/>
      <c r="Q6" s="172" t="s">
        <v>11</v>
      </c>
      <c r="R6" s="172"/>
    </row>
    <row r="7" spans="1:21" ht="21" customHeight="1" x14ac:dyDescent="0.25">
      <c r="A7" s="36" t="s">
        <v>154</v>
      </c>
      <c r="B7" s="36" t="s">
        <v>9</v>
      </c>
      <c r="C7" s="36">
        <v>44001</v>
      </c>
      <c r="D7" s="145" t="s">
        <v>16</v>
      </c>
      <c r="E7" s="145"/>
      <c r="F7" s="145"/>
      <c r="G7" s="36" t="s">
        <v>7</v>
      </c>
      <c r="H7" s="53" t="s">
        <v>66</v>
      </c>
      <c r="I7" s="76">
        <f>('DADOS RECAPEMENTO'!A4*('DADOS RECAPEMENTO'!B4+'DADOS RECAPEMENTO'!C4))+('DADOS RECAPEMENTO'!A14*('DADOS RECAPEMENTO'!B14+'DADOS RECAPEMENTO'!C4))</f>
        <v>26621.226999999999</v>
      </c>
      <c r="J7" s="41">
        <v>0.21</v>
      </c>
      <c r="K7" s="41">
        <f>I7*J7</f>
        <v>5590.4576699999998</v>
      </c>
      <c r="L7" s="2"/>
      <c r="M7" s="2"/>
      <c r="Q7" s="172"/>
      <c r="R7" s="172"/>
    </row>
    <row r="8" spans="1:21" x14ac:dyDescent="0.25">
      <c r="A8" s="52" t="s">
        <v>155</v>
      </c>
      <c r="B8" s="36" t="s">
        <v>9</v>
      </c>
      <c r="C8" s="36">
        <v>44010</v>
      </c>
      <c r="D8" s="145" t="s">
        <v>17</v>
      </c>
      <c r="E8" s="145"/>
      <c r="F8" s="145"/>
      <c r="G8" s="36" t="s">
        <v>8</v>
      </c>
      <c r="H8" s="37" t="s">
        <v>67</v>
      </c>
      <c r="I8" s="77">
        <f>I7*'DADOS RECAPEMENTO'!A6</f>
        <v>2662.1226999999999</v>
      </c>
      <c r="J8" s="41">
        <v>2.0299999999999998</v>
      </c>
      <c r="K8" s="41">
        <f>I8*J8</f>
        <v>5404.1090809999996</v>
      </c>
      <c r="L8" s="2"/>
      <c r="M8" s="2"/>
      <c r="Q8" s="172"/>
      <c r="R8" s="172"/>
    </row>
    <row r="9" spans="1:21" ht="24.75" customHeight="1" x14ac:dyDescent="0.25">
      <c r="A9" s="98" t="s">
        <v>156</v>
      </c>
      <c r="B9" s="36" t="s">
        <v>9</v>
      </c>
      <c r="C9" s="36">
        <v>44011</v>
      </c>
      <c r="D9" s="145" t="s">
        <v>10</v>
      </c>
      <c r="E9" s="145"/>
      <c r="F9" s="145"/>
      <c r="G9" s="36" t="s">
        <v>12</v>
      </c>
      <c r="H9" s="37" t="s">
        <v>68</v>
      </c>
      <c r="I9" s="76">
        <f>I8*'DADOS RECAPEMENTO'!B6</f>
        <v>41795.326389999995</v>
      </c>
      <c r="J9" s="41">
        <v>3.31</v>
      </c>
      <c r="K9" s="41">
        <f t="shared" ref="K9:K22" si="0">I9*J9</f>
        <v>138342.53035089999</v>
      </c>
      <c r="L9" s="2"/>
      <c r="M9" s="2"/>
      <c r="Q9" s="172"/>
      <c r="R9" s="172"/>
    </row>
    <row r="10" spans="1:21" ht="31.5" customHeight="1" x14ac:dyDescent="0.25">
      <c r="A10" s="98" t="s">
        <v>157</v>
      </c>
      <c r="B10" s="36" t="s">
        <v>9</v>
      </c>
      <c r="C10" s="36">
        <v>44020</v>
      </c>
      <c r="D10" s="145" t="s">
        <v>132</v>
      </c>
      <c r="E10" s="145"/>
      <c r="F10" s="145"/>
      <c r="G10" s="36" t="s">
        <v>8</v>
      </c>
      <c r="H10" s="37" t="s">
        <v>149</v>
      </c>
      <c r="I10" s="76">
        <f>'DADOS RECAPEMENTO'!C14</f>
        <v>4823.21</v>
      </c>
      <c r="J10" s="42">
        <v>3.41</v>
      </c>
      <c r="K10" s="41">
        <f t="shared" si="0"/>
        <v>16447.146100000002</v>
      </c>
      <c r="L10" s="2"/>
      <c r="M10" s="2"/>
      <c r="Q10" s="172"/>
      <c r="R10" s="172"/>
    </row>
    <row r="11" spans="1:21" ht="39" customHeight="1" x14ac:dyDescent="0.25">
      <c r="A11" s="98" t="s">
        <v>158</v>
      </c>
      <c r="B11" s="36" t="s">
        <v>9</v>
      </c>
      <c r="C11" s="36">
        <v>44021</v>
      </c>
      <c r="D11" s="145" t="s">
        <v>20</v>
      </c>
      <c r="E11" s="145"/>
      <c r="F11" s="145"/>
      <c r="G11" s="36" t="s">
        <v>12</v>
      </c>
      <c r="H11" s="37" t="s">
        <v>150</v>
      </c>
      <c r="I11" s="76">
        <f>I10*'DADOS RECAPEMENTO'!E6*'DADOS RECAPEMENTO'!B8</f>
        <v>94655.496249999997</v>
      </c>
      <c r="J11" s="42">
        <v>2.82</v>
      </c>
      <c r="K11" s="41">
        <f t="shared" si="0"/>
        <v>266928.49942499999</v>
      </c>
      <c r="L11" s="2"/>
      <c r="M11" s="2"/>
    </row>
    <row r="12" spans="1:21" ht="29.25" customHeight="1" x14ac:dyDescent="0.25">
      <c r="A12" s="98" t="s">
        <v>159</v>
      </c>
      <c r="B12" s="71" t="s">
        <v>9</v>
      </c>
      <c r="C12" s="71">
        <v>40101</v>
      </c>
      <c r="D12" s="158" t="s">
        <v>141</v>
      </c>
      <c r="E12" s="159"/>
      <c r="F12" s="160"/>
      <c r="G12" s="71" t="s">
        <v>8</v>
      </c>
      <c r="H12" s="37" t="s">
        <v>142</v>
      </c>
      <c r="I12" s="73">
        <f>'DADOS RECAPEMENTO'!D14</f>
        <v>849.68</v>
      </c>
      <c r="J12" s="74">
        <v>5.0999999999999996</v>
      </c>
      <c r="K12" s="41">
        <f t="shared" si="0"/>
        <v>4333.3679999999995</v>
      </c>
      <c r="L12" s="2"/>
      <c r="M12" s="2"/>
    </row>
    <row r="13" spans="1:21" ht="30.75" customHeight="1" x14ac:dyDescent="0.25">
      <c r="A13" s="98" t="s">
        <v>160</v>
      </c>
      <c r="B13" s="36" t="s">
        <v>9</v>
      </c>
      <c r="C13" s="36">
        <v>44052</v>
      </c>
      <c r="D13" s="145" t="s">
        <v>131</v>
      </c>
      <c r="E13" s="145"/>
      <c r="F13" s="145"/>
      <c r="G13" s="36" t="s">
        <v>7</v>
      </c>
      <c r="H13" s="37" t="s">
        <v>73</v>
      </c>
      <c r="I13" s="76">
        <f>('DADOS RECAPEMENTO'!A4*('DADOS RECAPEMENTO'!B4+'DADOS RECAPEMENTO'!D4)+'DADOS RECAPEMENTO'!A14*('DADOS RECAPEMENTO'!B14+'DADOS RECAPEMENTO'!D4))+('DADOS RECAPEMENTO'!C6)</f>
        <v>23625.934000000001</v>
      </c>
      <c r="J13" s="41">
        <v>2.56</v>
      </c>
      <c r="K13" s="41">
        <f t="shared" si="0"/>
        <v>60482.391040000002</v>
      </c>
      <c r="L13" s="38"/>
      <c r="M13" s="2"/>
    </row>
    <row r="14" spans="1:21" ht="38.25" customHeight="1" x14ac:dyDescent="0.25">
      <c r="A14" s="98" t="s">
        <v>161</v>
      </c>
      <c r="B14" s="36" t="s">
        <v>9</v>
      </c>
      <c r="C14" s="36">
        <v>44101</v>
      </c>
      <c r="D14" s="145" t="s">
        <v>21</v>
      </c>
      <c r="E14" s="145"/>
      <c r="F14" s="145"/>
      <c r="G14" s="36" t="s">
        <v>8</v>
      </c>
      <c r="H14" s="37" t="s">
        <v>133</v>
      </c>
      <c r="I14" s="87">
        <f>I13*'DADOS RECAPEMENTO'!A8</f>
        <v>3543.8901000000001</v>
      </c>
      <c r="J14" s="41">
        <v>12.76</v>
      </c>
      <c r="K14" s="41">
        <f>I14*J14</f>
        <v>45220.037676</v>
      </c>
      <c r="L14" s="39"/>
      <c r="N14" t="s">
        <v>11</v>
      </c>
    </row>
    <row r="15" spans="1:21" ht="38.25" customHeight="1" x14ac:dyDescent="0.25">
      <c r="A15" s="98" t="s">
        <v>162</v>
      </c>
      <c r="B15" s="36" t="s">
        <v>9</v>
      </c>
      <c r="C15" s="36">
        <v>44102</v>
      </c>
      <c r="D15" s="145" t="s">
        <v>22</v>
      </c>
      <c r="E15" s="145"/>
      <c r="F15" s="145"/>
      <c r="G15" s="36" t="s">
        <v>12</v>
      </c>
      <c r="H15" s="37" t="s">
        <v>134</v>
      </c>
      <c r="I15" s="76">
        <f>I14*'DADOS RECAPEMENTO'!F6*'DADOS RECAPEMENTO'!C8</f>
        <v>69548.843212499996</v>
      </c>
      <c r="J15" s="41">
        <v>2.82</v>
      </c>
      <c r="K15" s="41">
        <f t="shared" si="0"/>
        <v>196127.73785924999</v>
      </c>
      <c r="L15" s="2"/>
      <c r="M15" s="2"/>
    </row>
    <row r="16" spans="1:21" ht="33" customHeight="1" x14ac:dyDescent="0.25">
      <c r="A16" s="98" t="s">
        <v>163</v>
      </c>
      <c r="B16" s="36" t="s">
        <v>9</v>
      </c>
      <c r="C16" s="36">
        <v>44150</v>
      </c>
      <c r="D16" s="146" t="s">
        <v>27</v>
      </c>
      <c r="E16" s="147"/>
      <c r="F16" s="148"/>
      <c r="G16" s="36" t="s">
        <v>8</v>
      </c>
      <c r="H16" s="53" t="s">
        <v>133</v>
      </c>
      <c r="I16" s="76">
        <f>I14</f>
        <v>3543.8901000000001</v>
      </c>
      <c r="J16" s="41">
        <v>19.690000000000001</v>
      </c>
      <c r="K16" s="41">
        <f t="shared" si="0"/>
        <v>69779.196069000012</v>
      </c>
      <c r="L16" s="2"/>
      <c r="M16" s="2"/>
    </row>
    <row r="17" spans="1:15" ht="30.75" customHeight="1" x14ac:dyDescent="0.25">
      <c r="A17" s="98" t="s">
        <v>164</v>
      </c>
      <c r="B17" s="36" t="s">
        <v>9</v>
      </c>
      <c r="C17" s="36">
        <v>44200</v>
      </c>
      <c r="D17" s="145" t="s">
        <v>23</v>
      </c>
      <c r="E17" s="145"/>
      <c r="F17" s="145"/>
      <c r="G17" s="36" t="s">
        <v>7</v>
      </c>
      <c r="H17" s="53" t="s">
        <v>80</v>
      </c>
      <c r="I17" s="76">
        <f>'DADOS RECAPEMENTO'!A4*('DADOS RECAPEMENTO'!B4-'DADOS RECAPEMENTO'!E8)+'DADOS RECAPEMENTO'!A14*('DADOS RECAPEMENTO'!B14-'DADOS RECAPEMENTO'!E8)+'DADOS RECAPEMENTO'!C6</f>
        <v>19517.553100000001</v>
      </c>
      <c r="J17" s="41">
        <v>0.45</v>
      </c>
      <c r="K17" s="41">
        <f t="shared" si="0"/>
        <v>8782.8988950000003</v>
      </c>
      <c r="L17" s="2"/>
      <c r="M17" s="2"/>
    </row>
    <row r="18" spans="1:15" ht="31.5" customHeight="1" x14ac:dyDescent="0.25">
      <c r="A18" s="98" t="s">
        <v>165</v>
      </c>
      <c r="B18" s="36" t="s">
        <v>9</v>
      </c>
      <c r="C18" s="36">
        <v>44201</v>
      </c>
      <c r="D18" s="145" t="s">
        <v>24</v>
      </c>
      <c r="E18" s="145"/>
      <c r="F18" s="145"/>
      <c r="G18" s="36" t="s">
        <v>7</v>
      </c>
      <c r="H18" s="53" t="s">
        <v>80</v>
      </c>
      <c r="I18" s="76">
        <f>I17</f>
        <v>19517.553100000001</v>
      </c>
      <c r="J18" s="41">
        <v>0.43</v>
      </c>
      <c r="K18" s="41">
        <f t="shared" si="0"/>
        <v>8392.5478330000005</v>
      </c>
      <c r="L18" s="2" t="s">
        <v>11</v>
      </c>
      <c r="M18" s="2"/>
    </row>
    <row r="19" spans="1:15" ht="36" customHeight="1" x14ac:dyDescent="0.25">
      <c r="A19" s="98" t="s">
        <v>166</v>
      </c>
      <c r="B19" s="36" t="s">
        <v>9</v>
      </c>
      <c r="C19" s="36">
        <v>44204</v>
      </c>
      <c r="D19" s="145" t="s">
        <v>25</v>
      </c>
      <c r="E19" s="145"/>
      <c r="F19" s="145"/>
      <c r="G19" s="36" t="s">
        <v>8</v>
      </c>
      <c r="H19" s="53" t="s">
        <v>135</v>
      </c>
      <c r="I19" s="76">
        <f>I18*'DADOS RECAPEMENTO'!D8</f>
        <v>585.52659300000005</v>
      </c>
      <c r="J19" s="41">
        <v>457.2</v>
      </c>
      <c r="K19" s="41">
        <f t="shared" si="0"/>
        <v>267702.75831960002</v>
      </c>
      <c r="L19" s="2"/>
      <c r="M19" s="2"/>
    </row>
    <row r="20" spans="1:15" ht="37.5" customHeight="1" x14ac:dyDescent="0.25">
      <c r="A20" s="98" t="s">
        <v>167</v>
      </c>
      <c r="B20" s="36" t="s">
        <v>9</v>
      </c>
      <c r="C20" s="36">
        <v>40460</v>
      </c>
      <c r="D20" s="146" t="s">
        <v>120</v>
      </c>
      <c r="E20" s="147"/>
      <c r="F20" s="148"/>
      <c r="G20" s="36" t="s">
        <v>13</v>
      </c>
      <c r="H20" s="53" t="s">
        <v>136</v>
      </c>
      <c r="I20" s="76">
        <f>I19*'DADOS RECAPEMENTO'!A10*'DADOS RECAPEMENTO'!B10</f>
        <v>94855.308066000012</v>
      </c>
      <c r="J20" s="41">
        <v>0.82</v>
      </c>
      <c r="K20" s="41">
        <f t="shared" si="0"/>
        <v>77781.352614120013</v>
      </c>
      <c r="L20" s="2"/>
      <c r="M20" s="2"/>
    </row>
    <row r="21" spans="1:15" ht="51" customHeight="1" x14ac:dyDescent="0.25">
      <c r="A21" s="98" t="s">
        <v>168</v>
      </c>
      <c r="B21" s="36" t="s">
        <v>9</v>
      </c>
      <c r="C21" s="36">
        <v>40455</v>
      </c>
      <c r="D21" s="146" t="s">
        <v>119</v>
      </c>
      <c r="E21" s="147"/>
      <c r="F21" s="148"/>
      <c r="G21" s="36" t="s">
        <v>12</v>
      </c>
      <c r="H21" s="53" t="s">
        <v>137</v>
      </c>
      <c r="I21" s="76">
        <f>((I19*'DADOS RECAPEMENTO'!A10*'DADOS RECAPEMENTO'!D10)/'DADOS RECAPEMENTO'!E10)*'DADOS RECAPEMENTO'!C10</f>
        <v>27024.42783198446</v>
      </c>
      <c r="J21" s="41">
        <v>1.24</v>
      </c>
      <c r="K21" s="41">
        <f t="shared" si="0"/>
        <v>33510.290511660729</v>
      </c>
      <c r="L21" s="2"/>
      <c r="M21" s="2"/>
      <c r="O21" t="s">
        <v>11</v>
      </c>
    </row>
    <row r="22" spans="1:15" ht="27" customHeight="1" x14ac:dyDescent="0.25">
      <c r="A22" s="98" t="s">
        <v>169</v>
      </c>
      <c r="B22" s="43" t="s">
        <v>9</v>
      </c>
      <c r="C22" s="43">
        <v>44450</v>
      </c>
      <c r="D22" s="146" t="s">
        <v>123</v>
      </c>
      <c r="E22" s="147"/>
      <c r="F22" s="148"/>
      <c r="G22" s="43" t="s">
        <v>14</v>
      </c>
      <c r="H22" s="53" t="s">
        <v>124</v>
      </c>
      <c r="I22" s="76">
        <f>'DADOS RECAPEMENTO'!E14</f>
        <v>2365.3029999999999</v>
      </c>
      <c r="J22" s="41">
        <v>14.04</v>
      </c>
      <c r="K22" s="41">
        <f t="shared" si="0"/>
        <v>33208.854119999996</v>
      </c>
      <c r="L22" s="2"/>
      <c r="M22" s="2"/>
    </row>
    <row r="23" spans="1:15" ht="31.5" customHeight="1" x14ac:dyDescent="0.25">
      <c r="A23" s="98" t="s">
        <v>170</v>
      </c>
      <c r="B23" s="36" t="s">
        <v>9</v>
      </c>
      <c r="C23" s="36">
        <v>44455</v>
      </c>
      <c r="D23" s="145" t="s">
        <v>26</v>
      </c>
      <c r="E23" s="145"/>
      <c r="F23" s="145"/>
      <c r="G23" s="36" t="s">
        <v>14</v>
      </c>
      <c r="H23" s="53" t="s">
        <v>138</v>
      </c>
      <c r="I23" s="76">
        <f>'DADOS RECAPEMENTO'!E12</f>
        <v>2365.3029999999999</v>
      </c>
      <c r="J23" s="41">
        <v>43.84</v>
      </c>
      <c r="K23" s="41">
        <f>I23*J23</f>
        <v>103694.88352</v>
      </c>
      <c r="L23" s="2"/>
      <c r="M23" s="2"/>
    </row>
    <row r="24" spans="1:15" ht="24.75" customHeight="1" x14ac:dyDescent="0.25">
      <c r="A24" s="108" t="s">
        <v>175</v>
      </c>
      <c r="B24" s="71" t="s">
        <v>9</v>
      </c>
      <c r="C24" s="71">
        <v>40804</v>
      </c>
      <c r="D24" s="158" t="s">
        <v>176</v>
      </c>
      <c r="E24" s="159"/>
      <c r="F24" s="160"/>
      <c r="G24" s="71" t="s">
        <v>14</v>
      </c>
      <c r="H24" s="45" t="s">
        <v>173</v>
      </c>
      <c r="I24" s="109">
        <f>'DADOS RECAPEMENTO'!F12</f>
        <v>823.74300000000005</v>
      </c>
      <c r="J24" s="41">
        <v>4.84</v>
      </c>
      <c r="K24" s="41">
        <f t="shared" ref="K24:K25" si="1">I24*J24</f>
        <v>3986.9161200000003</v>
      </c>
      <c r="L24" s="2"/>
    </row>
    <row r="25" spans="1:15" ht="24.75" customHeight="1" x14ac:dyDescent="0.25">
      <c r="A25" s="108" t="s">
        <v>177</v>
      </c>
      <c r="B25" s="71" t="s">
        <v>9</v>
      </c>
      <c r="C25" s="71">
        <v>40800</v>
      </c>
      <c r="D25" s="158" t="s">
        <v>178</v>
      </c>
      <c r="E25" s="159"/>
      <c r="F25" s="160"/>
      <c r="G25" s="71" t="s">
        <v>14</v>
      </c>
      <c r="H25" s="45" t="s">
        <v>173</v>
      </c>
      <c r="I25" s="109">
        <f>I24</f>
        <v>823.74300000000005</v>
      </c>
      <c r="J25" s="41">
        <v>12.97</v>
      </c>
      <c r="K25" s="41">
        <f t="shared" si="1"/>
        <v>10683.946710000002</v>
      </c>
      <c r="L25" s="2"/>
    </row>
    <row r="26" spans="1:15" ht="15.75" customHeight="1" x14ac:dyDescent="0.25">
      <c r="A26" s="149" t="s">
        <v>152</v>
      </c>
      <c r="B26" s="150"/>
      <c r="C26" s="150"/>
      <c r="D26" s="150"/>
      <c r="E26" s="150"/>
      <c r="F26" s="150"/>
      <c r="G26" s="150"/>
      <c r="H26" s="150"/>
      <c r="I26" s="150"/>
      <c r="J26" s="151"/>
      <c r="K26" s="41">
        <f>SUM(K7:K25)</f>
        <v>1356399.9219145309</v>
      </c>
      <c r="L26" s="2"/>
      <c r="M26" s="2"/>
    </row>
    <row r="27" spans="1:15" ht="16.5" customHeight="1" x14ac:dyDescent="0.25">
      <c r="A27" s="10" t="s">
        <v>37</v>
      </c>
      <c r="B27" s="99" t="s">
        <v>2</v>
      </c>
      <c r="C27" s="99" t="s">
        <v>3</v>
      </c>
      <c r="D27" s="152" t="s">
        <v>153</v>
      </c>
      <c r="E27" s="152"/>
      <c r="F27" s="152"/>
      <c r="G27" s="99" t="s">
        <v>4</v>
      </c>
      <c r="H27" s="99" t="s">
        <v>5</v>
      </c>
      <c r="I27" s="75" t="s">
        <v>6</v>
      </c>
      <c r="J27" s="99" t="s">
        <v>18</v>
      </c>
      <c r="K27" s="99" t="s">
        <v>19</v>
      </c>
      <c r="L27" s="2"/>
      <c r="M27" s="2"/>
    </row>
    <row r="28" spans="1:15" s="2" customFormat="1" ht="24.75" customHeight="1" x14ac:dyDescent="0.2">
      <c r="A28" s="103" t="s">
        <v>1</v>
      </c>
      <c r="B28" s="103" t="s">
        <v>9</v>
      </c>
      <c r="C28" s="45">
        <v>41414</v>
      </c>
      <c r="D28" s="154" t="s">
        <v>171</v>
      </c>
      <c r="E28" s="155"/>
      <c r="F28" s="156"/>
      <c r="G28" s="45" t="s">
        <v>172</v>
      </c>
      <c r="H28" s="45" t="s">
        <v>173</v>
      </c>
      <c r="I28" s="105">
        <v>9</v>
      </c>
      <c r="J28" s="106">
        <v>140.35</v>
      </c>
      <c r="K28" s="41">
        <f>I28*J28</f>
        <v>1263.1499999999999</v>
      </c>
    </row>
    <row r="29" spans="1:15" x14ac:dyDescent="0.25">
      <c r="A29" s="103" t="s">
        <v>36</v>
      </c>
      <c r="B29" s="103" t="s">
        <v>9</v>
      </c>
      <c r="C29" s="45">
        <v>41350</v>
      </c>
      <c r="D29" s="157" t="s">
        <v>174</v>
      </c>
      <c r="E29" s="157"/>
      <c r="F29" s="157"/>
      <c r="G29" s="45" t="s">
        <v>4</v>
      </c>
      <c r="H29" s="45" t="s">
        <v>173</v>
      </c>
      <c r="I29" s="105">
        <v>3</v>
      </c>
      <c r="J29" s="106">
        <v>468.79</v>
      </c>
      <c r="K29" s="41">
        <f>I29*J29</f>
        <v>1406.3700000000001</v>
      </c>
    </row>
    <row r="30" spans="1:15" ht="16.5" customHeight="1" x14ac:dyDescent="0.25">
      <c r="A30" s="153" t="s">
        <v>152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07">
        <f>K28+K29</f>
        <v>2669.52</v>
      </c>
      <c r="L30" s="2"/>
      <c r="M30" s="2"/>
    </row>
    <row r="31" spans="1:15" ht="15" customHeight="1" x14ac:dyDescent="0.25">
      <c r="A31" s="4"/>
      <c r="B31" s="4"/>
      <c r="C31" s="4"/>
      <c r="D31" s="4"/>
      <c r="E31" s="4"/>
      <c r="F31" s="4"/>
      <c r="G31" s="4"/>
      <c r="H31" s="4"/>
      <c r="I31" s="100"/>
      <c r="J31" s="101" t="s">
        <v>31</v>
      </c>
      <c r="K31" s="102">
        <f>K26+K30</f>
        <v>1359069.4419145309</v>
      </c>
      <c r="L31" s="2"/>
      <c r="M31" s="2"/>
    </row>
    <row r="32" spans="1:15" ht="7.5" customHeight="1" x14ac:dyDescent="0.25">
      <c r="A32" s="4"/>
      <c r="B32" s="4"/>
      <c r="C32" s="4"/>
      <c r="D32" s="4"/>
      <c r="E32" s="4"/>
      <c r="F32" s="4"/>
      <c r="G32" s="4"/>
      <c r="H32" s="4"/>
      <c r="I32" s="78"/>
      <c r="J32" s="13"/>
      <c r="K32" s="14"/>
      <c r="L32" s="3"/>
      <c r="M32" s="2"/>
    </row>
    <row r="33" spans="1:15" ht="15.75" customHeight="1" x14ac:dyDescent="0.25">
      <c r="A33" s="10" t="s">
        <v>37</v>
      </c>
      <c r="B33" s="40" t="s">
        <v>2</v>
      </c>
      <c r="C33" s="40" t="s">
        <v>3</v>
      </c>
      <c r="D33" s="168" t="s">
        <v>33</v>
      </c>
      <c r="E33" s="169"/>
      <c r="F33" s="170"/>
      <c r="G33" s="40" t="s">
        <v>4</v>
      </c>
      <c r="H33" s="40" t="s">
        <v>5</v>
      </c>
      <c r="I33" s="75" t="s">
        <v>6</v>
      </c>
      <c r="J33" s="89" t="s">
        <v>18</v>
      </c>
      <c r="K33" s="11" t="s">
        <v>19</v>
      </c>
      <c r="L33" s="2"/>
      <c r="M33" s="2"/>
    </row>
    <row r="34" spans="1:15" ht="36" customHeight="1" x14ac:dyDescent="0.25">
      <c r="A34" s="36" t="s">
        <v>1</v>
      </c>
      <c r="B34" s="36" t="s">
        <v>28</v>
      </c>
      <c r="C34" s="36" t="s">
        <v>29</v>
      </c>
      <c r="D34" s="146" t="s">
        <v>143</v>
      </c>
      <c r="E34" s="147"/>
      <c r="F34" s="148"/>
      <c r="G34" s="36" t="s">
        <v>93</v>
      </c>
      <c r="H34" s="36" t="s">
        <v>151</v>
      </c>
      <c r="I34" s="76">
        <f>I17/1000</f>
        <v>19.517553100000001</v>
      </c>
      <c r="J34" s="41">
        <f>'PRODUTOS BETUMINOSOS'!I32</f>
        <v>3636.8955256387721</v>
      </c>
      <c r="K34" s="41">
        <f>J34*I34</f>
        <v>70983.301540807151</v>
      </c>
      <c r="L34" s="2"/>
      <c r="M34" s="2"/>
    </row>
    <row r="35" spans="1:15" ht="28.5" customHeight="1" x14ac:dyDescent="0.25">
      <c r="A35" s="36" t="s">
        <v>36</v>
      </c>
      <c r="B35" s="36" t="s">
        <v>28</v>
      </c>
      <c r="C35" s="36" t="s">
        <v>29</v>
      </c>
      <c r="D35" s="146" t="s">
        <v>35</v>
      </c>
      <c r="E35" s="147"/>
      <c r="F35" s="148"/>
      <c r="G35" s="36" t="s">
        <v>93</v>
      </c>
      <c r="H35" s="36" t="s">
        <v>90</v>
      </c>
      <c r="I35" s="76">
        <f>I34/2</f>
        <v>9.7587765500000003</v>
      </c>
      <c r="J35" s="41">
        <f>'PRODUTOS BETUMINOSOS'!I33</f>
        <v>3777.0076638594865</v>
      </c>
      <c r="K35" s="41">
        <f>J35*I35</f>
        <v>36858.973819242237</v>
      </c>
      <c r="L35" s="2"/>
      <c r="M35" s="2"/>
    </row>
    <row r="36" spans="1:15" ht="38.25" customHeight="1" x14ac:dyDescent="0.25">
      <c r="A36" s="36" t="s">
        <v>41</v>
      </c>
      <c r="B36" s="36" t="s">
        <v>28</v>
      </c>
      <c r="C36" s="36" t="s">
        <v>29</v>
      </c>
      <c r="D36" s="146" t="s">
        <v>34</v>
      </c>
      <c r="E36" s="147"/>
      <c r="F36" s="148"/>
      <c r="G36" s="36" t="s">
        <v>93</v>
      </c>
      <c r="H36" s="36" t="s">
        <v>91</v>
      </c>
      <c r="I36" s="76">
        <f>I19*'DADOS RECAPEMENTO'!A10*'DADOS RECAPEMENTO'!D12</f>
        <v>73.073718806400009</v>
      </c>
      <c r="J36" s="41">
        <f>'PRODUTOS BETUMINOSOS'!I34</f>
        <v>5355.2267550538418</v>
      </c>
      <c r="K36" s="41">
        <f>J36*I36</f>
        <v>391326.33404331439</v>
      </c>
      <c r="L36" s="2"/>
      <c r="M36" s="2"/>
    </row>
    <row r="37" spans="1:15" ht="21" customHeight="1" x14ac:dyDescent="0.25">
      <c r="A37" s="3"/>
      <c r="B37" s="3"/>
      <c r="C37" s="3"/>
      <c r="D37" s="3"/>
      <c r="E37" s="2"/>
      <c r="F37" s="2"/>
      <c r="G37" s="2" t="s">
        <v>11</v>
      </c>
      <c r="H37" s="2"/>
      <c r="I37" s="79"/>
      <c r="J37" s="12" t="s">
        <v>31</v>
      </c>
      <c r="K37" s="28">
        <f>SUM(K34:K36)</f>
        <v>499168.60940336378</v>
      </c>
      <c r="L37" s="2"/>
      <c r="M37" s="2"/>
    </row>
    <row r="38" spans="1:15" ht="6.75" customHeight="1" x14ac:dyDescent="0.25">
      <c r="A38" s="3"/>
      <c r="B38" s="3"/>
      <c r="C38" s="3"/>
      <c r="D38" s="3"/>
      <c r="E38" s="2"/>
      <c r="F38" s="2"/>
      <c r="G38" s="2"/>
      <c r="H38" s="2"/>
      <c r="I38" s="79"/>
      <c r="J38" s="2"/>
      <c r="K38" s="2"/>
      <c r="L38" s="2"/>
      <c r="M38" s="2"/>
    </row>
    <row r="39" spans="1:15" ht="15" customHeight="1" x14ac:dyDescent="0.25">
      <c r="A39" s="174" t="s">
        <v>179</v>
      </c>
      <c r="B39" s="174"/>
      <c r="C39" s="174"/>
      <c r="D39" s="174"/>
      <c r="E39" s="174"/>
      <c r="F39" s="174"/>
      <c r="G39" s="19"/>
      <c r="H39" s="174" t="s">
        <v>121</v>
      </c>
      <c r="I39" s="174"/>
      <c r="J39" s="17"/>
      <c r="K39" s="17"/>
      <c r="L39" s="18"/>
      <c r="M39" s="2"/>
    </row>
    <row r="40" spans="1:15" x14ac:dyDescent="0.25">
      <c r="A40" s="173" t="s">
        <v>40</v>
      </c>
      <c r="B40" s="173"/>
      <c r="C40" s="173"/>
      <c r="D40" s="173"/>
      <c r="E40" s="173"/>
      <c r="F40" s="20">
        <f>K37+K31</f>
        <v>1858238.0513178948</v>
      </c>
      <c r="G40" s="21"/>
      <c r="H40" s="45" t="s">
        <v>126</v>
      </c>
      <c r="I40" s="80">
        <f>F40/(('DADOS RECAPEMENTO'!A4*'DADOS RECAPEMENTO'!B4)+('DADOS RECAPEMENTO'!A14*'DADOS RECAPEMENTO'!B14))</f>
        <v>91.535929890977059</v>
      </c>
      <c r="J40" s="18"/>
      <c r="K40" s="18"/>
      <c r="L40" s="18"/>
      <c r="M40" s="2"/>
    </row>
    <row r="41" spans="1:15" ht="12.75" customHeight="1" x14ac:dyDescent="0.25">
      <c r="A41" s="3"/>
      <c r="B41" s="6"/>
      <c r="C41" s="3"/>
      <c r="D41" s="3"/>
      <c r="E41" s="3"/>
      <c r="F41" s="3"/>
      <c r="G41" s="3"/>
      <c r="H41" s="3"/>
      <c r="I41" s="79"/>
      <c r="J41" s="2"/>
      <c r="K41" s="2"/>
      <c r="L41" s="2"/>
      <c r="M41" s="2"/>
    </row>
    <row r="42" spans="1:15" ht="0.75" hidden="1" customHeight="1" x14ac:dyDescent="0.25">
      <c r="A42" s="3"/>
      <c r="B42" s="3"/>
      <c r="C42" s="3"/>
      <c r="D42" s="1"/>
      <c r="E42" s="1"/>
      <c r="F42" s="1"/>
      <c r="G42" s="1"/>
      <c r="H42" s="1"/>
    </row>
    <row r="43" spans="1:15" hidden="1" x14ac:dyDescent="0.25">
      <c r="A43" s="1"/>
      <c r="B43" s="1"/>
      <c r="C43" s="1"/>
      <c r="D43" s="1"/>
      <c r="E43" s="1"/>
      <c r="F43" s="1"/>
      <c r="G43" s="1"/>
      <c r="H43" s="1" t="s">
        <v>11</v>
      </c>
    </row>
    <row r="44" spans="1:15" ht="15.75" x14ac:dyDescent="0.25">
      <c r="A44" s="171" t="s">
        <v>184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47"/>
      <c r="M44" s="47"/>
    </row>
    <row r="45" spans="1:15" ht="17.2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15" ht="17.25" customHeight="1" x14ac:dyDescent="0.25">
      <c r="A46" s="120" t="s">
        <v>130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35"/>
      <c r="N46" s="35"/>
      <c r="O46" s="35"/>
    </row>
    <row r="47" spans="1:15" ht="15" customHeight="1" x14ac:dyDescent="0.25">
      <c r="A47" s="121" t="s">
        <v>128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48"/>
      <c r="N47" s="48"/>
      <c r="O47" s="48"/>
    </row>
    <row r="48" spans="1:15" ht="15.75" x14ac:dyDescent="0.25">
      <c r="A48" s="121" t="s">
        <v>129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48"/>
      <c r="N48" s="48"/>
      <c r="O48" s="48"/>
    </row>
    <row r="49" spans="1:8" ht="15" customHeight="1" x14ac:dyDescent="0.25">
      <c r="A49" s="3"/>
      <c r="B49" s="3"/>
      <c r="C49" s="3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ht="15" customHeight="1" x14ac:dyDescent="0.25">
      <c r="A51" s="3"/>
      <c r="B51" s="3"/>
      <c r="C51" s="3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ht="1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4"/>
      <c r="B54" s="4"/>
      <c r="C54" s="4"/>
      <c r="D54" s="1"/>
      <c r="E54" s="1"/>
      <c r="F54" s="1"/>
      <c r="G54" s="1"/>
      <c r="H54" s="1"/>
    </row>
    <row r="55" spans="1:8" x14ac:dyDescent="0.25">
      <c r="A55" s="3"/>
      <c r="B55" s="3"/>
      <c r="C55" s="3"/>
      <c r="D55" s="1"/>
      <c r="E55" s="1"/>
      <c r="F55" s="1"/>
      <c r="G55" s="1"/>
      <c r="H55" s="1"/>
    </row>
    <row r="56" spans="1:8" x14ac:dyDescent="0.25">
      <c r="A56" s="3"/>
      <c r="B56" s="3"/>
      <c r="C56" s="3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3"/>
      <c r="B58" s="3"/>
      <c r="C58" s="3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4"/>
      <c r="B61" s="4"/>
      <c r="C61" s="4"/>
      <c r="D61" s="1"/>
      <c r="E61" s="1"/>
      <c r="F61" s="1"/>
      <c r="G61" s="1"/>
      <c r="H61" s="1"/>
    </row>
    <row r="62" spans="1:8" x14ac:dyDescent="0.25">
      <c r="A62" s="3"/>
      <c r="B62" s="3"/>
      <c r="C62" s="3"/>
      <c r="D62" s="1"/>
      <c r="E62" s="1"/>
      <c r="F62" s="1"/>
      <c r="G62" s="1"/>
      <c r="H62" s="1"/>
    </row>
    <row r="63" spans="1:8" x14ac:dyDescent="0.25">
      <c r="A63" s="3"/>
      <c r="B63" s="3"/>
      <c r="C63" s="3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3"/>
      <c r="B65" s="3"/>
      <c r="C65" s="3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4"/>
      <c r="B68" s="4"/>
      <c r="C68" s="4"/>
      <c r="D68" s="1"/>
      <c r="E68" s="1"/>
      <c r="F68" s="1"/>
      <c r="G68" s="1"/>
      <c r="H68" s="1"/>
    </row>
    <row r="69" spans="1:8" x14ac:dyDescent="0.25">
      <c r="A69" s="3"/>
      <c r="B69" s="3"/>
      <c r="C69" s="3"/>
      <c r="D69" s="1"/>
      <c r="E69" s="1"/>
      <c r="F69" s="1"/>
      <c r="G69" s="1"/>
      <c r="H69" s="1"/>
    </row>
    <row r="70" spans="1:8" x14ac:dyDescent="0.25">
      <c r="A70" s="3"/>
      <c r="B70" s="3"/>
      <c r="C70" s="3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3"/>
      <c r="B72" s="3"/>
      <c r="C72" s="3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4"/>
      <c r="B75" s="4"/>
      <c r="C75" s="4"/>
      <c r="D75" s="1"/>
      <c r="E75" s="1"/>
      <c r="F75" s="1"/>
      <c r="G75" s="1"/>
      <c r="H75" s="1"/>
    </row>
    <row r="76" spans="1:8" x14ac:dyDescent="0.25">
      <c r="A76" s="3"/>
      <c r="B76" s="3"/>
      <c r="C76" s="3"/>
      <c r="D76" s="1"/>
      <c r="E76" s="1"/>
      <c r="F76" s="1"/>
      <c r="G76" s="1"/>
      <c r="H76" s="1"/>
    </row>
    <row r="77" spans="1:8" x14ac:dyDescent="0.25">
      <c r="A77" s="3"/>
      <c r="B77" s="3"/>
      <c r="C77" s="3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3"/>
      <c r="B79" s="3"/>
      <c r="C79" s="3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4"/>
      <c r="B82" s="4"/>
      <c r="C82" s="4"/>
      <c r="D82" s="1"/>
      <c r="E82" s="1"/>
      <c r="F82" s="1"/>
      <c r="G82" s="1"/>
      <c r="H82" s="1"/>
    </row>
    <row r="83" spans="1:8" x14ac:dyDescent="0.25">
      <c r="A83" s="3"/>
      <c r="B83" s="3"/>
      <c r="C83" s="3"/>
      <c r="D83" s="1"/>
      <c r="E83" s="1"/>
      <c r="F83" s="1"/>
      <c r="G83" s="1"/>
      <c r="H83" s="1"/>
    </row>
    <row r="84" spans="1:8" x14ac:dyDescent="0.25">
      <c r="A84" s="3"/>
      <c r="B84" s="3"/>
      <c r="C84" s="3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3"/>
      <c r="B86" s="3"/>
      <c r="C86" s="3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4"/>
      <c r="B89" s="4"/>
      <c r="C89" s="4"/>
      <c r="D89" s="1"/>
      <c r="E89" s="1"/>
      <c r="F89" s="1"/>
      <c r="G89" s="1"/>
      <c r="H89" s="1"/>
    </row>
    <row r="90" spans="1:8" x14ac:dyDescent="0.25">
      <c r="A90" s="3"/>
      <c r="B90" s="3"/>
      <c r="C90" s="3"/>
      <c r="D90" s="1"/>
      <c r="E90" s="1"/>
      <c r="F90" s="1"/>
      <c r="G90" s="1"/>
      <c r="H90" s="1"/>
    </row>
    <row r="91" spans="1:8" x14ac:dyDescent="0.25">
      <c r="A91" s="3"/>
      <c r="B91" s="3"/>
      <c r="C91" s="3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3"/>
      <c r="B93" s="3"/>
      <c r="C93" s="3"/>
      <c r="D93" s="1"/>
      <c r="E93" s="1"/>
      <c r="F93" s="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x14ac:dyDescent="0.25">
      <c r="A96" s="4"/>
      <c r="B96" s="4"/>
      <c r="C96" s="4"/>
      <c r="D96" s="1"/>
      <c r="E96" s="1"/>
      <c r="F96" s="1"/>
      <c r="G96" s="1"/>
      <c r="H96" s="1"/>
    </row>
    <row r="97" spans="1:8" x14ac:dyDescent="0.25">
      <c r="A97" s="3"/>
      <c r="B97" s="3"/>
      <c r="C97" s="3"/>
      <c r="D97" s="1"/>
      <c r="E97" s="1"/>
      <c r="F97" s="1"/>
      <c r="G97" s="1"/>
      <c r="H97" s="1"/>
    </row>
    <row r="98" spans="1:8" x14ac:dyDescent="0.25">
      <c r="A98" s="3"/>
      <c r="B98" s="3"/>
      <c r="C98" s="3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3"/>
      <c r="B100" s="3"/>
      <c r="C100" s="3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4"/>
      <c r="B103" s="4"/>
      <c r="C103" s="4"/>
      <c r="D103" s="1"/>
      <c r="E103" s="1"/>
      <c r="F103" s="1"/>
      <c r="G103" s="1"/>
      <c r="H103" s="1"/>
    </row>
    <row r="104" spans="1:8" x14ac:dyDescent="0.25">
      <c r="A104" s="3"/>
      <c r="B104" s="3"/>
      <c r="C104" s="3"/>
      <c r="D104" s="1"/>
      <c r="E104" s="1"/>
      <c r="F104" s="1"/>
      <c r="G104" s="1"/>
      <c r="H104" s="1"/>
    </row>
    <row r="105" spans="1:8" x14ac:dyDescent="0.25">
      <c r="A105" s="3"/>
      <c r="B105" s="3"/>
      <c r="C105" s="3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3"/>
      <c r="B107" s="3"/>
      <c r="C107" s="3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4"/>
      <c r="B110" s="4"/>
      <c r="C110" s="4"/>
      <c r="D110" s="1"/>
      <c r="E110" s="1"/>
      <c r="F110" s="1"/>
      <c r="G110" s="1"/>
      <c r="H110" s="1"/>
    </row>
    <row r="111" spans="1:8" x14ac:dyDescent="0.25">
      <c r="A111" s="3"/>
      <c r="B111" s="3"/>
      <c r="C111" s="3"/>
      <c r="D111" s="1"/>
      <c r="E111" s="1"/>
      <c r="F111" s="1"/>
      <c r="G111" s="1"/>
      <c r="H111" s="1"/>
    </row>
    <row r="112" spans="1:8" x14ac:dyDescent="0.25">
      <c r="A112" s="3"/>
      <c r="B112" s="3"/>
      <c r="C112" s="3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3"/>
      <c r="B114" s="3"/>
      <c r="C114" s="3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4"/>
      <c r="B117" s="4"/>
      <c r="C117" s="4"/>
      <c r="D117" s="1"/>
      <c r="E117" s="1"/>
      <c r="F117" s="1"/>
      <c r="G117" s="1"/>
      <c r="H117" s="1"/>
    </row>
    <row r="118" spans="1:8" x14ac:dyDescent="0.25">
      <c r="A118" s="3"/>
      <c r="B118" s="3"/>
      <c r="C118" s="3"/>
      <c r="D118" s="1"/>
      <c r="E118" s="1"/>
      <c r="F118" s="1"/>
      <c r="G118" s="1"/>
      <c r="H118" s="1"/>
    </row>
    <row r="119" spans="1:8" x14ac:dyDescent="0.25">
      <c r="A119" s="3"/>
      <c r="B119" s="3"/>
      <c r="C119" s="3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3"/>
      <c r="B121" s="3"/>
      <c r="C121" s="3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4"/>
      <c r="B124" s="4"/>
      <c r="C124" s="4"/>
      <c r="D124" s="1"/>
      <c r="E124" s="1"/>
      <c r="F124" s="1"/>
      <c r="G124" s="1"/>
      <c r="H124" s="1"/>
    </row>
    <row r="125" spans="1:8" x14ac:dyDescent="0.25">
      <c r="A125" s="3"/>
      <c r="B125" s="3"/>
      <c r="C125" s="3"/>
      <c r="D125" s="1"/>
      <c r="E125" s="1"/>
      <c r="F125" s="1"/>
      <c r="G125" s="1"/>
      <c r="H125" s="1"/>
    </row>
    <row r="126" spans="1:8" x14ac:dyDescent="0.25">
      <c r="A126" s="3"/>
      <c r="B126" s="3"/>
      <c r="C126" s="3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3"/>
      <c r="B128" s="3"/>
      <c r="C128" s="3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4"/>
      <c r="B131" s="4"/>
      <c r="C131" s="4"/>
      <c r="D131" s="1"/>
      <c r="E131" s="1"/>
      <c r="F131" s="1"/>
      <c r="G131" s="1"/>
      <c r="H131" s="1"/>
    </row>
    <row r="132" spans="1:8" x14ac:dyDescent="0.25">
      <c r="A132" s="3"/>
      <c r="B132" s="3"/>
      <c r="C132" s="3"/>
      <c r="D132" s="1"/>
      <c r="E132" s="1"/>
      <c r="F132" s="1"/>
      <c r="G132" s="1"/>
      <c r="H132" s="1"/>
    </row>
    <row r="133" spans="1:8" x14ac:dyDescent="0.25">
      <c r="A133" s="3"/>
      <c r="B133" s="3"/>
      <c r="C133" s="3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3"/>
      <c r="B135" s="3"/>
      <c r="C135" s="3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4"/>
      <c r="B138" s="4"/>
      <c r="C138" s="4"/>
      <c r="D138" s="1"/>
      <c r="E138" s="1"/>
      <c r="F138" s="1"/>
      <c r="G138" s="1"/>
      <c r="H138" s="1"/>
    </row>
    <row r="139" spans="1:8" x14ac:dyDescent="0.25">
      <c r="A139" s="3"/>
      <c r="B139" s="3"/>
      <c r="C139" s="3"/>
      <c r="D139" s="1"/>
      <c r="E139" s="1"/>
      <c r="F139" s="1"/>
      <c r="G139" s="1"/>
      <c r="H139" s="1"/>
    </row>
    <row r="140" spans="1:8" x14ac:dyDescent="0.25">
      <c r="A140" s="3"/>
      <c r="B140" s="3"/>
      <c r="C140" s="3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3"/>
      <c r="B142" s="3"/>
      <c r="C142" s="3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4"/>
      <c r="B145" s="4"/>
      <c r="C145" s="4"/>
      <c r="D145" s="1"/>
      <c r="E145" s="1"/>
      <c r="F145" s="1"/>
      <c r="G145" s="1"/>
      <c r="H145" s="1"/>
    </row>
    <row r="146" spans="1:8" x14ac:dyDescent="0.25">
      <c r="A146" s="3"/>
      <c r="B146" s="3"/>
      <c r="C146" s="3"/>
      <c r="D146" s="1"/>
      <c r="E146" s="1"/>
      <c r="F146" s="1"/>
      <c r="G146" s="1"/>
      <c r="H146" s="1"/>
    </row>
    <row r="147" spans="1:8" x14ac:dyDescent="0.25">
      <c r="A147" s="3"/>
      <c r="B147" s="3"/>
      <c r="C147" s="3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3"/>
      <c r="B149" s="3"/>
      <c r="C149" s="3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4"/>
      <c r="B152" s="4"/>
      <c r="C152" s="4"/>
      <c r="D152" s="1"/>
      <c r="E152" s="1"/>
      <c r="F152" s="1"/>
      <c r="G152" s="1"/>
      <c r="H152" s="1"/>
    </row>
    <row r="153" spans="1:8" x14ac:dyDescent="0.25">
      <c r="A153" s="3"/>
      <c r="B153" s="3"/>
      <c r="C153" s="3"/>
      <c r="D153" s="1"/>
      <c r="E153" s="1"/>
      <c r="F153" s="1"/>
      <c r="G153" s="1"/>
      <c r="H153" s="1"/>
    </row>
    <row r="154" spans="1:8" x14ac:dyDescent="0.25">
      <c r="A154" s="3"/>
      <c r="B154" s="3"/>
      <c r="C154" s="3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3"/>
      <c r="B156" s="3"/>
      <c r="C156" s="3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4"/>
      <c r="B159" s="4"/>
      <c r="C159" s="4"/>
      <c r="D159" s="1"/>
      <c r="E159" s="1"/>
      <c r="F159" s="1"/>
      <c r="G159" s="1"/>
      <c r="H159" s="1"/>
    </row>
    <row r="160" spans="1:8" x14ac:dyDescent="0.25">
      <c r="A160" s="3"/>
      <c r="B160" s="3"/>
      <c r="C160" s="3"/>
      <c r="D160" s="1"/>
      <c r="E160" s="1"/>
      <c r="F160" s="1"/>
      <c r="G160" s="1"/>
      <c r="H160" s="1"/>
    </row>
    <row r="161" spans="1:8" x14ac:dyDescent="0.25">
      <c r="A161" s="3"/>
      <c r="B161" s="3"/>
      <c r="C161" s="3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3"/>
      <c r="B163" s="3"/>
      <c r="C163" s="3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4"/>
      <c r="B166" s="4"/>
      <c r="C166" s="4"/>
      <c r="D166" s="1"/>
      <c r="E166" s="1"/>
      <c r="F166" s="1"/>
      <c r="G166" s="1"/>
      <c r="H166" s="1"/>
    </row>
    <row r="167" spans="1:8" x14ac:dyDescent="0.25">
      <c r="A167" s="3"/>
      <c r="B167" s="3"/>
      <c r="C167" s="3"/>
      <c r="D167" s="1"/>
      <c r="E167" s="1"/>
      <c r="F167" s="1"/>
      <c r="G167" s="1"/>
      <c r="H167" s="1"/>
    </row>
    <row r="168" spans="1:8" x14ac:dyDescent="0.25">
      <c r="A168" s="3"/>
      <c r="B168" s="3"/>
      <c r="C168" s="3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3"/>
      <c r="B170" s="3"/>
      <c r="C170" s="3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4"/>
      <c r="B173" s="4"/>
      <c r="C173" s="4"/>
      <c r="D173" s="1"/>
      <c r="E173" s="1"/>
      <c r="F173" s="1"/>
      <c r="G173" s="1"/>
      <c r="H173" s="1"/>
    </row>
    <row r="174" spans="1:8" x14ac:dyDescent="0.25">
      <c r="A174" s="3"/>
      <c r="B174" s="3"/>
      <c r="C174" s="3"/>
      <c r="D174" s="1"/>
      <c r="E174" s="1"/>
      <c r="F174" s="1"/>
      <c r="G174" s="1"/>
      <c r="H174" s="1"/>
    </row>
    <row r="175" spans="1:8" x14ac:dyDescent="0.25">
      <c r="A175" s="3"/>
      <c r="B175" s="3"/>
      <c r="C175" s="3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3"/>
      <c r="B177" s="3"/>
      <c r="C177" s="3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4"/>
      <c r="B180" s="4"/>
      <c r="C180" s="4"/>
      <c r="D180" s="1"/>
      <c r="E180" s="1"/>
      <c r="F180" s="1"/>
      <c r="G180" s="1"/>
      <c r="H180" s="1"/>
    </row>
    <row r="181" spans="1:8" x14ac:dyDescent="0.25">
      <c r="A181" s="3"/>
      <c r="B181" s="3"/>
      <c r="C181" s="3"/>
      <c r="D181" s="1"/>
      <c r="E181" s="1"/>
      <c r="F181" s="1"/>
      <c r="G181" s="1"/>
      <c r="H181" s="1"/>
    </row>
    <row r="182" spans="1:8" x14ac:dyDescent="0.25">
      <c r="A182" s="3"/>
      <c r="B182" s="3"/>
      <c r="C182" s="3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3"/>
      <c r="B184" s="3"/>
      <c r="C184" s="3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4"/>
      <c r="B187" s="4"/>
      <c r="C187" s="4"/>
      <c r="D187" s="1"/>
      <c r="E187" s="1"/>
      <c r="F187" s="1"/>
      <c r="G187" s="1"/>
      <c r="H187" s="1"/>
    </row>
    <row r="188" spans="1:8" x14ac:dyDescent="0.25">
      <c r="A188" s="3"/>
      <c r="B188" s="3"/>
      <c r="C188" s="3"/>
      <c r="D188" s="1"/>
      <c r="E188" s="1"/>
      <c r="F188" s="1"/>
      <c r="G188" s="1"/>
      <c r="H188" s="1"/>
    </row>
    <row r="189" spans="1:8" x14ac:dyDescent="0.25">
      <c r="A189" s="3"/>
      <c r="B189" s="3"/>
      <c r="C189" s="3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3"/>
      <c r="B191" s="3"/>
      <c r="C191" s="3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4"/>
      <c r="B194" s="4"/>
      <c r="C194" s="4"/>
      <c r="D194" s="1"/>
      <c r="E194" s="1"/>
      <c r="F194" s="1"/>
      <c r="G194" s="1"/>
      <c r="H194" s="1"/>
    </row>
    <row r="195" spans="1:8" x14ac:dyDescent="0.25">
      <c r="A195" s="3"/>
      <c r="B195" s="3"/>
      <c r="C195" s="3"/>
      <c r="D195" s="1"/>
      <c r="E195" s="1"/>
      <c r="F195" s="1"/>
      <c r="G195" s="1"/>
      <c r="H195" s="1"/>
    </row>
    <row r="196" spans="1:8" x14ac:dyDescent="0.25">
      <c r="A196" s="3"/>
      <c r="B196" s="3"/>
      <c r="C196" s="3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3"/>
      <c r="B198" s="3"/>
      <c r="C198" s="3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4"/>
      <c r="B201" s="4"/>
      <c r="C201" s="4"/>
      <c r="D201" s="1"/>
      <c r="E201" s="1"/>
      <c r="F201" s="1"/>
      <c r="G201" s="1"/>
      <c r="H201" s="1"/>
    </row>
    <row r="202" spans="1:8" x14ac:dyDescent="0.25">
      <c r="A202" s="3"/>
      <c r="B202" s="3"/>
      <c r="C202" s="3"/>
      <c r="D202" s="1"/>
      <c r="E202" s="1"/>
      <c r="F202" s="1"/>
      <c r="G202" s="1"/>
      <c r="H202" s="1"/>
    </row>
    <row r="203" spans="1:8" x14ac:dyDescent="0.25">
      <c r="A203" s="3"/>
      <c r="B203" s="3"/>
      <c r="C203" s="3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3"/>
      <c r="B205" s="3"/>
      <c r="C205" s="3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4"/>
      <c r="B208" s="4"/>
      <c r="C208" s="4"/>
      <c r="D208" s="1"/>
      <c r="E208" s="1"/>
      <c r="F208" s="1"/>
      <c r="G208" s="1"/>
      <c r="H208" s="1"/>
    </row>
    <row r="209" spans="1:8" x14ac:dyDescent="0.25">
      <c r="A209" s="3"/>
      <c r="B209" s="3"/>
      <c r="C209" s="3"/>
      <c r="D209" s="1"/>
      <c r="E209" s="1"/>
      <c r="F209" s="1"/>
      <c r="G209" s="1"/>
      <c r="H209" s="1"/>
    </row>
    <row r="210" spans="1:8" x14ac:dyDescent="0.25">
      <c r="A210" s="3"/>
      <c r="B210" s="3"/>
      <c r="C210" s="3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3"/>
      <c r="B212" s="3"/>
      <c r="C212" s="3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4"/>
      <c r="B215" s="4"/>
      <c r="C215" s="4"/>
      <c r="D215" s="1"/>
      <c r="E215" s="1"/>
      <c r="F215" s="1"/>
      <c r="G215" s="1"/>
      <c r="H215" s="1"/>
    </row>
    <row r="216" spans="1:8" x14ac:dyDescent="0.25">
      <c r="A216" s="3"/>
      <c r="B216" s="3"/>
      <c r="C216" s="3"/>
      <c r="D216" s="1"/>
      <c r="E216" s="1"/>
      <c r="F216" s="1"/>
      <c r="G216" s="1"/>
      <c r="H216" s="1"/>
    </row>
    <row r="217" spans="1:8" x14ac:dyDescent="0.25">
      <c r="A217" s="3"/>
      <c r="B217" s="3"/>
      <c r="C217" s="3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3"/>
      <c r="B219" s="3"/>
      <c r="C219" s="3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4"/>
      <c r="B222" s="4"/>
      <c r="C222" s="4"/>
      <c r="D222" s="1"/>
      <c r="E222" s="1"/>
      <c r="F222" s="1"/>
      <c r="G222" s="1"/>
      <c r="H222" s="1"/>
    </row>
    <row r="223" spans="1:8" x14ac:dyDescent="0.25">
      <c r="A223" s="3"/>
      <c r="B223" s="3"/>
      <c r="C223" s="3"/>
      <c r="D223" s="1"/>
      <c r="E223" s="1"/>
      <c r="F223" s="1"/>
      <c r="G223" s="1"/>
      <c r="H223" s="1"/>
    </row>
    <row r="224" spans="1:8" x14ac:dyDescent="0.25">
      <c r="A224" s="3"/>
      <c r="B224" s="3"/>
      <c r="C224" s="3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3"/>
      <c r="B226" s="3"/>
      <c r="C226" s="3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4"/>
      <c r="B229" s="4"/>
      <c r="C229" s="4"/>
      <c r="D229" s="1"/>
      <c r="E229" s="1"/>
      <c r="F229" s="1"/>
      <c r="G229" s="1"/>
      <c r="H229" s="1"/>
    </row>
    <row r="230" spans="1:8" x14ac:dyDescent="0.25">
      <c r="A230" s="3"/>
      <c r="B230" s="3"/>
      <c r="C230" s="3"/>
      <c r="D230" s="1"/>
      <c r="E230" s="1"/>
      <c r="F230" s="1"/>
      <c r="G230" s="1"/>
      <c r="H230" s="1"/>
    </row>
    <row r="231" spans="1:8" x14ac:dyDescent="0.25">
      <c r="A231" s="3"/>
      <c r="B231" s="3"/>
      <c r="C231" s="3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3"/>
      <c r="B233" s="3"/>
      <c r="C233" s="3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4"/>
      <c r="B236" s="4"/>
      <c r="C236" s="4"/>
      <c r="D236" s="1"/>
      <c r="E236" s="1"/>
      <c r="F236" s="1"/>
      <c r="G236" s="1"/>
      <c r="H236" s="1"/>
    </row>
    <row r="237" spans="1:8" x14ac:dyDescent="0.25">
      <c r="A237" s="3"/>
      <c r="B237" s="3"/>
      <c r="C237" s="3"/>
      <c r="D237" s="1"/>
      <c r="E237" s="1"/>
      <c r="F237" s="1"/>
      <c r="G237" s="1"/>
      <c r="H237" s="1"/>
    </row>
    <row r="238" spans="1:8" x14ac:dyDescent="0.25">
      <c r="A238" s="3"/>
      <c r="B238" s="3"/>
      <c r="C238" s="3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3"/>
      <c r="B240" s="3"/>
      <c r="C240" s="3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4"/>
      <c r="B243" s="4"/>
      <c r="C243" s="4"/>
      <c r="D243" s="1"/>
      <c r="E243" s="1"/>
      <c r="F243" s="1"/>
      <c r="G243" s="1"/>
      <c r="H243" s="1"/>
    </row>
    <row r="244" spans="1:8" x14ac:dyDescent="0.25">
      <c r="A244" s="3"/>
      <c r="B244" s="3"/>
      <c r="C244" s="3"/>
      <c r="D244" s="1"/>
      <c r="E244" s="1"/>
      <c r="F244" s="1"/>
      <c r="G244" s="1"/>
      <c r="H244" s="1"/>
    </row>
    <row r="245" spans="1:8" x14ac:dyDescent="0.25">
      <c r="A245" s="3"/>
      <c r="B245" s="3"/>
      <c r="C245" s="3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3"/>
      <c r="B247" s="3"/>
      <c r="C247" s="3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3"/>
      <c r="B250" s="3"/>
      <c r="C250" s="3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"/>
      <c r="B252" s="1"/>
      <c r="C252" s="1"/>
      <c r="D252" s="1"/>
      <c r="E252" s="1"/>
      <c r="F252" s="1"/>
      <c r="G252" s="1"/>
      <c r="H252" s="1"/>
    </row>
    <row r="253" spans="1:8" x14ac:dyDescent="0.25">
      <c r="A253" s="4"/>
      <c r="B253" s="4"/>
      <c r="C253" s="4"/>
      <c r="D253" s="1"/>
      <c r="E253" s="1"/>
      <c r="F253" s="1"/>
      <c r="G253" s="1"/>
      <c r="H253" s="1"/>
    </row>
    <row r="254" spans="1:8" x14ac:dyDescent="0.25">
      <c r="A254" s="3"/>
      <c r="B254" s="3"/>
      <c r="C254" s="3"/>
      <c r="D254" s="1"/>
      <c r="E254" s="1"/>
      <c r="F254" s="1"/>
      <c r="G254" s="1"/>
      <c r="H254" s="1"/>
    </row>
    <row r="255" spans="1:8" x14ac:dyDescent="0.25">
      <c r="A255" s="3"/>
      <c r="B255" s="3"/>
      <c r="C255" s="3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3"/>
      <c r="B257" s="3"/>
      <c r="C257" s="3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1"/>
      <c r="B259" s="1"/>
      <c r="C259" s="1"/>
      <c r="D259" s="1"/>
      <c r="E259" s="1"/>
      <c r="F259" s="1"/>
      <c r="G259" s="1"/>
      <c r="H259" s="1"/>
    </row>
    <row r="260" spans="1:8" x14ac:dyDescent="0.25">
      <c r="A260" s="4"/>
      <c r="B260" s="4"/>
      <c r="C260" s="4"/>
      <c r="D260" s="1"/>
      <c r="E260" s="1"/>
      <c r="F260" s="1"/>
      <c r="G260" s="1"/>
      <c r="H260" s="1"/>
    </row>
    <row r="261" spans="1:8" x14ac:dyDescent="0.25">
      <c r="A261" s="3"/>
      <c r="B261" s="3"/>
      <c r="C261" s="3"/>
      <c r="D261" s="1"/>
      <c r="E261" s="1"/>
      <c r="F261" s="1"/>
      <c r="G261" s="1"/>
      <c r="H261" s="1"/>
    </row>
    <row r="262" spans="1:8" x14ac:dyDescent="0.25">
      <c r="A262" s="3"/>
      <c r="B262" s="3"/>
      <c r="C262" s="3"/>
      <c r="D262" s="1"/>
      <c r="E262" s="1"/>
      <c r="F262" s="1"/>
      <c r="G262" s="1"/>
      <c r="H262" s="1"/>
    </row>
    <row r="263" spans="1:8" x14ac:dyDescent="0.25">
      <c r="A263" s="1"/>
      <c r="B263" s="1"/>
      <c r="C263" s="1"/>
      <c r="D263" s="1"/>
      <c r="E263" s="1"/>
      <c r="F263" s="1"/>
      <c r="G263" s="1"/>
      <c r="H263" s="1"/>
    </row>
    <row r="264" spans="1:8" x14ac:dyDescent="0.25">
      <c r="A264" s="3"/>
      <c r="B264" s="3"/>
      <c r="C264" s="3"/>
      <c r="D264" s="1"/>
      <c r="E264" s="1"/>
      <c r="F264" s="1"/>
      <c r="G264" s="1"/>
      <c r="H264" s="1"/>
    </row>
    <row r="265" spans="1:8" x14ac:dyDescent="0.25">
      <c r="A265" s="1"/>
      <c r="B265" s="1"/>
      <c r="C265" s="1"/>
      <c r="D265" s="1"/>
      <c r="E265" s="1"/>
      <c r="F265" s="1"/>
      <c r="G265" s="1"/>
      <c r="H265" s="1"/>
    </row>
    <row r="266" spans="1:8" x14ac:dyDescent="0.25">
      <c r="A266" s="1"/>
      <c r="B266" s="1"/>
      <c r="C266" s="1"/>
      <c r="D266" s="1"/>
      <c r="E266" s="1"/>
      <c r="F266" s="1"/>
      <c r="G266" s="1"/>
      <c r="H266" s="1"/>
    </row>
    <row r="267" spans="1:8" x14ac:dyDescent="0.25">
      <c r="A267" s="4"/>
      <c r="B267" s="4"/>
      <c r="C267" s="4"/>
      <c r="D267" s="1"/>
      <c r="E267" s="1"/>
      <c r="F267" s="1"/>
      <c r="G267" s="1"/>
      <c r="H267" s="1"/>
    </row>
    <row r="268" spans="1:8" x14ac:dyDescent="0.25">
      <c r="A268" s="3"/>
      <c r="B268" s="3"/>
      <c r="C268" s="3"/>
      <c r="D268" s="1"/>
      <c r="E268" s="1"/>
      <c r="F268" s="1"/>
      <c r="G268" s="1"/>
      <c r="H268" s="1"/>
    </row>
    <row r="269" spans="1:8" x14ac:dyDescent="0.25">
      <c r="A269" s="3"/>
      <c r="B269" s="3"/>
      <c r="C269" s="3"/>
      <c r="D269" s="1"/>
      <c r="E269" s="1"/>
      <c r="F269" s="1"/>
      <c r="G269" s="1"/>
      <c r="H269" s="1"/>
    </row>
    <row r="270" spans="1:8" x14ac:dyDescent="0.25">
      <c r="A270" s="1"/>
      <c r="B270" s="1"/>
      <c r="C270" s="1"/>
      <c r="D270" s="1"/>
      <c r="E270" s="1"/>
      <c r="F270" s="1"/>
      <c r="G270" s="1"/>
      <c r="H270" s="1"/>
    </row>
    <row r="271" spans="1:8" x14ac:dyDescent="0.25">
      <c r="A271" s="3"/>
      <c r="B271" s="3"/>
      <c r="C271" s="3"/>
      <c r="D271" s="1"/>
      <c r="E271" s="1"/>
      <c r="F271" s="1"/>
      <c r="G271" s="1"/>
      <c r="H271" s="1"/>
    </row>
    <row r="272" spans="1:8" x14ac:dyDescent="0.25">
      <c r="A272" s="1"/>
      <c r="B272" s="1"/>
      <c r="C272" s="1"/>
      <c r="D272" s="1"/>
      <c r="E272" s="1"/>
      <c r="F272" s="1"/>
      <c r="G272" s="1"/>
      <c r="H272" s="1"/>
    </row>
    <row r="273" spans="1:8" x14ac:dyDescent="0.25">
      <c r="A273" s="1"/>
      <c r="B273" s="1"/>
      <c r="C273" s="1"/>
      <c r="D273" s="1"/>
      <c r="E273" s="1"/>
      <c r="F273" s="1"/>
      <c r="G273" s="1"/>
      <c r="H273" s="1"/>
    </row>
    <row r="274" spans="1:8" x14ac:dyDescent="0.25">
      <c r="A274" s="4"/>
      <c r="B274" s="4"/>
      <c r="C274" s="4"/>
      <c r="D274" s="1"/>
      <c r="E274" s="1"/>
      <c r="F274" s="1"/>
      <c r="G274" s="1"/>
      <c r="H274" s="1"/>
    </row>
    <row r="275" spans="1:8" x14ac:dyDescent="0.25">
      <c r="A275" s="3"/>
      <c r="B275" s="3"/>
      <c r="C275" s="3"/>
      <c r="D275" s="1"/>
      <c r="E275" s="1"/>
      <c r="F275" s="1"/>
      <c r="G275" s="1"/>
      <c r="H275" s="1"/>
    </row>
    <row r="276" spans="1:8" x14ac:dyDescent="0.25">
      <c r="A276" s="3"/>
      <c r="B276" s="3"/>
      <c r="C276" s="3"/>
      <c r="D276" s="1"/>
      <c r="E276" s="1"/>
      <c r="F276" s="1"/>
      <c r="G276" s="1"/>
      <c r="H276" s="1"/>
    </row>
    <row r="277" spans="1:8" x14ac:dyDescent="0.25">
      <c r="A277" s="1"/>
      <c r="B277" s="1"/>
      <c r="C277" s="1"/>
      <c r="D277" s="1"/>
      <c r="E277" s="1"/>
      <c r="F277" s="1"/>
      <c r="G277" s="1"/>
      <c r="H277" s="1"/>
    </row>
    <row r="278" spans="1:8" x14ac:dyDescent="0.25">
      <c r="A278" s="3"/>
      <c r="B278" s="3"/>
      <c r="C278" s="3"/>
      <c r="D278" s="1"/>
      <c r="E278" s="1"/>
      <c r="F278" s="1"/>
      <c r="G278" s="1"/>
      <c r="H278" s="1"/>
    </row>
    <row r="279" spans="1:8" x14ac:dyDescent="0.25">
      <c r="A279" s="1"/>
      <c r="B279" s="1"/>
      <c r="C279" s="1"/>
      <c r="D279" s="1"/>
      <c r="E279" s="1"/>
      <c r="F279" s="1"/>
      <c r="G279" s="1"/>
      <c r="H279" s="1"/>
    </row>
    <row r="280" spans="1:8" x14ac:dyDescent="0.25">
      <c r="A280" s="1"/>
      <c r="B280" s="1"/>
      <c r="C280" s="1"/>
      <c r="D280" s="1"/>
      <c r="E280" s="1"/>
      <c r="F280" s="1"/>
      <c r="G280" s="1"/>
      <c r="H280" s="1"/>
    </row>
    <row r="281" spans="1:8" x14ac:dyDescent="0.25">
      <c r="A281" s="4"/>
      <c r="B281" s="4"/>
      <c r="C281" s="4"/>
      <c r="D281" s="1"/>
      <c r="E281" s="1"/>
      <c r="F281" s="1"/>
      <c r="G281" s="1"/>
      <c r="H281" s="1"/>
    </row>
    <row r="282" spans="1:8" x14ac:dyDescent="0.25">
      <c r="A282" s="3"/>
      <c r="B282" s="3"/>
      <c r="C282" s="3"/>
      <c r="D282" s="1"/>
      <c r="E282" s="1"/>
      <c r="F282" s="1"/>
      <c r="G282" s="1"/>
      <c r="H282" s="1"/>
    </row>
    <row r="283" spans="1:8" x14ac:dyDescent="0.25">
      <c r="A283" s="3"/>
      <c r="B283" s="3"/>
      <c r="C283" s="3"/>
      <c r="D283" s="1"/>
      <c r="E283" s="1"/>
      <c r="F283" s="1"/>
      <c r="G283" s="1"/>
      <c r="H283" s="1"/>
    </row>
    <row r="284" spans="1:8" x14ac:dyDescent="0.25">
      <c r="A284" s="1"/>
      <c r="B284" s="1"/>
      <c r="C284" s="1"/>
      <c r="D284" s="1"/>
      <c r="E284" s="1"/>
      <c r="F284" s="1"/>
      <c r="G284" s="1"/>
      <c r="H284" s="1"/>
    </row>
    <row r="285" spans="1:8" x14ac:dyDescent="0.25">
      <c r="A285" s="3"/>
      <c r="B285" s="3"/>
      <c r="C285" s="3"/>
      <c r="D285" s="1"/>
      <c r="E285" s="1"/>
      <c r="F285" s="1"/>
      <c r="G285" s="1"/>
      <c r="H285" s="1"/>
    </row>
    <row r="286" spans="1:8" x14ac:dyDescent="0.25">
      <c r="A286" s="1"/>
      <c r="B286" s="1"/>
      <c r="C286" s="1"/>
      <c r="D286" s="1"/>
      <c r="E286" s="1"/>
      <c r="F286" s="1"/>
      <c r="G286" s="1"/>
      <c r="H286" s="1"/>
    </row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4"/>
      <c r="B288" s="4"/>
      <c r="C288" s="4"/>
      <c r="D288" s="1"/>
      <c r="E288" s="1"/>
      <c r="F288" s="1"/>
      <c r="G288" s="1"/>
      <c r="H288" s="1"/>
    </row>
    <row r="289" spans="1:8" x14ac:dyDescent="0.25">
      <c r="A289" s="3"/>
      <c r="B289" s="3"/>
      <c r="C289" s="3"/>
      <c r="D289" s="1"/>
      <c r="E289" s="1"/>
      <c r="F289" s="1"/>
      <c r="G289" s="1"/>
      <c r="H289" s="1"/>
    </row>
    <row r="290" spans="1:8" x14ac:dyDescent="0.25">
      <c r="A290" s="3"/>
      <c r="B290" s="3"/>
      <c r="C290" s="3"/>
      <c r="D290" s="1"/>
      <c r="E290" s="1"/>
      <c r="F290" s="1"/>
      <c r="G290" s="1"/>
      <c r="H290" s="1"/>
    </row>
    <row r="291" spans="1:8" x14ac:dyDescent="0.25">
      <c r="A291" s="1"/>
      <c r="B291" s="1"/>
      <c r="C291" s="1"/>
      <c r="D291" s="1"/>
      <c r="E291" s="1"/>
      <c r="F291" s="1"/>
      <c r="G291" s="1"/>
      <c r="H291" s="1"/>
    </row>
    <row r="292" spans="1:8" x14ac:dyDescent="0.25">
      <c r="A292" s="3"/>
      <c r="B292" s="3"/>
      <c r="C292" s="3"/>
      <c r="D292" s="1"/>
      <c r="E292" s="1"/>
      <c r="F292" s="1"/>
      <c r="G292" s="1"/>
      <c r="H292" s="1"/>
    </row>
    <row r="293" spans="1:8" x14ac:dyDescent="0.25">
      <c r="A293" s="1"/>
      <c r="B293" s="1"/>
      <c r="C293" s="1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4"/>
      <c r="B295" s="4"/>
      <c r="C295" s="4"/>
      <c r="D295" s="1"/>
      <c r="E295" s="1"/>
      <c r="F295" s="1"/>
      <c r="G295" s="1"/>
      <c r="H295" s="1"/>
    </row>
    <row r="296" spans="1:8" x14ac:dyDescent="0.25">
      <c r="A296" s="3"/>
      <c r="B296" s="3"/>
      <c r="C296" s="3"/>
      <c r="D296" s="1"/>
      <c r="E296" s="1"/>
      <c r="F296" s="1"/>
      <c r="G296" s="1"/>
      <c r="H296" s="1"/>
    </row>
    <row r="297" spans="1:8" x14ac:dyDescent="0.25">
      <c r="A297" s="3"/>
      <c r="B297" s="3"/>
      <c r="C297" s="3"/>
      <c r="D297" s="1"/>
      <c r="E297" s="1"/>
      <c r="F297" s="1"/>
      <c r="G297" s="1"/>
      <c r="H297" s="1"/>
    </row>
    <row r="298" spans="1:8" x14ac:dyDescent="0.25">
      <c r="A298" s="1"/>
      <c r="B298" s="1"/>
      <c r="C298" s="1"/>
      <c r="D298" s="1"/>
      <c r="E298" s="1"/>
      <c r="F298" s="1"/>
      <c r="G298" s="1"/>
      <c r="H298" s="1"/>
    </row>
    <row r="299" spans="1:8" x14ac:dyDescent="0.25">
      <c r="A299" s="3"/>
      <c r="B299" s="3"/>
      <c r="C299" s="3"/>
      <c r="D299" s="1"/>
      <c r="E299" s="1"/>
      <c r="F299" s="1"/>
      <c r="G299" s="1"/>
      <c r="H299" s="1"/>
    </row>
    <row r="300" spans="1:8" x14ac:dyDescent="0.25">
      <c r="A300" s="1"/>
      <c r="B300" s="1"/>
      <c r="C300" s="1"/>
      <c r="D300" s="1"/>
      <c r="E300" s="1"/>
      <c r="F300" s="1"/>
      <c r="G300" s="1"/>
      <c r="H300" s="1"/>
    </row>
    <row r="301" spans="1:8" x14ac:dyDescent="0.25">
      <c r="A301" s="1"/>
      <c r="B301" s="1"/>
      <c r="C301" s="1"/>
      <c r="D301" s="1"/>
      <c r="E301" s="1"/>
      <c r="F301" s="1"/>
      <c r="G301" s="1"/>
      <c r="H301" s="1"/>
    </row>
    <row r="302" spans="1:8" x14ac:dyDescent="0.25">
      <c r="A302" s="4"/>
      <c r="B302" s="4"/>
      <c r="C302" s="4"/>
      <c r="D302" s="1"/>
      <c r="E302" s="1"/>
      <c r="F302" s="1"/>
      <c r="G302" s="1"/>
      <c r="H302" s="1"/>
    </row>
    <row r="303" spans="1:8" x14ac:dyDescent="0.25">
      <c r="A303" s="3"/>
      <c r="B303" s="3"/>
      <c r="C303" s="3"/>
      <c r="D303" s="1"/>
      <c r="E303" s="1"/>
      <c r="F303" s="1"/>
      <c r="G303" s="1"/>
      <c r="H303" s="1"/>
    </row>
    <row r="304" spans="1:8" x14ac:dyDescent="0.25">
      <c r="A304" s="3"/>
      <c r="B304" s="3"/>
      <c r="C304" s="3"/>
      <c r="D304" s="1"/>
      <c r="E304" s="1"/>
      <c r="F304" s="1"/>
      <c r="G304" s="1"/>
      <c r="H304" s="1"/>
    </row>
    <row r="305" spans="1:8" x14ac:dyDescent="0.25">
      <c r="A305" s="1"/>
      <c r="B305" s="1"/>
      <c r="C305" s="1"/>
      <c r="D305" s="1"/>
      <c r="E305" s="1"/>
      <c r="F305" s="1"/>
      <c r="G305" s="1"/>
      <c r="H305" s="1"/>
    </row>
    <row r="306" spans="1:8" x14ac:dyDescent="0.25">
      <c r="A306" s="3"/>
      <c r="B306" s="3"/>
      <c r="C306" s="3"/>
      <c r="D306" s="1"/>
      <c r="E306" s="1"/>
      <c r="F306" s="1"/>
      <c r="G306" s="1"/>
      <c r="H306" s="1"/>
    </row>
    <row r="307" spans="1:8" x14ac:dyDescent="0.25">
      <c r="A307" s="1"/>
      <c r="B307" s="1"/>
      <c r="C307" s="1"/>
      <c r="D307" s="1"/>
      <c r="E307" s="1"/>
      <c r="F307" s="1"/>
      <c r="G307" s="1"/>
      <c r="H307" s="1"/>
    </row>
    <row r="308" spans="1:8" x14ac:dyDescent="0.25">
      <c r="A308" s="1"/>
      <c r="B308" s="1"/>
      <c r="C308" s="1"/>
      <c r="D308" s="1"/>
      <c r="E308" s="1"/>
      <c r="F308" s="1"/>
      <c r="G308" s="1"/>
      <c r="H308" s="1"/>
    </row>
    <row r="309" spans="1:8" x14ac:dyDescent="0.25">
      <c r="A309" s="4"/>
      <c r="B309" s="4"/>
      <c r="C309" s="4"/>
      <c r="D309" s="1"/>
      <c r="E309" s="1"/>
      <c r="F309" s="1"/>
      <c r="G309" s="1"/>
      <c r="H309" s="1"/>
    </row>
    <row r="310" spans="1:8" x14ac:dyDescent="0.25">
      <c r="A310" s="3"/>
      <c r="B310" s="3"/>
      <c r="C310" s="3"/>
      <c r="D310" s="1"/>
      <c r="E310" s="1"/>
      <c r="F310" s="1"/>
      <c r="G310" s="1"/>
      <c r="H310" s="1"/>
    </row>
    <row r="311" spans="1:8" x14ac:dyDescent="0.25">
      <c r="A311" s="3"/>
      <c r="B311" s="3"/>
      <c r="C311" s="3"/>
      <c r="D311" s="1"/>
      <c r="E311" s="1"/>
      <c r="F311" s="1"/>
      <c r="G311" s="1"/>
      <c r="H311" s="1"/>
    </row>
    <row r="312" spans="1:8" x14ac:dyDescent="0.25">
      <c r="A312" s="1"/>
      <c r="B312" s="1"/>
      <c r="C312" s="1"/>
      <c r="D312" s="1"/>
      <c r="E312" s="1"/>
      <c r="F312" s="1"/>
      <c r="G312" s="1"/>
      <c r="H312" s="1"/>
    </row>
    <row r="313" spans="1:8" x14ac:dyDescent="0.25">
      <c r="A313" s="3"/>
      <c r="B313" s="3"/>
      <c r="C313" s="3"/>
      <c r="D313" s="1"/>
      <c r="E313" s="1"/>
      <c r="F313" s="1"/>
      <c r="G313" s="1"/>
      <c r="H313" s="1"/>
    </row>
    <row r="314" spans="1:8" x14ac:dyDescent="0.25">
      <c r="A314" s="1"/>
      <c r="B314" s="1"/>
      <c r="C314" s="1"/>
      <c r="D314" s="1"/>
      <c r="E314" s="1"/>
      <c r="F314" s="1"/>
      <c r="G314" s="1"/>
      <c r="H314" s="1"/>
    </row>
    <row r="315" spans="1:8" x14ac:dyDescent="0.25">
      <c r="A315" s="1"/>
      <c r="B315" s="1"/>
      <c r="C315" s="1"/>
      <c r="D315" s="1"/>
      <c r="E315" s="1"/>
      <c r="F315" s="1"/>
      <c r="G315" s="1"/>
      <c r="H315" s="1"/>
    </row>
    <row r="316" spans="1:8" x14ac:dyDescent="0.25">
      <c r="A316" s="4"/>
      <c r="B316" s="4"/>
      <c r="C316" s="4"/>
      <c r="D316" s="1"/>
      <c r="E316" s="1"/>
      <c r="F316" s="1"/>
      <c r="G316" s="1"/>
      <c r="H316" s="1"/>
    </row>
    <row r="317" spans="1:8" x14ac:dyDescent="0.25">
      <c r="A317" s="3"/>
      <c r="B317" s="3"/>
      <c r="C317" s="3"/>
      <c r="D317" s="1"/>
      <c r="E317" s="1"/>
      <c r="F317" s="1"/>
      <c r="G317" s="1"/>
      <c r="H317" s="1"/>
    </row>
    <row r="318" spans="1:8" x14ac:dyDescent="0.25">
      <c r="A318" s="3"/>
      <c r="B318" s="3"/>
      <c r="C318" s="3"/>
      <c r="D318" s="1"/>
      <c r="E318" s="1"/>
      <c r="F318" s="1"/>
      <c r="G318" s="1"/>
      <c r="H318" s="1"/>
    </row>
    <row r="319" spans="1:8" x14ac:dyDescent="0.25">
      <c r="A319" s="1"/>
      <c r="B319" s="1"/>
      <c r="C319" s="1"/>
      <c r="D319" s="1"/>
      <c r="E319" s="1"/>
      <c r="F319" s="1"/>
      <c r="G319" s="1"/>
      <c r="H319" s="1"/>
    </row>
    <row r="320" spans="1:8" x14ac:dyDescent="0.25">
      <c r="A320" s="3"/>
      <c r="B320" s="3"/>
      <c r="C320" s="3"/>
      <c r="D320" s="1"/>
      <c r="E320" s="1"/>
      <c r="F320" s="1"/>
      <c r="G320" s="1"/>
      <c r="H320" s="1"/>
    </row>
    <row r="321" spans="1:8" x14ac:dyDescent="0.25">
      <c r="A321" s="1"/>
      <c r="B321" s="1"/>
      <c r="C321" s="1"/>
      <c r="D321" s="1"/>
      <c r="E321" s="1"/>
      <c r="F321" s="1"/>
      <c r="G321" s="1"/>
      <c r="H321" s="1"/>
    </row>
    <row r="322" spans="1:8" x14ac:dyDescent="0.25">
      <c r="A322" s="1"/>
      <c r="B322" s="1"/>
      <c r="C322" s="1"/>
      <c r="D322" s="1"/>
      <c r="E322" s="1"/>
      <c r="F322" s="1"/>
      <c r="G322" s="1"/>
      <c r="H322" s="1"/>
    </row>
    <row r="323" spans="1:8" x14ac:dyDescent="0.25">
      <c r="A323" s="4"/>
      <c r="B323" s="4"/>
      <c r="C323" s="4"/>
      <c r="D323" s="1"/>
      <c r="E323" s="1"/>
      <c r="F323" s="1"/>
      <c r="G323" s="1"/>
      <c r="H323" s="1"/>
    </row>
    <row r="324" spans="1:8" x14ac:dyDescent="0.25">
      <c r="A324" s="3"/>
      <c r="B324" s="3"/>
      <c r="C324" s="3"/>
      <c r="D324" s="1"/>
      <c r="E324" s="1"/>
      <c r="F324" s="1"/>
      <c r="G324" s="1"/>
      <c r="H324" s="1"/>
    </row>
    <row r="325" spans="1:8" x14ac:dyDescent="0.25">
      <c r="A325" s="3"/>
      <c r="B325" s="3"/>
      <c r="C325" s="3"/>
      <c r="D325" s="1"/>
      <c r="E325" s="1"/>
      <c r="F325" s="1"/>
      <c r="G325" s="1"/>
      <c r="H325" s="1"/>
    </row>
    <row r="326" spans="1:8" x14ac:dyDescent="0.25">
      <c r="A326" s="1"/>
      <c r="B326" s="1"/>
      <c r="C326" s="1"/>
      <c r="D326" s="1"/>
      <c r="E326" s="1"/>
      <c r="F326" s="1"/>
      <c r="G326" s="1"/>
      <c r="H326" s="1"/>
    </row>
    <row r="327" spans="1:8" x14ac:dyDescent="0.25">
      <c r="A327" s="3"/>
      <c r="B327" s="3"/>
      <c r="C327" s="3"/>
      <c r="D327" s="1"/>
      <c r="E327" s="1"/>
      <c r="F327" s="1"/>
      <c r="G327" s="1"/>
      <c r="H327" s="1"/>
    </row>
    <row r="328" spans="1:8" x14ac:dyDescent="0.25">
      <c r="A328" s="1"/>
      <c r="B328" s="1"/>
      <c r="C328" s="1"/>
      <c r="D328" s="1"/>
      <c r="E328" s="1"/>
      <c r="F328" s="1"/>
      <c r="G328" s="1"/>
      <c r="H328" s="1"/>
    </row>
    <row r="329" spans="1:8" x14ac:dyDescent="0.25">
      <c r="A329" s="1"/>
      <c r="B329" s="1"/>
      <c r="C329" s="1"/>
      <c r="D329" s="1"/>
      <c r="E329" s="1"/>
      <c r="F329" s="1"/>
      <c r="G329" s="1"/>
      <c r="H329" s="1"/>
    </row>
    <row r="330" spans="1:8" x14ac:dyDescent="0.25">
      <c r="A330" s="4"/>
      <c r="B330" s="4"/>
      <c r="C330" s="4"/>
      <c r="D330" s="1"/>
      <c r="E330" s="1"/>
      <c r="F330" s="1"/>
      <c r="G330" s="1"/>
      <c r="H330" s="1"/>
    </row>
    <row r="331" spans="1:8" x14ac:dyDescent="0.25">
      <c r="A331" s="3"/>
      <c r="B331" s="3"/>
      <c r="C331" s="3"/>
      <c r="D331" s="1"/>
      <c r="E331" s="1"/>
      <c r="F331" s="1"/>
      <c r="G331" s="1"/>
      <c r="H331" s="1"/>
    </row>
    <row r="332" spans="1:8" x14ac:dyDescent="0.25">
      <c r="A332" s="3"/>
      <c r="B332" s="3"/>
      <c r="C332" s="3"/>
      <c r="D332" s="1"/>
      <c r="E332" s="1"/>
      <c r="F332" s="1"/>
      <c r="G332" s="1"/>
      <c r="H332" s="1"/>
    </row>
    <row r="333" spans="1:8" x14ac:dyDescent="0.25">
      <c r="A333" s="1"/>
      <c r="B333" s="1"/>
      <c r="C333" s="1"/>
      <c r="D333" s="1"/>
      <c r="E333" s="1"/>
      <c r="F333" s="1"/>
      <c r="G333" s="1"/>
      <c r="H333" s="1"/>
    </row>
    <row r="334" spans="1:8" x14ac:dyDescent="0.25">
      <c r="A334" s="3"/>
      <c r="B334" s="3"/>
      <c r="C334" s="3"/>
      <c r="D334" s="1"/>
      <c r="E334" s="1"/>
      <c r="F334" s="1"/>
      <c r="G334" s="1"/>
      <c r="H334" s="1"/>
    </row>
    <row r="335" spans="1:8" x14ac:dyDescent="0.25">
      <c r="A335" s="1"/>
      <c r="B335" s="1"/>
      <c r="C335" s="1"/>
      <c r="D335" s="1"/>
      <c r="E335" s="1"/>
      <c r="F335" s="1"/>
      <c r="G335" s="1"/>
      <c r="H335" s="1"/>
    </row>
    <row r="336" spans="1:8" x14ac:dyDescent="0.25">
      <c r="A336" s="1"/>
      <c r="B336" s="1"/>
      <c r="C336" s="1"/>
      <c r="D336" s="1"/>
      <c r="E336" s="1"/>
      <c r="F336" s="1"/>
      <c r="G336" s="1"/>
      <c r="H336" s="1"/>
    </row>
    <row r="337" spans="1:8" x14ac:dyDescent="0.25">
      <c r="A337" s="4"/>
      <c r="B337" s="4"/>
      <c r="C337" s="4"/>
      <c r="D337" s="1"/>
      <c r="E337" s="1"/>
      <c r="F337" s="1"/>
      <c r="G337" s="1"/>
      <c r="H337" s="1"/>
    </row>
    <row r="338" spans="1:8" x14ac:dyDescent="0.25">
      <c r="A338" s="3"/>
      <c r="B338" s="3"/>
      <c r="C338" s="3"/>
      <c r="D338" s="1"/>
      <c r="E338" s="1"/>
      <c r="F338" s="1"/>
      <c r="G338" s="1"/>
      <c r="H338" s="1"/>
    </row>
    <row r="339" spans="1:8" x14ac:dyDescent="0.25">
      <c r="A339" s="3"/>
      <c r="B339" s="3"/>
      <c r="C339" s="3"/>
      <c r="D339" s="1"/>
      <c r="E339" s="1"/>
      <c r="F339" s="1"/>
      <c r="G339" s="1"/>
      <c r="H339" s="1"/>
    </row>
    <row r="340" spans="1:8" x14ac:dyDescent="0.25">
      <c r="A340" s="1"/>
      <c r="B340" s="1"/>
      <c r="C340" s="1"/>
      <c r="D340" s="1"/>
      <c r="E340" s="1"/>
      <c r="F340" s="1"/>
      <c r="G340" s="1"/>
      <c r="H340" s="1"/>
    </row>
    <row r="341" spans="1:8" x14ac:dyDescent="0.25">
      <c r="A341" s="3"/>
      <c r="B341" s="3"/>
      <c r="C341" s="3"/>
      <c r="D341" s="1"/>
      <c r="E341" s="1"/>
      <c r="F341" s="1"/>
      <c r="G341" s="1"/>
      <c r="H341" s="1"/>
    </row>
    <row r="342" spans="1:8" x14ac:dyDescent="0.25">
      <c r="A342" s="1"/>
      <c r="B342" s="1"/>
      <c r="C342" s="1"/>
      <c r="D342" s="1"/>
      <c r="E342" s="1"/>
      <c r="F342" s="1"/>
      <c r="G342" s="1"/>
      <c r="H342" s="1"/>
    </row>
    <row r="343" spans="1:8" x14ac:dyDescent="0.25">
      <c r="A343" s="1"/>
      <c r="B343" s="1"/>
      <c r="C343" s="1"/>
      <c r="D343" s="1"/>
      <c r="E343" s="1"/>
      <c r="F343" s="1"/>
      <c r="G343" s="1"/>
      <c r="H343" s="1"/>
    </row>
    <row r="344" spans="1:8" x14ac:dyDescent="0.25">
      <c r="A344" s="4"/>
      <c r="B344" s="4"/>
      <c r="C344" s="4"/>
      <c r="D344" s="1"/>
      <c r="E344" s="1"/>
      <c r="F344" s="1"/>
      <c r="G344" s="1"/>
      <c r="H344" s="1"/>
    </row>
    <row r="345" spans="1:8" x14ac:dyDescent="0.25">
      <c r="A345" s="3"/>
      <c r="B345" s="3"/>
      <c r="C345" s="3"/>
      <c r="D345" s="1"/>
      <c r="E345" s="1"/>
      <c r="F345" s="1"/>
      <c r="G345" s="1"/>
      <c r="H345" s="1"/>
    </row>
    <row r="346" spans="1:8" x14ac:dyDescent="0.25">
      <c r="A346" s="3"/>
      <c r="B346" s="3"/>
      <c r="C346" s="3"/>
      <c r="D346" s="1"/>
      <c r="E346" s="1"/>
      <c r="F346" s="1"/>
      <c r="G346" s="1"/>
      <c r="H346" s="1"/>
    </row>
    <row r="347" spans="1:8" x14ac:dyDescent="0.25">
      <c r="A347" s="1"/>
      <c r="B347" s="1"/>
      <c r="C347" s="1"/>
      <c r="D347" s="1"/>
      <c r="E347" s="1"/>
      <c r="F347" s="1"/>
      <c r="G347" s="1"/>
      <c r="H347" s="1"/>
    </row>
    <row r="348" spans="1:8" x14ac:dyDescent="0.25">
      <c r="A348" s="3"/>
      <c r="B348" s="3"/>
      <c r="C348" s="3"/>
      <c r="D348" s="1"/>
      <c r="E348" s="1"/>
      <c r="F348" s="1"/>
      <c r="G348" s="1"/>
      <c r="H348" s="1"/>
    </row>
    <row r="349" spans="1:8" x14ac:dyDescent="0.25">
      <c r="A349" s="1"/>
      <c r="B349" s="1"/>
      <c r="C349" s="1"/>
      <c r="D349" s="1"/>
      <c r="E349" s="1"/>
      <c r="F349" s="1"/>
      <c r="G349" s="1"/>
      <c r="H349" s="1"/>
    </row>
    <row r="350" spans="1:8" x14ac:dyDescent="0.25">
      <c r="A350" s="1"/>
      <c r="B350" s="1"/>
      <c r="C350" s="1"/>
      <c r="D350" s="1"/>
      <c r="E350" s="1"/>
      <c r="F350" s="1"/>
      <c r="G350" s="1"/>
      <c r="H350" s="1"/>
    </row>
    <row r="351" spans="1:8" x14ac:dyDescent="0.25">
      <c r="A351" s="4"/>
      <c r="B351" s="4"/>
      <c r="C351" s="4"/>
      <c r="D351" s="1"/>
      <c r="E351" s="1"/>
      <c r="F351" s="1"/>
      <c r="G351" s="1"/>
      <c r="H351" s="1"/>
    </row>
    <row r="352" spans="1:8" x14ac:dyDescent="0.25">
      <c r="A352" s="3"/>
      <c r="B352" s="3"/>
      <c r="C352" s="3"/>
      <c r="D352" s="1"/>
      <c r="E352" s="1"/>
      <c r="F352" s="1"/>
      <c r="G352" s="1"/>
      <c r="H352" s="1"/>
    </row>
    <row r="353" spans="1:8" x14ac:dyDescent="0.25">
      <c r="A353" s="3"/>
      <c r="B353" s="3"/>
      <c r="C353" s="3"/>
      <c r="D353" s="1"/>
      <c r="E353" s="1"/>
      <c r="F353" s="1"/>
      <c r="G353" s="1"/>
      <c r="H353" s="1"/>
    </row>
    <row r="354" spans="1:8" x14ac:dyDescent="0.25">
      <c r="A354" s="1"/>
      <c r="B354" s="1"/>
      <c r="C354" s="1"/>
      <c r="D354" s="1"/>
      <c r="E354" s="1"/>
      <c r="F354" s="1"/>
      <c r="G354" s="1"/>
      <c r="H354" s="1"/>
    </row>
    <row r="355" spans="1:8" x14ac:dyDescent="0.25">
      <c r="A355" s="3"/>
      <c r="B355" s="3"/>
      <c r="C355" s="3"/>
      <c r="D355" s="1"/>
      <c r="E355" s="1"/>
      <c r="F355" s="1"/>
      <c r="G355" s="1"/>
      <c r="H355" s="1"/>
    </row>
    <row r="356" spans="1:8" x14ac:dyDescent="0.25">
      <c r="A356" s="1"/>
      <c r="B356" s="1"/>
      <c r="C356" s="1"/>
      <c r="D356" s="1"/>
      <c r="E356" s="1"/>
      <c r="F356" s="1"/>
      <c r="G356" s="1"/>
      <c r="H356" s="1"/>
    </row>
    <row r="357" spans="1:8" x14ac:dyDescent="0.25">
      <c r="A357" s="1"/>
      <c r="B357" s="1"/>
      <c r="C357" s="1"/>
      <c r="D357" s="1"/>
      <c r="E357" s="1"/>
      <c r="F357" s="1"/>
      <c r="G357" s="1"/>
      <c r="H357" s="1"/>
    </row>
    <row r="358" spans="1:8" x14ac:dyDescent="0.25">
      <c r="A358" s="4"/>
      <c r="B358" s="4"/>
      <c r="C358" s="4"/>
      <c r="D358" s="1"/>
      <c r="E358" s="1"/>
      <c r="F358" s="1"/>
      <c r="G358" s="1"/>
      <c r="H358" s="1"/>
    </row>
    <row r="359" spans="1:8" x14ac:dyDescent="0.25">
      <c r="A359" s="3"/>
      <c r="B359" s="3"/>
      <c r="C359" s="3"/>
      <c r="D359" s="1"/>
      <c r="E359" s="1"/>
      <c r="F359" s="1"/>
      <c r="G359" s="1"/>
      <c r="H359" s="1"/>
    </row>
    <row r="360" spans="1:8" x14ac:dyDescent="0.25">
      <c r="A360" s="3"/>
      <c r="B360" s="3"/>
      <c r="C360" s="3"/>
      <c r="D360" s="1"/>
      <c r="E360" s="1"/>
      <c r="F360" s="1"/>
      <c r="G360" s="1"/>
      <c r="H360" s="1"/>
    </row>
    <row r="361" spans="1:8" x14ac:dyDescent="0.25">
      <c r="A361" s="1"/>
      <c r="B361" s="1"/>
      <c r="C361" s="1"/>
      <c r="D361" s="1"/>
      <c r="E361" s="1"/>
      <c r="F361" s="1"/>
      <c r="G361" s="1"/>
      <c r="H361" s="1"/>
    </row>
    <row r="362" spans="1:8" x14ac:dyDescent="0.25">
      <c r="A362" s="3"/>
      <c r="B362" s="3"/>
      <c r="C362" s="3"/>
      <c r="D362" s="1"/>
      <c r="E362" s="1"/>
      <c r="F362" s="1"/>
      <c r="G362" s="1"/>
      <c r="H362" s="1"/>
    </row>
    <row r="363" spans="1:8" x14ac:dyDescent="0.25">
      <c r="A363" s="1"/>
      <c r="B363" s="1"/>
      <c r="C363" s="1"/>
      <c r="D363" s="1"/>
      <c r="E363" s="1"/>
      <c r="F363" s="1"/>
      <c r="G363" s="1"/>
      <c r="H363" s="1"/>
    </row>
    <row r="364" spans="1:8" x14ac:dyDescent="0.25">
      <c r="A364" s="1"/>
      <c r="B364" s="1"/>
      <c r="C364" s="1"/>
      <c r="D364" s="1"/>
      <c r="E364" s="1"/>
      <c r="F364" s="1"/>
      <c r="G364" s="1"/>
      <c r="H364" s="1"/>
    </row>
    <row r="365" spans="1:8" x14ac:dyDescent="0.25">
      <c r="A365" s="4"/>
      <c r="B365" s="4"/>
      <c r="C365" s="4"/>
      <c r="D365" s="1"/>
      <c r="E365" s="1"/>
      <c r="F365" s="1"/>
      <c r="G365" s="1"/>
      <c r="H365" s="1"/>
    </row>
    <row r="366" spans="1:8" x14ac:dyDescent="0.25">
      <c r="A366" s="3"/>
      <c r="B366" s="3"/>
      <c r="C366" s="3"/>
      <c r="D366" s="1"/>
      <c r="E366" s="1"/>
      <c r="F366" s="1"/>
      <c r="G366" s="1"/>
      <c r="H366" s="1"/>
    </row>
    <row r="367" spans="1:8" x14ac:dyDescent="0.25">
      <c r="A367" s="3"/>
      <c r="B367" s="3"/>
      <c r="C367" s="3"/>
      <c r="D367" s="1"/>
      <c r="E367" s="1"/>
      <c r="F367" s="1"/>
      <c r="G367" s="1"/>
      <c r="H367" s="1"/>
    </row>
    <row r="368" spans="1:8" x14ac:dyDescent="0.25">
      <c r="A368" s="1"/>
      <c r="B368" s="1"/>
      <c r="C368" s="1"/>
      <c r="D368" s="1"/>
      <c r="E368" s="1"/>
      <c r="F368" s="1"/>
      <c r="G368" s="1"/>
      <c r="H368" s="1"/>
    </row>
    <row r="369" spans="1:8" x14ac:dyDescent="0.25">
      <c r="A369" s="3"/>
      <c r="B369" s="3"/>
      <c r="C369" s="3"/>
      <c r="D369" s="1"/>
      <c r="E369" s="1"/>
      <c r="F369" s="1"/>
      <c r="G369" s="1"/>
      <c r="H369" s="1"/>
    </row>
    <row r="370" spans="1:8" x14ac:dyDescent="0.25">
      <c r="A370" s="1"/>
      <c r="B370" s="1"/>
      <c r="C370" s="1"/>
      <c r="D370" s="1"/>
      <c r="E370" s="1"/>
      <c r="F370" s="1"/>
      <c r="G370" s="1"/>
      <c r="H370" s="1"/>
    </row>
    <row r="371" spans="1:8" x14ac:dyDescent="0.25">
      <c r="A371" s="1"/>
      <c r="B371" s="1"/>
      <c r="C371" s="1"/>
      <c r="D371" s="1"/>
      <c r="E371" s="1"/>
      <c r="F371" s="1"/>
      <c r="G371" s="1"/>
      <c r="H371" s="1"/>
    </row>
    <row r="372" spans="1:8" x14ac:dyDescent="0.25">
      <c r="A372" s="4"/>
      <c r="B372" s="4"/>
      <c r="C372" s="4"/>
      <c r="D372" s="1"/>
      <c r="E372" s="1"/>
      <c r="F372" s="1"/>
      <c r="G372" s="1"/>
      <c r="H372" s="1"/>
    </row>
    <row r="373" spans="1:8" x14ac:dyDescent="0.25">
      <c r="A373" s="3"/>
      <c r="B373" s="3"/>
      <c r="C373" s="3"/>
      <c r="D373" s="1"/>
      <c r="E373" s="1"/>
      <c r="F373" s="1"/>
      <c r="G373" s="1"/>
      <c r="H373" s="1"/>
    </row>
    <row r="374" spans="1:8" x14ac:dyDescent="0.25">
      <c r="A374" s="3"/>
      <c r="B374" s="3"/>
      <c r="C374" s="3"/>
      <c r="D374" s="1"/>
      <c r="E374" s="1"/>
      <c r="F374" s="1"/>
      <c r="G374" s="1"/>
      <c r="H374" s="1"/>
    </row>
    <row r="375" spans="1:8" x14ac:dyDescent="0.25">
      <c r="A375" s="1"/>
      <c r="B375" s="1"/>
      <c r="C375" s="1"/>
      <c r="D375" s="1"/>
      <c r="E375" s="1"/>
      <c r="F375" s="1"/>
      <c r="G375" s="1"/>
      <c r="H375" s="1"/>
    </row>
    <row r="376" spans="1:8" x14ac:dyDescent="0.25">
      <c r="A376" s="3"/>
      <c r="B376" s="3"/>
      <c r="C376" s="3"/>
      <c r="D376" s="1"/>
      <c r="E376" s="1"/>
      <c r="F376" s="1"/>
      <c r="G376" s="1"/>
      <c r="H376" s="1"/>
    </row>
    <row r="377" spans="1:8" x14ac:dyDescent="0.25">
      <c r="A377" s="1"/>
      <c r="B377" s="1"/>
      <c r="C377" s="1"/>
      <c r="D377" s="1"/>
      <c r="E377" s="1"/>
      <c r="F377" s="1"/>
      <c r="G377" s="1"/>
      <c r="H377" s="1"/>
    </row>
    <row r="378" spans="1:8" x14ac:dyDescent="0.25">
      <c r="A378" s="1"/>
      <c r="B378" s="1"/>
      <c r="C378" s="1"/>
      <c r="D378" s="1"/>
      <c r="E378" s="1"/>
      <c r="F378" s="1"/>
      <c r="G378" s="1"/>
      <c r="H378" s="1"/>
    </row>
    <row r="379" spans="1:8" x14ac:dyDescent="0.25">
      <c r="A379" s="4"/>
      <c r="B379" s="4"/>
      <c r="C379" s="4"/>
      <c r="D379" s="1"/>
      <c r="E379" s="1"/>
      <c r="F379" s="1"/>
      <c r="G379" s="1"/>
      <c r="H379" s="1"/>
    </row>
    <row r="380" spans="1:8" x14ac:dyDescent="0.25">
      <c r="A380" s="3"/>
      <c r="B380" s="3"/>
      <c r="C380" s="3"/>
      <c r="D380" s="1"/>
      <c r="E380" s="1"/>
      <c r="F380" s="1"/>
      <c r="G380" s="1"/>
      <c r="H380" s="1"/>
    </row>
    <row r="381" spans="1:8" x14ac:dyDescent="0.25">
      <c r="A381" s="3"/>
      <c r="B381" s="3"/>
      <c r="C381" s="3"/>
      <c r="D381" s="1"/>
      <c r="E381" s="1"/>
      <c r="F381" s="1"/>
      <c r="G381" s="1"/>
      <c r="H381" s="1"/>
    </row>
    <row r="382" spans="1:8" x14ac:dyDescent="0.25">
      <c r="A382" s="1"/>
      <c r="B382" s="1"/>
      <c r="C382" s="1"/>
      <c r="D382" s="1"/>
      <c r="E382" s="1"/>
      <c r="F382" s="1"/>
      <c r="G382" s="1"/>
      <c r="H382" s="1"/>
    </row>
    <row r="383" spans="1:8" x14ac:dyDescent="0.25">
      <c r="A383" s="3"/>
      <c r="B383" s="3"/>
      <c r="C383" s="3"/>
      <c r="D383" s="1"/>
      <c r="E383" s="1"/>
      <c r="F383" s="1"/>
      <c r="G383" s="1"/>
      <c r="H383" s="1"/>
    </row>
    <row r="384" spans="1:8" x14ac:dyDescent="0.25">
      <c r="A384" s="1"/>
      <c r="B384" s="1"/>
      <c r="C384" s="1"/>
      <c r="D384" s="1"/>
      <c r="E384" s="1"/>
      <c r="F384" s="1"/>
      <c r="G384" s="1"/>
      <c r="H384" s="1"/>
    </row>
    <row r="385" spans="1:8" x14ac:dyDescent="0.25">
      <c r="A385" s="1"/>
      <c r="B385" s="1"/>
      <c r="C385" s="1"/>
      <c r="D385" s="1"/>
      <c r="E385" s="1"/>
      <c r="F385" s="1"/>
      <c r="G385" s="1"/>
      <c r="H385" s="1"/>
    </row>
    <row r="386" spans="1:8" x14ac:dyDescent="0.25">
      <c r="A386" s="4"/>
      <c r="B386" s="4"/>
      <c r="C386" s="4"/>
      <c r="D386" s="1"/>
      <c r="E386" s="1"/>
      <c r="F386" s="1"/>
      <c r="G386" s="1"/>
      <c r="H386" s="1"/>
    </row>
    <row r="387" spans="1:8" x14ac:dyDescent="0.25">
      <c r="A387" s="3"/>
      <c r="B387" s="3"/>
      <c r="C387" s="3"/>
      <c r="D387" s="1"/>
      <c r="E387" s="1"/>
      <c r="F387" s="1"/>
      <c r="G387" s="1"/>
      <c r="H387" s="1"/>
    </row>
    <row r="388" spans="1:8" x14ac:dyDescent="0.25">
      <c r="A388" s="3"/>
      <c r="B388" s="3"/>
      <c r="C388" s="3"/>
      <c r="D388" s="1"/>
      <c r="E388" s="1"/>
      <c r="F388" s="1"/>
      <c r="G388" s="1"/>
      <c r="H388" s="1"/>
    </row>
    <row r="389" spans="1:8" x14ac:dyDescent="0.25">
      <c r="A389" s="1"/>
      <c r="B389" s="1"/>
      <c r="C389" s="1"/>
      <c r="D389" s="1"/>
      <c r="E389" s="1"/>
      <c r="F389" s="1"/>
      <c r="G389" s="1"/>
      <c r="H389" s="1"/>
    </row>
    <row r="390" spans="1:8" x14ac:dyDescent="0.25">
      <c r="A390" s="3"/>
      <c r="B390" s="3"/>
      <c r="C390" s="3"/>
      <c r="D390" s="1"/>
      <c r="E390" s="1"/>
      <c r="F390" s="1"/>
      <c r="G390" s="1"/>
      <c r="H390" s="1"/>
    </row>
    <row r="391" spans="1:8" x14ac:dyDescent="0.25">
      <c r="A391" s="1"/>
      <c r="B391" s="1"/>
      <c r="C391" s="1"/>
      <c r="D391" s="1"/>
      <c r="E391" s="1"/>
      <c r="F391" s="1"/>
      <c r="G391" s="1"/>
      <c r="H391" s="1"/>
    </row>
    <row r="392" spans="1:8" x14ac:dyDescent="0.25">
      <c r="A392" s="1"/>
      <c r="B392" s="1"/>
      <c r="C392" s="1"/>
      <c r="D392" s="1"/>
      <c r="E392" s="1"/>
      <c r="F392" s="1"/>
      <c r="G392" s="1"/>
      <c r="H392" s="1"/>
    </row>
    <row r="393" spans="1:8" x14ac:dyDescent="0.25">
      <c r="A393" s="4"/>
      <c r="B393" s="4"/>
      <c r="C393" s="4"/>
      <c r="D393" s="1"/>
      <c r="E393" s="1"/>
      <c r="F393" s="1"/>
      <c r="G393" s="1"/>
      <c r="H393" s="1"/>
    </row>
    <row r="394" spans="1:8" x14ac:dyDescent="0.25">
      <c r="A394" s="3"/>
      <c r="B394" s="3"/>
      <c r="C394" s="3"/>
      <c r="D394" s="1"/>
      <c r="E394" s="1"/>
      <c r="F394" s="1"/>
      <c r="G394" s="1"/>
      <c r="H394" s="1"/>
    </row>
    <row r="395" spans="1:8" x14ac:dyDescent="0.25">
      <c r="A395" s="3"/>
      <c r="B395" s="3"/>
      <c r="C395" s="3"/>
      <c r="D395" s="1"/>
      <c r="E395" s="1"/>
      <c r="F395" s="1"/>
      <c r="G395" s="1"/>
      <c r="H395" s="1"/>
    </row>
    <row r="396" spans="1:8" x14ac:dyDescent="0.25">
      <c r="A396" s="1"/>
      <c r="B396" s="1"/>
      <c r="C396" s="1"/>
      <c r="D396" s="1"/>
      <c r="E396" s="1"/>
      <c r="F396" s="1"/>
      <c r="G396" s="1"/>
      <c r="H396" s="1"/>
    </row>
    <row r="397" spans="1:8" x14ac:dyDescent="0.25">
      <c r="A397" s="3"/>
      <c r="B397" s="3"/>
      <c r="C397" s="3"/>
      <c r="D397" s="1"/>
      <c r="E397" s="1"/>
      <c r="F397" s="1"/>
      <c r="G397" s="1"/>
      <c r="H397" s="1"/>
    </row>
    <row r="398" spans="1:8" x14ac:dyDescent="0.25">
      <c r="A398" s="1"/>
      <c r="B398" s="1"/>
      <c r="C398" s="1"/>
      <c r="D398" s="1"/>
      <c r="E398" s="1"/>
      <c r="F398" s="1"/>
      <c r="G398" s="1"/>
      <c r="H398" s="1"/>
    </row>
    <row r="399" spans="1:8" x14ac:dyDescent="0.25">
      <c r="A399" s="1"/>
      <c r="B399" s="1"/>
      <c r="C399" s="1"/>
      <c r="D399" s="1"/>
      <c r="E399" s="1"/>
      <c r="F399" s="1"/>
      <c r="G399" s="1"/>
      <c r="H399" s="1"/>
    </row>
    <row r="400" spans="1:8" x14ac:dyDescent="0.25">
      <c r="A400" s="4"/>
      <c r="B400" s="4"/>
      <c r="C400" s="4"/>
      <c r="D400" s="1"/>
      <c r="E400" s="1"/>
      <c r="F400" s="1"/>
      <c r="G400" s="1"/>
      <c r="H400" s="1"/>
    </row>
    <row r="401" spans="1:8" x14ac:dyDescent="0.25">
      <c r="A401" s="3"/>
      <c r="B401" s="3"/>
      <c r="C401" s="3"/>
      <c r="D401" s="1"/>
      <c r="E401" s="1"/>
      <c r="F401" s="1"/>
      <c r="G401" s="1"/>
      <c r="H401" s="1"/>
    </row>
    <row r="402" spans="1:8" x14ac:dyDescent="0.25">
      <c r="A402" s="3"/>
      <c r="B402" s="3"/>
      <c r="C402" s="3"/>
      <c r="D402" s="1"/>
      <c r="E402" s="1"/>
      <c r="F402" s="1"/>
      <c r="G402" s="1"/>
      <c r="H402" s="1"/>
    </row>
    <row r="403" spans="1:8" x14ac:dyDescent="0.25">
      <c r="A403" s="1"/>
      <c r="B403" s="1"/>
      <c r="C403" s="1"/>
      <c r="D403" s="1"/>
      <c r="E403" s="1"/>
      <c r="F403" s="1"/>
      <c r="G403" s="1"/>
      <c r="H403" s="1"/>
    </row>
    <row r="404" spans="1:8" x14ac:dyDescent="0.25">
      <c r="A404" s="3"/>
      <c r="B404" s="3"/>
      <c r="C404" s="3"/>
      <c r="D404" s="1"/>
      <c r="E404" s="1"/>
      <c r="F404" s="1"/>
      <c r="G404" s="1"/>
      <c r="H404" s="1"/>
    </row>
    <row r="405" spans="1:8" x14ac:dyDescent="0.25">
      <c r="A405" s="1"/>
      <c r="B405" s="1"/>
      <c r="C405" s="1"/>
      <c r="D405" s="1"/>
      <c r="E405" s="1"/>
      <c r="F405" s="1"/>
      <c r="G405" s="1"/>
      <c r="H405" s="1"/>
    </row>
    <row r="406" spans="1:8" x14ac:dyDescent="0.25">
      <c r="A406" s="1"/>
      <c r="B406" s="1"/>
      <c r="C406" s="1"/>
      <c r="D406" s="1"/>
      <c r="E406" s="1"/>
      <c r="F406" s="1"/>
      <c r="G406" s="1"/>
      <c r="H406" s="1"/>
    </row>
    <row r="407" spans="1:8" x14ac:dyDescent="0.25">
      <c r="A407" s="4"/>
      <c r="B407" s="4"/>
      <c r="C407" s="4"/>
      <c r="D407" s="1"/>
      <c r="E407" s="1"/>
      <c r="F407" s="1"/>
      <c r="G407" s="1"/>
      <c r="H407" s="1"/>
    </row>
    <row r="408" spans="1:8" x14ac:dyDescent="0.25">
      <c r="A408" s="3"/>
      <c r="B408" s="3"/>
      <c r="C408" s="3"/>
      <c r="D408" s="1"/>
      <c r="E408" s="1"/>
      <c r="F408" s="1"/>
      <c r="G408" s="1"/>
      <c r="H408" s="1"/>
    </row>
    <row r="409" spans="1:8" x14ac:dyDescent="0.25">
      <c r="A409" s="3"/>
      <c r="B409" s="3"/>
      <c r="C409" s="3"/>
      <c r="D409" s="1"/>
      <c r="E409" s="1"/>
      <c r="F409" s="1"/>
      <c r="G409" s="1"/>
      <c r="H409" s="1"/>
    </row>
    <row r="410" spans="1:8" x14ac:dyDescent="0.25">
      <c r="A410" s="1"/>
      <c r="B410" s="1"/>
      <c r="C410" s="1"/>
      <c r="D410" s="1"/>
      <c r="E410" s="1"/>
      <c r="F410" s="1"/>
      <c r="G410" s="1"/>
      <c r="H410" s="1"/>
    </row>
    <row r="411" spans="1:8" x14ac:dyDescent="0.25">
      <c r="A411" s="3"/>
      <c r="B411" s="3"/>
      <c r="C411" s="3"/>
      <c r="D411" s="1"/>
      <c r="E411" s="1"/>
      <c r="F411" s="1"/>
      <c r="G411" s="1"/>
      <c r="H411" s="1"/>
    </row>
    <row r="412" spans="1:8" x14ac:dyDescent="0.25">
      <c r="A412" s="1"/>
      <c r="B412" s="1"/>
      <c r="C412" s="1"/>
      <c r="D412" s="1"/>
      <c r="E412" s="1"/>
      <c r="F412" s="1"/>
      <c r="G412" s="1"/>
      <c r="H412" s="1"/>
    </row>
    <row r="413" spans="1:8" x14ac:dyDescent="0.25">
      <c r="A413" s="1"/>
      <c r="B413" s="1"/>
      <c r="C413" s="1"/>
      <c r="D413" s="1"/>
      <c r="E413" s="1"/>
      <c r="F413" s="1"/>
      <c r="G413" s="1"/>
      <c r="H413" s="1"/>
    </row>
    <row r="414" spans="1:8" x14ac:dyDescent="0.25">
      <c r="A414" s="4"/>
      <c r="B414" s="4"/>
      <c r="C414" s="4"/>
      <c r="D414" s="1"/>
      <c r="E414" s="1"/>
      <c r="F414" s="1"/>
      <c r="G414" s="1"/>
      <c r="H414" s="1"/>
    </row>
    <row r="415" spans="1:8" x14ac:dyDescent="0.25">
      <c r="A415" s="3"/>
      <c r="B415" s="3"/>
      <c r="C415" s="3"/>
      <c r="D415" s="1"/>
      <c r="E415" s="1"/>
      <c r="F415" s="1"/>
      <c r="G415" s="1"/>
      <c r="H415" s="1"/>
    </row>
    <row r="416" spans="1:8" x14ac:dyDescent="0.25">
      <c r="A416" s="3"/>
      <c r="B416" s="3"/>
      <c r="C416" s="3"/>
      <c r="D416" s="1"/>
      <c r="E416" s="1"/>
      <c r="F416" s="1"/>
      <c r="G416" s="1"/>
      <c r="H416" s="1"/>
    </row>
    <row r="417" spans="1:8" x14ac:dyDescent="0.25">
      <c r="A417" s="1"/>
      <c r="B417" s="1"/>
      <c r="C417" s="1"/>
      <c r="D417" s="1"/>
      <c r="E417" s="1"/>
      <c r="F417" s="1"/>
      <c r="G417" s="1"/>
      <c r="H417" s="1"/>
    </row>
    <row r="418" spans="1:8" x14ac:dyDescent="0.25">
      <c r="A418" s="3"/>
      <c r="B418" s="3"/>
      <c r="C418" s="3"/>
      <c r="D418" s="1"/>
      <c r="E418" s="1"/>
      <c r="F418" s="1"/>
      <c r="G418" s="1"/>
      <c r="H418" s="1"/>
    </row>
    <row r="419" spans="1:8" x14ac:dyDescent="0.25">
      <c r="A419" s="1"/>
      <c r="B419" s="1"/>
      <c r="C419" s="1"/>
      <c r="D419" s="1"/>
      <c r="E419" s="1"/>
      <c r="F419" s="1"/>
      <c r="G419" s="1"/>
      <c r="H419" s="1"/>
    </row>
    <row r="420" spans="1:8" x14ac:dyDescent="0.25">
      <c r="A420" s="1"/>
      <c r="B420" s="1"/>
      <c r="C420" s="1"/>
      <c r="D420" s="1"/>
      <c r="E420" s="1"/>
      <c r="F420" s="1"/>
      <c r="G420" s="1"/>
      <c r="H420" s="1"/>
    </row>
    <row r="421" spans="1:8" x14ac:dyDescent="0.25">
      <c r="A421" s="4"/>
      <c r="B421" s="4"/>
      <c r="C421" s="4"/>
      <c r="D421" s="1"/>
      <c r="E421" s="1"/>
      <c r="F421" s="1"/>
      <c r="G421" s="1"/>
      <c r="H421" s="1"/>
    </row>
    <row r="422" spans="1:8" x14ac:dyDescent="0.25">
      <c r="A422" s="3"/>
      <c r="B422" s="3"/>
      <c r="C422" s="3"/>
      <c r="D422" s="1"/>
      <c r="E422" s="1"/>
      <c r="F422" s="1"/>
      <c r="G422" s="1"/>
      <c r="H422" s="1"/>
    </row>
    <row r="423" spans="1:8" x14ac:dyDescent="0.25">
      <c r="A423" s="3"/>
      <c r="B423" s="3"/>
      <c r="C423" s="3"/>
      <c r="D423" s="1"/>
      <c r="E423" s="1"/>
      <c r="F423" s="1"/>
      <c r="G423" s="1"/>
      <c r="H423" s="1"/>
    </row>
    <row r="424" spans="1:8" x14ac:dyDescent="0.25">
      <c r="A424" s="1"/>
      <c r="B424" s="1"/>
      <c r="C424" s="1"/>
      <c r="D424" s="1"/>
      <c r="E424" s="1"/>
      <c r="F424" s="1"/>
      <c r="G424" s="1"/>
      <c r="H424" s="1"/>
    </row>
    <row r="425" spans="1:8" x14ac:dyDescent="0.25">
      <c r="A425" s="3"/>
      <c r="B425" s="3"/>
      <c r="C425" s="3"/>
      <c r="D425" s="1"/>
      <c r="E425" s="1"/>
      <c r="F425" s="1"/>
      <c r="G425" s="1"/>
      <c r="H425" s="1"/>
    </row>
    <row r="426" spans="1:8" x14ac:dyDescent="0.25">
      <c r="A426" s="1"/>
      <c r="B426" s="1"/>
      <c r="C426" s="1"/>
      <c r="D426" s="1"/>
      <c r="E426" s="1"/>
      <c r="F426" s="1"/>
      <c r="G426" s="1"/>
      <c r="H426" s="1"/>
    </row>
    <row r="427" spans="1:8" x14ac:dyDescent="0.25">
      <c r="A427" s="1"/>
      <c r="B427" s="1"/>
      <c r="C427" s="1"/>
      <c r="D427" s="1"/>
      <c r="E427" s="1"/>
      <c r="F427" s="1"/>
      <c r="G427" s="1"/>
      <c r="H427" s="1"/>
    </row>
    <row r="428" spans="1:8" x14ac:dyDescent="0.25">
      <c r="A428" s="4"/>
      <c r="B428" s="4"/>
      <c r="C428" s="4"/>
      <c r="D428" s="1"/>
      <c r="E428" s="1"/>
      <c r="F428" s="1"/>
      <c r="G428" s="1"/>
      <c r="H428" s="1"/>
    </row>
    <row r="429" spans="1:8" x14ac:dyDescent="0.25">
      <c r="A429" s="3"/>
      <c r="B429" s="3"/>
      <c r="C429" s="3"/>
      <c r="D429" s="1"/>
      <c r="E429" s="1"/>
      <c r="F429" s="1"/>
      <c r="G429" s="1"/>
      <c r="H429" s="1"/>
    </row>
    <row r="430" spans="1:8" x14ac:dyDescent="0.25">
      <c r="A430" s="3"/>
      <c r="B430" s="3"/>
      <c r="C430" s="3"/>
      <c r="D430" s="1"/>
      <c r="E430" s="1"/>
      <c r="F430" s="1"/>
      <c r="G430" s="1"/>
      <c r="H430" s="1"/>
    </row>
    <row r="431" spans="1:8" x14ac:dyDescent="0.25">
      <c r="A431" s="1"/>
      <c r="B431" s="1"/>
      <c r="C431" s="1"/>
      <c r="D431" s="1"/>
      <c r="E431" s="1"/>
      <c r="F431" s="1"/>
      <c r="G431" s="1"/>
      <c r="H431" s="1"/>
    </row>
    <row r="432" spans="1:8" x14ac:dyDescent="0.25">
      <c r="A432" s="3"/>
      <c r="B432" s="3"/>
      <c r="C432" s="3"/>
      <c r="D432" s="1"/>
      <c r="E432" s="1"/>
      <c r="F432" s="1"/>
      <c r="G432" s="1"/>
      <c r="H432" s="1"/>
    </row>
    <row r="433" spans="1:8" x14ac:dyDescent="0.25">
      <c r="A433" s="1"/>
      <c r="B433" s="1"/>
      <c r="C433" s="1"/>
      <c r="D433" s="1"/>
      <c r="E433" s="1"/>
      <c r="F433" s="1"/>
      <c r="G433" s="1"/>
      <c r="H433" s="1"/>
    </row>
    <row r="434" spans="1:8" x14ac:dyDescent="0.25">
      <c r="A434" s="1"/>
      <c r="B434" s="1"/>
      <c r="C434" s="1"/>
      <c r="D434" s="1"/>
      <c r="E434" s="1"/>
      <c r="F434" s="1"/>
      <c r="G434" s="1"/>
      <c r="H434" s="1"/>
    </row>
    <row r="435" spans="1:8" x14ac:dyDescent="0.25">
      <c r="A435" s="4"/>
      <c r="B435" s="4"/>
      <c r="C435" s="4"/>
      <c r="D435" s="1"/>
      <c r="E435" s="1"/>
      <c r="F435" s="1"/>
      <c r="G435" s="1"/>
      <c r="H435" s="1"/>
    </row>
    <row r="436" spans="1:8" x14ac:dyDescent="0.25">
      <c r="A436" s="3"/>
      <c r="B436" s="3"/>
      <c r="C436" s="3"/>
      <c r="D436" s="1"/>
      <c r="E436" s="1"/>
      <c r="F436" s="1"/>
      <c r="G436" s="1"/>
      <c r="H436" s="1"/>
    </row>
    <row r="437" spans="1:8" x14ac:dyDescent="0.25">
      <c r="A437" s="3"/>
      <c r="B437" s="3"/>
      <c r="C437" s="3"/>
      <c r="D437" s="1"/>
      <c r="E437" s="1"/>
      <c r="F437" s="1"/>
      <c r="G437" s="1"/>
      <c r="H437" s="1"/>
    </row>
    <row r="438" spans="1:8" x14ac:dyDescent="0.25">
      <c r="A438" s="1"/>
      <c r="B438" s="1"/>
      <c r="C438" s="1"/>
      <c r="D438" s="1"/>
      <c r="E438" s="1"/>
      <c r="F438" s="1"/>
      <c r="G438" s="1"/>
      <c r="H438" s="1"/>
    </row>
    <row r="439" spans="1:8" x14ac:dyDescent="0.25">
      <c r="A439" s="3"/>
      <c r="B439" s="3"/>
      <c r="C439" s="3"/>
      <c r="D439" s="1"/>
      <c r="E439" s="1"/>
      <c r="F439" s="1"/>
      <c r="G439" s="1"/>
      <c r="H439" s="1"/>
    </row>
    <row r="440" spans="1:8" x14ac:dyDescent="0.25">
      <c r="A440" s="1"/>
      <c r="B440" s="1"/>
      <c r="C440" s="1"/>
      <c r="D440" s="1"/>
      <c r="E440" s="1"/>
      <c r="F440" s="1"/>
      <c r="G440" s="1"/>
      <c r="H440" s="1"/>
    </row>
    <row r="441" spans="1:8" x14ac:dyDescent="0.25">
      <c r="A441" s="1"/>
      <c r="B441" s="1"/>
      <c r="C441" s="1"/>
      <c r="D441" s="1"/>
      <c r="E441" s="1"/>
      <c r="F441" s="1"/>
      <c r="G441" s="1"/>
      <c r="H441" s="1"/>
    </row>
    <row r="442" spans="1:8" x14ac:dyDescent="0.25">
      <c r="A442" s="4"/>
      <c r="B442" s="4"/>
      <c r="C442" s="4"/>
      <c r="D442" s="1"/>
      <c r="E442" s="1"/>
      <c r="F442" s="1"/>
      <c r="G442" s="1"/>
      <c r="H442" s="1"/>
    </row>
    <row r="443" spans="1:8" x14ac:dyDescent="0.25">
      <c r="A443" s="3"/>
      <c r="B443" s="3"/>
      <c r="C443" s="3"/>
      <c r="D443" s="1"/>
      <c r="E443" s="1"/>
      <c r="F443" s="1"/>
      <c r="G443" s="1"/>
      <c r="H443" s="1"/>
    </row>
    <row r="444" spans="1:8" x14ac:dyDescent="0.25">
      <c r="A444" s="3"/>
      <c r="B444" s="3"/>
      <c r="C444" s="3"/>
      <c r="D444" s="1"/>
      <c r="E444" s="1"/>
      <c r="F444" s="1"/>
      <c r="G444" s="1"/>
      <c r="H444" s="1"/>
    </row>
    <row r="445" spans="1:8" x14ac:dyDescent="0.25">
      <c r="A445" s="1"/>
      <c r="B445" s="1"/>
      <c r="C445" s="1"/>
      <c r="D445" s="1"/>
      <c r="E445" s="1"/>
      <c r="F445" s="1"/>
      <c r="G445" s="1"/>
      <c r="H445" s="1"/>
    </row>
    <row r="446" spans="1:8" x14ac:dyDescent="0.25">
      <c r="A446" s="3"/>
      <c r="B446" s="3"/>
      <c r="C446" s="3"/>
      <c r="D446" s="1"/>
      <c r="E446" s="1"/>
      <c r="F446" s="1"/>
      <c r="G446" s="1"/>
      <c r="H446" s="1"/>
    </row>
    <row r="447" spans="1:8" x14ac:dyDescent="0.25">
      <c r="A447" s="1"/>
      <c r="B447" s="1"/>
      <c r="C447" s="1"/>
      <c r="D447" s="1"/>
      <c r="E447" s="1"/>
      <c r="F447" s="1"/>
      <c r="G447" s="1"/>
      <c r="H447" s="1"/>
    </row>
    <row r="448" spans="1:8" x14ac:dyDescent="0.25">
      <c r="A448" s="1"/>
      <c r="B448" s="1"/>
      <c r="C448" s="1"/>
      <c r="D448" s="1"/>
      <c r="E448" s="1"/>
      <c r="F448" s="1"/>
      <c r="G448" s="1"/>
      <c r="H448" s="1"/>
    </row>
    <row r="449" spans="1:8" x14ac:dyDescent="0.25">
      <c r="A449" s="4"/>
      <c r="B449" s="4"/>
      <c r="C449" s="4"/>
      <c r="D449" s="1"/>
      <c r="E449" s="1"/>
      <c r="F449" s="1"/>
      <c r="G449" s="1"/>
      <c r="H449" s="1"/>
    </row>
    <row r="450" spans="1:8" x14ac:dyDescent="0.25">
      <c r="A450" s="3"/>
      <c r="B450" s="3"/>
      <c r="C450" s="3"/>
      <c r="D450" s="1"/>
      <c r="E450" s="1"/>
      <c r="F450" s="1"/>
      <c r="G450" s="1"/>
      <c r="H450" s="1"/>
    </row>
    <row r="451" spans="1:8" x14ac:dyDescent="0.25">
      <c r="A451" s="3"/>
      <c r="B451" s="3"/>
      <c r="C451" s="3"/>
      <c r="D451" s="1"/>
      <c r="E451" s="1"/>
      <c r="F451" s="1"/>
      <c r="G451" s="1"/>
      <c r="H451" s="1"/>
    </row>
    <row r="452" spans="1:8" x14ac:dyDescent="0.25">
      <c r="A452" s="1"/>
      <c r="B452" s="1"/>
      <c r="C452" s="1"/>
      <c r="D452" s="1"/>
      <c r="E452" s="1"/>
      <c r="F452" s="1"/>
      <c r="G452" s="1"/>
      <c r="H452" s="1"/>
    </row>
    <row r="453" spans="1:8" x14ac:dyDescent="0.25">
      <c r="A453" s="3"/>
      <c r="B453" s="3"/>
      <c r="C453" s="3"/>
      <c r="D453" s="1"/>
      <c r="E453" s="1"/>
      <c r="F453" s="1"/>
      <c r="G453" s="1"/>
      <c r="H453" s="1"/>
    </row>
    <row r="454" spans="1:8" x14ac:dyDescent="0.25">
      <c r="A454" s="1"/>
      <c r="B454" s="1"/>
      <c r="C454" s="1"/>
      <c r="D454" s="1"/>
      <c r="E454" s="1"/>
      <c r="F454" s="1"/>
      <c r="G454" s="1"/>
      <c r="H454" s="1"/>
    </row>
    <row r="455" spans="1:8" x14ac:dyDescent="0.25">
      <c r="A455" s="1"/>
      <c r="B455" s="1"/>
      <c r="C455" s="1"/>
      <c r="D455" s="1"/>
      <c r="E455" s="1"/>
      <c r="F455" s="1"/>
      <c r="G455" s="1"/>
      <c r="H455" s="1"/>
    </row>
    <row r="456" spans="1:8" x14ac:dyDescent="0.25">
      <c r="A456" s="4"/>
      <c r="B456" s="4"/>
      <c r="C456" s="4"/>
      <c r="D456" s="1"/>
      <c r="E456" s="1"/>
      <c r="F456" s="1"/>
      <c r="G456" s="1"/>
      <c r="H456" s="1"/>
    </row>
    <row r="457" spans="1:8" x14ac:dyDescent="0.25">
      <c r="A457" s="3"/>
      <c r="B457" s="3"/>
      <c r="C457" s="3"/>
      <c r="D457" s="1"/>
      <c r="E457" s="1"/>
      <c r="F457" s="1"/>
      <c r="G457" s="1"/>
      <c r="H457" s="1"/>
    </row>
    <row r="458" spans="1:8" x14ac:dyDescent="0.25">
      <c r="A458" s="3"/>
      <c r="B458" s="3"/>
      <c r="C458" s="3"/>
      <c r="D458" s="1"/>
      <c r="E458" s="1"/>
      <c r="F458" s="1"/>
      <c r="G458" s="1"/>
      <c r="H458" s="1"/>
    </row>
    <row r="459" spans="1:8" x14ac:dyDescent="0.25">
      <c r="A459" s="1"/>
      <c r="B459" s="1"/>
      <c r="C459" s="1"/>
      <c r="D459" s="1"/>
      <c r="E459" s="1"/>
      <c r="F459" s="1"/>
      <c r="G459" s="1"/>
      <c r="H459" s="1"/>
    </row>
    <row r="460" spans="1:8" x14ac:dyDescent="0.25">
      <c r="A460" s="3"/>
      <c r="B460" s="3"/>
      <c r="C460" s="3"/>
      <c r="D460" s="1"/>
      <c r="E460" s="1"/>
      <c r="F460" s="1"/>
      <c r="G460" s="1"/>
      <c r="H460" s="1"/>
    </row>
    <row r="461" spans="1:8" x14ac:dyDescent="0.25">
      <c r="A461" s="1"/>
      <c r="B461" s="1"/>
      <c r="C461" s="1"/>
      <c r="D461" s="1"/>
      <c r="E461" s="1"/>
      <c r="F461" s="1"/>
      <c r="G461" s="1"/>
      <c r="H461" s="1"/>
    </row>
    <row r="462" spans="1:8" x14ac:dyDescent="0.25">
      <c r="A462" s="1"/>
      <c r="B462" s="1"/>
      <c r="C462" s="1"/>
      <c r="D462" s="1"/>
      <c r="E462" s="1"/>
      <c r="F462" s="1"/>
      <c r="G462" s="1"/>
      <c r="H462" s="1"/>
    </row>
    <row r="463" spans="1:8" x14ac:dyDescent="0.25">
      <c r="A463" s="4"/>
      <c r="B463" s="4"/>
      <c r="C463" s="4"/>
      <c r="D463" s="1"/>
      <c r="E463" s="1"/>
      <c r="F463" s="1"/>
      <c r="G463" s="1"/>
      <c r="H463" s="1"/>
    </row>
    <row r="464" spans="1:8" x14ac:dyDescent="0.25">
      <c r="A464" s="3"/>
      <c r="B464" s="3"/>
      <c r="C464" s="3"/>
      <c r="D464" s="1"/>
      <c r="E464" s="1"/>
      <c r="F464" s="1"/>
      <c r="G464" s="1"/>
      <c r="H464" s="1"/>
    </row>
    <row r="465" spans="1:8" x14ac:dyDescent="0.25">
      <c r="A465" s="3"/>
      <c r="B465" s="3"/>
      <c r="C465" s="3"/>
      <c r="D465" s="1"/>
      <c r="E465" s="1"/>
      <c r="F465" s="1"/>
      <c r="G465" s="1"/>
      <c r="H465" s="1"/>
    </row>
    <row r="466" spans="1:8" x14ac:dyDescent="0.25">
      <c r="A466" s="1"/>
      <c r="B466" s="1"/>
      <c r="C466" s="1"/>
      <c r="D466" s="1"/>
      <c r="E466" s="1"/>
      <c r="F466" s="1"/>
      <c r="G466" s="1"/>
      <c r="H466" s="1"/>
    </row>
    <row r="467" spans="1:8" x14ac:dyDescent="0.25">
      <c r="A467" s="3"/>
      <c r="B467" s="3"/>
      <c r="C467" s="3"/>
      <c r="D467" s="1"/>
      <c r="E467" s="1"/>
      <c r="F467" s="1"/>
      <c r="G467" s="1"/>
      <c r="H467" s="1"/>
    </row>
    <row r="468" spans="1:8" x14ac:dyDescent="0.25">
      <c r="A468" s="1"/>
      <c r="B468" s="1"/>
      <c r="C468" s="1"/>
      <c r="D468" s="1"/>
      <c r="E468" s="1"/>
      <c r="F468" s="1"/>
      <c r="G468" s="1"/>
      <c r="H468" s="1"/>
    </row>
    <row r="469" spans="1:8" x14ac:dyDescent="0.25">
      <c r="A469" s="1"/>
      <c r="B469" s="1"/>
      <c r="C469" s="1"/>
      <c r="D469" s="1"/>
      <c r="E469" s="1"/>
      <c r="F469" s="1"/>
      <c r="G469" s="1"/>
      <c r="H469" s="1"/>
    </row>
    <row r="470" spans="1:8" x14ac:dyDescent="0.25">
      <c r="A470" s="4"/>
      <c r="B470" s="4"/>
      <c r="C470" s="4"/>
      <c r="D470" s="1"/>
      <c r="E470" s="1"/>
      <c r="F470" s="1"/>
      <c r="G470" s="1"/>
      <c r="H470" s="1"/>
    </row>
    <row r="471" spans="1:8" x14ac:dyDescent="0.25">
      <c r="A471" s="3"/>
      <c r="B471" s="3"/>
      <c r="C471" s="3"/>
      <c r="D471" s="1"/>
      <c r="E471" s="1"/>
      <c r="F471" s="1"/>
      <c r="G471" s="1"/>
      <c r="H471" s="1"/>
    </row>
    <row r="472" spans="1:8" x14ac:dyDescent="0.25">
      <c r="A472" s="3"/>
      <c r="B472" s="3"/>
      <c r="C472" s="3"/>
      <c r="D472" s="1"/>
      <c r="E472" s="1"/>
      <c r="F472" s="1"/>
      <c r="G472" s="1"/>
      <c r="H472" s="1"/>
    </row>
    <row r="473" spans="1:8" x14ac:dyDescent="0.25">
      <c r="A473" s="1"/>
      <c r="B473" s="1"/>
      <c r="C473" s="1"/>
      <c r="D473" s="1"/>
      <c r="E473" s="1"/>
      <c r="F473" s="1"/>
      <c r="G473" s="1"/>
      <c r="H473" s="1"/>
    </row>
    <row r="474" spans="1:8" x14ac:dyDescent="0.25">
      <c r="A474" s="3"/>
      <c r="B474" s="3"/>
      <c r="C474" s="3"/>
      <c r="D474" s="1"/>
      <c r="E474" s="1"/>
      <c r="F474" s="1"/>
      <c r="G474" s="1"/>
      <c r="H474" s="1"/>
    </row>
    <row r="475" spans="1:8" x14ac:dyDescent="0.25">
      <c r="A475" s="1"/>
      <c r="B475" s="1"/>
      <c r="C475" s="1"/>
      <c r="D475" s="1"/>
      <c r="E475" s="1"/>
      <c r="F475" s="1"/>
      <c r="G475" s="1"/>
      <c r="H475" s="1"/>
    </row>
    <row r="476" spans="1:8" x14ac:dyDescent="0.25">
      <c r="A476" s="1"/>
      <c r="B476" s="1"/>
      <c r="C476" s="1"/>
      <c r="D476" s="1"/>
      <c r="E476" s="1"/>
      <c r="F476" s="1"/>
      <c r="G476" s="1"/>
      <c r="H476" s="1"/>
    </row>
    <row r="477" spans="1:8" x14ac:dyDescent="0.25">
      <c r="A477" s="3"/>
      <c r="B477" s="3"/>
      <c r="C477" s="3"/>
      <c r="D477" s="1"/>
      <c r="E477" s="1"/>
      <c r="F477" s="1"/>
      <c r="G477" s="1"/>
      <c r="H477" s="1"/>
    </row>
    <row r="478" spans="1:8" x14ac:dyDescent="0.25">
      <c r="A478" s="1"/>
      <c r="B478" s="1"/>
      <c r="C478" s="1"/>
      <c r="D478" s="1"/>
      <c r="E478" s="1"/>
      <c r="F478" s="1"/>
      <c r="G478" s="1"/>
      <c r="H478" s="1"/>
    </row>
    <row r="479" spans="1:8" x14ac:dyDescent="0.25">
      <c r="A479" s="1"/>
      <c r="B479" s="1"/>
      <c r="C479" s="1"/>
      <c r="D479" s="1"/>
      <c r="E479" s="1"/>
      <c r="F479" s="1"/>
      <c r="G479" s="1"/>
      <c r="H479" s="1"/>
    </row>
    <row r="480" spans="1:8" x14ac:dyDescent="0.25">
      <c r="A480" s="4"/>
      <c r="B480" s="4"/>
      <c r="C480" s="4"/>
      <c r="D480" s="1"/>
      <c r="E480" s="1"/>
      <c r="F480" s="1"/>
      <c r="G480" s="1"/>
      <c r="H480" s="1"/>
    </row>
    <row r="481" spans="1:8" x14ac:dyDescent="0.25">
      <c r="A481" s="3"/>
      <c r="B481" s="3"/>
      <c r="C481" s="3"/>
      <c r="D481" s="1"/>
      <c r="E481" s="1"/>
      <c r="F481" s="1"/>
      <c r="G481" s="1"/>
      <c r="H481" s="1"/>
    </row>
    <row r="482" spans="1:8" x14ac:dyDescent="0.25">
      <c r="A482" s="3"/>
      <c r="B482" s="3"/>
      <c r="C482" s="3"/>
      <c r="D482" s="1"/>
      <c r="E482" s="1"/>
      <c r="F482" s="1"/>
      <c r="G482" s="1"/>
      <c r="H482" s="1"/>
    </row>
    <row r="483" spans="1:8" x14ac:dyDescent="0.25">
      <c r="A483" s="1"/>
      <c r="B483" s="1"/>
      <c r="C483" s="1"/>
      <c r="D483" s="1"/>
      <c r="E483" s="1"/>
      <c r="F483" s="1"/>
      <c r="G483" s="1"/>
      <c r="H483" s="1"/>
    </row>
    <row r="484" spans="1:8" x14ac:dyDescent="0.25">
      <c r="A484" s="3"/>
      <c r="B484" s="3"/>
      <c r="C484" s="3"/>
      <c r="D484" s="1"/>
      <c r="E484" s="1"/>
      <c r="F484" s="1"/>
      <c r="G484" s="1"/>
      <c r="H484" s="1"/>
    </row>
    <row r="485" spans="1:8" x14ac:dyDescent="0.25">
      <c r="A485" s="1"/>
      <c r="B485" s="1"/>
      <c r="C485" s="1"/>
      <c r="D485" s="1"/>
      <c r="E485" s="1"/>
      <c r="F485" s="1"/>
      <c r="G485" s="1"/>
      <c r="H485" s="1"/>
    </row>
    <row r="486" spans="1:8" x14ac:dyDescent="0.25">
      <c r="A486" s="1"/>
      <c r="B486" s="1"/>
      <c r="C486" s="1"/>
      <c r="D486" s="1"/>
      <c r="E486" s="1"/>
      <c r="F486" s="1"/>
      <c r="G486" s="1"/>
      <c r="H486" s="1"/>
    </row>
    <row r="487" spans="1:8" x14ac:dyDescent="0.25">
      <c r="A487" s="4"/>
      <c r="B487" s="4"/>
      <c r="C487" s="4"/>
      <c r="D487" s="1"/>
      <c r="E487" s="1"/>
      <c r="F487" s="1"/>
      <c r="G487" s="1"/>
      <c r="H487" s="1"/>
    </row>
    <row r="488" spans="1:8" x14ac:dyDescent="0.25">
      <c r="A488" s="3"/>
      <c r="B488" s="3"/>
      <c r="C488" s="3"/>
      <c r="D488" s="1"/>
      <c r="E488" s="1"/>
      <c r="F488" s="1"/>
      <c r="G488" s="1"/>
      <c r="H488" s="1"/>
    </row>
    <row r="489" spans="1:8" x14ac:dyDescent="0.25">
      <c r="A489" s="3"/>
      <c r="B489" s="3"/>
      <c r="C489" s="3"/>
      <c r="D489" s="1"/>
      <c r="E489" s="1"/>
      <c r="F489" s="1"/>
      <c r="G489" s="1"/>
      <c r="H489" s="1"/>
    </row>
    <row r="490" spans="1:8" x14ac:dyDescent="0.25">
      <c r="A490" s="1"/>
      <c r="B490" s="1"/>
      <c r="C490" s="1"/>
      <c r="D490" s="1"/>
      <c r="E490" s="1"/>
      <c r="F490" s="1"/>
      <c r="G490" s="1"/>
      <c r="H490" s="1"/>
    </row>
    <row r="491" spans="1:8" x14ac:dyDescent="0.25">
      <c r="A491" s="3"/>
      <c r="B491" s="3"/>
      <c r="C491" s="3"/>
      <c r="D491" s="1"/>
      <c r="E491" s="1"/>
      <c r="F491" s="1"/>
      <c r="G491" s="1"/>
      <c r="H491" s="1"/>
    </row>
    <row r="492" spans="1:8" x14ac:dyDescent="0.25">
      <c r="A492" s="1"/>
      <c r="B492" s="1"/>
      <c r="C492" s="1"/>
      <c r="D492" s="1"/>
      <c r="E492" s="1"/>
      <c r="F492" s="1"/>
      <c r="G492" s="1"/>
      <c r="H492" s="1"/>
    </row>
    <row r="493" spans="1:8" x14ac:dyDescent="0.25">
      <c r="A493" s="1"/>
      <c r="B493" s="1"/>
      <c r="C493" s="1"/>
      <c r="D493" s="1"/>
      <c r="E493" s="1"/>
      <c r="F493" s="1"/>
      <c r="G493" s="1"/>
      <c r="H493" s="1"/>
    </row>
    <row r="494" spans="1:8" x14ac:dyDescent="0.25">
      <c r="A494" s="4"/>
      <c r="B494" s="4"/>
      <c r="C494" s="4"/>
      <c r="D494" s="1"/>
      <c r="E494" s="1"/>
      <c r="F494" s="1"/>
      <c r="G494" s="1"/>
      <c r="H494" s="1"/>
    </row>
    <row r="495" spans="1:8" x14ac:dyDescent="0.25">
      <c r="A495" s="3"/>
      <c r="B495" s="3"/>
      <c r="C495" s="3"/>
      <c r="D495" s="1"/>
      <c r="E495" s="1"/>
      <c r="F495" s="1"/>
      <c r="G495" s="1"/>
      <c r="H495" s="1"/>
    </row>
    <row r="496" spans="1:8" x14ac:dyDescent="0.25">
      <c r="A496" s="3"/>
      <c r="B496" s="3"/>
      <c r="C496" s="3"/>
      <c r="D496" s="1"/>
      <c r="E496" s="1"/>
      <c r="F496" s="1"/>
      <c r="G496" s="1"/>
      <c r="H496" s="1"/>
    </row>
    <row r="497" spans="1:8" x14ac:dyDescent="0.25">
      <c r="A497" s="1"/>
      <c r="B497" s="1"/>
      <c r="C497" s="1"/>
      <c r="D497" s="1"/>
      <c r="E497" s="1"/>
      <c r="F497" s="1"/>
      <c r="G497" s="1"/>
      <c r="H497" s="1"/>
    </row>
    <row r="498" spans="1:8" x14ac:dyDescent="0.25">
      <c r="A498" s="3"/>
      <c r="B498" s="3"/>
      <c r="C498" s="3"/>
      <c r="D498" s="1"/>
      <c r="E498" s="1"/>
      <c r="F498" s="1"/>
      <c r="G498" s="1"/>
      <c r="H498" s="1"/>
    </row>
    <row r="499" spans="1:8" x14ac:dyDescent="0.25">
      <c r="A499" s="1"/>
      <c r="B499" s="1"/>
      <c r="C499" s="1"/>
      <c r="D499" s="1"/>
      <c r="E499" s="1"/>
      <c r="F499" s="1"/>
      <c r="G499" s="1"/>
      <c r="H499" s="1"/>
    </row>
    <row r="500" spans="1:8" x14ac:dyDescent="0.25">
      <c r="A500" s="1"/>
      <c r="B500" s="1"/>
      <c r="C500" s="1"/>
      <c r="D500" s="1"/>
      <c r="E500" s="1"/>
      <c r="F500" s="1"/>
      <c r="G500" s="1"/>
      <c r="H500" s="1"/>
    </row>
    <row r="501" spans="1:8" x14ac:dyDescent="0.25">
      <c r="A501" s="4"/>
      <c r="B501" s="4"/>
      <c r="C501" s="4"/>
      <c r="D501" s="1"/>
      <c r="E501" s="1"/>
      <c r="F501" s="1"/>
      <c r="G501" s="1"/>
      <c r="H501" s="1"/>
    </row>
    <row r="502" spans="1:8" x14ac:dyDescent="0.25">
      <c r="A502" s="3"/>
      <c r="B502" s="3"/>
      <c r="C502" s="3"/>
      <c r="D502" s="1"/>
      <c r="E502" s="1"/>
      <c r="F502" s="1"/>
      <c r="G502" s="1"/>
      <c r="H502" s="1"/>
    </row>
    <row r="503" spans="1:8" x14ac:dyDescent="0.25">
      <c r="A503" s="3"/>
      <c r="B503" s="3"/>
      <c r="C503" s="3"/>
      <c r="D503" s="1"/>
      <c r="E503" s="1"/>
      <c r="F503" s="1"/>
      <c r="G503" s="1"/>
      <c r="H503" s="1"/>
    </row>
    <row r="504" spans="1:8" x14ac:dyDescent="0.25">
      <c r="A504" s="1"/>
      <c r="B504" s="1"/>
      <c r="C504" s="1"/>
      <c r="D504" s="1"/>
      <c r="E504" s="1"/>
      <c r="F504" s="1"/>
      <c r="G504" s="1"/>
      <c r="H504" s="1"/>
    </row>
    <row r="505" spans="1:8" x14ac:dyDescent="0.25">
      <c r="A505" s="3"/>
      <c r="B505" s="3"/>
      <c r="C505" s="3"/>
      <c r="D505" s="1"/>
      <c r="E505" s="1"/>
      <c r="F505" s="1"/>
      <c r="G505" s="1"/>
      <c r="H505" s="1"/>
    </row>
    <row r="506" spans="1:8" x14ac:dyDescent="0.25">
      <c r="A506" s="1"/>
      <c r="B506" s="1"/>
      <c r="C506" s="1"/>
      <c r="D506" s="1"/>
      <c r="E506" s="1"/>
      <c r="F506" s="1"/>
      <c r="G506" s="1"/>
      <c r="H506" s="1"/>
    </row>
    <row r="507" spans="1:8" x14ac:dyDescent="0.25">
      <c r="A507" s="1"/>
      <c r="B507" s="1"/>
      <c r="C507" s="1"/>
      <c r="D507" s="1"/>
      <c r="E507" s="1"/>
      <c r="F507" s="1"/>
      <c r="G507" s="1"/>
      <c r="H507" s="1"/>
    </row>
    <row r="508" spans="1:8" x14ac:dyDescent="0.25">
      <c r="A508" s="4"/>
      <c r="B508" s="4"/>
      <c r="C508" s="4"/>
      <c r="D508" s="1"/>
      <c r="E508" s="1"/>
      <c r="F508" s="1"/>
      <c r="G508" s="1"/>
      <c r="H508" s="1"/>
    </row>
    <row r="509" spans="1:8" x14ac:dyDescent="0.25">
      <c r="A509" s="3"/>
      <c r="B509" s="3"/>
      <c r="C509" s="3"/>
      <c r="D509" s="1"/>
      <c r="E509" s="1"/>
      <c r="F509" s="1"/>
      <c r="G509" s="1"/>
      <c r="H509" s="1"/>
    </row>
    <row r="510" spans="1:8" x14ac:dyDescent="0.25">
      <c r="A510" s="3"/>
      <c r="B510" s="3"/>
      <c r="C510" s="3"/>
      <c r="D510" s="1"/>
      <c r="E510" s="1"/>
      <c r="F510" s="1"/>
      <c r="G510" s="1"/>
      <c r="H510" s="1"/>
    </row>
    <row r="511" spans="1:8" x14ac:dyDescent="0.25">
      <c r="A511" s="1"/>
      <c r="B511" s="1"/>
      <c r="C511" s="1"/>
      <c r="D511" s="1"/>
      <c r="E511" s="1"/>
      <c r="F511" s="1"/>
      <c r="G511" s="1"/>
      <c r="H511" s="1"/>
    </row>
    <row r="512" spans="1:8" x14ac:dyDescent="0.25">
      <c r="A512" s="3"/>
      <c r="B512" s="3"/>
      <c r="C512" s="3"/>
      <c r="D512" s="1"/>
      <c r="E512" s="1"/>
      <c r="F512" s="1"/>
      <c r="G512" s="1"/>
      <c r="H512" s="1"/>
    </row>
    <row r="513" spans="1:8" x14ac:dyDescent="0.25">
      <c r="A513" s="1"/>
      <c r="B513" s="1"/>
      <c r="C513" s="1"/>
      <c r="D513" s="1"/>
      <c r="E513" s="1"/>
      <c r="F513" s="1"/>
      <c r="G513" s="1"/>
      <c r="H513" s="1"/>
    </row>
    <row r="514" spans="1:8" x14ac:dyDescent="0.25">
      <c r="A514" s="1"/>
      <c r="B514" s="1"/>
      <c r="C514" s="1"/>
      <c r="D514" s="1"/>
      <c r="E514" s="1"/>
      <c r="F514" s="1"/>
      <c r="G514" s="1"/>
      <c r="H514" s="1"/>
    </row>
    <row r="515" spans="1:8" x14ac:dyDescent="0.25">
      <c r="A515" s="4"/>
      <c r="B515" s="4"/>
      <c r="C515" s="4"/>
      <c r="D515" s="1"/>
      <c r="E515" s="1"/>
      <c r="F515" s="1"/>
      <c r="G515" s="1"/>
      <c r="H515" s="1"/>
    </row>
    <row r="516" spans="1:8" x14ac:dyDescent="0.25">
      <c r="A516" s="3"/>
      <c r="B516" s="3"/>
      <c r="C516" s="3"/>
      <c r="D516" s="1"/>
      <c r="E516" s="1"/>
      <c r="F516" s="1"/>
      <c r="G516" s="1"/>
      <c r="H516" s="1"/>
    </row>
    <row r="517" spans="1:8" x14ac:dyDescent="0.25">
      <c r="A517" s="3"/>
      <c r="B517" s="3"/>
      <c r="C517" s="3"/>
      <c r="D517" s="1"/>
      <c r="E517" s="1"/>
      <c r="F517" s="1"/>
      <c r="G517" s="1"/>
      <c r="H517" s="1"/>
    </row>
    <row r="518" spans="1:8" x14ac:dyDescent="0.25">
      <c r="A518" s="1"/>
      <c r="B518" s="1"/>
      <c r="C518" s="1"/>
      <c r="D518" s="1"/>
      <c r="E518" s="1"/>
      <c r="F518" s="1"/>
      <c r="G518" s="1"/>
      <c r="H518" s="1"/>
    </row>
    <row r="519" spans="1:8" x14ac:dyDescent="0.25">
      <c r="A519" s="3"/>
      <c r="B519" s="3"/>
      <c r="C519" s="3"/>
      <c r="D519" s="1"/>
      <c r="E519" s="1"/>
      <c r="F519" s="1"/>
      <c r="G519" s="1"/>
      <c r="H519" s="1"/>
    </row>
    <row r="520" spans="1:8" x14ac:dyDescent="0.25">
      <c r="A520" s="1"/>
      <c r="B520" s="1"/>
      <c r="C520" s="1"/>
      <c r="D520" s="1"/>
      <c r="E520" s="1"/>
      <c r="F520" s="1"/>
      <c r="G520" s="1"/>
      <c r="H520" s="1"/>
    </row>
    <row r="521" spans="1:8" x14ac:dyDescent="0.25">
      <c r="A521" s="1"/>
      <c r="B521" s="1"/>
      <c r="C521" s="1"/>
      <c r="D521" s="1"/>
      <c r="E521" s="1"/>
      <c r="F521" s="1"/>
      <c r="G521" s="1"/>
      <c r="H521" s="1"/>
    </row>
    <row r="522" spans="1:8" x14ac:dyDescent="0.25">
      <c r="A522" s="4"/>
      <c r="B522" s="4"/>
      <c r="C522" s="4"/>
      <c r="D522" s="1"/>
      <c r="E522" s="1"/>
      <c r="F522" s="1"/>
      <c r="G522" s="1"/>
      <c r="H522" s="1"/>
    </row>
    <row r="523" spans="1:8" x14ac:dyDescent="0.25">
      <c r="A523" s="3"/>
      <c r="B523" s="3"/>
      <c r="C523" s="3"/>
      <c r="D523" s="1"/>
      <c r="E523" s="1"/>
      <c r="F523" s="1"/>
      <c r="G523" s="1"/>
      <c r="H523" s="1"/>
    </row>
    <row r="524" spans="1:8" x14ac:dyDescent="0.25">
      <c r="A524" s="3"/>
      <c r="B524" s="3"/>
      <c r="C524" s="3"/>
      <c r="D524" s="1"/>
      <c r="E524" s="1"/>
      <c r="F524" s="1"/>
      <c r="G524" s="1"/>
      <c r="H524" s="1"/>
    </row>
    <row r="525" spans="1:8" x14ac:dyDescent="0.25">
      <c r="A525" s="1"/>
      <c r="B525" s="1"/>
      <c r="C525" s="1"/>
      <c r="D525" s="1"/>
      <c r="E525" s="1"/>
      <c r="F525" s="1"/>
      <c r="G525" s="1"/>
      <c r="H525" s="1"/>
    </row>
    <row r="526" spans="1:8" x14ac:dyDescent="0.25">
      <c r="A526" s="3"/>
      <c r="B526" s="3"/>
      <c r="C526" s="3"/>
      <c r="D526" s="1"/>
      <c r="E526" s="1"/>
      <c r="F526" s="1"/>
      <c r="G526" s="1"/>
      <c r="H526" s="1"/>
    </row>
    <row r="527" spans="1:8" x14ac:dyDescent="0.25">
      <c r="A527" s="1"/>
      <c r="B527" s="1"/>
      <c r="C527" s="1"/>
      <c r="D527" s="1"/>
      <c r="E527" s="1"/>
      <c r="F527" s="1"/>
      <c r="G527" s="1"/>
      <c r="H527" s="1"/>
    </row>
    <row r="528" spans="1:8" x14ac:dyDescent="0.25">
      <c r="A528" s="1"/>
      <c r="B528" s="1"/>
      <c r="C528" s="1"/>
      <c r="D528" s="1"/>
      <c r="E528" s="1"/>
      <c r="F528" s="1"/>
      <c r="G528" s="1"/>
      <c r="H528" s="1"/>
    </row>
    <row r="529" spans="1:8" x14ac:dyDescent="0.25">
      <c r="A529" s="4"/>
      <c r="B529" s="4"/>
      <c r="C529" s="4"/>
      <c r="D529" s="1"/>
      <c r="E529" s="1"/>
      <c r="F529" s="1"/>
      <c r="G529" s="1"/>
      <c r="H529" s="1"/>
    </row>
    <row r="530" spans="1:8" x14ac:dyDescent="0.25">
      <c r="A530" s="3"/>
      <c r="B530" s="3"/>
      <c r="C530" s="3"/>
      <c r="D530" s="1"/>
      <c r="E530" s="1"/>
      <c r="F530" s="1"/>
      <c r="G530" s="1"/>
      <c r="H530" s="1"/>
    </row>
    <row r="531" spans="1:8" x14ac:dyDescent="0.25">
      <c r="A531" s="3"/>
      <c r="B531" s="3"/>
      <c r="C531" s="3"/>
      <c r="D531" s="1"/>
      <c r="E531" s="1"/>
      <c r="F531" s="1"/>
      <c r="G531" s="1"/>
      <c r="H531" s="1"/>
    </row>
    <row r="532" spans="1:8" x14ac:dyDescent="0.25">
      <c r="A532" s="1"/>
      <c r="B532" s="1"/>
      <c r="C532" s="1"/>
      <c r="D532" s="1"/>
      <c r="E532" s="1"/>
      <c r="F532" s="1"/>
      <c r="G532" s="1"/>
      <c r="H532" s="1"/>
    </row>
    <row r="533" spans="1:8" x14ac:dyDescent="0.25">
      <c r="A533" s="3"/>
      <c r="B533" s="3"/>
      <c r="C533" s="3"/>
      <c r="D533" s="1"/>
      <c r="E533" s="1"/>
      <c r="F533" s="1"/>
      <c r="G533" s="1"/>
      <c r="H533" s="1"/>
    </row>
    <row r="534" spans="1:8" x14ac:dyDescent="0.25">
      <c r="A534" s="1"/>
      <c r="B534" s="1"/>
      <c r="C534" s="1"/>
      <c r="D534" s="1"/>
      <c r="E534" s="1"/>
      <c r="F534" s="1"/>
      <c r="G534" s="1"/>
      <c r="H534" s="1"/>
    </row>
    <row r="535" spans="1:8" x14ac:dyDescent="0.25">
      <c r="A535" s="1"/>
      <c r="B535" s="1"/>
      <c r="C535" s="1"/>
      <c r="D535" s="1"/>
      <c r="E535" s="1"/>
      <c r="F535" s="1"/>
      <c r="G535" s="1"/>
      <c r="H535" s="1"/>
    </row>
    <row r="536" spans="1:8" x14ac:dyDescent="0.25">
      <c r="A536" s="4"/>
      <c r="B536" s="4"/>
      <c r="C536" s="4"/>
      <c r="D536" s="1"/>
      <c r="E536" s="1"/>
      <c r="F536" s="1"/>
      <c r="G536" s="1"/>
      <c r="H536" s="1"/>
    </row>
    <row r="537" spans="1:8" x14ac:dyDescent="0.25">
      <c r="A537" s="3"/>
      <c r="B537" s="3"/>
      <c r="C537" s="3"/>
      <c r="D537" s="1"/>
      <c r="E537" s="1"/>
      <c r="F537" s="1"/>
      <c r="G537" s="1"/>
      <c r="H537" s="1"/>
    </row>
    <row r="538" spans="1:8" x14ac:dyDescent="0.25">
      <c r="A538" s="3"/>
      <c r="B538" s="3"/>
      <c r="C538" s="3"/>
      <c r="D538" s="1"/>
      <c r="E538" s="1"/>
      <c r="F538" s="1"/>
      <c r="G538" s="1"/>
      <c r="H538" s="1"/>
    </row>
    <row r="539" spans="1:8" x14ac:dyDescent="0.25">
      <c r="A539" s="1"/>
      <c r="B539" s="1"/>
      <c r="C539" s="1"/>
      <c r="D539" s="1"/>
      <c r="E539" s="1"/>
      <c r="F539" s="1"/>
      <c r="G539" s="1"/>
      <c r="H539" s="1"/>
    </row>
    <row r="540" spans="1:8" x14ac:dyDescent="0.25">
      <c r="A540" s="3"/>
      <c r="B540" s="3"/>
      <c r="C540" s="3"/>
      <c r="D540" s="1"/>
      <c r="E540" s="1"/>
      <c r="F540" s="1"/>
      <c r="G540" s="1"/>
      <c r="H540" s="1"/>
    </row>
    <row r="541" spans="1:8" x14ac:dyDescent="0.25">
      <c r="A541" s="1"/>
      <c r="B541" s="1"/>
      <c r="C541" s="1"/>
      <c r="D541" s="1"/>
      <c r="E541" s="1"/>
      <c r="F541" s="1"/>
      <c r="G541" s="1"/>
      <c r="H541" s="1"/>
    </row>
    <row r="542" spans="1:8" x14ac:dyDescent="0.25">
      <c r="A542" s="1"/>
      <c r="B542" s="1"/>
      <c r="C542" s="1"/>
      <c r="D542" s="1"/>
      <c r="E542" s="1"/>
      <c r="F542" s="1"/>
      <c r="G542" s="1"/>
      <c r="H542" s="1"/>
    </row>
    <row r="543" spans="1:8" x14ac:dyDescent="0.25">
      <c r="A543" s="4"/>
      <c r="B543" s="4"/>
      <c r="C543" s="4"/>
      <c r="D543" s="1"/>
      <c r="E543" s="1"/>
      <c r="F543" s="1"/>
      <c r="G543" s="1"/>
      <c r="H543" s="1"/>
    </row>
    <row r="544" spans="1:8" x14ac:dyDescent="0.25">
      <c r="A544" s="3"/>
      <c r="B544" s="3"/>
      <c r="C544" s="3"/>
      <c r="D544" s="1"/>
      <c r="E544" s="1"/>
      <c r="F544" s="1"/>
      <c r="G544" s="1"/>
      <c r="H544" s="1"/>
    </row>
    <row r="545" spans="1:8" x14ac:dyDescent="0.25">
      <c r="A545" s="3"/>
      <c r="B545" s="3"/>
      <c r="C545" s="3"/>
      <c r="D545" s="1"/>
      <c r="E545" s="1"/>
      <c r="F545" s="1"/>
      <c r="G545" s="1"/>
      <c r="H545" s="1"/>
    </row>
    <row r="546" spans="1:8" x14ac:dyDescent="0.25">
      <c r="A546" s="1"/>
      <c r="B546" s="1"/>
      <c r="C546" s="1"/>
      <c r="D546" s="1"/>
      <c r="E546" s="1"/>
      <c r="F546" s="1"/>
      <c r="G546" s="1"/>
      <c r="H546" s="1"/>
    </row>
    <row r="547" spans="1:8" x14ac:dyDescent="0.25">
      <c r="A547" s="3"/>
      <c r="B547" s="3"/>
      <c r="C547" s="3"/>
      <c r="D547" s="1"/>
      <c r="E547" s="1"/>
      <c r="F547" s="1"/>
      <c r="G547" s="1"/>
      <c r="H547" s="1"/>
    </row>
    <row r="548" spans="1:8" x14ac:dyDescent="0.25">
      <c r="A548" s="1"/>
      <c r="B548" s="1"/>
      <c r="C548" s="1"/>
      <c r="D548" s="1"/>
      <c r="E548" s="1"/>
      <c r="F548" s="1"/>
      <c r="G548" s="1"/>
      <c r="H548" s="1"/>
    </row>
    <row r="549" spans="1:8" x14ac:dyDescent="0.25">
      <c r="A549" s="1"/>
      <c r="B549" s="1"/>
      <c r="C549" s="1"/>
      <c r="D549" s="1"/>
      <c r="E549" s="1"/>
      <c r="F549" s="1"/>
      <c r="G549" s="1"/>
      <c r="H549" s="1"/>
    </row>
    <row r="550" spans="1:8" x14ac:dyDescent="0.25">
      <c r="A550" s="4"/>
      <c r="B550" s="4"/>
      <c r="C550" s="4"/>
      <c r="D550" s="1"/>
      <c r="E550" s="1"/>
      <c r="F550" s="1"/>
      <c r="G550" s="1"/>
      <c r="H550" s="1"/>
    </row>
    <row r="551" spans="1:8" x14ac:dyDescent="0.25">
      <c r="A551" s="3"/>
      <c r="B551" s="3"/>
      <c r="C551" s="3"/>
      <c r="D551" s="1"/>
      <c r="E551" s="1"/>
      <c r="F551" s="1"/>
      <c r="G551" s="1"/>
      <c r="H551" s="1"/>
    </row>
    <row r="552" spans="1:8" x14ac:dyDescent="0.25">
      <c r="A552" s="3"/>
      <c r="B552" s="3"/>
      <c r="C552" s="3"/>
      <c r="D552" s="1"/>
      <c r="E552" s="1"/>
      <c r="F552" s="1"/>
      <c r="G552" s="1"/>
      <c r="H552" s="1"/>
    </row>
    <row r="553" spans="1:8" x14ac:dyDescent="0.25">
      <c r="A553" s="1"/>
      <c r="B553" s="1"/>
      <c r="C553" s="1"/>
      <c r="D553" s="1"/>
      <c r="E553" s="1"/>
      <c r="F553" s="1"/>
      <c r="G553" s="1"/>
      <c r="H553" s="1"/>
    </row>
    <row r="554" spans="1:8" x14ac:dyDescent="0.25">
      <c r="A554" s="3"/>
      <c r="B554" s="3"/>
      <c r="C554" s="3"/>
      <c r="D554" s="1"/>
      <c r="E554" s="1"/>
      <c r="F554" s="1"/>
      <c r="G554" s="1"/>
      <c r="H554" s="1"/>
    </row>
    <row r="555" spans="1:8" x14ac:dyDescent="0.25">
      <c r="A555" s="1"/>
      <c r="B555" s="1"/>
      <c r="C555" s="1"/>
      <c r="D555" s="1"/>
      <c r="E555" s="1"/>
      <c r="F555" s="1"/>
      <c r="G555" s="1"/>
      <c r="H555" s="1"/>
    </row>
    <row r="556" spans="1:8" x14ac:dyDescent="0.25">
      <c r="A556" s="1"/>
      <c r="B556" s="1"/>
      <c r="C556" s="1"/>
      <c r="D556" s="1"/>
      <c r="E556" s="1"/>
      <c r="F556" s="1"/>
      <c r="G556" s="1"/>
      <c r="H556" s="1"/>
    </row>
    <row r="557" spans="1:8" x14ac:dyDescent="0.25">
      <c r="A557" s="4"/>
      <c r="B557" s="4"/>
      <c r="C557" s="4"/>
      <c r="D557" s="1"/>
      <c r="E557" s="1"/>
      <c r="F557" s="1"/>
      <c r="G557" s="1"/>
      <c r="H557" s="1"/>
    </row>
    <row r="558" spans="1:8" x14ac:dyDescent="0.25">
      <c r="A558" s="3"/>
      <c r="B558" s="3"/>
      <c r="C558" s="3"/>
      <c r="D558" s="1"/>
      <c r="E558" s="1"/>
      <c r="F558" s="1"/>
      <c r="G558" s="1"/>
      <c r="H558" s="1"/>
    </row>
    <row r="559" spans="1:8" x14ac:dyDescent="0.25">
      <c r="A559" s="3"/>
      <c r="B559" s="3"/>
      <c r="C559" s="3"/>
      <c r="D559" s="1"/>
      <c r="E559" s="1"/>
      <c r="F559" s="1"/>
      <c r="G559" s="1"/>
      <c r="H559" s="1"/>
    </row>
    <row r="560" spans="1:8" x14ac:dyDescent="0.25">
      <c r="A560" s="1"/>
      <c r="B560" s="1"/>
      <c r="C560" s="1"/>
      <c r="D560" s="1"/>
      <c r="E560" s="1"/>
      <c r="F560" s="1"/>
      <c r="G560" s="1"/>
      <c r="H560" s="1"/>
    </row>
    <row r="561" spans="1:8" x14ac:dyDescent="0.25">
      <c r="A561" s="3"/>
      <c r="B561" s="3"/>
      <c r="C561" s="3"/>
      <c r="D561" s="1"/>
      <c r="E561" s="1"/>
      <c r="F561" s="1"/>
      <c r="G561" s="1"/>
      <c r="H561" s="1"/>
    </row>
    <row r="562" spans="1:8" x14ac:dyDescent="0.25">
      <c r="A562" s="1"/>
      <c r="B562" s="1"/>
      <c r="C562" s="1"/>
      <c r="D562" s="1"/>
      <c r="E562" s="1"/>
      <c r="F562" s="1"/>
      <c r="G562" s="1"/>
      <c r="H562" s="1"/>
    </row>
    <row r="563" spans="1:8" x14ac:dyDescent="0.25">
      <c r="A563" s="1"/>
      <c r="B563" s="1"/>
      <c r="C563" s="1"/>
      <c r="D563" s="1"/>
      <c r="E563" s="1"/>
      <c r="F563" s="1"/>
      <c r="G563" s="1"/>
      <c r="H563" s="1"/>
    </row>
    <row r="564" spans="1:8" x14ac:dyDescent="0.25">
      <c r="A564" s="4"/>
      <c r="B564" s="4"/>
      <c r="C564" s="4"/>
      <c r="D564" s="1"/>
      <c r="E564" s="1"/>
      <c r="F564" s="1"/>
      <c r="G564" s="1"/>
      <c r="H564" s="1"/>
    </row>
    <row r="565" spans="1:8" x14ac:dyDescent="0.25">
      <c r="A565" s="3"/>
      <c r="B565" s="3"/>
      <c r="C565" s="3"/>
      <c r="D565" s="1"/>
      <c r="E565" s="1"/>
      <c r="F565" s="1"/>
      <c r="G565" s="1"/>
      <c r="H565" s="1"/>
    </row>
    <row r="566" spans="1:8" x14ac:dyDescent="0.25">
      <c r="A566" s="3"/>
      <c r="B566" s="3"/>
      <c r="C566" s="3"/>
      <c r="D566" s="1"/>
      <c r="E566" s="1"/>
      <c r="F566" s="1"/>
      <c r="G566" s="1"/>
      <c r="H566" s="1"/>
    </row>
    <row r="567" spans="1:8" x14ac:dyDescent="0.25">
      <c r="A567" s="1"/>
      <c r="B567" s="1"/>
      <c r="C567" s="1"/>
      <c r="D567" s="1"/>
      <c r="E567" s="1"/>
      <c r="F567" s="1"/>
      <c r="G567" s="1"/>
      <c r="H567" s="1"/>
    </row>
    <row r="568" spans="1:8" x14ac:dyDescent="0.25">
      <c r="A568" s="3"/>
      <c r="B568" s="3"/>
      <c r="C568" s="3"/>
      <c r="D568" s="1"/>
      <c r="E568" s="1"/>
      <c r="F568" s="1"/>
      <c r="G568" s="1"/>
      <c r="H568" s="1"/>
    </row>
    <row r="569" spans="1:8" x14ac:dyDescent="0.25">
      <c r="A569" s="1"/>
      <c r="B569" s="1"/>
      <c r="C569" s="1"/>
      <c r="D569" s="1"/>
      <c r="E569" s="1"/>
      <c r="F569" s="1"/>
      <c r="G569" s="1"/>
      <c r="H569" s="1"/>
    </row>
    <row r="570" spans="1:8" x14ac:dyDescent="0.25">
      <c r="A570" s="1"/>
      <c r="B570" s="1"/>
      <c r="C570" s="1"/>
      <c r="D570" s="1"/>
      <c r="E570" s="1"/>
      <c r="F570" s="1"/>
      <c r="G570" s="1"/>
      <c r="H570" s="1"/>
    </row>
    <row r="571" spans="1:8" x14ac:dyDescent="0.25">
      <c r="A571" s="4"/>
      <c r="B571" s="4"/>
      <c r="C571" s="4"/>
      <c r="D571" s="1"/>
      <c r="E571" s="1"/>
      <c r="F571" s="1"/>
      <c r="G571" s="1"/>
      <c r="H571" s="1"/>
    </row>
    <row r="572" spans="1:8" x14ac:dyDescent="0.25">
      <c r="A572" s="3"/>
      <c r="B572" s="3"/>
      <c r="C572" s="3"/>
      <c r="D572" s="1"/>
      <c r="E572" s="1"/>
      <c r="F572" s="1"/>
      <c r="G572" s="1"/>
      <c r="H572" s="1"/>
    </row>
    <row r="573" spans="1:8" x14ac:dyDescent="0.25">
      <c r="A573" s="3"/>
      <c r="B573" s="3"/>
      <c r="C573" s="3"/>
      <c r="D573" s="1"/>
      <c r="E573" s="1"/>
      <c r="F573" s="1"/>
      <c r="G573" s="1"/>
      <c r="H573" s="1"/>
    </row>
    <row r="574" spans="1:8" x14ac:dyDescent="0.25">
      <c r="A574" s="1"/>
      <c r="B574" s="1"/>
      <c r="C574" s="1"/>
      <c r="D574" s="1"/>
      <c r="E574" s="1"/>
      <c r="F574" s="1"/>
      <c r="G574" s="1"/>
      <c r="H574" s="1"/>
    </row>
    <row r="575" spans="1:8" x14ac:dyDescent="0.25">
      <c r="A575" s="3"/>
      <c r="B575" s="3"/>
      <c r="C575" s="3"/>
      <c r="D575" s="1"/>
      <c r="E575" s="1"/>
      <c r="F575" s="1"/>
      <c r="G575" s="1"/>
      <c r="H575" s="1"/>
    </row>
    <row r="576" spans="1:8" x14ac:dyDescent="0.25">
      <c r="A576" s="1"/>
      <c r="B576" s="1"/>
      <c r="C576" s="1"/>
      <c r="D576" s="1"/>
      <c r="E576" s="1"/>
      <c r="F576" s="1"/>
      <c r="G576" s="1"/>
      <c r="H576" s="1"/>
    </row>
    <row r="577" spans="1:8" x14ac:dyDescent="0.25">
      <c r="A577" s="1"/>
      <c r="B577" s="1"/>
      <c r="C577" s="1"/>
      <c r="D577" s="1"/>
      <c r="E577" s="1"/>
      <c r="F577" s="1"/>
      <c r="G577" s="1"/>
      <c r="H577" s="1"/>
    </row>
    <row r="578" spans="1:8" x14ac:dyDescent="0.25">
      <c r="A578" s="4"/>
      <c r="B578" s="4"/>
      <c r="C578" s="4"/>
      <c r="D578" s="1"/>
      <c r="E578" s="1"/>
      <c r="F578" s="1"/>
      <c r="G578" s="1"/>
      <c r="H578" s="1"/>
    </row>
    <row r="579" spans="1:8" x14ac:dyDescent="0.25">
      <c r="A579" s="3"/>
      <c r="B579" s="3"/>
      <c r="C579" s="3"/>
      <c r="D579" s="1"/>
      <c r="E579" s="1"/>
      <c r="F579" s="1"/>
      <c r="G579" s="1"/>
      <c r="H579" s="1"/>
    </row>
    <row r="580" spans="1:8" x14ac:dyDescent="0.25">
      <c r="A580" s="3"/>
      <c r="B580" s="3"/>
      <c r="C580" s="3"/>
      <c r="D580" s="1"/>
      <c r="E580" s="1"/>
      <c r="F580" s="1"/>
      <c r="G580" s="1"/>
      <c r="H580" s="1"/>
    </row>
    <row r="581" spans="1:8" x14ac:dyDescent="0.25">
      <c r="A581" s="1"/>
      <c r="B581" s="1"/>
      <c r="C581" s="1"/>
      <c r="D581" s="1"/>
      <c r="E581" s="1"/>
      <c r="F581" s="1"/>
      <c r="G581" s="1"/>
      <c r="H581" s="1"/>
    </row>
    <row r="582" spans="1:8" x14ac:dyDescent="0.25">
      <c r="A582" s="3"/>
      <c r="B582" s="3"/>
      <c r="C582" s="3"/>
      <c r="D582" s="1"/>
      <c r="E582" s="1"/>
      <c r="F582" s="1"/>
      <c r="G582" s="1"/>
      <c r="H582" s="1"/>
    </row>
    <row r="583" spans="1:8" x14ac:dyDescent="0.25">
      <c r="A583" s="1"/>
      <c r="B583" s="1"/>
      <c r="C583" s="1"/>
      <c r="D583" s="1"/>
      <c r="E583" s="1"/>
      <c r="F583" s="1"/>
      <c r="G583" s="1"/>
      <c r="H583" s="1"/>
    </row>
    <row r="584" spans="1:8" x14ac:dyDescent="0.25">
      <c r="A584" s="1"/>
      <c r="B584" s="1"/>
      <c r="C584" s="1"/>
      <c r="D584" s="1"/>
      <c r="E584" s="1"/>
      <c r="F584" s="1"/>
      <c r="G584" s="1"/>
      <c r="H584" s="1"/>
    </row>
    <row r="585" spans="1:8" x14ac:dyDescent="0.25">
      <c r="A585" s="4"/>
      <c r="B585" s="4"/>
      <c r="C585" s="4"/>
      <c r="D585" s="1"/>
      <c r="E585" s="1"/>
      <c r="F585" s="1"/>
      <c r="G585" s="1"/>
      <c r="H585" s="1"/>
    </row>
    <row r="586" spans="1:8" x14ac:dyDescent="0.25">
      <c r="A586" s="3"/>
      <c r="B586" s="3"/>
      <c r="C586" s="3"/>
      <c r="D586" s="1"/>
      <c r="E586" s="1"/>
      <c r="F586" s="1"/>
      <c r="G586" s="1"/>
      <c r="H586" s="1"/>
    </row>
    <row r="587" spans="1:8" x14ac:dyDescent="0.25">
      <c r="A587" s="3"/>
      <c r="B587" s="3"/>
      <c r="C587" s="3"/>
      <c r="D587" s="1"/>
      <c r="E587" s="1"/>
      <c r="F587" s="1"/>
      <c r="G587" s="1"/>
      <c r="H587" s="1"/>
    </row>
    <row r="588" spans="1:8" x14ac:dyDescent="0.25">
      <c r="A588" s="1"/>
      <c r="B588" s="1"/>
      <c r="C588" s="1"/>
      <c r="D588" s="1"/>
      <c r="E588" s="1"/>
      <c r="F588" s="1"/>
      <c r="G588" s="1"/>
      <c r="H588" s="1"/>
    </row>
    <row r="589" spans="1:8" x14ac:dyDescent="0.25">
      <c r="A589" s="3"/>
      <c r="B589" s="3"/>
      <c r="C589" s="3"/>
      <c r="D589" s="1"/>
      <c r="E589" s="1"/>
      <c r="F589" s="1"/>
      <c r="G589" s="1"/>
      <c r="H589" s="1"/>
    </row>
    <row r="590" spans="1:8" x14ac:dyDescent="0.25">
      <c r="A590" s="1"/>
      <c r="B590" s="1"/>
      <c r="C590" s="1"/>
      <c r="D590" s="1"/>
      <c r="E590" s="1"/>
      <c r="F590" s="1"/>
      <c r="G590" s="1"/>
      <c r="H590" s="1"/>
    </row>
    <row r="591" spans="1:8" x14ac:dyDescent="0.25">
      <c r="A591" s="1"/>
      <c r="B591" s="1"/>
      <c r="C591" s="1"/>
      <c r="D591" s="1"/>
      <c r="E591" s="1"/>
      <c r="F591" s="1"/>
      <c r="G591" s="1"/>
      <c r="H591" s="1"/>
    </row>
    <row r="592" spans="1:8" x14ac:dyDescent="0.25">
      <c r="A592" s="4"/>
      <c r="B592" s="4"/>
      <c r="C592" s="4"/>
      <c r="D592" s="1"/>
      <c r="E592" s="1"/>
      <c r="F592" s="1"/>
      <c r="G592" s="1"/>
      <c r="H592" s="1"/>
    </row>
    <row r="593" spans="1:8" x14ac:dyDescent="0.25">
      <c r="A593" s="3"/>
      <c r="B593" s="3"/>
      <c r="C593" s="3"/>
      <c r="D593" s="1"/>
      <c r="E593" s="1"/>
      <c r="F593" s="1"/>
      <c r="G593" s="1"/>
      <c r="H593" s="1"/>
    </row>
    <row r="594" spans="1:8" x14ac:dyDescent="0.25">
      <c r="A594" s="3"/>
      <c r="B594" s="3"/>
      <c r="C594" s="3"/>
      <c r="D594" s="1"/>
      <c r="E594" s="1"/>
      <c r="F594" s="1"/>
      <c r="G594" s="1"/>
      <c r="H594" s="1"/>
    </row>
    <row r="595" spans="1:8" x14ac:dyDescent="0.25">
      <c r="A595" s="1"/>
      <c r="B595" s="1"/>
      <c r="C595" s="1"/>
      <c r="D595" s="1"/>
      <c r="E595" s="1"/>
      <c r="F595" s="1"/>
      <c r="G595" s="1"/>
      <c r="H595" s="1"/>
    </row>
    <row r="596" spans="1:8" x14ac:dyDescent="0.25">
      <c r="A596" s="3"/>
      <c r="B596" s="3"/>
      <c r="C596" s="3"/>
      <c r="D596" s="1"/>
      <c r="E596" s="1"/>
      <c r="F596" s="1"/>
      <c r="G596" s="1"/>
      <c r="H596" s="1"/>
    </row>
    <row r="597" spans="1:8" x14ac:dyDescent="0.25">
      <c r="A597" s="1"/>
      <c r="B597" s="1"/>
      <c r="C597" s="1"/>
      <c r="D597" s="1"/>
      <c r="E597" s="1"/>
      <c r="F597" s="1"/>
      <c r="G597" s="1"/>
      <c r="H597" s="1"/>
    </row>
    <row r="598" spans="1:8" x14ac:dyDescent="0.25">
      <c r="A598" s="1"/>
      <c r="B598" s="1"/>
      <c r="C598" s="1"/>
      <c r="D598" s="1"/>
      <c r="E598" s="1"/>
      <c r="F598" s="1"/>
      <c r="G598" s="1"/>
      <c r="H598" s="1"/>
    </row>
    <row r="599" spans="1:8" x14ac:dyDescent="0.25">
      <c r="A599" s="4"/>
      <c r="B599" s="4"/>
      <c r="C599" s="4"/>
      <c r="D599" s="1"/>
      <c r="E599" s="1"/>
      <c r="F599" s="1"/>
      <c r="G599" s="1"/>
      <c r="H599" s="1"/>
    </row>
    <row r="600" spans="1:8" x14ac:dyDescent="0.25">
      <c r="A600" s="3"/>
      <c r="B600" s="3"/>
      <c r="C600" s="3"/>
      <c r="D600" s="1"/>
      <c r="E600" s="1"/>
      <c r="F600" s="1"/>
      <c r="G600" s="1"/>
      <c r="H600" s="1"/>
    </row>
    <row r="601" spans="1:8" x14ac:dyDescent="0.25">
      <c r="A601" s="3"/>
      <c r="B601" s="3"/>
      <c r="C601" s="3"/>
      <c r="D601" s="1"/>
      <c r="E601" s="1"/>
      <c r="F601" s="1"/>
      <c r="G601" s="1"/>
      <c r="H601" s="1"/>
    </row>
    <row r="602" spans="1:8" x14ac:dyDescent="0.25">
      <c r="A602" s="1"/>
      <c r="B602" s="1"/>
      <c r="C602" s="1"/>
      <c r="D602" s="1"/>
      <c r="E602" s="1"/>
      <c r="F602" s="1"/>
      <c r="G602" s="1"/>
      <c r="H602" s="1"/>
    </row>
    <row r="603" spans="1:8" x14ac:dyDescent="0.25">
      <c r="A603" s="3"/>
      <c r="B603" s="3"/>
      <c r="C603" s="3"/>
      <c r="D603" s="1"/>
      <c r="E603" s="1"/>
      <c r="F603" s="1"/>
      <c r="G603" s="1"/>
      <c r="H603" s="1"/>
    </row>
    <row r="604" spans="1:8" x14ac:dyDescent="0.25">
      <c r="A604" s="1"/>
      <c r="B604" s="1"/>
      <c r="C604" s="1"/>
      <c r="D604" s="1"/>
      <c r="E604" s="1"/>
      <c r="F604" s="1"/>
      <c r="G604" s="1"/>
      <c r="H604" s="1"/>
    </row>
    <row r="605" spans="1:8" x14ac:dyDescent="0.25">
      <c r="A605" s="1"/>
      <c r="B605" s="1"/>
      <c r="C605" s="1"/>
      <c r="D605" s="1"/>
      <c r="E605" s="1"/>
      <c r="F605" s="1"/>
      <c r="G605" s="1"/>
      <c r="H605" s="1"/>
    </row>
    <row r="606" spans="1:8" x14ac:dyDescent="0.25">
      <c r="A606" s="4"/>
      <c r="B606" s="4"/>
      <c r="C606" s="4"/>
      <c r="D606" s="1"/>
      <c r="E606" s="1"/>
      <c r="F606" s="1"/>
      <c r="G606" s="1"/>
      <c r="H606" s="1"/>
    </row>
    <row r="607" spans="1:8" x14ac:dyDescent="0.25">
      <c r="A607" s="3"/>
      <c r="B607" s="3"/>
      <c r="C607" s="3"/>
      <c r="D607" s="1"/>
      <c r="E607" s="1"/>
      <c r="F607" s="1"/>
      <c r="G607" s="1"/>
      <c r="H607" s="1"/>
    </row>
    <row r="608" spans="1:8" x14ac:dyDescent="0.25">
      <c r="A608" s="3"/>
      <c r="B608" s="3"/>
      <c r="C608" s="3"/>
      <c r="D608" s="1"/>
      <c r="E608" s="1"/>
      <c r="F608" s="1"/>
      <c r="G608" s="1"/>
      <c r="H608" s="1"/>
    </row>
    <row r="609" spans="1:8" x14ac:dyDescent="0.25">
      <c r="A609" s="1"/>
      <c r="B609" s="1"/>
      <c r="C609" s="1"/>
      <c r="D609" s="1"/>
      <c r="E609" s="1"/>
      <c r="F609" s="1"/>
      <c r="G609" s="1"/>
      <c r="H609" s="1"/>
    </row>
    <row r="610" spans="1:8" x14ac:dyDescent="0.25">
      <c r="A610" s="3"/>
      <c r="B610" s="3"/>
      <c r="C610" s="3"/>
      <c r="D610" s="1"/>
      <c r="E610" s="1"/>
      <c r="F610" s="1"/>
      <c r="G610" s="1"/>
      <c r="H610" s="1"/>
    </row>
    <row r="611" spans="1:8" x14ac:dyDescent="0.25">
      <c r="A611" s="1"/>
      <c r="B611" s="1"/>
      <c r="C611" s="1"/>
      <c r="D611" s="1"/>
      <c r="E611" s="1"/>
      <c r="F611" s="1"/>
      <c r="G611" s="1"/>
      <c r="H611" s="1"/>
    </row>
    <row r="612" spans="1:8" x14ac:dyDescent="0.25">
      <c r="A612" s="1"/>
      <c r="B612" s="1"/>
      <c r="C612" s="1"/>
      <c r="D612" s="1"/>
      <c r="E612" s="1"/>
      <c r="F612" s="1"/>
      <c r="G612" s="1"/>
      <c r="H612" s="1"/>
    </row>
    <row r="613" spans="1:8" x14ac:dyDescent="0.25">
      <c r="A613" s="4"/>
      <c r="B613" s="4"/>
      <c r="C613" s="4"/>
      <c r="D613" s="1"/>
      <c r="E613" s="1"/>
      <c r="F613" s="1"/>
      <c r="G613" s="1"/>
      <c r="H613" s="1"/>
    </row>
    <row r="614" spans="1:8" x14ac:dyDescent="0.25">
      <c r="A614" s="3"/>
      <c r="B614" s="3"/>
      <c r="C614" s="3"/>
      <c r="D614" s="1"/>
      <c r="E614" s="1"/>
      <c r="F614" s="1"/>
      <c r="G614" s="1"/>
      <c r="H614" s="1"/>
    </row>
    <row r="615" spans="1:8" x14ac:dyDescent="0.25">
      <c r="A615" s="3"/>
      <c r="B615" s="3"/>
      <c r="C615" s="3"/>
      <c r="D615" s="1"/>
      <c r="E615" s="1"/>
      <c r="F615" s="1"/>
      <c r="G615" s="1"/>
      <c r="H615" s="1"/>
    </row>
    <row r="616" spans="1:8" x14ac:dyDescent="0.25">
      <c r="A616" s="1"/>
      <c r="B616" s="1"/>
      <c r="C616" s="1"/>
      <c r="D616" s="1"/>
      <c r="E616" s="1"/>
      <c r="F616" s="1"/>
      <c r="G616" s="1"/>
      <c r="H616" s="1"/>
    </row>
    <row r="617" spans="1:8" x14ac:dyDescent="0.25">
      <c r="A617" s="3"/>
      <c r="B617" s="3"/>
      <c r="C617" s="3"/>
      <c r="D617" s="1"/>
      <c r="E617" s="1"/>
      <c r="F617" s="1"/>
      <c r="G617" s="1"/>
      <c r="H617" s="1"/>
    </row>
    <row r="618" spans="1:8" x14ac:dyDescent="0.25">
      <c r="A618" s="1"/>
      <c r="B618" s="1"/>
      <c r="C618" s="1"/>
      <c r="D618" s="1"/>
      <c r="E618" s="1"/>
      <c r="F618" s="1"/>
      <c r="G618" s="1"/>
      <c r="H618" s="1"/>
    </row>
    <row r="619" spans="1:8" x14ac:dyDescent="0.25">
      <c r="A619" s="1"/>
      <c r="B619" s="1"/>
      <c r="C619" s="1"/>
      <c r="D619" s="1"/>
      <c r="E619" s="1"/>
      <c r="F619" s="1"/>
      <c r="G619" s="1"/>
      <c r="H619" s="1"/>
    </row>
    <row r="620" spans="1:8" x14ac:dyDescent="0.25">
      <c r="A620" s="4"/>
      <c r="B620" s="4"/>
      <c r="C620" s="4"/>
      <c r="D620" s="1"/>
      <c r="E620" s="1"/>
      <c r="F620" s="1"/>
      <c r="G620" s="1"/>
      <c r="H620" s="1"/>
    </row>
    <row r="621" spans="1:8" x14ac:dyDescent="0.25">
      <c r="A621" s="3"/>
      <c r="B621" s="3"/>
      <c r="C621" s="3"/>
      <c r="D621" s="1"/>
      <c r="E621" s="1"/>
      <c r="F621" s="1"/>
      <c r="G621" s="1"/>
      <c r="H621" s="1"/>
    </row>
    <row r="622" spans="1:8" x14ac:dyDescent="0.25">
      <c r="A622" s="3"/>
      <c r="B622" s="3"/>
      <c r="C622" s="3"/>
      <c r="D622" s="1"/>
      <c r="E622" s="1"/>
      <c r="F622" s="1"/>
      <c r="G622" s="1"/>
      <c r="H622" s="1"/>
    </row>
    <row r="623" spans="1:8" x14ac:dyDescent="0.25">
      <c r="A623" s="1"/>
      <c r="B623" s="1"/>
      <c r="C623" s="1"/>
      <c r="D623" s="1"/>
      <c r="E623" s="1"/>
      <c r="F623" s="1"/>
      <c r="G623" s="1"/>
      <c r="H623" s="1"/>
    </row>
    <row r="624" spans="1:8" x14ac:dyDescent="0.25">
      <c r="A624" s="3"/>
      <c r="B624" s="3"/>
      <c r="C624" s="3"/>
      <c r="D624" s="1"/>
      <c r="E624" s="1"/>
      <c r="F624" s="1"/>
      <c r="G624" s="1"/>
      <c r="H624" s="1"/>
    </row>
    <row r="625" spans="1:8" x14ac:dyDescent="0.25">
      <c r="A625" s="1"/>
      <c r="B625" s="1"/>
      <c r="C625" s="1"/>
      <c r="D625" s="1"/>
      <c r="E625" s="1"/>
      <c r="F625" s="1"/>
      <c r="G625" s="1"/>
      <c r="H625" s="1"/>
    </row>
    <row r="626" spans="1:8" x14ac:dyDescent="0.25">
      <c r="A626" s="1"/>
      <c r="B626" s="1"/>
      <c r="C626" s="1"/>
      <c r="D626" s="1"/>
      <c r="E626" s="1"/>
      <c r="F626" s="1"/>
      <c r="G626" s="1"/>
      <c r="H626" s="1"/>
    </row>
    <row r="627" spans="1:8" x14ac:dyDescent="0.25">
      <c r="A627" s="4"/>
      <c r="B627" s="4"/>
      <c r="C627" s="4"/>
      <c r="D627" s="1"/>
      <c r="E627" s="1"/>
      <c r="F627" s="1"/>
      <c r="G627" s="1"/>
      <c r="H627" s="1"/>
    </row>
    <row r="628" spans="1:8" x14ac:dyDescent="0.25">
      <c r="A628" s="3"/>
      <c r="B628" s="3"/>
      <c r="C628" s="3"/>
      <c r="D628" s="1"/>
      <c r="E628" s="1"/>
      <c r="F628" s="1"/>
      <c r="G628" s="1"/>
      <c r="H628" s="1"/>
    </row>
    <row r="629" spans="1:8" x14ac:dyDescent="0.25">
      <c r="A629" s="3"/>
      <c r="B629" s="3"/>
      <c r="C629" s="3"/>
      <c r="D629" s="1"/>
      <c r="E629" s="1"/>
      <c r="F629" s="1"/>
      <c r="G629" s="1"/>
      <c r="H629" s="1"/>
    </row>
    <row r="630" spans="1:8" x14ac:dyDescent="0.25">
      <c r="A630" s="1"/>
      <c r="B630" s="1"/>
      <c r="C630" s="1"/>
      <c r="D630" s="1"/>
      <c r="E630" s="1"/>
      <c r="F630" s="1"/>
      <c r="G630" s="1"/>
      <c r="H630" s="1"/>
    </row>
    <row r="631" spans="1:8" x14ac:dyDescent="0.25">
      <c r="A631" s="3"/>
      <c r="B631" s="3"/>
      <c r="C631" s="3"/>
      <c r="D631" s="1"/>
      <c r="E631" s="1"/>
      <c r="F631" s="1"/>
      <c r="G631" s="1"/>
      <c r="H631" s="1"/>
    </row>
    <row r="632" spans="1:8" x14ac:dyDescent="0.25">
      <c r="A632" s="1"/>
      <c r="B632" s="1"/>
      <c r="C632" s="1"/>
      <c r="D632" s="1"/>
      <c r="E632" s="1"/>
      <c r="F632" s="1"/>
      <c r="G632" s="1"/>
      <c r="H632" s="1"/>
    </row>
    <row r="633" spans="1:8" x14ac:dyDescent="0.25">
      <c r="A633" s="1"/>
      <c r="B633" s="1"/>
      <c r="C633" s="1"/>
      <c r="D633" s="1"/>
      <c r="E633" s="1"/>
      <c r="F633" s="1"/>
      <c r="G633" s="1"/>
      <c r="H633" s="1"/>
    </row>
    <row r="634" spans="1:8" x14ac:dyDescent="0.25">
      <c r="A634" s="4"/>
      <c r="B634" s="4"/>
      <c r="C634" s="4"/>
      <c r="D634" s="1"/>
      <c r="E634" s="1"/>
      <c r="F634" s="1"/>
      <c r="G634" s="1"/>
      <c r="H634" s="1"/>
    </row>
    <row r="635" spans="1:8" x14ac:dyDescent="0.25">
      <c r="A635" s="3"/>
      <c r="B635" s="3"/>
      <c r="C635" s="3"/>
      <c r="D635" s="1"/>
      <c r="E635" s="1"/>
      <c r="F635" s="1"/>
      <c r="G635" s="1"/>
      <c r="H635" s="1"/>
    </row>
    <row r="636" spans="1:8" x14ac:dyDescent="0.25">
      <c r="A636" s="3"/>
      <c r="B636" s="3"/>
      <c r="C636" s="3"/>
      <c r="D636" s="1"/>
      <c r="E636" s="1"/>
      <c r="F636" s="1"/>
      <c r="G636" s="1"/>
      <c r="H636" s="1"/>
    </row>
    <row r="637" spans="1:8" x14ac:dyDescent="0.25">
      <c r="A637" s="1"/>
      <c r="B637" s="1"/>
      <c r="C637" s="1"/>
      <c r="D637" s="1"/>
      <c r="E637" s="1"/>
      <c r="F637" s="1"/>
      <c r="G637" s="1"/>
      <c r="H637" s="1"/>
    </row>
    <row r="638" spans="1:8" x14ac:dyDescent="0.25">
      <c r="A638" s="3"/>
      <c r="B638" s="3"/>
      <c r="C638" s="3"/>
      <c r="D638" s="1"/>
      <c r="E638" s="1"/>
      <c r="F638" s="1"/>
      <c r="G638" s="1"/>
      <c r="H638" s="1"/>
    </row>
    <row r="639" spans="1:8" x14ac:dyDescent="0.25">
      <c r="A639" s="1"/>
      <c r="B639" s="1"/>
      <c r="C639" s="1"/>
      <c r="D639" s="1"/>
      <c r="E639" s="1"/>
      <c r="F639" s="1"/>
      <c r="G639" s="1"/>
      <c r="H639" s="1"/>
    </row>
    <row r="640" spans="1:8" x14ac:dyDescent="0.25">
      <c r="A640" s="1"/>
      <c r="B640" s="1"/>
      <c r="C640" s="1"/>
      <c r="D640" s="1"/>
      <c r="E640" s="1"/>
      <c r="F640" s="1"/>
      <c r="G640" s="1"/>
      <c r="H640" s="1"/>
    </row>
    <row r="641" spans="1:8" x14ac:dyDescent="0.25">
      <c r="A641" s="4"/>
      <c r="B641" s="4"/>
      <c r="C641" s="4"/>
      <c r="D641" s="1"/>
      <c r="E641" s="1"/>
      <c r="F641" s="1"/>
      <c r="G641" s="1"/>
      <c r="H641" s="1"/>
    </row>
    <row r="642" spans="1:8" x14ac:dyDescent="0.25">
      <c r="A642" s="3"/>
      <c r="B642" s="3"/>
      <c r="C642" s="3"/>
      <c r="D642" s="1"/>
      <c r="E642" s="1"/>
      <c r="F642" s="1"/>
      <c r="G642" s="1"/>
      <c r="H642" s="1"/>
    </row>
    <row r="643" spans="1:8" x14ac:dyDescent="0.25">
      <c r="A643" s="3"/>
      <c r="B643" s="3"/>
      <c r="C643" s="3"/>
      <c r="D643" s="1"/>
      <c r="E643" s="1"/>
      <c r="F643" s="1"/>
      <c r="G643" s="1"/>
      <c r="H643" s="1"/>
    </row>
    <row r="644" spans="1:8" x14ac:dyDescent="0.25">
      <c r="A644" s="1"/>
      <c r="B644" s="1"/>
      <c r="C644" s="1"/>
      <c r="D644" s="1"/>
      <c r="E644" s="1"/>
      <c r="F644" s="1"/>
      <c r="G644" s="1"/>
      <c r="H644" s="1"/>
    </row>
    <row r="645" spans="1:8" x14ac:dyDescent="0.25">
      <c r="A645" s="3"/>
      <c r="B645" s="3"/>
      <c r="C645" s="3"/>
      <c r="D645" s="1"/>
      <c r="E645" s="1"/>
      <c r="F645" s="1"/>
      <c r="G645" s="1"/>
      <c r="H645" s="1"/>
    </row>
    <row r="646" spans="1:8" x14ac:dyDescent="0.25">
      <c r="A646" s="1"/>
      <c r="B646" s="1"/>
      <c r="C646" s="1"/>
      <c r="D646" s="1"/>
      <c r="E646" s="1"/>
      <c r="F646" s="1"/>
      <c r="G646" s="1"/>
      <c r="H646" s="1"/>
    </row>
    <row r="647" spans="1:8" x14ac:dyDescent="0.25">
      <c r="A647" s="1"/>
      <c r="B647" s="1"/>
      <c r="C647" s="1"/>
      <c r="D647" s="1"/>
      <c r="E647" s="1"/>
      <c r="F647" s="1"/>
      <c r="G647" s="1"/>
      <c r="H647" s="1"/>
    </row>
    <row r="648" spans="1:8" x14ac:dyDescent="0.25">
      <c r="A648" s="4"/>
      <c r="B648" s="4"/>
      <c r="C648" s="4"/>
      <c r="D648" s="1"/>
      <c r="E648" s="1"/>
      <c r="F648" s="1"/>
      <c r="G648" s="1"/>
      <c r="H648" s="1"/>
    </row>
    <row r="649" spans="1:8" x14ac:dyDescent="0.25">
      <c r="A649" s="3"/>
      <c r="B649" s="3"/>
      <c r="C649" s="3"/>
      <c r="D649" s="1"/>
      <c r="E649" s="1"/>
      <c r="F649" s="1"/>
      <c r="G649" s="1"/>
      <c r="H649" s="1"/>
    </row>
    <row r="650" spans="1:8" x14ac:dyDescent="0.25">
      <c r="A650" s="3"/>
      <c r="B650" s="3"/>
      <c r="C650" s="3"/>
      <c r="D650" s="1"/>
      <c r="E650" s="1"/>
      <c r="F650" s="1"/>
      <c r="G650" s="1"/>
      <c r="H650" s="1"/>
    </row>
    <row r="651" spans="1:8" x14ac:dyDescent="0.25">
      <c r="A651" s="1"/>
      <c r="B651" s="1"/>
      <c r="C651" s="1"/>
      <c r="D651" s="1"/>
      <c r="E651" s="1"/>
      <c r="F651" s="1"/>
      <c r="G651" s="1"/>
      <c r="H651" s="1"/>
    </row>
    <row r="652" spans="1:8" x14ac:dyDescent="0.25">
      <c r="A652" s="3"/>
      <c r="B652" s="3"/>
      <c r="C652" s="3"/>
      <c r="D652" s="1"/>
      <c r="E652" s="1"/>
      <c r="F652" s="1"/>
      <c r="G652" s="1"/>
      <c r="H652" s="1"/>
    </row>
    <row r="653" spans="1:8" x14ac:dyDescent="0.25">
      <c r="A653" s="1"/>
      <c r="B653" s="1"/>
      <c r="C653" s="1"/>
      <c r="D653" s="1"/>
      <c r="E653" s="1"/>
      <c r="F653" s="1"/>
      <c r="G653" s="1"/>
      <c r="H653" s="1"/>
    </row>
    <row r="654" spans="1:8" x14ac:dyDescent="0.25">
      <c r="A654" s="1"/>
      <c r="B654" s="1"/>
      <c r="C654" s="1"/>
      <c r="D654" s="1"/>
      <c r="E654" s="1"/>
      <c r="F654" s="1"/>
      <c r="G654" s="1"/>
      <c r="H654" s="1"/>
    </row>
    <row r="655" spans="1:8" x14ac:dyDescent="0.25">
      <c r="A655" s="4"/>
      <c r="B655" s="4"/>
      <c r="C655" s="4"/>
      <c r="D655" s="1"/>
      <c r="E655" s="1"/>
      <c r="F655" s="1"/>
      <c r="G655" s="1"/>
      <c r="H655" s="1"/>
    </row>
    <row r="656" spans="1:8" x14ac:dyDescent="0.25">
      <c r="A656" s="3"/>
      <c r="B656" s="3"/>
      <c r="C656" s="3"/>
      <c r="D656" s="1"/>
      <c r="E656" s="1"/>
      <c r="F656" s="1"/>
      <c r="G656" s="1"/>
      <c r="H656" s="1"/>
    </row>
    <row r="657" spans="1:8" x14ac:dyDescent="0.25">
      <c r="A657" s="3"/>
      <c r="B657" s="3"/>
      <c r="C657" s="3"/>
      <c r="D657" s="1"/>
      <c r="E657" s="1"/>
      <c r="F657" s="1"/>
      <c r="G657" s="1"/>
      <c r="H657" s="1"/>
    </row>
    <row r="658" spans="1:8" x14ac:dyDescent="0.25">
      <c r="A658" s="1"/>
      <c r="B658" s="1"/>
      <c r="C658" s="1"/>
      <c r="D658" s="1"/>
      <c r="E658" s="1"/>
      <c r="F658" s="1"/>
      <c r="G658" s="1"/>
      <c r="H658" s="1"/>
    </row>
    <row r="659" spans="1:8" x14ac:dyDescent="0.25">
      <c r="A659" s="3"/>
      <c r="B659" s="3"/>
      <c r="C659" s="3"/>
      <c r="D659" s="1"/>
      <c r="E659" s="1"/>
      <c r="F659" s="1"/>
      <c r="G659" s="1"/>
      <c r="H659" s="1"/>
    </row>
    <row r="660" spans="1:8" x14ac:dyDescent="0.25">
      <c r="A660" s="1"/>
      <c r="B660" s="1"/>
      <c r="C660" s="1"/>
      <c r="D660" s="1"/>
      <c r="E660" s="1"/>
      <c r="F660" s="1"/>
      <c r="G660" s="1"/>
      <c r="H660" s="1"/>
    </row>
    <row r="661" spans="1:8" x14ac:dyDescent="0.25">
      <c r="A661" s="1"/>
      <c r="B661" s="1"/>
      <c r="C661" s="1"/>
      <c r="D661" s="1"/>
      <c r="E661" s="1"/>
      <c r="F661" s="1"/>
      <c r="G661" s="1"/>
      <c r="H661" s="1"/>
    </row>
    <row r="662" spans="1:8" x14ac:dyDescent="0.25">
      <c r="A662" s="4"/>
      <c r="B662" s="4"/>
      <c r="C662" s="4"/>
      <c r="D662" s="1"/>
      <c r="E662" s="1"/>
      <c r="F662" s="1"/>
      <c r="G662" s="1"/>
      <c r="H662" s="1"/>
    </row>
    <row r="663" spans="1:8" x14ac:dyDescent="0.25">
      <c r="A663" s="3"/>
      <c r="B663" s="3"/>
      <c r="C663" s="3"/>
      <c r="D663" s="1"/>
      <c r="E663" s="1"/>
      <c r="F663" s="1"/>
      <c r="G663" s="1"/>
      <c r="H663" s="1"/>
    </row>
    <row r="664" spans="1:8" x14ac:dyDescent="0.25">
      <c r="A664" s="3"/>
      <c r="B664" s="3"/>
      <c r="C664" s="3"/>
      <c r="D664" s="1"/>
      <c r="E664" s="1"/>
      <c r="F664" s="1"/>
      <c r="G664" s="1"/>
      <c r="H664" s="1"/>
    </row>
    <row r="665" spans="1:8" x14ac:dyDescent="0.25">
      <c r="A665" s="1"/>
      <c r="B665" s="1"/>
      <c r="C665" s="1"/>
      <c r="D665" s="1"/>
      <c r="E665" s="1"/>
      <c r="F665" s="1"/>
      <c r="G665" s="1"/>
      <c r="H665" s="1"/>
    </row>
    <row r="666" spans="1:8" x14ac:dyDescent="0.25">
      <c r="A666" s="3"/>
      <c r="B666" s="3"/>
      <c r="C666" s="3"/>
      <c r="D666" s="1"/>
      <c r="E666" s="1"/>
      <c r="F666" s="1"/>
      <c r="G666" s="1"/>
      <c r="H666" s="1"/>
    </row>
    <row r="667" spans="1:8" x14ac:dyDescent="0.25">
      <c r="A667" s="1"/>
      <c r="B667" s="1"/>
      <c r="C667" s="1"/>
      <c r="D667" s="1"/>
      <c r="E667" s="1"/>
      <c r="F667" s="1"/>
      <c r="G667" s="1"/>
      <c r="H667" s="1"/>
    </row>
    <row r="668" spans="1:8" x14ac:dyDescent="0.25">
      <c r="A668" s="1"/>
      <c r="B668" s="1"/>
      <c r="C668" s="1"/>
      <c r="D668" s="1"/>
      <c r="E668" s="1"/>
      <c r="F668" s="1"/>
      <c r="G668" s="1"/>
      <c r="H668" s="1"/>
    </row>
    <row r="669" spans="1:8" x14ac:dyDescent="0.25">
      <c r="A669" s="4"/>
      <c r="B669" s="4"/>
      <c r="C669" s="4"/>
      <c r="D669" s="1"/>
      <c r="E669" s="1"/>
      <c r="F669" s="1"/>
      <c r="G669" s="1"/>
      <c r="H669" s="1"/>
    </row>
    <row r="670" spans="1:8" x14ac:dyDescent="0.25">
      <c r="A670" s="3"/>
      <c r="B670" s="3"/>
      <c r="C670" s="3"/>
      <c r="D670" s="1"/>
      <c r="E670" s="1"/>
      <c r="F670" s="1"/>
      <c r="G670" s="1"/>
      <c r="H670" s="1"/>
    </row>
    <row r="671" spans="1:8" x14ac:dyDescent="0.25">
      <c r="A671" s="3"/>
      <c r="B671" s="3"/>
      <c r="C671" s="3"/>
      <c r="D671" s="1"/>
      <c r="E671" s="1"/>
      <c r="F671" s="1"/>
      <c r="G671" s="1"/>
      <c r="H671" s="1"/>
    </row>
    <row r="672" spans="1:8" x14ac:dyDescent="0.25">
      <c r="A672" s="1"/>
      <c r="B672" s="1"/>
      <c r="C672" s="1"/>
      <c r="D672" s="1"/>
      <c r="E672" s="1"/>
      <c r="F672" s="1"/>
      <c r="G672" s="1"/>
      <c r="H672" s="1"/>
    </row>
    <row r="673" spans="1:8" x14ac:dyDescent="0.25">
      <c r="A673" s="3"/>
      <c r="B673" s="3"/>
      <c r="C673" s="3"/>
      <c r="D673" s="1"/>
      <c r="E673" s="1"/>
      <c r="F673" s="1"/>
      <c r="G673" s="1"/>
      <c r="H673" s="1"/>
    </row>
    <row r="674" spans="1:8" x14ac:dyDescent="0.25">
      <c r="A674" s="1"/>
      <c r="B674" s="1"/>
      <c r="C674" s="1"/>
      <c r="D674" s="1"/>
      <c r="E674" s="1"/>
      <c r="F674" s="1"/>
      <c r="G674" s="1"/>
      <c r="H674" s="1"/>
    </row>
    <row r="675" spans="1:8" x14ac:dyDescent="0.25">
      <c r="A675" s="1"/>
      <c r="B675" s="1"/>
      <c r="C675" s="1"/>
      <c r="D675" s="1"/>
      <c r="E675" s="1"/>
      <c r="F675" s="1"/>
      <c r="G675" s="1"/>
      <c r="H675" s="1"/>
    </row>
    <row r="676" spans="1:8" x14ac:dyDescent="0.25">
      <c r="A676" s="4"/>
      <c r="B676" s="4"/>
      <c r="C676" s="4"/>
      <c r="D676" s="1"/>
      <c r="E676" s="1"/>
      <c r="F676" s="1"/>
      <c r="G676" s="1"/>
      <c r="H676" s="1"/>
    </row>
    <row r="677" spans="1:8" x14ac:dyDescent="0.25">
      <c r="A677" s="3"/>
      <c r="B677" s="3"/>
      <c r="C677" s="3"/>
      <c r="D677" s="1"/>
      <c r="E677" s="1"/>
      <c r="F677" s="1"/>
      <c r="G677" s="1"/>
      <c r="H677" s="1"/>
    </row>
    <row r="678" spans="1:8" x14ac:dyDescent="0.25">
      <c r="A678" s="3"/>
      <c r="B678" s="3"/>
      <c r="C678" s="3"/>
      <c r="D678" s="1"/>
      <c r="E678" s="1"/>
      <c r="F678" s="1"/>
      <c r="G678" s="1"/>
      <c r="H678" s="1"/>
    </row>
    <row r="679" spans="1:8" x14ac:dyDescent="0.25">
      <c r="A679" s="1"/>
      <c r="B679" s="1"/>
      <c r="C679" s="1"/>
      <c r="D679" s="1"/>
      <c r="E679" s="1"/>
      <c r="F679" s="1"/>
      <c r="G679" s="1"/>
      <c r="H679" s="1"/>
    </row>
    <row r="680" spans="1:8" x14ac:dyDescent="0.25">
      <c r="A680" s="3"/>
      <c r="B680" s="3"/>
      <c r="C680" s="3"/>
      <c r="D680" s="1"/>
      <c r="E680" s="1"/>
      <c r="F680" s="1"/>
      <c r="G680" s="1"/>
      <c r="H680" s="1"/>
    </row>
    <row r="681" spans="1:8" x14ac:dyDescent="0.25">
      <c r="A681" s="1"/>
      <c r="B681" s="1"/>
      <c r="C681" s="1"/>
      <c r="D681" s="1"/>
      <c r="E681" s="1"/>
      <c r="F681" s="1"/>
      <c r="G681" s="1"/>
      <c r="H681" s="1"/>
    </row>
    <row r="682" spans="1:8" x14ac:dyDescent="0.25">
      <c r="A682" s="1"/>
      <c r="B682" s="1"/>
      <c r="C682" s="1"/>
      <c r="D682" s="1"/>
      <c r="E682" s="1"/>
      <c r="F682" s="1"/>
      <c r="G682" s="1"/>
      <c r="H682" s="1"/>
    </row>
    <row r="683" spans="1:8" x14ac:dyDescent="0.25">
      <c r="A683" s="4"/>
      <c r="B683" s="4"/>
      <c r="C683" s="4"/>
      <c r="D683" s="1"/>
      <c r="E683" s="1"/>
      <c r="F683" s="1"/>
      <c r="G683" s="1"/>
      <c r="H683" s="1"/>
    </row>
    <row r="684" spans="1:8" x14ac:dyDescent="0.25">
      <c r="A684" s="3"/>
      <c r="B684" s="3"/>
      <c r="C684" s="3"/>
      <c r="D684" s="1"/>
      <c r="E684" s="1"/>
      <c r="F684" s="1"/>
      <c r="G684" s="1"/>
      <c r="H684" s="1"/>
    </row>
    <row r="685" spans="1:8" x14ac:dyDescent="0.25">
      <c r="A685" s="3"/>
      <c r="B685" s="3"/>
      <c r="C685" s="3"/>
      <c r="D685" s="1"/>
      <c r="E685" s="1"/>
      <c r="F685" s="1"/>
      <c r="G685" s="1"/>
      <c r="H685" s="1"/>
    </row>
    <row r="686" spans="1:8" x14ac:dyDescent="0.25">
      <c r="A686" s="1"/>
      <c r="B686" s="1"/>
      <c r="C686" s="1"/>
      <c r="D686" s="1"/>
      <c r="E686" s="1"/>
      <c r="F686" s="1"/>
      <c r="G686" s="1"/>
      <c r="H686" s="1"/>
    </row>
    <row r="687" spans="1:8" x14ac:dyDescent="0.25">
      <c r="A687" s="3"/>
      <c r="B687" s="3"/>
      <c r="C687" s="3"/>
      <c r="D687" s="1"/>
      <c r="E687" s="1"/>
      <c r="F687" s="1"/>
      <c r="G687" s="1"/>
      <c r="H687" s="1"/>
    </row>
    <row r="688" spans="1:8" x14ac:dyDescent="0.25">
      <c r="A688" s="1"/>
      <c r="B688" s="1"/>
      <c r="C688" s="1"/>
      <c r="D688" s="1"/>
      <c r="E688" s="1"/>
      <c r="F688" s="1"/>
      <c r="G688" s="1"/>
      <c r="H688" s="1"/>
    </row>
    <row r="689" spans="1:8" x14ac:dyDescent="0.25">
      <c r="A689" s="1"/>
      <c r="B689" s="1"/>
      <c r="C689" s="1"/>
      <c r="D689" s="1"/>
      <c r="E689" s="1"/>
      <c r="F689" s="1"/>
      <c r="G689" s="1"/>
      <c r="H689" s="1"/>
    </row>
    <row r="690" spans="1:8" x14ac:dyDescent="0.25">
      <c r="A690" s="4"/>
      <c r="B690" s="4"/>
      <c r="C690" s="4"/>
      <c r="D690" s="1"/>
      <c r="E690" s="1"/>
      <c r="F690" s="1"/>
      <c r="G690" s="1"/>
      <c r="H690" s="1"/>
    </row>
    <row r="691" spans="1:8" x14ac:dyDescent="0.25">
      <c r="A691" s="3"/>
      <c r="B691" s="3"/>
      <c r="C691" s="3"/>
      <c r="D691" s="1"/>
      <c r="E691" s="1"/>
      <c r="F691" s="1"/>
      <c r="G691" s="1"/>
      <c r="H691" s="1"/>
    </row>
    <row r="692" spans="1:8" x14ac:dyDescent="0.25">
      <c r="A692" s="3"/>
      <c r="B692" s="3"/>
      <c r="C692" s="3"/>
      <c r="D692" s="1"/>
      <c r="E692" s="1"/>
      <c r="F692" s="1"/>
      <c r="G692" s="1"/>
      <c r="H692" s="1"/>
    </row>
    <row r="693" spans="1:8" x14ac:dyDescent="0.25">
      <c r="A693" s="1"/>
      <c r="B693" s="1"/>
      <c r="C693" s="1"/>
      <c r="D693" s="1"/>
      <c r="E693" s="1"/>
      <c r="F693" s="1"/>
      <c r="G693" s="1"/>
      <c r="H693" s="1"/>
    </row>
    <row r="694" spans="1:8" x14ac:dyDescent="0.25">
      <c r="A694" s="3"/>
      <c r="B694" s="3"/>
      <c r="C694" s="3"/>
      <c r="D694" s="1"/>
      <c r="E694" s="1"/>
      <c r="F694" s="1"/>
      <c r="G694" s="1"/>
      <c r="H694" s="1"/>
    </row>
    <row r="695" spans="1:8" x14ac:dyDescent="0.25">
      <c r="A695" s="1"/>
      <c r="B695" s="1"/>
      <c r="C695" s="1"/>
      <c r="D695" s="1"/>
      <c r="E695" s="1"/>
      <c r="F695" s="1"/>
      <c r="G695" s="1"/>
      <c r="H695" s="1"/>
    </row>
    <row r="696" spans="1:8" x14ac:dyDescent="0.25">
      <c r="A696" s="1"/>
      <c r="B696" s="1"/>
      <c r="C696" s="1"/>
      <c r="D696" s="1"/>
      <c r="E696" s="1"/>
      <c r="F696" s="1"/>
      <c r="G696" s="1"/>
      <c r="H696" s="1"/>
    </row>
    <row r="697" spans="1:8" x14ac:dyDescent="0.25">
      <c r="A697" s="4"/>
      <c r="B697" s="4"/>
      <c r="C697" s="4"/>
      <c r="D697" s="1"/>
      <c r="E697" s="1"/>
      <c r="F697" s="1"/>
      <c r="G697" s="1"/>
      <c r="H697" s="1"/>
    </row>
    <row r="698" spans="1:8" x14ac:dyDescent="0.25">
      <c r="A698" s="3"/>
      <c r="B698" s="3"/>
      <c r="C698" s="3"/>
      <c r="D698" s="1"/>
      <c r="E698" s="1"/>
      <c r="F698" s="1"/>
      <c r="G698" s="1"/>
      <c r="H698" s="1"/>
    </row>
    <row r="699" spans="1:8" x14ac:dyDescent="0.25">
      <c r="A699" s="3"/>
      <c r="B699" s="3"/>
      <c r="C699" s="3"/>
      <c r="D699" s="1"/>
      <c r="E699" s="1"/>
      <c r="F699" s="1"/>
      <c r="G699" s="1"/>
      <c r="H699" s="1"/>
    </row>
    <row r="700" spans="1:8" x14ac:dyDescent="0.25">
      <c r="A700" s="1"/>
      <c r="B700" s="1"/>
      <c r="C700" s="1"/>
      <c r="D700" s="1"/>
      <c r="E700" s="1"/>
      <c r="F700" s="1"/>
      <c r="G700" s="1"/>
      <c r="H700" s="1"/>
    </row>
    <row r="701" spans="1:8" x14ac:dyDescent="0.25">
      <c r="A701" s="3"/>
      <c r="B701" s="3"/>
      <c r="C701" s="3"/>
      <c r="D701" s="1"/>
      <c r="E701" s="1"/>
      <c r="F701" s="1"/>
      <c r="G701" s="1"/>
      <c r="H701" s="1"/>
    </row>
    <row r="702" spans="1:8" x14ac:dyDescent="0.25">
      <c r="A702" s="1"/>
      <c r="B702" s="1"/>
      <c r="C702" s="1"/>
      <c r="D702" s="1"/>
      <c r="E702" s="1"/>
      <c r="F702" s="1"/>
      <c r="G702" s="1"/>
      <c r="H702" s="1"/>
    </row>
    <row r="703" spans="1:8" x14ac:dyDescent="0.25">
      <c r="A703" s="1"/>
      <c r="B703" s="1"/>
      <c r="C703" s="1"/>
      <c r="D703" s="1"/>
      <c r="E703" s="1"/>
      <c r="F703" s="1"/>
      <c r="G703" s="1"/>
      <c r="H703" s="1"/>
    </row>
    <row r="704" spans="1:8" x14ac:dyDescent="0.25">
      <c r="A704" s="3"/>
      <c r="B704" s="3"/>
      <c r="C704" s="3"/>
      <c r="D704" s="1"/>
      <c r="E704" s="1"/>
      <c r="F704" s="1"/>
      <c r="G704" s="1"/>
      <c r="H704" s="1"/>
    </row>
    <row r="705" spans="1:8" x14ac:dyDescent="0.25">
      <c r="A705" s="1"/>
      <c r="B705" s="1"/>
      <c r="C705" s="1"/>
      <c r="D705" s="1"/>
      <c r="E705" s="1"/>
      <c r="F705" s="1"/>
      <c r="G705" s="1"/>
      <c r="H705" s="1"/>
    </row>
    <row r="706" spans="1:8" x14ac:dyDescent="0.25">
      <c r="A706" s="1"/>
      <c r="B706" s="1"/>
      <c r="C706" s="1"/>
      <c r="D706" s="1"/>
      <c r="E706" s="1"/>
      <c r="F706" s="1"/>
      <c r="G706" s="1"/>
      <c r="H706" s="1"/>
    </row>
    <row r="707" spans="1:8" x14ac:dyDescent="0.25">
      <c r="A707" s="4"/>
      <c r="B707" s="4"/>
      <c r="C707" s="4"/>
      <c r="D707" s="1"/>
      <c r="E707" s="1"/>
      <c r="F707" s="1"/>
      <c r="G707" s="1"/>
      <c r="H707" s="1"/>
    </row>
    <row r="708" spans="1:8" x14ac:dyDescent="0.25">
      <c r="A708" s="3"/>
      <c r="B708" s="3"/>
      <c r="C708" s="3"/>
      <c r="D708" s="1"/>
      <c r="E708" s="1"/>
      <c r="F708" s="1"/>
      <c r="G708" s="1"/>
      <c r="H708" s="1"/>
    </row>
    <row r="709" spans="1:8" x14ac:dyDescent="0.25">
      <c r="A709" s="3"/>
      <c r="B709" s="3"/>
      <c r="C709" s="3"/>
      <c r="D709" s="1"/>
      <c r="E709" s="1"/>
      <c r="F709" s="1"/>
      <c r="G709" s="1"/>
      <c r="H709" s="1"/>
    </row>
    <row r="710" spans="1:8" x14ac:dyDescent="0.25">
      <c r="A710" s="1"/>
      <c r="B710" s="1"/>
      <c r="C710" s="1"/>
      <c r="D710" s="1"/>
      <c r="E710" s="1"/>
      <c r="F710" s="1"/>
      <c r="G710" s="1"/>
      <c r="H710" s="1"/>
    </row>
    <row r="711" spans="1:8" x14ac:dyDescent="0.25">
      <c r="A711" s="3"/>
      <c r="B711" s="3"/>
      <c r="C711" s="3"/>
      <c r="D711" s="1"/>
      <c r="E711" s="1"/>
      <c r="F711" s="1"/>
      <c r="G711" s="1"/>
      <c r="H711" s="1"/>
    </row>
    <row r="712" spans="1:8" x14ac:dyDescent="0.25">
      <c r="A712" s="1"/>
      <c r="B712" s="1"/>
      <c r="C712" s="1"/>
      <c r="D712" s="1"/>
      <c r="E712" s="1"/>
      <c r="F712" s="1"/>
      <c r="G712" s="1"/>
      <c r="H712" s="1"/>
    </row>
    <row r="713" spans="1:8" x14ac:dyDescent="0.25">
      <c r="A713" s="1"/>
      <c r="B713" s="1"/>
      <c r="C713" s="1"/>
      <c r="D713" s="1"/>
      <c r="E713" s="1"/>
      <c r="F713" s="1"/>
      <c r="G713" s="1"/>
      <c r="H713" s="1"/>
    </row>
    <row r="714" spans="1:8" x14ac:dyDescent="0.25">
      <c r="A714" s="4"/>
      <c r="B714" s="4"/>
      <c r="C714" s="4"/>
      <c r="D714" s="1"/>
      <c r="E714" s="1"/>
      <c r="F714" s="1"/>
      <c r="G714" s="1"/>
      <c r="H714" s="1"/>
    </row>
    <row r="715" spans="1:8" x14ac:dyDescent="0.25">
      <c r="A715" s="3"/>
      <c r="B715" s="3"/>
      <c r="C715" s="3"/>
      <c r="D715" s="1"/>
      <c r="E715" s="1"/>
      <c r="F715" s="1"/>
      <c r="G715" s="1"/>
      <c r="H715" s="1"/>
    </row>
    <row r="716" spans="1:8" x14ac:dyDescent="0.25">
      <c r="A716" s="3"/>
      <c r="B716" s="3"/>
      <c r="C716" s="3"/>
      <c r="D716" s="1"/>
      <c r="E716" s="1"/>
      <c r="F716" s="1"/>
      <c r="G716" s="1"/>
      <c r="H716" s="1"/>
    </row>
    <row r="717" spans="1:8" x14ac:dyDescent="0.25">
      <c r="A717" s="1"/>
      <c r="B717" s="1"/>
      <c r="C717" s="1"/>
      <c r="D717" s="1"/>
      <c r="E717" s="1"/>
      <c r="F717" s="1"/>
      <c r="G717" s="1"/>
      <c r="H717" s="1"/>
    </row>
    <row r="718" spans="1:8" x14ac:dyDescent="0.25">
      <c r="A718" s="3"/>
      <c r="B718" s="3"/>
      <c r="C718" s="3"/>
      <c r="D718" s="1"/>
      <c r="E718" s="1"/>
      <c r="F718" s="1"/>
      <c r="G718" s="1"/>
      <c r="H718" s="1"/>
    </row>
    <row r="719" spans="1:8" x14ac:dyDescent="0.25">
      <c r="A719" s="1"/>
      <c r="B719" s="1"/>
      <c r="C719" s="1"/>
      <c r="D719" s="1"/>
      <c r="E719" s="1"/>
      <c r="F719" s="1"/>
      <c r="G719" s="1"/>
      <c r="H719" s="1"/>
    </row>
    <row r="720" spans="1:8" x14ac:dyDescent="0.25">
      <c r="A720" s="1"/>
      <c r="B720" s="1"/>
      <c r="C720" s="1"/>
      <c r="D720" s="1"/>
      <c r="E720" s="1"/>
      <c r="F720" s="1"/>
      <c r="G720" s="1"/>
      <c r="H720" s="1"/>
    </row>
    <row r="721" spans="1:8" x14ac:dyDescent="0.25">
      <c r="A721" s="4"/>
      <c r="B721" s="4"/>
      <c r="C721" s="4"/>
      <c r="D721" s="1"/>
      <c r="E721" s="1"/>
      <c r="F721" s="1"/>
      <c r="G721" s="1"/>
      <c r="H721" s="1"/>
    </row>
    <row r="722" spans="1:8" x14ac:dyDescent="0.25">
      <c r="A722" s="3"/>
      <c r="B722" s="3"/>
      <c r="C722" s="3"/>
      <c r="D722" s="1"/>
      <c r="E722" s="1"/>
      <c r="F722" s="1"/>
      <c r="G722" s="1"/>
      <c r="H722" s="1"/>
    </row>
    <row r="723" spans="1:8" x14ac:dyDescent="0.25">
      <c r="A723" s="3"/>
      <c r="B723" s="3"/>
      <c r="C723" s="3"/>
      <c r="D723" s="1"/>
      <c r="E723" s="1"/>
      <c r="F723" s="1"/>
      <c r="G723" s="1"/>
      <c r="H723" s="1"/>
    </row>
    <row r="724" spans="1:8" x14ac:dyDescent="0.25">
      <c r="A724" s="1"/>
      <c r="B724" s="1"/>
      <c r="C724" s="1"/>
      <c r="D724" s="1"/>
      <c r="E724" s="1"/>
      <c r="F724" s="1"/>
      <c r="G724" s="1"/>
      <c r="H724" s="1"/>
    </row>
    <row r="725" spans="1:8" x14ac:dyDescent="0.25">
      <c r="A725" s="3"/>
      <c r="B725" s="3"/>
      <c r="C725" s="3"/>
      <c r="D725" s="1"/>
      <c r="E725" s="1"/>
      <c r="F725" s="1"/>
      <c r="G725" s="1"/>
      <c r="H725" s="1"/>
    </row>
    <row r="726" spans="1:8" x14ac:dyDescent="0.25">
      <c r="A726" s="1"/>
      <c r="B726" s="1"/>
      <c r="C726" s="1"/>
      <c r="D726" s="1"/>
      <c r="E726" s="1"/>
      <c r="F726" s="1"/>
      <c r="G726" s="1"/>
      <c r="H726" s="1"/>
    </row>
    <row r="727" spans="1:8" x14ac:dyDescent="0.25">
      <c r="A727" s="1"/>
      <c r="B727" s="1"/>
      <c r="C727" s="1"/>
      <c r="D727" s="1"/>
      <c r="E727" s="1"/>
      <c r="F727" s="1"/>
      <c r="G727" s="1"/>
      <c r="H727" s="1"/>
    </row>
    <row r="728" spans="1:8" x14ac:dyDescent="0.25">
      <c r="A728" s="4"/>
      <c r="B728" s="4"/>
      <c r="C728" s="4"/>
      <c r="D728" s="1"/>
      <c r="E728" s="1"/>
      <c r="F728" s="1"/>
      <c r="G728" s="1"/>
      <c r="H728" s="1"/>
    </row>
    <row r="729" spans="1:8" x14ac:dyDescent="0.25">
      <c r="A729" s="3"/>
      <c r="B729" s="3"/>
      <c r="C729" s="3"/>
      <c r="D729" s="1"/>
      <c r="E729" s="1"/>
      <c r="F729" s="1"/>
      <c r="G729" s="1"/>
      <c r="H729" s="1"/>
    </row>
    <row r="730" spans="1:8" x14ac:dyDescent="0.25">
      <c r="A730" s="3"/>
      <c r="B730" s="3"/>
      <c r="C730" s="3"/>
      <c r="D730" s="1"/>
      <c r="E730" s="1"/>
      <c r="F730" s="1"/>
      <c r="G730" s="1"/>
      <c r="H730" s="1"/>
    </row>
    <row r="731" spans="1:8" x14ac:dyDescent="0.25">
      <c r="A731" s="1"/>
      <c r="B731" s="1"/>
      <c r="C731" s="1"/>
      <c r="D731" s="1"/>
      <c r="E731" s="1"/>
      <c r="F731" s="1"/>
      <c r="G731" s="1"/>
      <c r="H731" s="1"/>
    </row>
    <row r="732" spans="1:8" x14ac:dyDescent="0.25">
      <c r="A732" s="3"/>
      <c r="B732" s="3"/>
      <c r="C732" s="3"/>
      <c r="D732" s="1"/>
      <c r="E732" s="1"/>
      <c r="F732" s="1"/>
      <c r="G732" s="1"/>
      <c r="H732" s="1"/>
    </row>
    <row r="733" spans="1:8" x14ac:dyDescent="0.25">
      <c r="A733" s="1"/>
      <c r="B733" s="1"/>
      <c r="C733" s="1"/>
      <c r="D733" s="1"/>
      <c r="E733" s="1"/>
      <c r="F733" s="1"/>
      <c r="G733" s="1"/>
      <c r="H733" s="1"/>
    </row>
    <row r="734" spans="1:8" x14ac:dyDescent="0.25">
      <c r="A734" s="1"/>
      <c r="B734" s="1"/>
      <c r="C734" s="1"/>
      <c r="D734" s="1"/>
      <c r="E734" s="1"/>
      <c r="F734" s="1"/>
      <c r="G734" s="1"/>
      <c r="H734" s="1"/>
    </row>
    <row r="735" spans="1:8" x14ac:dyDescent="0.25">
      <c r="A735" s="4"/>
      <c r="B735" s="4"/>
      <c r="C735" s="4"/>
      <c r="D735" s="1"/>
      <c r="E735" s="1"/>
      <c r="F735" s="1"/>
      <c r="G735" s="1"/>
      <c r="H735" s="1"/>
    </row>
    <row r="736" spans="1:8" x14ac:dyDescent="0.25">
      <c r="A736" s="3"/>
      <c r="B736" s="3"/>
      <c r="C736" s="3"/>
      <c r="D736" s="1"/>
      <c r="E736" s="1"/>
      <c r="F736" s="1"/>
      <c r="G736" s="1"/>
      <c r="H736" s="1"/>
    </row>
    <row r="737" spans="1:8" x14ac:dyDescent="0.25">
      <c r="A737" s="3"/>
      <c r="B737" s="3"/>
      <c r="C737" s="3"/>
      <c r="D737" s="1"/>
      <c r="E737" s="1"/>
      <c r="F737" s="1"/>
      <c r="G737" s="1"/>
      <c r="H737" s="1"/>
    </row>
    <row r="738" spans="1:8" x14ac:dyDescent="0.25">
      <c r="A738" s="1"/>
      <c r="B738" s="1"/>
      <c r="C738" s="1"/>
      <c r="D738" s="1"/>
      <c r="E738" s="1"/>
      <c r="F738" s="1"/>
      <c r="G738" s="1"/>
      <c r="H738" s="1"/>
    </row>
    <row r="739" spans="1:8" x14ac:dyDescent="0.25">
      <c r="A739" s="3"/>
      <c r="B739" s="3"/>
      <c r="C739" s="3"/>
      <c r="D739" s="1"/>
      <c r="E739" s="1"/>
      <c r="F739" s="1"/>
      <c r="G739" s="1"/>
      <c r="H739" s="1"/>
    </row>
    <row r="740" spans="1:8" x14ac:dyDescent="0.25">
      <c r="A740" s="1"/>
      <c r="B740" s="1"/>
      <c r="C740" s="1"/>
      <c r="D740" s="1"/>
      <c r="E740" s="1"/>
      <c r="F740" s="1"/>
      <c r="G740" s="1"/>
      <c r="H740" s="1"/>
    </row>
    <row r="741" spans="1:8" x14ac:dyDescent="0.25">
      <c r="A741" s="1"/>
      <c r="B741" s="1"/>
      <c r="C741" s="1"/>
      <c r="D741" s="1"/>
      <c r="E741" s="1"/>
      <c r="F741" s="1"/>
      <c r="G741" s="1"/>
      <c r="H741" s="1"/>
    </row>
    <row r="742" spans="1:8" x14ac:dyDescent="0.25">
      <c r="A742" s="4"/>
      <c r="B742" s="4"/>
      <c r="C742" s="4"/>
      <c r="D742" s="1"/>
      <c r="E742" s="1"/>
      <c r="F742" s="1"/>
      <c r="G742" s="1"/>
      <c r="H742" s="1"/>
    </row>
    <row r="743" spans="1:8" x14ac:dyDescent="0.25">
      <c r="A743" s="3"/>
      <c r="B743" s="3"/>
      <c r="C743" s="3"/>
      <c r="D743" s="1"/>
      <c r="E743" s="1"/>
      <c r="F743" s="1"/>
      <c r="G743" s="1"/>
      <c r="H743" s="1"/>
    </row>
    <row r="744" spans="1:8" x14ac:dyDescent="0.25">
      <c r="A744" s="3"/>
      <c r="B744" s="3"/>
      <c r="C744" s="3"/>
      <c r="D744" s="1"/>
      <c r="E744" s="1"/>
      <c r="F744" s="1"/>
      <c r="G744" s="1"/>
      <c r="H744" s="1"/>
    </row>
    <row r="745" spans="1:8" x14ac:dyDescent="0.25">
      <c r="A745" s="1"/>
      <c r="B745" s="1"/>
      <c r="C745" s="1"/>
      <c r="D745" s="1"/>
      <c r="E745" s="1"/>
      <c r="F745" s="1"/>
      <c r="G745" s="1"/>
      <c r="H745" s="1"/>
    </row>
    <row r="746" spans="1:8" x14ac:dyDescent="0.25">
      <c r="A746" s="3"/>
      <c r="B746" s="3"/>
      <c r="C746" s="3"/>
      <c r="D746" s="1"/>
      <c r="E746" s="1"/>
      <c r="F746" s="1"/>
      <c r="G746" s="1"/>
      <c r="H746" s="1"/>
    </row>
    <row r="747" spans="1:8" x14ac:dyDescent="0.25">
      <c r="A747" s="1"/>
      <c r="B747" s="1"/>
      <c r="C747" s="1"/>
      <c r="D747" s="1"/>
      <c r="E747" s="1"/>
      <c r="F747" s="1"/>
      <c r="G747" s="1"/>
      <c r="H747" s="1"/>
    </row>
    <row r="748" spans="1:8" x14ac:dyDescent="0.25">
      <c r="A748" s="1"/>
      <c r="B748" s="1"/>
      <c r="C748" s="1"/>
      <c r="D748" s="1"/>
      <c r="E748" s="1"/>
      <c r="F748" s="1"/>
      <c r="G748" s="1"/>
      <c r="H748" s="1"/>
    </row>
    <row r="749" spans="1:8" x14ac:dyDescent="0.25">
      <c r="A749" s="4"/>
      <c r="B749" s="4"/>
      <c r="C749" s="4"/>
      <c r="D749" s="1"/>
      <c r="E749" s="1"/>
      <c r="F749" s="1"/>
      <c r="G749" s="1"/>
      <c r="H749" s="1"/>
    </row>
    <row r="750" spans="1:8" x14ac:dyDescent="0.25">
      <c r="A750" s="3"/>
      <c r="B750" s="3"/>
      <c r="C750" s="3"/>
      <c r="D750" s="1"/>
      <c r="E750" s="1"/>
      <c r="F750" s="1"/>
      <c r="G750" s="1"/>
      <c r="H750" s="1"/>
    </row>
    <row r="751" spans="1:8" x14ac:dyDescent="0.25">
      <c r="A751" s="3"/>
      <c r="B751" s="3"/>
      <c r="C751" s="3"/>
      <c r="D751" s="1"/>
      <c r="E751" s="1"/>
      <c r="F751" s="1"/>
      <c r="G751" s="1"/>
      <c r="H751" s="1"/>
    </row>
    <row r="752" spans="1:8" x14ac:dyDescent="0.25">
      <c r="A752" s="1"/>
      <c r="B752" s="1"/>
      <c r="C752" s="1"/>
      <c r="D752" s="1"/>
      <c r="E752" s="1"/>
      <c r="F752" s="1"/>
      <c r="G752" s="1"/>
      <c r="H752" s="1"/>
    </row>
    <row r="753" spans="1:8" x14ac:dyDescent="0.25">
      <c r="A753" s="3"/>
      <c r="B753" s="3"/>
      <c r="C753" s="3"/>
      <c r="D753" s="1"/>
      <c r="E753" s="1"/>
      <c r="F753" s="1"/>
      <c r="G753" s="1"/>
      <c r="H753" s="1"/>
    </row>
    <row r="754" spans="1:8" x14ac:dyDescent="0.25">
      <c r="A754" s="1"/>
      <c r="B754" s="1"/>
      <c r="C754" s="1"/>
      <c r="D754" s="1"/>
      <c r="E754" s="1"/>
      <c r="F754" s="1"/>
      <c r="G754" s="1"/>
      <c r="H754" s="1"/>
    </row>
    <row r="755" spans="1:8" x14ac:dyDescent="0.25">
      <c r="A755" s="1"/>
      <c r="B755" s="1"/>
      <c r="C755" s="1"/>
      <c r="D755" s="1"/>
      <c r="E755" s="1"/>
      <c r="F755" s="1"/>
      <c r="G755" s="1"/>
      <c r="H755" s="1"/>
    </row>
    <row r="756" spans="1:8" x14ac:dyDescent="0.25">
      <c r="A756" s="4"/>
      <c r="B756" s="4"/>
      <c r="C756" s="4"/>
      <c r="D756" s="1"/>
      <c r="E756" s="1"/>
      <c r="F756" s="1"/>
      <c r="G756" s="1"/>
      <c r="H756" s="1"/>
    </row>
    <row r="757" spans="1:8" x14ac:dyDescent="0.25">
      <c r="A757" s="3"/>
      <c r="B757" s="3"/>
      <c r="C757" s="3"/>
      <c r="D757" s="1"/>
      <c r="E757" s="1"/>
      <c r="F757" s="1"/>
      <c r="G757" s="1"/>
      <c r="H757" s="1"/>
    </row>
    <row r="758" spans="1:8" x14ac:dyDescent="0.25">
      <c r="A758" s="3"/>
      <c r="B758" s="3"/>
      <c r="C758" s="3"/>
      <c r="D758" s="1"/>
      <c r="E758" s="1"/>
      <c r="F758" s="1"/>
      <c r="G758" s="1"/>
      <c r="H758" s="1"/>
    </row>
    <row r="759" spans="1:8" x14ac:dyDescent="0.25">
      <c r="A759" s="1"/>
      <c r="B759" s="1"/>
      <c r="C759" s="1"/>
      <c r="D759" s="1"/>
      <c r="E759" s="1"/>
      <c r="F759" s="1"/>
      <c r="G759" s="1"/>
      <c r="H759" s="1"/>
    </row>
    <row r="760" spans="1:8" x14ac:dyDescent="0.25">
      <c r="A760" s="3"/>
      <c r="B760" s="3"/>
      <c r="C760" s="3"/>
      <c r="D760" s="1"/>
      <c r="E760" s="1"/>
      <c r="F760" s="1"/>
      <c r="G760" s="1"/>
      <c r="H760" s="1"/>
    </row>
    <row r="761" spans="1:8" x14ac:dyDescent="0.25">
      <c r="A761" s="1"/>
      <c r="B761" s="1"/>
      <c r="C761" s="1"/>
      <c r="D761" s="1"/>
      <c r="E761" s="1"/>
      <c r="F761" s="1"/>
      <c r="G761" s="1"/>
      <c r="H761" s="1"/>
    </row>
    <row r="762" spans="1:8" x14ac:dyDescent="0.25">
      <c r="A762" s="1"/>
      <c r="B762" s="1"/>
      <c r="C762" s="1"/>
      <c r="D762" s="1"/>
      <c r="E762" s="1"/>
      <c r="F762" s="1"/>
      <c r="G762" s="1"/>
      <c r="H762" s="1"/>
    </row>
    <row r="763" spans="1:8" x14ac:dyDescent="0.25">
      <c r="A763" s="4"/>
      <c r="B763" s="4"/>
      <c r="C763" s="4"/>
      <c r="D763" s="1"/>
      <c r="E763" s="1"/>
      <c r="F763" s="1"/>
      <c r="G763" s="1"/>
      <c r="H763" s="1"/>
    </row>
    <row r="764" spans="1:8" x14ac:dyDescent="0.25">
      <c r="A764" s="3"/>
      <c r="B764" s="3"/>
      <c r="C764" s="3"/>
      <c r="D764" s="1"/>
      <c r="E764" s="1"/>
      <c r="F764" s="1"/>
      <c r="G764" s="1"/>
      <c r="H764" s="1"/>
    </row>
    <row r="765" spans="1:8" x14ac:dyDescent="0.25">
      <c r="A765" s="3"/>
      <c r="B765" s="3"/>
      <c r="C765" s="3"/>
      <c r="D765" s="1"/>
      <c r="E765" s="1"/>
      <c r="F765" s="1"/>
      <c r="G765" s="1"/>
      <c r="H765" s="1"/>
    </row>
    <row r="766" spans="1:8" x14ac:dyDescent="0.25">
      <c r="A766" s="1"/>
      <c r="B766" s="1"/>
      <c r="C766" s="1"/>
      <c r="D766" s="1"/>
      <c r="E766" s="1"/>
      <c r="F766" s="1"/>
      <c r="G766" s="1"/>
      <c r="H766" s="1"/>
    </row>
    <row r="767" spans="1:8" x14ac:dyDescent="0.25">
      <c r="A767" s="3"/>
      <c r="B767" s="3"/>
      <c r="C767" s="3"/>
      <c r="D767" s="1"/>
      <c r="E767" s="1"/>
      <c r="F767" s="1"/>
      <c r="G767" s="1"/>
      <c r="H767" s="1"/>
    </row>
    <row r="768" spans="1:8" x14ac:dyDescent="0.25">
      <c r="A768" s="1"/>
      <c r="B768" s="1"/>
      <c r="C768" s="1"/>
      <c r="D768" s="1"/>
      <c r="E768" s="1"/>
      <c r="F768" s="1"/>
      <c r="G768" s="1"/>
      <c r="H768" s="1"/>
    </row>
    <row r="769" spans="1:8" x14ac:dyDescent="0.25">
      <c r="A769" s="1"/>
      <c r="B769" s="1"/>
      <c r="C769" s="1"/>
      <c r="D769" s="1"/>
      <c r="E769" s="1"/>
      <c r="F769" s="1"/>
      <c r="G769" s="1"/>
      <c r="H769" s="1"/>
    </row>
    <row r="770" spans="1:8" x14ac:dyDescent="0.25">
      <c r="A770" s="4"/>
      <c r="B770" s="4"/>
      <c r="C770" s="4"/>
      <c r="D770" s="1"/>
      <c r="E770" s="1"/>
      <c r="F770" s="1"/>
      <c r="G770" s="1"/>
      <c r="H770" s="1"/>
    </row>
    <row r="771" spans="1:8" x14ac:dyDescent="0.25">
      <c r="A771" s="3"/>
      <c r="B771" s="3"/>
      <c r="C771" s="3"/>
      <c r="D771" s="1"/>
      <c r="E771" s="1"/>
      <c r="F771" s="1"/>
      <c r="G771" s="1"/>
      <c r="H771" s="1"/>
    </row>
    <row r="772" spans="1:8" x14ac:dyDescent="0.25">
      <c r="A772" s="3"/>
      <c r="B772" s="3"/>
      <c r="C772" s="3"/>
      <c r="D772" s="1"/>
      <c r="E772" s="1"/>
      <c r="F772" s="1"/>
      <c r="G772" s="1"/>
      <c r="H772" s="1"/>
    </row>
    <row r="773" spans="1:8" x14ac:dyDescent="0.25">
      <c r="A773" s="1"/>
      <c r="B773" s="1"/>
      <c r="C773" s="1"/>
      <c r="D773" s="1"/>
      <c r="E773" s="1"/>
      <c r="F773" s="1"/>
      <c r="G773" s="1"/>
      <c r="H773" s="1"/>
    </row>
    <row r="774" spans="1:8" x14ac:dyDescent="0.25">
      <c r="A774" s="3"/>
      <c r="B774" s="3"/>
      <c r="C774" s="3"/>
      <c r="D774" s="1"/>
      <c r="E774" s="1"/>
      <c r="F774" s="1"/>
      <c r="G774" s="1"/>
      <c r="H774" s="1"/>
    </row>
    <row r="775" spans="1:8" x14ac:dyDescent="0.25">
      <c r="A775" s="1"/>
      <c r="B775" s="1"/>
      <c r="C775" s="1"/>
      <c r="D775" s="1"/>
      <c r="E775" s="1"/>
      <c r="F775" s="1"/>
      <c r="G775" s="1"/>
      <c r="H775" s="1"/>
    </row>
    <row r="776" spans="1:8" x14ac:dyDescent="0.25">
      <c r="A776" s="1"/>
      <c r="B776" s="1"/>
      <c r="C776" s="1"/>
      <c r="D776" s="1"/>
      <c r="E776" s="1"/>
      <c r="F776" s="1"/>
      <c r="G776" s="1"/>
      <c r="H776" s="1"/>
    </row>
    <row r="777" spans="1:8" x14ac:dyDescent="0.25">
      <c r="A777" s="4"/>
      <c r="B777" s="4"/>
      <c r="C777" s="4"/>
      <c r="D777" s="1"/>
      <c r="E777" s="1"/>
      <c r="F777" s="1"/>
      <c r="G777" s="1"/>
      <c r="H777" s="1"/>
    </row>
    <row r="778" spans="1:8" x14ac:dyDescent="0.25">
      <c r="A778" s="3"/>
      <c r="B778" s="3"/>
      <c r="C778" s="3"/>
      <c r="D778" s="1"/>
      <c r="E778" s="1"/>
      <c r="F778" s="1"/>
      <c r="G778" s="1"/>
      <c r="H778" s="1"/>
    </row>
    <row r="779" spans="1:8" x14ac:dyDescent="0.25">
      <c r="A779" s="3"/>
      <c r="B779" s="3"/>
      <c r="C779" s="3"/>
      <c r="D779" s="1"/>
      <c r="E779" s="1"/>
      <c r="F779" s="1"/>
      <c r="G779" s="1"/>
      <c r="H779" s="1"/>
    </row>
    <row r="780" spans="1:8" x14ac:dyDescent="0.25">
      <c r="A780" s="1"/>
      <c r="B780" s="1"/>
      <c r="C780" s="1"/>
      <c r="D780" s="1"/>
      <c r="E780" s="1"/>
      <c r="F780" s="1"/>
      <c r="G780" s="1"/>
      <c r="H780" s="1"/>
    </row>
    <row r="781" spans="1:8" x14ac:dyDescent="0.25">
      <c r="A781" s="3"/>
      <c r="B781" s="3"/>
      <c r="C781" s="3"/>
      <c r="D781" s="1"/>
      <c r="E781" s="1"/>
      <c r="F781" s="1"/>
      <c r="G781" s="1"/>
      <c r="H781" s="1"/>
    </row>
    <row r="782" spans="1:8" x14ac:dyDescent="0.25">
      <c r="A782" s="1"/>
      <c r="B782" s="1"/>
      <c r="C782" s="1"/>
      <c r="D782" s="1"/>
      <c r="E782" s="1"/>
      <c r="F782" s="1"/>
      <c r="G782" s="1"/>
      <c r="H782" s="1"/>
    </row>
    <row r="783" spans="1:8" x14ac:dyDescent="0.25">
      <c r="A783" s="1"/>
      <c r="B783" s="1"/>
      <c r="C783" s="1"/>
      <c r="D783" s="1"/>
      <c r="E783" s="1"/>
      <c r="F783" s="1"/>
      <c r="G783" s="1"/>
      <c r="H783" s="1"/>
    </row>
    <row r="784" spans="1:8" x14ac:dyDescent="0.25">
      <c r="A784" s="4"/>
      <c r="B784" s="4"/>
      <c r="C784" s="4"/>
      <c r="D784" s="1"/>
      <c r="E784" s="1"/>
      <c r="F784" s="1"/>
      <c r="G784" s="1"/>
      <c r="H784" s="1"/>
    </row>
    <row r="785" spans="1:8" x14ac:dyDescent="0.25">
      <c r="A785" s="3"/>
      <c r="B785" s="3"/>
      <c r="C785" s="3"/>
      <c r="D785" s="1"/>
      <c r="E785" s="1"/>
      <c r="F785" s="1"/>
      <c r="G785" s="1"/>
      <c r="H785" s="1"/>
    </row>
    <row r="786" spans="1:8" x14ac:dyDescent="0.25">
      <c r="A786" s="3"/>
      <c r="B786" s="3"/>
      <c r="C786" s="3"/>
      <c r="D786" s="1"/>
      <c r="E786" s="1"/>
      <c r="F786" s="1"/>
      <c r="G786" s="1"/>
      <c r="H786" s="1"/>
    </row>
    <row r="787" spans="1:8" x14ac:dyDescent="0.25">
      <c r="A787" s="1"/>
      <c r="B787" s="1"/>
      <c r="C787" s="1"/>
      <c r="D787" s="1"/>
      <c r="E787" s="1"/>
      <c r="F787" s="1"/>
      <c r="G787" s="1"/>
      <c r="H787" s="1"/>
    </row>
    <row r="788" spans="1:8" x14ac:dyDescent="0.25">
      <c r="A788" s="3"/>
      <c r="B788" s="3"/>
      <c r="C788" s="3"/>
      <c r="D788" s="1"/>
      <c r="E788" s="1"/>
      <c r="F788" s="1"/>
      <c r="G788" s="1"/>
      <c r="H788" s="1"/>
    </row>
    <row r="789" spans="1:8" x14ac:dyDescent="0.25">
      <c r="A789" s="1"/>
      <c r="B789" s="1"/>
      <c r="C789" s="1"/>
      <c r="D789" s="1"/>
      <c r="E789" s="1"/>
      <c r="F789" s="1"/>
      <c r="G789" s="1"/>
      <c r="H789" s="1"/>
    </row>
    <row r="790" spans="1:8" x14ac:dyDescent="0.25">
      <c r="A790" s="1"/>
      <c r="B790" s="1"/>
      <c r="C790" s="1"/>
      <c r="D790" s="1"/>
      <c r="E790" s="1"/>
      <c r="F790" s="1"/>
      <c r="G790" s="1"/>
      <c r="H790" s="1"/>
    </row>
    <row r="791" spans="1:8" x14ac:dyDescent="0.25">
      <c r="A791" s="4"/>
      <c r="B791" s="4"/>
      <c r="C791" s="4"/>
      <c r="D791" s="1"/>
      <c r="E791" s="1"/>
      <c r="F791" s="1"/>
      <c r="G791" s="1"/>
      <c r="H791" s="1"/>
    </row>
    <row r="792" spans="1:8" x14ac:dyDescent="0.25">
      <c r="A792" s="3"/>
      <c r="B792" s="3"/>
      <c r="C792" s="3"/>
      <c r="D792" s="1"/>
      <c r="E792" s="1"/>
      <c r="F792" s="1"/>
      <c r="G792" s="1"/>
      <c r="H792" s="1"/>
    </row>
    <row r="793" spans="1:8" x14ac:dyDescent="0.25">
      <c r="A793" s="3"/>
      <c r="B793" s="3"/>
      <c r="C793" s="3"/>
      <c r="D793" s="1"/>
      <c r="E793" s="1"/>
      <c r="F793" s="1"/>
      <c r="G793" s="1"/>
      <c r="H793" s="1"/>
    </row>
    <row r="794" spans="1:8" x14ac:dyDescent="0.25">
      <c r="A794" s="1"/>
      <c r="B794" s="1"/>
      <c r="C794" s="1"/>
      <c r="D794" s="1"/>
      <c r="E794" s="1"/>
      <c r="F794" s="1"/>
      <c r="G794" s="1"/>
      <c r="H794" s="1"/>
    </row>
    <row r="795" spans="1:8" x14ac:dyDescent="0.25">
      <c r="A795" s="3"/>
      <c r="B795" s="3"/>
      <c r="C795" s="3"/>
      <c r="D795" s="1"/>
      <c r="E795" s="1"/>
      <c r="F795" s="1"/>
      <c r="G795" s="1"/>
      <c r="H795" s="1"/>
    </row>
    <row r="796" spans="1:8" x14ac:dyDescent="0.25">
      <c r="A796" s="1"/>
      <c r="B796" s="1"/>
      <c r="C796" s="1"/>
      <c r="D796" s="1"/>
      <c r="E796" s="1"/>
      <c r="F796" s="1"/>
      <c r="G796" s="1"/>
      <c r="H796" s="1"/>
    </row>
    <row r="797" spans="1:8" x14ac:dyDescent="0.25">
      <c r="A797" s="1"/>
      <c r="B797" s="1"/>
      <c r="C797" s="1"/>
      <c r="D797" s="1"/>
      <c r="E797" s="1"/>
      <c r="F797" s="1"/>
      <c r="G797" s="1"/>
      <c r="H797" s="1"/>
    </row>
    <row r="798" spans="1:8" x14ac:dyDescent="0.25">
      <c r="A798" s="4"/>
      <c r="B798" s="4"/>
      <c r="C798" s="4"/>
      <c r="D798" s="1"/>
      <c r="E798" s="1"/>
      <c r="F798" s="1"/>
      <c r="G798" s="1"/>
      <c r="H798" s="1"/>
    </row>
    <row r="799" spans="1:8" x14ac:dyDescent="0.25">
      <c r="A799" s="3"/>
      <c r="B799" s="3"/>
      <c r="C799" s="3"/>
      <c r="D799" s="1"/>
      <c r="E799" s="1"/>
      <c r="F799" s="1"/>
      <c r="G799" s="1"/>
      <c r="H799" s="1"/>
    </row>
    <row r="800" spans="1:8" x14ac:dyDescent="0.25">
      <c r="A800" s="3"/>
      <c r="B800" s="3"/>
      <c r="C800" s="3"/>
      <c r="D800" s="1"/>
      <c r="E800" s="1"/>
      <c r="F800" s="1"/>
      <c r="G800" s="1"/>
      <c r="H800" s="1"/>
    </row>
    <row r="801" spans="1:8" x14ac:dyDescent="0.25">
      <c r="A801" s="1"/>
      <c r="B801" s="1"/>
      <c r="C801" s="1"/>
      <c r="D801" s="1"/>
      <c r="E801" s="1"/>
      <c r="F801" s="1"/>
      <c r="G801" s="1"/>
      <c r="H801" s="1"/>
    </row>
    <row r="802" spans="1:8" x14ac:dyDescent="0.25">
      <c r="A802" s="3"/>
      <c r="B802" s="3"/>
      <c r="C802" s="3"/>
      <c r="D802" s="1"/>
      <c r="E802" s="1"/>
      <c r="F802" s="1"/>
      <c r="G802" s="1"/>
      <c r="H802" s="1"/>
    </row>
    <row r="803" spans="1:8" x14ac:dyDescent="0.25">
      <c r="A803" s="1"/>
      <c r="B803" s="1"/>
      <c r="C803" s="1"/>
      <c r="D803" s="1"/>
      <c r="E803" s="1"/>
      <c r="F803" s="1"/>
      <c r="G803" s="1"/>
      <c r="H803" s="1"/>
    </row>
    <row r="804" spans="1:8" x14ac:dyDescent="0.25">
      <c r="A804" s="1"/>
      <c r="B804" s="1"/>
      <c r="C804" s="1"/>
      <c r="D804" s="1"/>
      <c r="E804" s="1"/>
      <c r="F804" s="1"/>
      <c r="G804" s="1"/>
      <c r="H804" s="1"/>
    </row>
    <row r="805" spans="1:8" x14ac:dyDescent="0.25">
      <c r="A805" s="4"/>
      <c r="B805" s="4"/>
      <c r="C805" s="4"/>
      <c r="D805" s="1"/>
      <c r="E805" s="1"/>
      <c r="F805" s="1"/>
      <c r="G805" s="1"/>
      <c r="H805" s="1"/>
    </row>
    <row r="806" spans="1:8" x14ac:dyDescent="0.25">
      <c r="A806" s="3"/>
      <c r="B806" s="3"/>
      <c r="C806" s="3"/>
      <c r="D806" s="1"/>
      <c r="E806" s="1"/>
      <c r="F806" s="1"/>
      <c r="G806" s="1"/>
      <c r="H806" s="1"/>
    </row>
    <row r="807" spans="1:8" x14ac:dyDescent="0.25">
      <c r="A807" s="3"/>
      <c r="B807" s="3"/>
      <c r="C807" s="3"/>
      <c r="D807" s="1"/>
      <c r="E807" s="1"/>
      <c r="F807" s="1"/>
      <c r="G807" s="1"/>
      <c r="H807" s="1"/>
    </row>
    <row r="808" spans="1:8" x14ac:dyDescent="0.25">
      <c r="A808" s="1"/>
      <c r="B808" s="1"/>
      <c r="C808" s="1"/>
      <c r="D808" s="1"/>
      <c r="E808" s="1"/>
      <c r="F808" s="1"/>
      <c r="G808" s="1"/>
      <c r="H808" s="1"/>
    </row>
    <row r="809" spans="1:8" x14ac:dyDescent="0.25">
      <c r="A809" s="3"/>
      <c r="B809" s="3"/>
      <c r="C809" s="3"/>
      <c r="D809" s="1"/>
      <c r="E809" s="1"/>
      <c r="F809" s="1"/>
      <c r="G809" s="1"/>
      <c r="H809" s="1"/>
    </row>
    <row r="810" spans="1:8" x14ac:dyDescent="0.25">
      <c r="A810" s="1"/>
      <c r="B810" s="1"/>
      <c r="C810" s="1"/>
      <c r="D810" s="1"/>
      <c r="E810" s="1"/>
      <c r="F810" s="1"/>
      <c r="G810" s="1"/>
      <c r="H810" s="1"/>
    </row>
    <row r="811" spans="1:8" x14ac:dyDescent="0.25">
      <c r="A811" s="1"/>
      <c r="B811" s="1"/>
      <c r="C811" s="1"/>
      <c r="D811" s="1"/>
      <c r="E811" s="1"/>
      <c r="F811" s="1"/>
      <c r="G811" s="1"/>
      <c r="H811" s="1"/>
    </row>
    <row r="812" spans="1:8" x14ac:dyDescent="0.25">
      <c r="A812" s="4"/>
      <c r="B812" s="4"/>
      <c r="C812" s="4"/>
      <c r="D812" s="1"/>
      <c r="E812" s="1"/>
      <c r="F812" s="1"/>
      <c r="G812" s="1"/>
      <c r="H812" s="1"/>
    </row>
    <row r="813" spans="1:8" x14ac:dyDescent="0.25">
      <c r="A813" s="3"/>
      <c r="B813" s="3"/>
      <c r="C813" s="3"/>
      <c r="D813" s="1"/>
      <c r="E813" s="1"/>
      <c r="F813" s="1"/>
      <c r="G813" s="1"/>
      <c r="H813" s="1"/>
    </row>
    <row r="814" spans="1:8" x14ac:dyDescent="0.25">
      <c r="A814" s="3"/>
      <c r="B814" s="3"/>
      <c r="C814" s="3"/>
      <c r="D814" s="1"/>
      <c r="E814" s="1"/>
      <c r="F814" s="1"/>
      <c r="G814" s="1"/>
      <c r="H814" s="1"/>
    </row>
    <row r="815" spans="1:8" x14ac:dyDescent="0.25">
      <c r="A815" s="1"/>
      <c r="B815" s="1"/>
      <c r="C815" s="1"/>
      <c r="D815" s="1"/>
      <c r="E815" s="1"/>
      <c r="F815" s="1"/>
      <c r="G815" s="1"/>
      <c r="H815" s="1"/>
    </row>
    <row r="816" spans="1:8" x14ac:dyDescent="0.25">
      <c r="A816" s="3"/>
      <c r="B816" s="3"/>
      <c r="C816" s="3"/>
      <c r="D816" s="1"/>
      <c r="E816" s="1"/>
      <c r="F816" s="1"/>
      <c r="G816" s="1"/>
      <c r="H816" s="1"/>
    </row>
    <row r="817" spans="1:8" x14ac:dyDescent="0.25">
      <c r="A817" s="1"/>
      <c r="B817" s="1"/>
      <c r="C817" s="1"/>
      <c r="D817" s="1"/>
      <c r="E817" s="1"/>
      <c r="F817" s="1"/>
      <c r="G817" s="1"/>
      <c r="H817" s="1"/>
    </row>
    <row r="818" spans="1:8" x14ac:dyDescent="0.25">
      <c r="A818" s="1"/>
      <c r="B818" s="1"/>
      <c r="C818" s="1"/>
      <c r="D818" s="1"/>
      <c r="E818" s="1"/>
      <c r="F818" s="1"/>
      <c r="G818" s="1"/>
      <c r="H818" s="1"/>
    </row>
    <row r="819" spans="1:8" x14ac:dyDescent="0.25">
      <c r="A819" s="4"/>
      <c r="B819" s="4"/>
      <c r="C819" s="4"/>
      <c r="D819" s="1"/>
      <c r="E819" s="1"/>
      <c r="F819" s="1"/>
      <c r="G819" s="1"/>
      <c r="H819" s="1"/>
    </row>
    <row r="820" spans="1:8" x14ac:dyDescent="0.25">
      <c r="A820" s="3"/>
      <c r="B820" s="3"/>
      <c r="C820" s="3"/>
      <c r="D820" s="1"/>
      <c r="E820" s="1"/>
      <c r="F820" s="1"/>
      <c r="G820" s="1"/>
      <c r="H820" s="1"/>
    </row>
    <row r="821" spans="1:8" x14ac:dyDescent="0.25">
      <c r="A821" s="3"/>
      <c r="B821" s="3"/>
      <c r="C821" s="3"/>
      <c r="D821" s="1"/>
      <c r="E821" s="1"/>
      <c r="F821" s="1"/>
      <c r="G821" s="1"/>
      <c r="H821" s="1"/>
    </row>
    <row r="822" spans="1:8" x14ac:dyDescent="0.25">
      <c r="A822" s="1"/>
      <c r="B822" s="1"/>
      <c r="C822" s="1"/>
      <c r="D822" s="1"/>
      <c r="E822" s="1"/>
      <c r="F822" s="1"/>
      <c r="G822" s="1"/>
      <c r="H822" s="1"/>
    </row>
    <row r="823" spans="1:8" x14ac:dyDescent="0.25">
      <c r="A823" s="3"/>
      <c r="B823" s="3"/>
      <c r="C823" s="3"/>
      <c r="D823" s="1"/>
      <c r="E823" s="1"/>
      <c r="F823" s="1"/>
      <c r="G823" s="1"/>
      <c r="H823" s="1"/>
    </row>
    <row r="824" spans="1:8" x14ac:dyDescent="0.25">
      <c r="A824" s="1"/>
      <c r="B824" s="1"/>
      <c r="C824" s="1"/>
      <c r="D824" s="1"/>
      <c r="E824" s="1"/>
      <c r="F824" s="1"/>
      <c r="G824" s="1"/>
      <c r="H824" s="1"/>
    </row>
    <row r="825" spans="1:8" x14ac:dyDescent="0.25">
      <c r="A825" s="1"/>
      <c r="B825" s="1"/>
      <c r="C825" s="1"/>
      <c r="D825" s="1"/>
      <c r="E825" s="1"/>
      <c r="F825" s="1"/>
      <c r="G825" s="1"/>
      <c r="H825" s="1"/>
    </row>
    <row r="826" spans="1:8" x14ac:dyDescent="0.25">
      <c r="A826" s="4"/>
      <c r="B826" s="4"/>
      <c r="C826" s="4"/>
      <c r="D826" s="1"/>
      <c r="E826" s="1"/>
      <c r="F826" s="1"/>
      <c r="G826" s="1"/>
      <c r="H826" s="1"/>
    </row>
    <row r="827" spans="1:8" x14ac:dyDescent="0.25">
      <c r="A827" s="3"/>
      <c r="B827" s="3"/>
      <c r="C827" s="3"/>
      <c r="D827" s="1"/>
      <c r="E827" s="1"/>
      <c r="F827" s="1"/>
      <c r="G827" s="1"/>
      <c r="H827" s="1"/>
    </row>
    <row r="828" spans="1:8" x14ac:dyDescent="0.25">
      <c r="A828" s="3"/>
      <c r="B828" s="3"/>
      <c r="C828" s="3"/>
      <c r="D828" s="1"/>
      <c r="E828" s="1"/>
      <c r="F828" s="1"/>
      <c r="G828" s="1"/>
      <c r="H828" s="1"/>
    </row>
    <row r="829" spans="1:8" x14ac:dyDescent="0.25">
      <c r="A829" s="1"/>
      <c r="B829" s="1"/>
      <c r="C829" s="1"/>
      <c r="D829" s="1"/>
      <c r="E829" s="1"/>
      <c r="F829" s="1"/>
      <c r="G829" s="1"/>
      <c r="H829" s="1"/>
    </row>
    <row r="830" spans="1:8" x14ac:dyDescent="0.25">
      <c r="A830" s="3"/>
      <c r="B830" s="3"/>
      <c r="C830" s="3"/>
      <c r="D830" s="1"/>
      <c r="E830" s="1"/>
      <c r="F830" s="1"/>
      <c r="G830" s="1"/>
      <c r="H830" s="1"/>
    </row>
    <row r="831" spans="1:8" x14ac:dyDescent="0.25">
      <c r="A831" s="1"/>
      <c r="B831" s="1"/>
      <c r="C831" s="1"/>
      <c r="D831" s="1"/>
      <c r="E831" s="1"/>
      <c r="F831" s="1"/>
      <c r="G831" s="1"/>
      <c r="H831" s="1"/>
    </row>
    <row r="832" spans="1:8" x14ac:dyDescent="0.25">
      <c r="A832" s="1"/>
      <c r="B832" s="1"/>
      <c r="C832" s="1"/>
      <c r="D832" s="1"/>
      <c r="E832" s="1"/>
      <c r="F832" s="1"/>
      <c r="G832" s="1"/>
      <c r="H832" s="1"/>
    </row>
    <row r="833" spans="1:8" x14ac:dyDescent="0.25">
      <c r="A833" s="4"/>
      <c r="B833" s="4"/>
      <c r="C833" s="4"/>
      <c r="D833" s="1"/>
      <c r="E833" s="1"/>
      <c r="F833" s="1"/>
      <c r="G833" s="1"/>
      <c r="H833" s="1"/>
    </row>
    <row r="834" spans="1:8" x14ac:dyDescent="0.25">
      <c r="A834" s="3"/>
      <c r="B834" s="3"/>
      <c r="C834" s="3"/>
      <c r="D834" s="1"/>
      <c r="E834" s="1"/>
      <c r="F834" s="1"/>
      <c r="G834" s="1"/>
      <c r="H834" s="1"/>
    </row>
    <row r="835" spans="1:8" x14ac:dyDescent="0.25">
      <c r="A835" s="3"/>
      <c r="B835" s="3"/>
      <c r="C835" s="3"/>
      <c r="D835" s="1"/>
      <c r="E835" s="1"/>
      <c r="F835" s="1"/>
      <c r="G835" s="1"/>
      <c r="H835" s="1"/>
    </row>
    <row r="836" spans="1:8" x14ac:dyDescent="0.25">
      <c r="A836" s="1"/>
      <c r="B836" s="1"/>
      <c r="C836" s="1"/>
      <c r="D836" s="1"/>
      <c r="E836" s="1"/>
      <c r="F836" s="1"/>
      <c r="G836" s="1"/>
      <c r="H836" s="1"/>
    </row>
    <row r="837" spans="1:8" x14ac:dyDescent="0.25">
      <c r="A837" s="3"/>
      <c r="B837" s="3"/>
      <c r="C837" s="3"/>
      <c r="D837" s="1"/>
      <c r="E837" s="1"/>
      <c r="F837" s="1"/>
      <c r="G837" s="1"/>
      <c r="H837" s="1"/>
    </row>
    <row r="838" spans="1:8" x14ac:dyDescent="0.25">
      <c r="A838" s="1"/>
      <c r="B838" s="1"/>
      <c r="C838" s="1"/>
      <c r="D838" s="1"/>
      <c r="E838" s="1"/>
      <c r="F838" s="1"/>
      <c r="G838" s="1"/>
      <c r="H838" s="1"/>
    </row>
    <row r="839" spans="1:8" x14ac:dyDescent="0.25">
      <c r="A839" s="1"/>
      <c r="B839" s="1"/>
      <c r="C839" s="1"/>
      <c r="D839" s="1"/>
      <c r="E839" s="1"/>
      <c r="F839" s="1"/>
      <c r="G839" s="1"/>
      <c r="H839" s="1"/>
    </row>
    <row r="840" spans="1:8" x14ac:dyDescent="0.25">
      <c r="A840" s="4"/>
      <c r="B840" s="4"/>
      <c r="C840" s="4"/>
      <c r="D840" s="1"/>
      <c r="E840" s="1"/>
      <c r="F840" s="1"/>
      <c r="G840" s="1"/>
      <c r="H840" s="1"/>
    </row>
    <row r="841" spans="1:8" x14ac:dyDescent="0.25">
      <c r="A841" s="3"/>
      <c r="B841" s="3"/>
      <c r="C841" s="3"/>
      <c r="D841" s="1"/>
      <c r="E841" s="1"/>
      <c r="F841" s="1"/>
      <c r="G841" s="1"/>
      <c r="H841" s="1"/>
    </row>
    <row r="842" spans="1:8" x14ac:dyDescent="0.25">
      <c r="A842" s="3"/>
      <c r="B842" s="3"/>
      <c r="C842" s="3"/>
      <c r="D842" s="1"/>
      <c r="E842" s="1"/>
      <c r="F842" s="1"/>
      <c r="G842" s="1"/>
      <c r="H842" s="1"/>
    </row>
    <row r="843" spans="1:8" x14ac:dyDescent="0.25">
      <c r="A843" s="1"/>
      <c r="B843" s="1"/>
      <c r="C843" s="1"/>
      <c r="D843" s="1"/>
      <c r="E843" s="1"/>
      <c r="F843" s="1"/>
      <c r="G843" s="1"/>
      <c r="H843" s="1"/>
    </row>
    <row r="844" spans="1:8" x14ac:dyDescent="0.25">
      <c r="A844" s="3"/>
      <c r="B844" s="3"/>
      <c r="C844" s="3"/>
      <c r="D844" s="1"/>
      <c r="E844" s="1"/>
      <c r="F844" s="1"/>
      <c r="G844" s="1"/>
      <c r="H844" s="1"/>
    </row>
    <row r="845" spans="1:8" x14ac:dyDescent="0.25">
      <c r="A845" s="1"/>
      <c r="B845" s="1"/>
      <c r="C845" s="1"/>
      <c r="D845" s="1"/>
      <c r="E845" s="1"/>
      <c r="F845" s="1"/>
      <c r="G845" s="1"/>
      <c r="H845" s="1"/>
    </row>
    <row r="846" spans="1:8" x14ac:dyDescent="0.25">
      <c r="A846" s="1"/>
      <c r="B846" s="1"/>
      <c r="C846" s="1"/>
      <c r="D846" s="1"/>
      <c r="E846" s="1"/>
      <c r="F846" s="1"/>
      <c r="G846" s="1"/>
      <c r="H846" s="1"/>
    </row>
    <row r="847" spans="1:8" x14ac:dyDescent="0.25">
      <c r="A847" s="4"/>
      <c r="B847" s="4"/>
      <c r="C847" s="4"/>
      <c r="D847" s="1"/>
      <c r="E847" s="1"/>
      <c r="F847" s="1"/>
      <c r="G847" s="1"/>
      <c r="H847" s="1"/>
    </row>
    <row r="848" spans="1:8" x14ac:dyDescent="0.25">
      <c r="A848" s="3"/>
      <c r="B848" s="3"/>
      <c r="C848" s="3"/>
      <c r="D848" s="1"/>
      <c r="E848" s="1"/>
      <c r="F848" s="1"/>
      <c r="G848" s="1"/>
      <c r="H848" s="1"/>
    </row>
    <row r="849" spans="1:8" x14ac:dyDescent="0.25">
      <c r="A849" s="3"/>
      <c r="B849" s="3"/>
      <c r="C849" s="3"/>
      <c r="D849" s="1"/>
      <c r="E849" s="1"/>
      <c r="F849" s="1"/>
      <c r="G849" s="1"/>
      <c r="H849" s="1"/>
    </row>
    <row r="850" spans="1:8" x14ac:dyDescent="0.25">
      <c r="A850" s="1"/>
      <c r="B850" s="1"/>
      <c r="C850" s="1"/>
      <c r="D850" s="1"/>
      <c r="E850" s="1"/>
      <c r="F850" s="1"/>
      <c r="G850" s="1"/>
      <c r="H850" s="1"/>
    </row>
    <row r="851" spans="1:8" x14ac:dyDescent="0.25">
      <c r="A851" s="3"/>
      <c r="B851" s="3"/>
      <c r="C851" s="3"/>
      <c r="D851" s="1"/>
      <c r="E851" s="1"/>
      <c r="F851" s="1"/>
      <c r="G851" s="1"/>
      <c r="H851" s="1"/>
    </row>
    <row r="852" spans="1:8" x14ac:dyDescent="0.25">
      <c r="A852" s="1"/>
      <c r="B852" s="1"/>
      <c r="C852" s="1"/>
      <c r="D852" s="1"/>
      <c r="E852" s="1"/>
      <c r="F852" s="1"/>
      <c r="G852" s="1"/>
      <c r="H852" s="1"/>
    </row>
    <row r="853" spans="1:8" x14ac:dyDescent="0.25">
      <c r="A853" s="1"/>
      <c r="B853" s="1"/>
      <c r="C853" s="1"/>
      <c r="D853" s="1"/>
      <c r="E853" s="1"/>
      <c r="F853" s="1"/>
      <c r="G853" s="1"/>
      <c r="H853" s="1"/>
    </row>
    <row r="854" spans="1:8" x14ac:dyDescent="0.25">
      <c r="A854" s="4"/>
      <c r="B854" s="4"/>
      <c r="C854" s="4"/>
      <c r="D854" s="1"/>
      <c r="E854" s="1"/>
      <c r="F854" s="1"/>
      <c r="G854" s="1"/>
      <c r="H854" s="1"/>
    </row>
    <row r="855" spans="1:8" x14ac:dyDescent="0.25">
      <c r="A855" s="3"/>
      <c r="B855" s="3"/>
      <c r="C855" s="3"/>
      <c r="D855" s="1"/>
      <c r="E855" s="1"/>
      <c r="F855" s="1"/>
      <c r="G855" s="1"/>
      <c r="H855" s="1"/>
    </row>
    <row r="856" spans="1:8" x14ac:dyDescent="0.25">
      <c r="A856" s="3"/>
      <c r="B856" s="3"/>
      <c r="C856" s="3"/>
      <c r="D856" s="1"/>
      <c r="E856" s="1"/>
      <c r="F856" s="1"/>
      <c r="G856" s="1"/>
      <c r="H856" s="1"/>
    </row>
    <row r="857" spans="1:8" x14ac:dyDescent="0.25">
      <c r="A857" s="1"/>
      <c r="B857" s="1"/>
      <c r="C857" s="1"/>
      <c r="D857" s="1"/>
      <c r="E857" s="1"/>
      <c r="F857" s="1"/>
      <c r="G857" s="1"/>
      <c r="H857" s="1"/>
    </row>
    <row r="858" spans="1:8" x14ac:dyDescent="0.25">
      <c r="A858" s="3"/>
      <c r="B858" s="3"/>
      <c r="C858" s="3"/>
      <c r="D858" s="1"/>
      <c r="E858" s="1"/>
      <c r="F858" s="1"/>
      <c r="G858" s="1"/>
      <c r="H858" s="1"/>
    </row>
    <row r="859" spans="1:8" x14ac:dyDescent="0.25">
      <c r="A859" s="1"/>
      <c r="B859" s="1"/>
      <c r="C859" s="1"/>
      <c r="D859" s="1"/>
      <c r="E859" s="1"/>
      <c r="F859" s="1"/>
      <c r="G859" s="1"/>
      <c r="H859" s="1"/>
    </row>
    <row r="860" spans="1:8" x14ac:dyDescent="0.25">
      <c r="A860" s="1"/>
      <c r="B860" s="1"/>
      <c r="C860" s="1"/>
      <c r="D860" s="1"/>
      <c r="E860" s="1"/>
      <c r="F860" s="1"/>
      <c r="G860" s="1"/>
      <c r="H860" s="1"/>
    </row>
    <row r="861" spans="1:8" x14ac:dyDescent="0.25">
      <c r="A861" s="4"/>
      <c r="B861" s="4"/>
      <c r="C861" s="4"/>
      <c r="D861" s="1"/>
      <c r="E861" s="1"/>
      <c r="F861" s="1"/>
      <c r="G861" s="1"/>
      <c r="H861" s="1"/>
    </row>
    <row r="862" spans="1:8" x14ac:dyDescent="0.25">
      <c r="A862" s="3"/>
      <c r="B862" s="3"/>
      <c r="C862" s="3"/>
      <c r="D862" s="1"/>
      <c r="E862" s="1"/>
      <c r="F862" s="1"/>
      <c r="G862" s="1"/>
      <c r="H862" s="1"/>
    </row>
    <row r="863" spans="1:8" x14ac:dyDescent="0.25">
      <c r="A863" s="3"/>
      <c r="B863" s="3"/>
      <c r="C863" s="3"/>
      <c r="D863" s="1"/>
      <c r="E863" s="1"/>
      <c r="F863" s="1"/>
      <c r="G863" s="1"/>
      <c r="H863" s="1"/>
    </row>
    <row r="864" spans="1:8" x14ac:dyDescent="0.25">
      <c r="A864" s="1"/>
      <c r="B864" s="1"/>
      <c r="C864" s="1"/>
      <c r="D864" s="1"/>
      <c r="E864" s="1"/>
      <c r="F864" s="1"/>
      <c r="G864" s="1"/>
      <c r="H864" s="1"/>
    </row>
    <row r="865" spans="1:8" x14ac:dyDescent="0.25">
      <c r="A865" s="3"/>
      <c r="B865" s="3"/>
      <c r="C865" s="3"/>
      <c r="D865" s="1"/>
      <c r="E865" s="1"/>
      <c r="F865" s="1"/>
      <c r="G865" s="1"/>
      <c r="H865" s="1"/>
    </row>
    <row r="866" spans="1:8" x14ac:dyDescent="0.25">
      <c r="A866" s="1"/>
      <c r="B866" s="1"/>
      <c r="C866" s="1"/>
      <c r="D866" s="1"/>
      <c r="E866" s="1"/>
      <c r="F866" s="1"/>
      <c r="G866" s="1"/>
      <c r="H866" s="1"/>
    </row>
    <row r="867" spans="1:8" x14ac:dyDescent="0.25">
      <c r="A867" s="1"/>
      <c r="B867" s="1"/>
      <c r="C867" s="1"/>
      <c r="D867" s="1"/>
      <c r="E867" s="1"/>
      <c r="F867" s="1"/>
      <c r="G867" s="1"/>
      <c r="H867" s="1"/>
    </row>
    <row r="868" spans="1:8" x14ac:dyDescent="0.25">
      <c r="A868" s="4"/>
      <c r="B868" s="4"/>
      <c r="C868" s="4"/>
      <c r="D868" s="1"/>
      <c r="E868" s="1"/>
      <c r="F868" s="1"/>
      <c r="G868" s="1"/>
      <c r="H868" s="1"/>
    </row>
    <row r="869" spans="1:8" x14ac:dyDescent="0.25">
      <c r="A869" s="3"/>
      <c r="B869" s="3"/>
      <c r="C869" s="3"/>
      <c r="D869" s="1"/>
      <c r="E869" s="1"/>
      <c r="F869" s="1"/>
      <c r="G869" s="1"/>
      <c r="H869" s="1"/>
    </row>
    <row r="870" spans="1:8" x14ac:dyDescent="0.25">
      <c r="A870" s="3"/>
      <c r="B870" s="3"/>
      <c r="C870" s="3"/>
      <c r="D870" s="1"/>
      <c r="E870" s="1"/>
      <c r="F870" s="1"/>
      <c r="G870" s="1"/>
      <c r="H870" s="1"/>
    </row>
    <row r="871" spans="1:8" x14ac:dyDescent="0.25">
      <c r="A871" s="1"/>
      <c r="B871" s="1"/>
      <c r="C871" s="1"/>
      <c r="D871" s="1"/>
      <c r="E871" s="1"/>
      <c r="F871" s="1"/>
      <c r="G871" s="1"/>
      <c r="H871" s="1"/>
    </row>
    <row r="872" spans="1:8" x14ac:dyDescent="0.25">
      <c r="A872" s="3"/>
      <c r="B872" s="3"/>
      <c r="C872" s="3"/>
      <c r="D872" s="1"/>
      <c r="E872" s="1"/>
      <c r="F872" s="1"/>
      <c r="G872" s="1"/>
      <c r="H872" s="1"/>
    </row>
    <row r="873" spans="1:8" x14ac:dyDescent="0.25">
      <c r="A873" s="1"/>
      <c r="B873" s="1"/>
      <c r="C873" s="1"/>
      <c r="D873" s="1"/>
      <c r="E873" s="1"/>
      <c r="F873" s="1"/>
      <c r="G873" s="1"/>
      <c r="H873" s="1"/>
    </row>
    <row r="874" spans="1:8" x14ac:dyDescent="0.25">
      <c r="A874" s="1"/>
      <c r="B874" s="1"/>
      <c r="C874" s="1"/>
      <c r="D874" s="1"/>
      <c r="E874" s="1"/>
      <c r="F874" s="1"/>
      <c r="G874" s="1"/>
      <c r="H874" s="1"/>
    </row>
    <row r="875" spans="1:8" x14ac:dyDescent="0.25">
      <c r="A875" s="4"/>
      <c r="B875" s="4"/>
      <c r="C875" s="4"/>
      <c r="D875" s="1"/>
      <c r="E875" s="1"/>
      <c r="F875" s="1"/>
      <c r="G875" s="1"/>
      <c r="H875" s="1"/>
    </row>
  </sheetData>
  <mergeCells count="49">
    <mergeCell ref="S5:U5"/>
    <mergeCell ref="Q5:R5"/>
    <mergeCell ref="D8:F8"/>
    <mergeCell ref="Q6:R6"/>
    <mergeCell ref="Q7:R7"/>
    <mergeCell ref="Q8:R8"/>
    <mergeCell ref="Q9:R9"/>
    <mergeCell ref="A40:E40"/>
    <mergeCell ref="A39:F39"/>
    <mergeCell ref="D22:F22"/>
    <mergeCell ref="H39:I39"/>
    <mergeCell ref="D16:F16"/>
    <mergeCell ref="D15:F15"/>
    <mergeCell ref="D11:F11"/>
    <mergeCell ref="D14:F14"/>
    <mergeCell ref="D13:F13"/>
    <mergeCell ref="Q10:R10"/>
    <mergeCell ref="D12:F12"/>
    <mergeCell ref="D20:F20"/>
    <mergeCell ref="D18:F18"/>
    <mergeCell ref="D34:F34"/>
    <mergeCell ref="D35:F35"/>
    <mergeCell ref="A47:L47"/>
    <mergeCell ref="D36:F36"/>
    <mergeCell ref="D33:F33"/>
    <mergeCell ref="A44:K44"/>
    <mergeCell ref="A48:L48"/>
    <mergeCell ref="A1:D1"/>
    <mergeCell ref="D7:F7"/>
    <mergeCell ref="D6:F6"/>
    <mergeCell ref="D9:F9"/>
    <mergeCell ref="F1:K1"/>
    <mergeCell ref="A2:K2"/>
    <mergeCell ref="A3:K3"/>
    <mergeCell ref="A4:K4"/>
    <mergeCell ref="A5:K5"/>
    <mergeCell ref="D10:F10"/>
    <mergeCell ref="D23:F23"/>
    <mergeCell ref="D17:F17"/>
    <mergeCell ref="A46:L46"/>
    <mergeCell ref="D19:F19"/>
    <mergeCell ref="D21:F21"/>
    <mergeCell ref="A26:J26"/>
    <mergeCell ref="D27:F27"/>
    <mergeCell ref="A30:J30"/>
    <mergeCell ref="D28:F28"/>
    <mergeCell ref="D29:F29"/>
    <mergeCell ref="D24:F24"/>
    <mergeCell ref="D25:F25"/>
  </mergeCells>
  <printOptions horizontalCentered="1"/>
  <pageMargins left="0.43307086614173229" right="0.31496062992125984" top="0.74803149606299213" bottom="0.31496062992125984" header="0.31496062992125984" footer="0.23622047244094491"/>
  <pageSetup paperSize="9" scale="9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A28" workbookViewId="0">
      <selection activeCell="K40" sqref="K40"/>
    </sheetView>
  </sheetViews>
  <sheetFormatPr defaultRowHeight="15" x14ac:dyDescent="0.25"/>
  <cols>
    <col min="1" max="1" width="5.85546875" customWidth="1"/>
    <col min="2" max="2" width="7.140625" customWidth="1"/>
    <col min="3" max="3" width="6.7109375" customWidth="1"/>
    <col min="4" max="4" width="31.42578125" customWidth="1"/>
    <col min="5" max="5" width="11" customWidth="1"/>
    <col min="6" max="6" width="9.140625" style="81"/>
    <col min="8" max="8" width="13.140625" customWidth="1"/>
  </cols>
  <sheetData>
    <row r="1" spans="1:10" ht="39.75" customHeight="1" x14ac:dyDescent="0.25">
      <c r="A1" s="63"/>
      <c r="B1" s="64"/>
      <c r="C1" s="64"/>
      <c r="D1" s="175" t="s">
        <v>146</v>
      </c>
      <c r="E1" s="175"/>
      <c r="F1" s="175"/>
      <c r="G1" s="175"/>
      <c r="H1" s="176"/>
    </row>
    <row r="2" spans="1:10" ht="15" customHeight="1" x14ac:dyDescent="0.25">
      <c r="A2" s="177" t="s">
        <v>148</v>
      </c>
      <c r="B2" s="175"/>
      <c r="C2" s="175"/>
      <c r="D2" s="175"/>
      <c r="E2" s="175"/>
      <c r="F2" s="175"/>
      <c r="G2" s="175"/>
      <c r="H2" s="176"/>
    </row>
    <row r="3" spans="1:10" ht="15" customHeight="1" x14ac:dyDescent="0.25">
      <c r="A3" s="177" t="s">
        <v>144</v>
      </c>
      <c r="B3" s="175"/>
      <c r="C3" s="175"/>
      <c r="D3" s="175"/>
      <c r="E3" s="175"/>
      <c r="F3" s="175"/>
      <c r="G3" s="175"/>
      <c r="H3" s="176"/>
    </row>
    <row r="4" spans="1:10" ht="15" customHeight="1" x14ac:dyDescent="0.25">
      <c r="A4" s="177" t="s">
        <v>125</v>
      </c>
      <c r="B4" s="175"/>
      <c r="C4" s="175"/>
      <c r="D4" s="175"/>
      <c r="E4" s="175"/>
      <c r="F4" s="175"/>
      <c r="G4" s="175"/>
      <c r="H4" s="176"/>
    </row>
    <row r="5" spans="1:10" ht="27" customHeight="1" x14ac:dyDescent="0.25">
      <c r="A5" s="177" t="s">
        <v>145</v>
      </c>
      <c r="B5" s="175"/>
      <c r="C5" s="175"/>
      <c r="D5" s="175"/>
      <c r="E5" s="175"/>
      <c r="F5" s="175"/>
      <c r="G5" s="175"/>
      <c r="H5" s="176"/>
    </row>
    <row r="6" spans="1:10" ht="16.5" customHeight="1" x14ac:dyDescent="0.25">
      <c r="A6" s="10" t="s">
        <v>38</v>
      </c>
      <c r="B6" s="66" t="s">
        <v>2</v>
      </c>
      <c r="C6" s="66" t="s">
        <v>3</v>
      </c>
      <c r="D6" s="67" t="s">
        <v>15</v>
      </c>
      <c r="E6" s="66" t="s">
        <v>4</v>
      </c>
      <c r="F6" s="75" t="s">
        <v>6</v>
      </c>
      <c r="G6" s="11" t="s">
        <v>18</v>
      </c>
      <c r="H6" s="11" t="s">
        <v>19</v>
      </c>
      <c r="I6" s="2"/>
    </row>
    <row r="7" spans="1:10" ht="15" customHeight="1" x14ac:dyDescent="0.25">
      <c r="A7" s="65" t="s">
        <v>42</v>
      </c>
      <c r="B7" s="65" t="s">
        <v>9</v>
      </c>
      <c r="C7" s="65">
        <v>44001</v>
      </c>
      <c r="D7" s="63" t="s">
        <v>16</v>
      </c>
      <c r="E7" s="65" t="s">
        <v>7</v>
      </c>
      <c r="F7" s="76">
        <f>'MEMÓRIA DE CÁLCULO'!I7</f>
        <v>26621.226999999999</v>
      </c>
      <c r="G7" s="41">
        <v>0.21</v>
      </c>
      <c r="H7" s="41">
        <f>PRODUCT(F6:G7)</f>
        <v>5590.4576699999998</v>
      </c>
      <c r="I7" s="2"/>
    </row>
    <row r="8" spans="1:10" ht="15" customHeight="1" x14ac:dyDescent="0.25">
      <c r="A8" s="65" t="s">
        <v>43</v>
      </c>
      <c r="B8" s="65" t="s">
        <v>9</v>
      </c>
      <c r="C8" s="65">
        <v>44010</v>
      </c>
      <c r="D8" s="63" t="s">
        <v>17</v>
      </c>
      <c r="E8" s="65" t="s">
        <v>8</v>
      </c>
      <c r="F8" s="76">
        <f>'MEMÓRIA DE CÁLCULO'!I8</f>
        <v>2662.1226999999999</v>
      </c>
      <c r="G8" s="41">
        <v>2.0299999999999998</v>
      </c>
      <c r="H8" s="41">
        <f>PRODUCT(F8:G8)</f>
        <v>5404.1090809999996</v>
      </c>
      <c r="I8" s="2"/>
    </row>
    <row r="9" spans="1:10" ht="24.75" customHeight="1" x14ac:dyDescent="0.25">
      <c r="A9" s="65" t="s">
        <v>44</v>
      </c>
      <c r="B9" s="65" t="s">
        <v>9</v>
      </c>
      <c r="C9" s="65">
        <v>44011</v>
      </c>
      <c r="D9" s="63" t="s">
        <v>10</v>
      </c>
      <c r="E9" s="65" t="s">
        <v>12</v>
      </c>
      <c r="F9" s="76">
        <f>'MEMÓRIA DE CÁLCULO'!I9</f>
        <v>41795.326389999995</v>
      </c>
      <c r="G9" s="41">
        <v>3.31</v>
      </c>
      <c r="H9" s="41">
        <f>PRODUCT(F9:G9)</f>
        <v>138342.53035089999</v>
      </c>
      <c r="I9" s="2"/>
    </row>
    <row r="10" spans="1:10" ht="29.25" customHeight="1" x14ac:dyDescent="0.25">
      <c r="A10" s="65" t="s">
        <v>45</v>
      </c>
      <c r="B10" s="65" t="s">
        <v>9</v>
      </c>
      <c r="C10" s="65">
        <v>44020</v>
      </c>
      <c r="D10" s="63" t="s">
        <v>132</v>
      </c>
      <c r="E10" s="65" t="s">
        <v>8</v>
      </c>
      <c r="F10" s="76">
        <f>'MEMÓRIA DE CÁLCULO'!I10</f>
        <v>4823.21</v>
      </c>
      <c r="G10" s="42">
        <v>3.41</v>
      </c>
      <c r="H10" s="42">
        <f>PRODUCT(F10:G10)</f>
        <v>16447.146100000002</v>
      </c>
      <c r="I10" s="2"/>
    </row>
    <row r="11" spans="1:10" ht="36.75" customHeight="1" x14ac:dyDescent="0.25">
      <c r="A11" s="65" t="s">
        <v>46</v>
      </c>
      <c r="B11" s="65" t="s">
        <v>9</v>
      </c>
      <c r="C11" s="65">
        <v>44021</v>
      </c>
      <c r="D11" s="63" t="s">
        <v>20</v>
      </c>
      <c r="E11" s="65" t="s">
        <v>12</v>
      </c>
      <c r="F11" s="76">
        <f>'MEMÓRIA DE CÁLCULO'!I11</f>
        <v>94655.496249999997</v>
      </c>
      <c r="G11" s="42">
        <v>2.82</v>
      </c>
      <c r="H11" s="42">
        <f>PRODUCT(F11:G11)</f>
        <v>266928.49942499999</v>
      </c>
      <c r="I11" s="2"/>
    </row>
    <row r="12" spans="1:10" ht="27.75" customHeight="1" x14ac:dyDescent="0.25">
      <c r="A12" s="65" t="s">
        <v>47</v>
      </c>
      <c r="B12" s="71" t="s">
        <v>9</v>
      </c>
      <c r="C12" s="71">
        <v>40101</v>
      </c>
      <c r="D12" s="72" t="s">
        <v>141</v>
      </c>
      <c r="E12" s="71" t="s">
        <v>8</v>
      </c>
      <c r="F12" s="76">
        <f>'MEMÓRIA DE CÁLCULO'!I12</f>
        <v>849.68</v>
      </c>
      <c r="G12" s="74">
        <v>5.0999999999999996</v>
      </c>
      <c r="H12" s="42">
        <f>PRODUCT(F12:G12)</f>
        <v>4333.3679999999995</v>
      </c>
      <c r="I12" s="38"/>
    </row>
    <row r="13" spans="1:10" ht="27.75" customHeight="1" x14ac:dyDescent="0.25">
      <c r="A13" s="65" t="s">
        <v>48</v>
      </c>
      <c r="B13" s="65" t="s">
        <v>9</v>
      </c>
      <c r="C13" s="65">
        <v>44052</v>
      </c>
      <c r="D13" s="63" t="s">
        <v>131</v>
      </c>
      <c r="E13" s="65" t="s">
        <v>7</v>
      </c>
      <c r="F13" s="76">
        <f>'MEMÓRIA DE CÁLCULO'!I13</f>
        <v>23625.934000000001</v>
      </c>
      <c r="G13" s="41">
        <v>2.56</v>
      </c>
      <c r="H13" s="42">
        <f>(F13*G13)</f>
        <v>60482.391040000002</v>
      </c>
      <c r="I13" s="38"/>
    </row>
    <row r="14" spans="1:10" ht="33.75" customHeight="1" x14ac:dyDescent="0.25">
      <c r="A14" s="65" t="s">
        <v>49</v>
      </c>
      <c r="B14" s="65" t="s">
        <v>9</v>
      </c>
      <c r="C14" s="65">
        <v>44101</v>
      </c>
      <c r="D14" s="63" t="s">
        <v>21</v>
      </c>
      <c r="E14" s="65" t="s">
        <v>8</v>
      </c>
      <c r="F14" s="76">
        <f>'MEMÓRIA DE CÁLCULO'!I14</f>
        <v>3543.8901000000001</v>
      </c>
      <c r="G14" s="41">
        <v>12.76</v>
      </c>
      <c r="H14" s="41">
        <f>(F14*G14)</f>
        <v>45220.037676</v>
      </c>
      <c r="I14" s="39"/>
      <c r="J14" t="s">
        <v>11</v>
      </c>
    </row>
    <row r="15" spans="1:10" ht="30.75" customHeight="1" x14ac:dyDescent="0.25">
      <c r="A15" s="65" t="s">
        <v>50</v>
      </c>
      <c r="B15" s="65" t="s">
        <v>9</v>
      </c>
      <c r="C15" s="65">
        <v>44102</v>
      </c>
      <c r="D15" s="63" t="s">
        <v>22</v>
      </c>
      <c r="E15" s="65" t="s">
        <v>12</v>
      </c>
      <c r="F15" s="76">
        <f>'MEMÓRIA DE CÁLCULO'!I15</f>
        <v>69548.843212499996</v>
      </c>
      <c r="G15" s="41">
        <v>2.82</v>
      </c>
      <c r="H15" s="41">
        <f>(F15*G15)</f>
        <v>196127.73785924999</v>
      </c>
      <c r="I15" s="2"/>
    </row>
    <row r="16" spans="1:10" ht="28.5" customHeight="1" x14ac:dyDescent="0.25">
      <c r="A16" s="65" t="s">
        <v>51</v>
      </c>
      <c r="B16" s="65" t="s">
        <v>9</v>
      </c>
      <c r="C16" s="65">
        <v>44150</v>
      </c>
      <c r="D16" s="63" t="s">
        <v>27</v>
      </c>
      <c r="E16" s="65" t="s">
        <v>8</v>
      </c>
      <c r="F16" s="76">
        <f>'MEMÓRIA DE CÁLCULO'!I16</f>
        <v>3543.8901000000001</v>
      </c>
      <c r="G16" s="41">
        <v>19.690000000000001</v>
      </c>
      <c r="H16" s="41">
        <f t="shared" ref="H16:H19" si="0">(F16*G16)</f>
        <v>69779.196069000012</v>
      </c>
      <c r="I16" s="2"/>
    </row>
    <row r="17" spans="1:14" ht="19.5" customHeight="1" x14ac:dyDescent="0.25">
      <c r="A17" s="65" t="s">
        <v>52</v>
      </c>
      <c r="B17" s="65" t="s">
        <v>9</v>
      </c>
      <c r="C17" s="65">
        <v>44200</v>
      </c>
      <c r="D17" s="63" t="s">
        <v>23</v>
      </c>
      <c r="E17" s="65" t="s">
        <v>7</v>
      </c>
      <c r="F17" s="76">
        <f>'MEMÓRIA DE CÁLCULO'!I17</f>
        <v>19517.553100000001</v>
      </c>
      <c r="G17" s="41">
        <v>0.45</v>
      </c>
      <c r="H17" s="41">
        <f t="shared" si="0"/>
        <v>8782.8988950000003</v>
      </c>
      <c r="I17" s="2"/>
    </row>
    <row r="18" spans="1:14" ht="21.75" customHeight="1" x14ac:dyDescent="0.25">
      <c r="A18" s="65" t="s">
        <v>53</v>
      </c>
      <c r="B18" s="65" t="s">
        <v>9</v>
      </c>
      <c r="C18" s="65">
        <v>44201</v>
      </c>
      <c r="D18" s="63" t="s">
        <v>24</v>
      </c>
      <c r="E18" s="65" t="s">
        <v>7</v>
      </c>
      <c r="F18" s="76">
        <f>'MEMÓRIA DE CÁLCULO'!I18</f>
        <v>19517.553100000001</v>
      </c>
      <c r="G18" s="41">
        <v>0.43</v>
      </c>
      <c r="H18" s="41">
        <f t="shared" si="0"/>
        <v>8392.5478330000005</v>
      </c>
      <c r="I18" s="2" t="s">
        <v>11</v>
      </c>
    </row>
    <row r="19" spans="1:14" ht="23.25" customHeight="1" x14ac:dyDescent="0.25">
      <c r="A19" s="65" t="s">
        <v>54</v>
      </c>
      <c r="B19" s="65" t="s">
        <v>9</v>
      </c>
      <c r="C19" s="65">
        <v>44204</v>
      </c>
      <c r="D19" s="63" t="s">
        <v>25</v>
      </c>
      <c r="E19" s="65" t="s">
        <v>8</v>
      </c>
      <c r="F19" s="76">
        <f>'MEMÓRIA DE CÁLCULO'!I19</f>
        <v>585.52659300000005</v>
      </c>
      <c r="G19" s="41">
        <v>457.2</v>
      </c>
      <c r="H19" s="41">
        <f t="shared" si="0"/>
        <v>267702.75831960002</v>
      </c>
      <c r="I19" s="2"/>
    </row>
    <row r="20" spans="1:14" ht="23.25" customHeight="1" x14ac:dyDescent="0.25">
      <c r="A20" s="65" t="s">
        <v>55</v>
      </c>
      <c r="B20" s="65" t="s">
        <v>9</v>
      </c>
      <c r="C20" s="65">
        <v>40460</v>
      </c>
      <c r="D20" s="63" t="s">
        <v>120</v>
      </c>
      <c r="E20" s="65" t="s">
        <v>13</v>
      </c>
      <c r="F20" s="76">
        <f>'MEMÓRIA DE CÁLCULO'!I20</f>
        <v>94855.308066000012</v>
      </c>
      <c r="G20" s="41">
        <v>0.82</v>
      </c>
      <c r="H20" s="41">
        <f xml:space="preserve"> (F20*G20)</f>
        <v>77781.352614120013</v>
      </c>
      <c r="I20" s="2"/>
    </row>
    <row r="21" spans="1:14" ht="23.25" customHeight="1" x14ac:dyDescent="0.25">
      <c r="A21" s="65" t="s">
        <v>56</v>
      </c>
      <c r="B21" s="65" t="s">
        <v>9</v>
      </c>
      <c r="C21" s="65">
        <v>40455</v>
      </c>
      <c r="D21" s="63" t="s">
        <v>119</v>
      </c>
      <c r="E21" s="65" t="s">
        <v>12</v>
      </c>
      <c r="F21" s="76">
        <f>'MEMÓRIA DE CÁLCULO'!I21</f>
        <v>27024.42783198446</v>
      </c>
      <c r="G21" s="41">
        <v>1.24</v>
      </c>
      <c r="H21" s="41">
        <f>(F21*G21)</f>
        <v>33510.290511660729</v>
      </c>
      <c r="I21" s="2"/>
    </row>
    <row r="22" spans="1:14" ht="15" customHeight="1" x14ac:dyDescent="0.25">
      <c r="A22" s="65" t="s">
        <v>57</v>
      </c>
      <c r="B22" s="65" t="s">
        <v>9</v>
      </c>
      <c r="C22" s="65">
        <v>44450</v>
      </c>
      <c r="D22" s="63" t="s">
        <v>123</v>
      </c>
      <c r="E22" s="65" t="s">
        <v>14</v>
      </c>
      <c r="F22" s="76">
        <f>'MEMÓRIA DE CÁLCULO'!I22</f>
        <v>2365.3029999999999</v>
      </c>
      <c r="G22" s="41">
        <v>14.04</v>
      </c>
      <c r="H22" s="41">
        <f>(F22*G22)</f>
        <v>33208.854119999996</v>
      </c>
      <c r="I22" s="2"/>
    </row>
    <row r="23" spans="1:14" ht="18" customHeight="1" x14ac:dyDescent="0.25">
      <c r="A23" s="65" t="s">
        <v>122</v>
      </c>
      <c r="B23" s="65" t="s">
        <v>9</v>
      </c>
      <c r="C23" s="65">
        <v>44455</v>
      </c>
      <c r="D23" s="63" t="s">
        <v>26</v>
      </c>
      <c r="E23" s="65" t="s">
        <v>14</v>
      </c>
      <c r="F23" s="76">
        <f>'MEMÓRIA DE CÁLCULO'!I23</f>
        <v>2365.3029999999999</v>
      </c>
      <c r="G23" s="41">
        <v>43.84</v>
      </c>
      <c r="H23" s="41">
        <f>F23*G23</f>
        <v>103694.88352</v>
      </c>
      <c r="I23" s="2"/>
    </row>
    <row r="24" spans="1:14" ht="23.25" customHeight="1" x14ac:dyDescent="0.25">
      <c r="A24" s="110" t="s">
        <v>181</v>
      </c>
      <c r="B24" s="110" t="s">
        <v>9</v>
      </c>
      <c r="C24" s="71">
        <v>40804</v>
      </c>
      <c r="D24" s="112" t="s">
        <v>176</v>
      </c>
      <c r="E24" s="71" t="s">
        <v>14</v>
      </c>
      <c r="F24" s="109">
        <f>'DADOS RECAPEMENTO'!F12</f>
        <v>823.74300000000005</v>
      </c>
      <c r="G24" s="41">
        <v>4.84</v>
      </c>
      <c r="H24" s="41">
        <f t="shared" ref="H24:H25" si="1">F24*G24</f>
        <v>3986.9161200000003</v>
      </c>
      <c r="I24" s="2"/>
    </row>
    <row r="25" spans="1:14" ht="23.25" customHeight="1" x14ac:dyDescent="0.25">
      <c r="A25" s="110" t="s">
        <v>182</v>
      </c>
      <c r="B25" s="110" t="s">
        <v>9</v>
      </c>
      <c r="C25" s="71">
        <v>40800</v>
      </c>
      <c r="D25" s="112" t="s">
        <v>178</v>
      </c>
      <c r="E25" s="71" t="s">
        <v>14</v>
      </c>
      <c r="F25" s="109">
        <f>F24</f>
        <v>823.74300000000005</v>
      </c>
      <c r="G25" s="41">
        <v>12.97</v>
      </c>
      <c r="H25" s="41">
        <f t="shared" si="1"/>
        <v>10683.946710000002</v>
      </c>
      <c r="I25" s="2"/>
    </row>
    <row r="26" spans="1:14" ht="16.5" customHeight="1" x14ac:dyDescent="0.25">
      <c r="A26" s="184" t="s">
        <v>180</v>
      </c>
      <c r="B26" s="184"/>
      <c r="C26" s="184"/>
      <c r="D26" s="184"/>
      <c r="E26" s="184"/>
      <c r="F26" s="184"/>
      <c r="G26" s="184"/>
      <c r="H26" s="114">
        <f>SUM(H7:H25)</f>
        <v>1356399.9219145309</v>
      </c>
      <c r="I26" s="2"/>
    </row>
    <row r="27" spans="1:14" ht="17.25" customHeight="1" x14ac:dyDescent="0.25">
      <c r="A27" s="10" t="s">
        <v>37</v>
      </c>
      <c r="B27" s="111" t="s">
        <v>2</v>
      </c>
      <c r="C27" s="111" t="s">
        <v>3</v>
      </c>
      <c r="D27" s="111" t="s">
        <v>153</v>
      </c>
      <c r="E27" s="111" t="s">
        <v>4</v>
      </c>
      <c r="F27" s="75" t="s">
        <v>6</v>
      </c>
      <c r="G27" s="111" t="s">
        <v>18</v>
      </c>
      <c r="H27" s="111" t="s">
        <v>19</v>
      </c>
      <c r="I27" s="2"/>
      <c r="N27" s="69"/>
    </row>
    <row r="28" spans="1:14" ht="25.5" customHeight="1" x14ac:dyDescent="0.25">
      <c r="A28" s="110" t="s">
        <v>1</v>
      </c>
      <c r="B28" s="110" t="s">
        <v>9</v>
      </c>
      <c r="C28" s="45">
        <v>41414</v>
      </c>
      <c r="D28" s="115" t="s">
        <v>171</v>
      </c>
      <c r="E28" s="45" t="s">
        <v>172</v>
      </c>
      <c r="F28" s="105">
        <v>9</v>
      </c>
      <c r="G28" s="106">
        <v>140.35</v>
      </c>
      <c r="H28" s="106">
        <f>F28*G28</f>
        <v>1263.1499999999999</v>
      </c>
      <c r="I28" s="2"/>
    </row>
    <row r="29" spans="1:14" ht="24" customHeight="1" x14ac:dyDescent="0.25">
      <c r="A29" s="110" t="s">
        <v>36</v>
      </c>
      <c r="B29" s="110" t="s">
        <v>9</v>
      </c>
      <c r="C29" s="45">
        <v>41350</v>
      </c>
      <c r="D29" s="115" t="s">
        <v>174</v>
      </c>
      <c r="E29" s="45" t="s">
        <v>4</v>
      </c>
      <c r="F29" s="105">
        <v>3</v>
      </c>
      <c r="G29" s="106">
        <v>468.79</v>
      </c>
      <c r="H29" s="106">
        <f>F29*G29</f>
        <v>1406.3700000000001</v>
      </c>
      <c r="I29" s="2"/>
    </row>
    <row r="30" spans="1:14" ht="15" customHeight="1" x14ac:dyDescent="0.25">
      <c r="A30" s="185" t="s">
        <v>180</v>
      </c>
      <c r="B30" s="186"/>
      <c r="C30" s="186"/>
      <c r="D30" s="186"/>
      <c r="E30" s="186"/>
      <c r="F30" s="186"/>
      <c r="G30" s="187"/>
      <c r="H30" s="106">
        <f>SUM(H28:H29)</f>
        <v>2669.52</v>
      </c>
      <c r="I30" s="2"/>
    </row>
    <row r="31" spans="1:14" x14ac:dyDescent="0.25">
      <c r="A31" s="188" t="s">
        <v>31</v>
      </c>
      <c r="B31" s="188"/>
      <c r="C31" s="188"/>
      <c r="D31" s="188"/>
      <c r="E31" s="188"/>
      <c r="F31" s="188"/>
      <c r="G31" s="189"/>
      <c r="H31" s="28">
        <f>H26+H30</f>
        <v>1359069.4419145309</v>
      </c>
      <c r="I31" s="2"/>
    </row>
    <row r="32" spans="1:14" ht="15" customHeight="1" x14ac:dyDescent="0.25">
      <c r="A32" s="178" t="s">
        <v>127</v>
      </c>
      <c r="B32" s="179"/>
      <c r="C32" s="179"/>
      <c r="D32" s="179"/>
      <c r="E32" s="179"/>
      <c r="F32" s="179"/>
      <c r="G32" s="179"/>
      <c r="H32" s="180"/>
      <c r="I32" s="2"/>
    </row>
    <row r="33" spans="1:10" ht="14.25" customHeight="1" x14ac:dyDescent="0.25">
      <c r="A33" s="10" t="s">
        <v>37</v>
      </c>
      <c r="B33" s="66" t="s">
        <v>2</v>
      </c>
      <c r="C33" s="66" t="s">
        <v>3</v>
      </c>
      <c r="D33" s="67" t="s">
        <v>33</v>
      </c>
      <c r="E33" s="66" t="s">
        <v>4</v>
      </c>
      <c r="F33" s="75" t="s">
        <v>6</v>
      </c>
      <c r="G33" s="11" t="s">
        <v>18</v>
      </c>
      <c r="H33" s="11" t="s">
        <v>19</v>
      </c>
      <c r="I33" s="2"/>
    </row>
    <row r="34" spans="1:10" ht="25.5" customHeight="1" x14ac:dyDescent="0.25">
      <c r="A34" s="65" t="s">
        <v>1</v>
      </c>
      <c r="B34" s="65" t="s">
        <v>28</v>
      </c>
      <c r="C34" s="65" t="s">
        <v>29</v>
      </c>
      <c r="D34" s="63" t="s">
        <v>143</v>
      </c>
      <c r="E34" s="65" t="s">
        <v>93</v>
      </c>
      <c r="F34" s="76">
        <f>F17/1000</f>
        <v>19.517553100000001</v>
      </c>
      <c r="G34" s="41">
        <f>'PRODUTOS BETUMINOSOS'!I32</f>
        <v>3636.8955256387721</v>
      </c>
      <c r="H34" s="41">
        <f>G34*F34</f>
        <v>70983.301540807151</v>
      </c>
      <c r="I34" s="2"/>
    </row>
    <row r="35" spans="1:10" ht="15" customHeight="1" x14ac:dyDescent="0.25">
      <c r="A35" s="65" t="s">
        <v>36</v>
      </c>
      <c r="B35" s="65" t="s">
        <v>28</v>
      </c>
      <c r="C35" s="65" t="s">
        <v>29</v>
      </c>
      <c r="D35" s="63" t="s">
        <v>35</v>
      </c>
      <c r="E35" s="65" t="s">
        <v>93</v>
      </c>
      <c r="F35" s="76">
        <f>F34/2</f>
        <v>9.7587765500000003</v>
      </c>
      <c r="G35" s="41">
        <f>'PRODUTOS BETUMINOSOS'!I33</f>
        <v>3777.0076638594865</v>
      </c>
      <c r="H35" s="41">
        <f>G35*F35</f>
        <v>36858.973819242237</v>
      </c>
      <c r="I35" s="2"/>
    </row>
    <row r="36" spans="1:10" ht="15" customHeight="1" x14ac:dyDescent="0.25">
      <c r="A36" s="65" t="s">
        <v>41</v>
      </c>
      <c r="B36" s="65" t="s">
        <v>28</v>
      </c>
      <c r="C36" s="65" t="s">
        <v>29</v>
      </c>
      <c r="D36" s="63" t="s">
        <v>34</v>
      </c>
      <c r="E36" s="65" t="s">
        <v>93</v>
      </c>
      <c r="F36" s="76">
        <f>F19*'DADOS RECAPEMENTO'!A10*'DADOS RECAPEMENTO'!D12</f>
        <v>73.073718806400009</v>
      </c>
      <c r="G36" s="41">
        <f>'PRODUTOS BETUMINOSOS'!I34</f>
        <v>5355.2267550538418</v>
      </c>
      <c r="H36" s="41">
        <f>G36*F36</f>
        <v>391326.33404331439</v>
      </c>
    </row>
    <row r="37" spans="1:10" x14ac:dyDescent="0.25">
      <c r="A37" s="3"/>
      <c r="B37" s="3"/>
      <c r="C37" s="3"/>
      <c r="D37" s="2"/>
      <c r="E37" s="2" t="s">
        <v>11</v>
      </c>
      <c r="F37" s="79"/>
      <c r="G37" s="46" t="s">
        <v>31</v>
      </c>
      <c r="H37" s="28">
        <f>SUM(H34:H36)</f>
        <v>499168.60940336378</v>
      </c>
    </row>
    <row r="38" spans="1:10" ht="15" customHeight="1" x14ac:dyDescent="0.25">
      <c r="A38" s="178" t="s">
        <v>179</v>
      </c>
      <c r="B38" s="179"/>
      <c r="C38" s="179"/>
      <c r="D38" s="180"/>
      <c r="E38" s="15"/>
      <c r="F38" s="95"/>
      <c r="G38" s="17"/>
      <c r="H38" s="17"/>
      <c r="I38" s="5"/>
    </row>
    <row r="39" spans="1:10" ht="15" customHeight="1" x14ac:dyDescent="0.25">
      <c r="A39" s="181" t="s">
        <v>40</v>
      </c>
      <c r="B39" s="182"/>
      <c r="C39" s="183"/>
      <c r="D39" s="20">
        <f>H37+H31</f>
        <v>1858238.0513178948</v>
      </c>
      <c r="E39" s="44"/>
      <c r="F39" s="96"/>
      <c r="G39" s="18"/>
      <c r="H39" s="18"/>
      <c r="I39" s="5"/>
    </row>
    <row r="40" spans="1:10" ht="15.75" x14ac:dyDescent="0.25">
      <c r="A40" s="142" t="s">
        <v>184</v>
      </c>
      <c r="B40" s="142"/>
      <c r="C40" s="142"/>
      <c r="D40" s="142"/>
      <c r="E40" s="142"/>
      <c r="F40" s="142"/>
      <c r="G40" s="142"/>
      <c r="H40" s="142"/>
      <c r="I40" s="49"/>
      <c r="J40" s="47"/>
    </row>
    <row r="41" spans="1:10" x14ac:dyDescent="0.25">
      <c r="A41" s="1"/>
      <c r="B41" s="1"/>
      <c r="C41" s="1"/>
      <c r="D41" s="1"/>
      <c r="E41" s="1"/>
      <c r="F41" s="97"/>
    </row>
    <row r="42" spans="1:10" ht="15.75" x14ac:dyDescent="0.25">
      <c r="A42" s="120" t="s">
        <v>130</v>
      </c>
      <c r="B42" s="120"/>
      <c r="C42" s="120"/>
      <c r="D42" s="120"/>
      <c r="E42" s="120"/>
      <c r="F42" s="120"/>
      <c r="G42" s="120"/>
      <c r="H42" s="120"/>
      <c r="I42" s="120"/>
      <c r="J42" s="50"/>
    </row>
    <row r="43" spans="1:10" ht="15.75" x14ac:dyDescent="0.25">
      <c r="A43" s="121" t="s">
        <v>128</v>
      </c>
      <c r="B43" s="121"/>
      <c r="C43" s="121"/>
      <c r="D43" s="121"/>
      <c r="E43" s="121"/>
      <c r="F43" s="121"/>
      <c r="G43" s="121"/>
      <c r="H43" s="121"/>
      <c r="I43" s="51"/>
      <c r="J43" s="51"/>
    </row>
    <row r="44" spans="1:10" ht="15.75" x14ac:dyDescent="0.25">
      <c r="A44" s="121" t="s">
        <v>129</v>
      </c>
      <c r="B44" s="121"/>
      <c r="C44" s="121"/>
      <c r="D44" s="121"/>
      <c r="E44" s="121"/>
      <c r="F44" s="121"/>
      <c r="G44" s="121"/>
      <c r="H44" s="121"/>
      <c r="I44" s="51"/>
      <c r="J44" s="51"/>
    </row>
  </sheetData>
  <mergeCells count="15">
    <mergeCell ref="A43:H43"/>
    <mergeCell ref="A44:H44"/>
    <mergeCell ref="D1:H1"/>
    <mergeCell ref="A42:I42"/>
    <mergeCell ref="A2:H2"/>
    <mergeCell ref="A3:H3"/>
    <mergeCell ref="A4:H4"/>
    <mergeCell ref="A5:H5"/>
    <mergeCell ref="A32:H32"/>
    <mergeCell ref="A39:C39"/>
    <mergeCell ref="A38:D38"/>
    <mergeCell ref="A26:G26"/>
    <mergeCell ref="A30:G30"/>
    <mergeCell ref="A31:G31"/>
    <mergeCell ref="A40:H40"/>
  </mergeCells>
  <pageMargins left="0.70866141732283472" right="0.70866141732283472" top="0.55118110236220474" bottom="0.55118110236220474" header="0.31496062992125984" footer="0.31496062992125984"/>
  <pageSetup paperSize="9" scale="84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DADOS RECAPEMENTO</vt:lpstr>
      <vt:lpstr>PRODUTOS BETUMINOSOS</vt:lpstr>
      <vt:lpstr>MEMÓRIA DE CÁLCULO</vt:lpstr>
      <vt:lpstr>ORÇAMENTO</vt:lpstr>
      <vt:lpstr>'DADOS RECAPEMENTO'!Area_de_impressao</vt:lpstr>
      <vt:lpstr>'MEMÓRIA DE CÁLCULO'!Area_de_impressao</vt:lpstr>
      <vt:lpstr>ORÇAMENTO!Area_de_impressao</vt:lpstr>
      <vt:lpstr>'PRODUTOS BETUMINOSOS'!Area_de_impressao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2021-06-30T12:08:35Z</cp:lastPrinted>
  <dcterms:created xsi:type="dcterms:W3CDTF">2019-01-22T17:17:15Z</dcterms:created>
  <dcterms:modified xsi:type="dcterms:W3CDTF">2021-07-19T17:07:03Z</dcterms:modified>
</cp:coreProperties>
</file>