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ados\PROCESSOS - EM ANÁLISE\PROCESSOS 2025-2028\UBS\UBS Maria Carolina - CASTELO\01_Projetos_e_Estudos\Orçamento Base e Composições\"/>
    </mc:Choice>
  </mc:AlternateContent>
  <bookViews>
    <workbookView xWindow="0" yWindow="0" windowWidth="28800" windowHeight="11910" activeTab="1"/>
  </bookViews>
  <sheets>
    <sheet name="MEMÓRIA DE CÁLCULO" sheetId="1" r:id="rId1"/>
    <sheet name="ORÇAMENTO " sheetId="2" r:id="rId2"/>
    <sheet name="CRONOGRAMA" sheetId="6" r:id="rId3"/>
    <sheet name="COMPOSIÇÃO " sheetId="4" state="hidden" r:id="rId4"/>
    <sheet name="COMPOSIÇÃO BDI" sheetId="5" r:id="rId5"/>
  </sheets>
  <externalReferences>
    <externalReference r:id="rId6"/>
  </externalReferences>
  <definedNames>
    <definedName name="_xlnm.Print_Area" localSheetId="3">'COMPOSIÇÃO '!$A$2:$H$17</definedName>
    <definedName name="_xlnm.Print_Area" localSheetId="2">CRONOGRAMA!$A$1:$I$34</definedName>
    <definedName name="_xlnm.Print_Area" localSheetId="0">'MEMÓRIA DE CÁLCULO'!$A$1:$G$299</definedName>
    <definedName name="_xlnm.Print_Area" localSheetId="1">'ORÇAMENTO '!$A$1:$J$128</definedName>
  </definedNames>
  <calcPr calcId="162913"/>
</workbook>
</file>

<file path=xl/calcChain.xml><?xml version="1.0" encoding="utf-8"?>
<calcChain xmlns="http://schemas.openxmlformats.org/spreadsheetml/2006/main">
  <c r="I12" i="6" l="1"/>
  <c r="E277" i="1"/>
  <c r="E24" i="2"/>
  <c r="D24" i="2"/>
  <c r="C24" i="2"/>
  <c r="E32" i="1"/>
  <c r="G32" i="1"/>
  <c r="G31" i="1" l="1"/>
  <c r="F24" i="2" l="1"/>
  <c r="J24" i="2" l="1"/>
  <c r="J22" i="2" s="1"/>
  <c r="I24" i="2"/>
  <c r="I22" i="2" s="1"/>
  <c r="C12" i="6" l="1"/>
  <c r="G125" i="1"/>
  <c r="E116" i="1"/>
  <c r="C87" i="2"/>
  <c r="D87" i="2"/>
  <c r="E87" i="2"/>
  <c r="E85" i="2"/>
  <c r="E86" i="2"/>
  <c r="D85" i="2"/>
  <c r="D86" i="2"/>
  <c r="C85" i="2"/>
  <c r="C86" i="2"/>
  <c r="G149" i="1"/>
  <c r="G148" i="1" s="1"/>
  <c r="F87" i="2" s="1"/>
  <c r="I87" i="2" s="1"/>
  <c r="G147" i="1"/>
  <c r="G146" i="1"/>
  <c r="F86" i="2" s="1"/>
  <c r="I86" i="2" s="1"/>
  <c r="G145" i="1"/>
  <c r="G144" i="1"/>
  <c r="F85" i="2" s="1"/>
  <c r="I85" i="2" s="1"/>
  <c r="E91" i="2"/>
  <c r="D91" i="2"/>
  <c r="C91" i="2"/>
  <c r="G155" i="1"/>
  <c r="G154" i="1"/>
  <c r="F91" i="2" s="1"/>
  <c r="I91" i="2" s="1"/>
  <c r="E269" i="1"/>
  <c r="E161" i="1"/>
  <c r="E163" i="1"/>
  <c r="E56" i="2"/>
  <c r="D56" i="2"/>
  <c r="C56" i="2"/>
  <c r="G143" i="1"/>
  <c r="G142" i="1" s="1"/>
  <c r="F84" i="2" s="1"/>
  <c r="J84" i="2" s="1"/>
  <c r="E84" i="2"/>
  <c r="D84" i="2"/>
  <c r="C84" i="2"/>
  <c r="E78" i="2"/>
  <c r="D78" i="2"/>
  <c r="C78" i="2"/>
  <c r="G133" i="1"/>
  <c r="G132" i="1"/>
  <c r="F78" i="2" s="1"/>
  <c r="J78" i="2" s="1"/>
  <c r="G94" i="1"/>
  <c r="G93" i="1" s="1"/>
  <c r="D118" i="2"/>
  <c r="C118" i="2"/>
  <c r="E117" i="2"/>
  <c r="D117" i="2"/>
  <c r="C117" i="2"/>
  <c r="C65" i="2"/>
  <c r="D65" i="2"/>
  <c r="E65" i="2"/>
  <c r="F65" i="2"/>
  <c r="J65" i="2" s="1"/>
  <c r="G112" i="1"/>
  <c r="G111" i="1" s="1"/>
  <c r="G289" i="1"/>
  <c r="G288" i="1" s="1"/>
  <c r="F118" i="2" s="1"/>
  <c r="J118" i="2" s="1"/>
  <c r="J87" i="2" l="1"/>
  <c r="J85" i="2"/>
  <c r="J86" i="2"/>
  <c r="J91" i="2"/>
  <c r="I84" i="2"/>
  <c r="I78" i="2"/>
  <c r="I118" i="2"/>
  <c r="I65" i="2"/>
  <c r="B24" i="6"/>
  <c r="B23" i="6"/>
  <c r="B22" i="6"/>
  <c r="B21" i="6"/>
  <c r="B20" i="6"/>
  <c r="B19" i="6"/>
  <c r="B18" i="6"/>
  <c r="B17" i="6"/>
  <c r="B16" i="6"/>
  <c r="B15" i="6"/>
  <c r="B14" i="6"/>
  <c r="B13" i="6"/>
  <c r="B11" i="6"/>
  <c r="I23" i="6"/>
  <c r="I20" i="6"/>
  <c r="E64" i="2"/>
  <c r="D64" i="2"/>
  <c r="C64" i="2"/>
  <c r="E110" i="1"/>
  <c r="G124" i="1"/>
  <c r="F74" i="2"/>
  <c r="J74" i="2" s="1"/>
  <c r="E74" i="2"/>
  <c r="D74" i="2"/>
  <c r="C74" i="2"/>
  <c r="E73" i="2"/>
  <c r="D73" i="2"/>
  <c r="C73" i="2"/>
  <c r="G127" i="1"/>
  <c r="G126" i="1" s="1"/>
  <c r="F73" i="2" l="1"/>
  <c r="J73" i="2" s="1"/>
  <c r="G123" i="1"/>
  <c r="I74" i="2"/>
  <c r="G110" i="1"/>
  <c r="G109" i="1" s="1"/>
  <c r="F64" i="2" s="1"/>
  <c r="I64" i="2" s="1"/>
  <c r="I73" i="2" l="1"/>
  <c r="J64" i="2"/>
  <c r="E273" i="1"/>
  <c r="G273" i="1" s="1"/>
  <c r="G272" i="1" s="1"/>
  <c r="F108" i="2" s="1"/>
  <c r="I108" i="2" s="1"/>
  <c r="C108" i="2"/>
  <c r="D108" i="2"/>
  <c r="E108" i="2"/>
  <c r="E263" i="1"/>
  <c r="G263" i="1" s="1"/>
  <c r="E262" i="1"/>
  <c r="E271" i="1"/>
  <c r="G271" i="1" s="1"/>
  <c r="G230" i="1"/>
  <c r="G231" i="1"/>
  <c r="G260" i="1"/>
  <c r="G259" i="1"/>
  <c r="G245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29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72" i="1"/>
  <c r="E267" i="1"/>
  <c r="G267" i="1" s="1"/>
  <c r="E265" i="1"/>
  <c r="G265" i="1" s="1"/>
  <c r="C103" i="2"/>
  <c r="C104" i="2"/>
  <c r="C106" i="2"/>
  <c r="C107" i="2"/>
  <c r="C97" i="2"/>
  <c r="C98" i="2"/>
  <c r="D97" i="2"/>
  <c r="D98" i="2"/>
  <c r="G116" i="1"/>
  <c r="E287" i="1"/>
  <c r="G287" i="1" s="1"/>
  <c r="G286" i="1" s="1"/>
  <c r="F117" i="2" s="1"/>
  <c r="E116" i="2"/>
  <c r="D116" i="2"/>
  <c r="C116" i="2"/>
  <c r="G82" i="1"/>
  <c r="G90" i="1"/>
  <c r="G88" i="1"/>
  <c r="G86" i="1"/>
  <c r="J117" i="2" l="1"/>
  <c r="I117" i="2"/>
  <c r="J108" i="2"/>
  <c r="G200" i="1"/>
  <c r="G228" i="1"/>
  <c r="G170" i="1"/>
  <c r="C114" i="2"/>
  <c r="D114" i="2"/>
  <c r="E114" i="2"/>
  <c r="E115" i="2"/>
  <c r="D115" i="2"/>
  <c r="C115" i="2"/>
  <c r="E111" i="2"/>
  <c r="D111" i="2"/>
  <c r="C111" i="2"/>
  <c r="E107" i="2"/>
  <c r="D107" i="2"/>
  <c r="E106" i="2"/>
  <c r="D106" i="2"/>
  <c r="E105" i="2"/>
  <c r="D105" i="2"/>
  <c r="E104" i="2"/>
  <c r="D104" i="2"/>
  <c r="E97" i="2"/>
  <c r="E60" i="2"/>
  <c r="D60" i="2"/>
  <c r="C60" i="2"/>
  <c r="E59" i="2"/>
  <c r="D59" i="2"/>
  <c r="C59" i="2"/>
  <c r="G283" i="1"/>
  <c r="G282" i="1" s="1"/>
  <c r="F115" i="2" s="1"/>
  <c r="J115" i="2" s="1"/>
  <c r="G281" i="1"/>
  <c r="G280" i="1" s="1"/>
  <c r="F114" i="2" s="1"/>
  <c r="I114" i="2" s="1"/>
  <c r="G277" i="1"/>
  <c r="G276" i="1" s="1"/>
  <c r="G153" i="1"/>
  <c r="G141" i="1"/>
  <c r="G140" i="1" s="1"/>
  <c r="G139" i="1"/>
  <c r="G137" i="1"/>
  <c r="G270" i="1"/>
  <c r="F107" i="2" s="1"/>
  <c r="J107" i="2" s="1"/>
  <c r="G269" i="1"/>
  <c r="G268" i="1"/>
  <c r="F106" i="2" s="1"/>
  <c r="J106" i="2" s="1"/>
  <c r="G266" i="1"/>
  <c r="F105" i="2" s="1"/>
  <c r="I105" i="2" s="1"/>
  <c r="G264" i="1"/>
  <c r="F104" i="2" s="1"/>
  <c r="I104" i="2" s="1"/>
  <c r="E165" i="1"/>
  <c r="G165" i="1" s="1"/>
  <c r="G164" i="1" s="1"/>
  <c r="F97" i="2" s="1"/>
  <c r="J97" i="2" s="1"/>
  <c r="G167" i="1"/>
  <c r="G166" i="1" s="1"/>
  <c r="G163" i="1"/>
  <c r="G162" i="1" s="1"/>
  <c r="G161" i="1"/>
  <c r="G160" i="1" s="1"/>
  <c r="G66" i="1"/>
  <c r="G65" i="1" s="1"/>
  <c r="G64" i="1"/>
  <c r="G63" i="1" s="1"/>
  <c r="G45" i="1"/>
  <c r="G85" i="1"/>
  <c r="G87" i="1"/>
  <c r="G89" i="1"/>
  <c r="G199" i="1" l="1"/>
  <c r="F111" i="2"/>
  <c r="J111" i="2" s="1"/>
  <c r="J114" i="2"/>
  <c r="J105" i="2"/>
  <c r="I115" i="2"/>
  <c r="J104" i="2"/>
  <c r="I106" i="2"/>
  <c r="I107" i="2"/>
  <c r="I97" i="2"/>
  <c r="G26" i="1"/>
  <c r="E28" i="1"/>
  <c r="G17" i="1"/>
  <c r="E13" i="1"/>
  <c r="G19" i="1"/>
  <c r="G18" i="1" s="1"/>
  <c r="G21" i="1"/>
  <c r="G20" i="1" s="1"/>
  <c r="G23" i="1"/>
  <c r="G22" i="1" s="1"/>
  <c r="G25" i="1"/>
  <c r="I111" i="2" l="1"/>
  <c r="G24" i="1"/>
  <c r="I15" i="6"/>
  <c r="I16" i="6"/>
  <c r="I13" i="6"/>
  <c r="I11" i="6"/>
  <c r="G61" i="1" l="1"/>
  <c r="E103" i="2"/>
  <c r="D103" i="2"/>
  <c r="E102" i="2"/>
  <c r="D102" i="2"/>
  <c r="C102" i="2"/>
  <c r="E101" i="2"/>
  <c r="D101" i="2"/>
  <c r="C101" i="2"/>
  <c r="E98" i="2"/>
  <c r="E96" i="2"/>
  <c r="D96" i="2"/>
  <c r="C96" i="2"/>
  <c r="E95" i="2"/>
  <c r="D95" i="2"/>
  <c r="C95" i="2"/>
  <c r="E94" i="2"/>
  <c r="D94" i="2"/>
  <c r="C94" i="2"/>
  <c r="E83" i="2"/>
  <c r="D83" i="2"/>
  <c r="C83" i="2"/>
  <c r="E82" i="2"/>
  <c r="D82" i="2"/>
  <c r="C82" i="2"/>
  <c r="E81" i="2"/>
  <c r="D81" i="2"/>
  <c r="C81" i="2"/>
  <c r="E58" i="2"/>
  <c r="D58" i="2"/>
  <c r="C58" i="2"/>
  <c r="E57" i="2"/>
  <c r="D57" i="2"/>
  <c r="C57" i="2"/>
  <c r="E55" i="2"/>
  <c r="D55" i="2"/>
  <c r="C55" i="2"/>
  <c r="E54" i="2"/>
  <c r="D54" i="2"/>
  <c r="C54" i="2"/>
  <c r="E53" i="2"/>
  <c r="D53" i="2"/>
  <c r="C53" i="2"/>
  <c r="E52" i="2"/>
  <c r="D52" i="2"/>
  <c r="C52" i="2"/>
  <c r="E51" i="2"/>
  <c r="D51" i="2"/>
  <c r="C51" i="2"/>
  <c r="E42" i="2"/>
  <c r="D42" i="2"/>
  <c r="C42" i="2"/>
  <c r="E41" i="2"/>
  <c r="D41" i="2"/>
  <c r="C41" i="2"/>
  <c r="E40" i="2"/>
  <c r="D40" i="2"/>
  <c r="C40" i="2"/>
  <c r="E39" i="2"/>
  <c r="D39" i="2"/>
  <c r="C39" i="2"/>
  <c r="E38" i="2"/>
  <c r="D38" i="2"/>
  <c r="C38" i="2"/>
  <c r="E37" i="2"/>
  <c r="D37" i="2"/>
  <c r="C37" i="2"/>
  <c r="E36" i="2"/>
  <c r="D36" i="2"/>
  <c r="C36" i="2"/>
  <c r="E35" i="2"/>
  <c r="D35" i="2"/>
  <c r="C35" i="2"/>
  <c r="E34" i="2"/>
  <c r="D34" i="2"/>
  <c r="C34" i="2"/>
  <c r="E33" i="2"/>
  <c r="D33" i="2"/>
  <c r="C33" i="2"/>
  <c r="E32" i="2"/>
  <c r="D32" i="2"/>
  <c r="C32" i="2"/>
  <c r="E31" i="2"/>
  <c r="D31" i="2"/>
  <c r="C31" i="2"/>
  <c r="E30" i="2"/>
  <c r="D30" i="2"/>
  <c r="C30" i="2"/>
  <c r="E29" i="2"/>
  <c r="D29" i="2"/>
  <c r="C29" i="2"/>
  <c r="E28" i="2"/>
  <c r="D28" i="2"/>
  <c r="C28" i="2"/>
  <c r="E27" i="2"/>
  <c r="D27" i="2"/>
  <c r="J109" i="2" l="1"/>
  <c r="C23" i="6" l="1"/>
  <c r="I109" i="2"/>
  <c r="F102" i="2" l="1"/>
  <c r="I102" i="2" l="1"/>
  <c r="J102" i="2"/>
  <c r="F98" i="2"/>
  <c r="F96" i="2"/>
  <c r="F95" i="2"/>
  <c r="G152" i="1"/>
  <c r="F90" i="2" s="1"/>
  <c r="F83" i="2"/>
  <c r="J90" i="2" l="1"/>
  <c r="J88" i="2" s="1"/>
  <c r="I90" i="2"/>
  <c r="I88" i="2" s="1"/>
  <c r="J95" i="2"/>
  <c r="I95" i="2"/>
  <c r="J98" i="2"/>
  <c r="I98" i="2"/>
  <c r="J96" i="2"/>
  <c r="I96" i="2"/>
  <c r="I83" i="2"/>
  <c r="J83" i="2"/>
  <c r="G115" i="1"/>
  <c r="F68" i="2" s="1"/>
  <c r="I68" i="2" s="1"/>
  <c r="I66" i="2" s="1"/>
  <c r="G98" i="1"/>
  <c r="G96" i="1"/>
  <c r="F54" i="2" s="1"/>
  <c r="I54" i="2" s="1"/>
  <c r="G81" i="1"/>
  <c r="G77" i="1"/>
  <c r="F49" i="2" s="1"/>
  <c r="G59" i="1"/>
  <c r="G57" i="1"/>
  <c r="F38" i="2" s="1"/>
  <c r="F42" i="2"/>
  <c r="F41" i="2"/>
  <c r="F40" i="2"/>
  <c r="G55" i="1"/>
  <c r="F37" i="2"/>
  <c r="G53" i="1"/>
  <c r="F36" i="2" s="1"/>
  <c r="G51" i="1"/>
  <c r="F35" i="2" s="1"/>
  <c r="G49" i="1"/>
  <c r="F34" i="2" s="1"/>
  <c r="G47" i="1"/>
  <c r="F33" i="2" s="1"/>
  <c r="F32" i="2"/>
  <c r="G43" i="1"/>
  <c r="F31" i="2" s="1"/>
  <c r="G41" i="1"/>
  <c r="F30" i="2" s="1"/>
  <c r="G39" i="1"/>
  <c r="F29" i="2" s="1"/>
  <c r="G37" i="1"/>
  <c r="F28" i="2" s="1"/>
  <c r="I28" i="2" s="1"/>
  <c r="G35" i="1"/>
  <c r="F27" i="2" s="1"/>
  <c r="C20" i="6" l="1"/>
  <c r="F39" i="2"/>
  <c r="J39" i="2" s="1"/>
  <c r="I37" i="2"/>
  <c r="J37" i="2"/>
  <c r="I38" i="2"/>
  <c r="J38" i="2"/>
  <c r="I49" i="2"/>
  <c r="J49" i="2"/>
  <c r="J27" i="2"/>
  <c r="I27" i="2"/>
  <c r="J41" i="2"/>
  <c r="I41" i="2"/>
  <c r="J28" i="2"/>
  <c r="J30" i="2"/>
  <c r="I30" i="2"/>
  <c r="J31" i="2"/>
  <c r="I31" i="2"/>
  <c r="J54" i="2"/>
  <c r="J32" i="2"/>
  <c r="I32" i="2"/>
  <c r="J29" i="2"/>
  <c r="I29" i="2"/>
  <c r="J42" i="2"/>
  <c r="I42" i="2"/>
  <c r="I33" i="2"/>
  <c r="J33" i="2"/>
  <c r="I34" i="2"/>
  <c r="J34" i="2"/>
  <c r="I35" i="2"/>
  <c r="J35" i="2"/>
  <c r="J40" i="2"/>
  <c r="I40" i="2"/>
  <c r="I36" i="2"/>
  <c r="J36" i="2"/>
  <c r="J25" i="2" l="1"/>
  <c r="C13" i="6" s="1"/>
  <c r="I39" i="2"/>
  <c r="I25" i="2" s="1"/>
  <c r="C21" i="2"/>
  <c r="D21" i="2"/>
  <c r="E21" i="2"/>
  <c r="G138" i="1" l="1"/>
  <c r="F82" i="2" s="1"/>
  <c r="G136" i="1"/>
  <c r="F81" i="2" s="1"/>
  <c r="G131" i="1"/>
  <c r="G130" i="1"/>
  <c r="G103" i="1"/>
  <c r="G102" i="1" s="1"/>
  <c r="G101" i="1"/>
  <c r="G100" i="1" s="1"/>
  <c r="F59" i="2" s="1"/>
  <c r="G108" i="1"/>
  <c r="G92" i="1"/>
  <c r="G91" i="1" s="1"/>
  <c r="F56" i="2" s="1"/>
  <c r="G84" i="1"/>
  <c r="G83" i="1" s="1"/>
  <c r="G120" i="1"/>
  <c r="G119" i="1" s="1"/>
  <c r="F71" i="2" s="1"/>
  <c r="G122" i="1"/>
  <c r="G121" i="1" s="1"/>
  <c r="F72" i="2" s="1"/>
  <c r="G80" i="1"/>
  <c r="G79" i="1" s="1"/>
  <c r="F50" i="2" s="1"/>
  <c r="G76" i="1"/>
  <c r="G75" i="1" s="1"/>
  <c r="F48" i="2" s="1"/>
  <c r="G74" i="1"/>
  <c r="G73" i="1" s="1"/>
  <c r="F47" i="2" s="1"/>
  <c r="G72" i="1"/>
  <c r="G71" i="1" s="1"/>
  <c r="F46" i="2" s="1"/>
  <c r="G70" i="1"/>
  <c r="G69" i="1" s="1"/>
  <c r="F45" i="2" s="1"/>
  <c r="I56" i="2" l="1"/>
  <c r="J56" i="2"/>
  <c r="F51" i="2"/>
  <c r="I51" i="2" s="1"/>
  <c r="F52" i="2"/>
  <c r="I52" i="2" s="1"/>
  <c r="F53" i="2"/>
  <c r="I53" i="2" s="1"/>
  <c r="F55" i="2"/>
  <c r="I59" i="2"/>
  <c r="J59" i="2"/>
  <c r="F57" i="2"/>
  <c r="F60" i="2"/>
  <c r="I60" i="2" s="1"/>
  <c r="F58" i="2"/>
  <c r="I46" i="2"/>
  <c r="J46" i="2"/>
  <c r="I48" i="2"/>
  <c r="J48" i="2"/>
  <c r="J82" i="2"/>
  <c r="I82" i="2"/>
  <c r="I45" i="2"/>
  <c r="J45" i="2"/>
  <c r="J47" i="2"/>
  <c r="I47" i="2"/>
  <c r="I50" i="2"/>
  <c r="J50" i="2"/>
  <c r="I72" i="2"/>
  <c r="J72" i="2"/>
  <c r="J71" i="2"/>
  <c r="I71" i="2"/>
  <c r="I69" i="2" s="1"/>
  <c r="J52" i="2"/>
  <c r="J81" i="2"/>
  <c r="I81" i="2"/>
  <c r="F77" i="2"/>
  <c r="G107" i="1"/>
  <c r="G106" i="1" s="1"/>
  <c r="F63" i="2" s="1"/>
  <c r="J51" i="2" l="1"/>
  <c r="J69" i="2"/>
  <c r="I79" i="2"/>
  <c r="J79" i="2"/>
  <c r="C19" i="6" s="1"/>
  <c r="C17" i="6"/>
  <c r="J53" i="2"/>
  <c r="J55" i="2"/>
  <c r="I55" i="2"/>
  <c r="J58" i="2"/>
  <c r="I58" i="2"/>
  <c r="J57" i="2"/>
  <c r="I57" i="2"/>
  <c r="J60" i="2"/>
  <c r="I63" i="2"/>
  <c r="I61" i="2" s="1"/>
  <c r="J63" i="2"/>
  <c r="J61" i="2" s="1"/>
  <c r="I77" i="2"/>
  <c r="I75" i="2" s="1"/>
  <c r="J77" i="2"/>
  <c r="J75" i="2" s="1"/>
  <c r="I43" i="2" l="1"/>
  <c r="J43" i="2"/>
  <c r="C15" i="6"/>
  <c r="C18" i="6"/>
  <c r="G28" i="1"/>
  <c r="G27" i="1" s="1"/>
  <c r="F21" i="2" s="1"/>
  <c r="J21" i="2" s="1"/>
  <c r="C14" i="6" l="1"/>
  <c r="I21" i="2"/>
  <c r="F20" i="2"/>
  <c r="J20" i="2" s="1"/>
  <c r="F17" i="2"/>
  <c r="J17" i="2" s="1"/>
  <c r="I24" i="6" l="1"/>
  <c r="G285" i="1" l="1"/>
  <c r="C90" i="2"/>
  <c r="E90" i="2"/>
  <c r="D90" i="2"/>
  <c r="E77" i="2"/>
  <c r="D77" i="2"/>
  <c r="C77" i="2"/>
  <c r="C71" i="2"/>
  <c r="E72" i="2"/>
  <c r="E71" i="2"/>
  <c r="D72" i="2"/>
  <c r="D71" i="2"/>
  <c r="D68" i="2"/>
  <c r="C72" i="2"/>
  <c r="E68" i="2"/>
  <c r="C68" i="2"/>
  <c r="E63" i="2"/>
  <c r="D63" i="2"/>
  <c r="C63" i="2"/>
  <c r="E50" i="2"/>
  <c r="E49" i="2"/>
  <c r="E48" i="2"/>
  <c r="E47" i="2"/>
  <c r="D50" i="2"/>
  <c r="D49" i="2"/>
  <c r="D48" i="2"/>
  <c r="D47" i="2"/>
  <c r="C50" i="2"/>
  <c r="C49" i="2"/>
  <c r="C48" i="2"/>
  <c r="C47" i="2"/>
  <c r="C46" i="2"/>
  <c r="C45" i="2"/>
  <c r="E46" i="2"/>
  <c r="E45" i="2"/>
  <c r="D46" i="2"/>
  <c r="D45" i="2"/>
  <c r="E20" i="2"/>
  <c r="D20" i="2"/>
  <c r="C20" i="2"/>
  <c r="E15" i="2"/>
  <c r="E16" i="2"/>
  <c r="E17" i="2"/>
  <c r="E18" i="2"/>
  <c r="E19" i="2"/>
  <c r="D15" i="2"/>
  <c r="D16" i="2"/>
  <c r="D17" i="2"/>
  <c r="D18" i="2"/>
  <c r="D19" i="2"/>
  <c r="C15" i="2"/>
  <c r="C16" i="2"/>
  <c r="C17" i="2"/>
  <c r="C18" i="2"/>
  <c r="C19" i="2"/>
  <c r="E14" i="2"/>
  <c r="D14" i="2"/>
  <c r="C14" i="2"/>
  <c r="G284" i="1" l="1"/>
  <c r="F116" i="2" l="1"/>
  <c r="F19" i="2"/>
  <c r="J19" i="2" s="1"/>
  <c r="F18" i="2"/>
  <c r="J18" i="2" s="1"/>
  <c r="I20" i="2"/>
  <c r="J116" i="2" l="1"/>
  <c r="J112" i="2" s="1"/>
  <c r="I116" i="2"/>
  <c r="I112" i="2" s="1"/>
  <c r="I14" i="6"/>
  <c r="G159" i="1"/>
  <c r="G158" i="1" s="1"/>
  <c r="F94" i="2" s="1"/>
  <c r="C24" i="6" l="1"/>
  <c r="J94" i="2"/>
  <c r="J92" i="2" s="1"/>
  <c r="I94" i="2"/>
  <c r="I92" i="2" s="1"/>
  <c r="C21" i="6" l="1"/>
  <c r="G13" i="1"/>
  <c r="G12" i="1" s="1"/>
  <c r="F14" i="2" l="1"/>
  <c r="I14" i="2" s="1"/>
  <c r="I17" i="2"/>
  <c r="J68" i="2"/>
  <c r="G262" i="1"/>
  <c r="G14" i="4"/>
  <c r="H14" i="4"/>
  <c r="J66" i="2" l="1"/>
  <c r="C16" i="6" s="1"/>
  <c r="F103" i="2"/>
  <c r="I103" i="2" s="1"/>
  <c r="G261" i="1"/>
  <c r="J14" i="2"/>
  <c r="F101" i="2"/>
  <c r="I19" i="6"/>
  <c r="G16" i="1"/>
  <c r="F16" i="2" s="1"/>
  <c r="J16" i="2" s="1"/>
  <c r="J103" i="2" l="1"/>
  <c r="J101" i="2"/>
  <c r="I101" i="2"/>
  <c r="I99" i="2" s="1"/>
  <c r="G15" i="1"/>
  <c r="G14" i="1" s="1"/>
  <c r="F15" i="2" s="1"/>
  <c r="J99" i="2" l="1"/>
  <c r="C22" i="6"/>
  <c r="J15" i="2"/>
  <c r="J12" i="2" s="1"/>
  <c r="J123" i="2" s="1"/>
  <c r="I19" i="2"/>
  <c r="I16" i="2"/>
  <c r="J120" i="2" l="1"/>
  <c r="J121" i="2" s="1"/>
  <c r="J122" i="2" s="1"/>
  <c r="I22" i="6"/>
  <c r="I15" i="2"/>
  <c r="I18" i="2"/>
  <c r="I21" i="6"/>
  <c r="I12" i="2" l="1"/>
  <c r="C11" i="6"/>
  <c r="I17" i="6"/>
  <c r="I18" i="6"/>
  <c r="I120" i="2" l="1"/>
  <c r="I121" i="2" s="1"/>
  <c r="H25" i="6"/>
  <c r="H26" i="6" s="1"/>
  <c r="F25" i="6"/>
  <c r="F26" i="6" s="1"/>
  <c r="G25" i="6"/>
  <c r="G26" i="6" s="1"/>
  <c r="C25" i="6"/>
  <c r="E25" i="6"/>
  <c r="E26" i="6" s="1"/>
  <c r="D23" i="6" l="1"/>
  <c r="D12" i="6"/>
  <c r="C26" i="6"/>
  <c r="D20" i="6"/>
  <c r="D13" i="6"/>
  <c r="D14" i="6"/>
  <c r="D15" i="6"/>
  <c r="D16" i="6"/>
  <c r="D17" i="6"/>
  <c r="D18" i="6"/>
  <c r="D19" i="6"/>
  <c r="D21" i="6"/>
  <c r="D22" i="6"/>
  <c r="D25" i="6"/>
  <c r="D24" i="6"/>
  <c r="D11" i="6"/>
  <c r="G27" i="6"/>
  <c r="F27" i="6"/>
  <c r="H27" i="6"/>
  <c r="E28" i="6"/>
  <c r="F28" i="6" s="1"/>
  <c r="E27" i="6"/>
  <c r="E29" i="6" s="1"/>
  <c r="G28" i="6" l="1"/>
  <c r="H28" i="6" l="1"/>
  <c r="G29" i="6" s="1"/>
  <c r="I122" i="2"/>
  <c r="H29" i="6" l="1"/>
  <c r="F29" i="6"/>
</calcChain>
</file>

<file path=xl/sharedStrings.xml><?xml version="1.0" encoding="utf-8"?>
<sst xmlns="http://schemas.openxmlformats.org/spreadsheetml/2006/main" count="1017" uniqueCount="403">
  <si>
    <t xml:space="preserve"> </t>
  </si>
  <si>
    <t xml:space="preserve">SECRETARIA MUNICIPAL DE OBRAS PÚBLICAS </t>
  </si>
  <si>
    <t>Av. Nicolau Abrão, 2649 - St. Central, Catalão - GO, 75701-180</t>
  </si>
  <si>
    <t>302 - TABELA DE CUSTOS DE OBRAS CIVIS - T302 - ABRIL/2025 - COM DESONERAÇÃO</t>
  </si>
  <si>
    <t>MEMÓRIA DE CÁLCULO</t>
  </si>
  <si>
    <t>ITEM</t>
  </si>
  <si>
    <t xml:space="preserve">CÓDIGO </t>
  </si>
  <si>
    <t>UNID.</t>
  </si>
  <si>
    <t>TOTAL</t>
  </si>
  <si>
    <t>1.1</t>
  </si>
  <si>
    <t>m²</t>
  </si>
  <si>
    <t>COMPRIMENTO (M)</t>
  </si>
  <si>
    <t>m</t>
  </si>
  <si>
    <t>GRUPO DE SERVIÇO: 169 - INST.ELÉT./TELEFÔNICA/ACABAMENTO ESTRUTURADO</t>
  </si>
  <si>
    <t>INST. ELÉT./TELEFÔNICA/CABEAMENTO ESTRUTURADO</t>
  </si>
  <si>
    <t>und</t>
  </si>
  <si>
    <t>UNIDADE</t>
  </si>
  <si>
    <t>ALTURA</t>
  </si>
  <si>
    <t xml:space="preserve"> TOTAL</t>
  </si>
  <si>
    <t>LARGURA</t>
  </si>
  <si>
    <t>ÁREA</t>
  </si>
  <si>
    <t>GRUPO DE SERVIÇO: 178 - COBERTURA</t>
  </si>
  <si>
    <t>COBERTURAS</t>
  </si>
  <si>
    <t>GRUPO DE SERVIÇO: 188 - PINTURA</t>
  </si>
  <si>
    <t>PINTURA</t>
  </si>
  <si>
    <t>EMASSAMENTO COM MASSA PVA DUAS DEMAOS</t>
  </si>
  <si>
    <t>PINTURA PVA LATEX 2 DEMAOS SEM SELADOR</t>
  </si>
  <si>
    <t>PINTURA LATEX ACRILICO 2 DEMAOS</t>
  </si>
  <si>
    <t>Paredes externas</t>
  </si>
  <si>
    <t>Elaborado por:</t>
  </si>
  <si>
    <t>________________________________</t>
  </si>
  <si>
    <t>PREFEITURA MUNICIPAL DE CATALÃO</t>
  </si>
  <si>
    <t xml:space="preserve">PLANILHA ORÇAMENTÁRIA </t>
  </si>
  <si>
    <t>TABELA</t>
  </si>
  <si>
    <t xml:space="preserve">CÓD. </t>
  </si>
  <si>
    <t xml:space="preserve">DESCRIÇÃO </t>
  </si>
  <si>
    <t>QUANTIDADE</t>
  </si>
  <si>
    <t>MATERIAL</t>
  </si>
  <si>
    <t>MÃO DE OBRA</t>
  </si>
  <si>
    <t>GOINFRA</t>
  </si>
  <si>
    <t>TOTAIS</t>
  </si>
  <si>
    <t>TOTAL :</t>
  </si>
  <si>
    <t>Aprovado por:</t>
  </si>
  <si>
    <t>LEANDRO DAMAS DE OLIVEIRA</t>
  </si>
  <si>
    <t>ASSESSOR ESPECIAL DE ENGENHARIA</t>
  </si>
  <si>
    <t>CRONOGRAMA FÍSICO-FINANCEIRO</t>
  </si>
  <si>
    <t>MÊS</t>
  </si>
  <si>
    <t>GRUPO DE SERVIÇO</t>
  </si>
  <si>
    <t>Valor da etapa</t>
  </si>
  <si>
    <t>% da obra</t>
  </si>
  <si>
    <t>ESQUADRIAS DE MADEIRA</t>
  </si>
  <si>
    <t>Total</t>
  </si>
  <si>
    <t>PORCENTAGEM</t>
  </si>
  <si>
    <t>TOTAL ACUMULADO</t>
  </si>
  <si>
    <t>PORCENTAGEM CONCLUÍDA</t>
  </si>
  <si>
    <t xml:space="preserve">ELABORADO POR: </t>
  </si>
  <si>
    <t>REFORMA  - MUSEU</t>
  </si>
  <si>
    <t>SECRETARIA DE OBRAS PÚBLICAS                                                                                                                                                                                                                                                                                                                                 MUNICÍPIO DE CATALÃO-GO</t>
  </si>
  <si>
    <t>OBRA</t>
  </si>
  <si>
    <t>Bancos</t>
  </si>
  <si>
    <t>B.D.I.</t>
  </si>
  <si>
    <t>ENCARGOS SOCIAIS</t>
  </si>
  <si>
    <t>ONERADO ( ) DESONERADO (x)</t>
  </si>
  <si>
    <t>ENDEREÇO</t>
  </si>
  <si>
    <t>Data</t>
  </si>
  <si>
    <t>ACÓRDÃO 2.622/2013 – TCU – PLENÁRIO / PORTARIA 449/2015 PR-AGETOP</t>
  </si>
  <si>
    <t>Administração Central</t>
  </si>
  <si>
    <t>Valores definidos a partir dos limites no Acórdão nº 2.622/2013 - TCU – Plenário. Valores 1° quartil.</t>
  </si>
  <si>
    <t>Lucro</t>
  </si>
  <si>
    <t>Valores definidos a partir dos limites definidos no Acórdão nº 2.622/2013 - TCU – Plenário.  Valores 1° quartil.</t>
  </si>
  <si>
    <t>Despesas financeiras</t>
  </si>
  <si>
    <t>Valor calculado pela expressão matemática do acórdão 2.369/2011 – TCU – Plenário. (Foi utilizado o valor da Taxa SELIC, estabelecida pela 267ª reunião do COPOM nos dias 10 e 11/12/2024 e ata de publicação em 17/12/2024).</t>
  </si>
  <si>
    <t>Seguros + garantias</t>
  </si>
  <si>
    <t>Valores definidos a partir dos limites no Acórdão nº2.622/2013 - TCU – Plenário. Valores médios. (Seguros contra erros de execução, incêndio e explosão, danos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Apartir de 24/02/2015 por intermédio da Portaria 449/2015 a Presidência desta casa, na pessoa do Senhor Jayme Eduardo Rincon, determinou a exclusão dos valores referentes aos Seguros de Risco de Engenharia e Responsabilidade Civil do Profissional na composição do cálculo do B.D.I..</t>
  </si>
  <si>
    <t>Riscos</t>
  </si>
  <si>
    <t>Valores definidos a partir dos limites no Acórdão nº 2.622/2013 - TCU – Plenário. Valores 1º quartil.</t>
  </si>
  <si>
    <t>Tributos</t>
  </si>
  <si>
    <t>ISS</t>
  </si>
  <si>
    <t>Alíquota e base de cálculo definida pela legislação municipal, Lei 3.952 de 16 de dezembro de 2021.</t>
  </si>
  <si>
    <t>PIS</t>
  </si>
  <si>
    <t>Alíquota definida por lei (lucro presumido).</t>
  </si>
  <si>
    <t>COFINS</t>
  </si>
  <si>
    <t>CPRB</t>
  </si>
  <si>
    <t>Alíquota definida pelas leis 12.546/11, 12844/13 e 13.161/15 (CPRB – contribuição previdenciária sobre a receita bruta).</t>
  </si>
  <si>
    <t>Resultado</t>
  </si>
  <si>
    <t>A fórmula para estipulação da taxa de BDI estimado adotado é a mesma que foi aplicada para aobtenção das tabelas contidas no Acórdão n.2.622/2013 – TCU - Plenário.</t>
  </si>
  <si>
    <t>Onde:</t>
  </si>
  <si>
    <t>AC = taxa de administração central</t>
  </si>
  <si>
    <t>S = taxa de seguros</t>
  </si>
  <si>
    <t>R = taxa de riscos</t>
  </si>
  <si>
    <t>G = Taxa de garantias</t>
  </si>
  <si>
    <t>DF = taxa de despesas financeiras</t>
  </si>
  <si>
    <t>L = taxa de lucro/remuneração</t>
  </si>
  <si>
    <t>I = taxa de incidência de impostos (PIS, COFINS, CPRB e ISS)</t>
  </si>
  <si>
    <t>TOTAL EXCLUSO MÃO DE OBRA*</t>
  </si>
  <si>
    <t>TOTAL INCLUSO MÃO DE OBRA**</t>
  </si>
  <si>
    <t>RESTAURAÇÃO DAS JANELAS</t>
  </si>
  <si>
    <t>* Serviços executados pela própria equipe da prefeitura, por isso o custo da mão de obra foi descontado</t>
  </si>
  <si>
    <t>** Serviços terceirizados, por isso foram contabilizados os custo da mão de obra e dos materiais</t>
  </si>
  <si>
    <t>CREA: 1017759553D-GO</t>
  </si>
  <si>
    <t>COMPOSIÇÃO</t>
  </si>
  <si>
    <t>COMP.01</t>
  </si>
  <si>
    <t>_____________________________________________</t>
  </si>
  <si>
    <t>______________________________________</t>
  </si>
  <si>
    <t>Paredes internas</t>
  </si>
  <si>
    <t>6.1</t>
  </si>
  <si>
    <t xml:space="preserve">Calha </t>
  </si>
  <si>
    <t>Reparo cobertura</t>
  </si>
  <si>
    <t>ESQUADRIAS METÁLICAS</t>
  </si>
  <si>
    <t>PINTURA ESMALTE SEM FUNDO ANTICORROSIVO 2 DEMAOS</t>
  </si>
  <si>
    <t xml:space="preserve">FUNDO ANTICORROSIVO PARA ESQUADRIAS METÁLICAS </t>
  </si>
  <si>
    <t>RASGO E ENCHIMENTO DE ALVENARIA</t>
  </si>
  <si>
    <t>1.2</t>
  </si>
  <si>
    <t>1.3</t>
  </si>
  <si>
    <t>2.1</t>
  </si>
  <si>
    <t>3.1</t>
  </si>
  <si>
    <t>4.1</t>
  </si>
  <si>
    <t>7.1</t>
  </si>
  <si>
    <t>PERÍMETRO</t>
  </si>
  <si>
    <t>CALHA DE CHAPA GALVANIZADA Nº 26 DESENVOLVIMENTO 60 CM</t>
  </si>
  <si>
    <t>TOTAL COM BDI</t>
  </si>
  <si>
    <t>GRUPO DE SERVIÇO: 164 - SERVIÇOS PRELIMINARES</t>
  </si>
  <si>
    <t>SERVIÇOS PRELIMINARES</t>
  </si>
  <si>
    <t>Placa de obra</t>
  </si>
  <si>
    <t>PLACA DE OBRA PLOTADA EM CHAPA METÁLICA 26 , AFIXADA EM CAVALETES DE
MADEIRA DE LEI (VIGOTAS 6X12CM) - PADRÃO GOINFRA</t>
  </si>
  <si>
    <t>REMOÇÃO MANUAL DE INTERRUPTOR/TOMADA ELÉTRICA/DISJUNTOR COM
TRANSPORTE ATÉ CAÇAMBA E CARGA</t>
  </si>
  <si>
    <t>1.4</t>
  </si>
  <si>
    <t>Interruptor e tomadas</t>
  </si>
  <si>
    <t>5.1</t>
  </si>
  <si>
    <t>8.1</t>
  </si>
  <si>
    <t>9.1</t>
  </si>
  <si>
    <t>GRUPO DE SERVIÇO: 189 - DIVERSOS E LIMPEZA</t>
  </si>
  <si>
    <t>DIVERSOS</t>
  </si>
  <si>
    <t>LIMPEZA FINAL DE OBRA - (OBRAS CIVIS)</t>
  </si>
  <si>
    <t>Forro</t>
  </si>
  <si>
    <t>mês</t>
  </si>
  <si>
    <t>LORRANNY PEREIRA DA SILVA</t>
  </si>
  <si>
    <t>CREA: 1021148571D-GO</t>
  </si>
  <si>
    <t>1.5</t>
  </si>
  <si>
    <t>3.2</t>
  </si>
  <si>
    <t>GRUPO DE SERVIÇO:  182 - REVESTIMENTO DE PAREDES, PISOS E TETOS</t>
  </si>
  <si>
    <t>1.6</t>
  </si>
  <si>
    <t>DEMOLIÇÃO MANUAL DE PISO CERÂMICO SOBRE LASTRO DE CONCRETO COM
TRANSPORTE ATÉ CAÇAMBA E CARGA</t>
  </si>
  <si>
    <t>REVESTIMENTO DE PAREDES, PISOS E TETOS</t>
  </si>
  <si>
    <t>MÊS 1</t>
  </si>
  <si>
    <t>MÊS 2</t>
  </si>
  <si>
    <t>1.7</t>
  </si>
  <si>
    <t>1.8</t>
  </si>
  <si>
    <t>GRUPO DE SERVIÇO: 174 - IMPERMEABILIZAÇÃO</t>
  </si>
  <si>
    <t>IMPERMEABILIZAÇÃO</t>
  </si>
  <si>
    <t>IMPERMEABILIZAÇÃO DE ALICERCE / "PÉ" DE PAREDE / PEITORIL E ALVENARIA DE UM MODO GERAL COM CIMENTO CRISTALIZANTE SEMI FLEXÍVEL - 2 DEMÃOS ( ESPECÍFICO PARA OBRAS DE REFORMA)</t>
  </si>
  <si>
    <t>ALTURA (M)</t>
  </si>
  <si>
    <t>8.2</t>
  </si>
  <si>
    <t>10.1</t>
  </si>
  <si>
    <t>10.2</t>
  </si>
  <si>
    <t>MÊS 3</t>
  </si>
  <si>
    <t>MÊS 4</t>
  </si>
  <si>
    <t>Total c/ BDI</t>
  </si>
  <si>
    <t>REMOÇÃO MANUAL DE JANELA OU PORTAL COM TRANSPORTE ATÉ CAÇAMBA E
 CARGA</t>
  </si>
  <si>
    <t>3.3</t>
  </si>
  <si>
    <t>GRUPO DE SERVIÇO:  179- ESQUADRIAS DE MADEIRA</t>
  </si>
  <si>
    <t>PINTURA VERNIZ EM MADEIRA 2 DEMAOS</t>
  </si>
  <si>
    <t>Portas madeira 0,80x2,10</t>
  </si>
  <si>
    <t>EMASSAMENTO/OLEO/ESQUADRIAS MADEIRA</t>
  </si>
  <si>
    <t>GRUPO DE SERVIÇO: 170 - INSTALAÇÕES HIDRO-SANITARIAS</t>
  </si>
  <si>
    <t>INSTALAÇÕES HIDROSSANITÁRIAS</t>
  </si>
  <si>
    <t>11.1</t>
  </si>
  <si>
    <t>11.2</t>
  </si>
  <si>
    <t>CHUVEIRO ELÉTRICO EM PVC COM BRAÇO METÁLICO</t>
  </si>
  <si>
    <t xml:space="preserve">UNIDADE </t>
  </si>
  <si>
    <t>CUBA DE LOUCA DE EMBUTIR OVAL MÉDIA</t>
  </si>
  <si>
    <t>LIGAÇÃO FLEXÍVEL PVC DIAM.1/2" (ENGATE)</t>
  </si>
  <si>
    <t>SIFAO P/LAVATORIO PVC DIAM.1"X1.1/2"</t>
  </si>
  <si>
    <t>ANEL DE VEDAÇÃO PARA VASO SANITÁRIO</t>
  </si>
  <si>
    <t>CONJUNTO DE FIXACAO P/VASO SANITARIO (PAR)</t>
  </si>
  <si>
    <t>cj</t>
  </si>
  <si>
    <t xml:space="preserve">Banheiro </t>
  </si>
  <si>
    <t xml:space="preserve">GRUPO DE SERVIÇO: 172 - ALVENARIA E DIVISÓRIA </t>
  </si>
  <si>
    <t>ALVENARIA E DIVISÓRIA</t>
  </si>
  <si>
    <t>ALVENARIA DE TIJOLO FURADO 1/2 VEZ 14X29X9 - 6 FUROS - ARG. (1CALH:4ARML+100KG DE CI/M3)</t>
  </si>
  <si>
    <t>12.1</t>
  </si>
  <si>
    <t>12.2</t>
  </si>
  <si>
    <t>13.1</t>
  </si>
  <si>
    <t>3.4</t>
  </si>
  <si>
    <t>3.5</t>
  </si>
  <si>
    <t>3.6</t>
  </si>
  <si>
    <t>ESGOTO SANITÁRIO</t>
  </si>
  <si>
    <t>ASSENTO SANITÁRIO CONVENCIONAL - FORNECIMENTO E INSTALACAO. AF_01/2020</t>
  </si>
  <si>
    <t>11.3</t>
  </si>
  <si>
    <t>VIDRO LISO 4 MM - COLOCADO</t>
  </si>
  <si>
    <t>Reparo vidro</t>
  </si>
  <si>
    <t>METROS</t>
  </si>
  <si>
    <t>CABO FLEXÍVEL, PVC (70° C), 450/750 V, 2,5 MM2</t>
  </si>
  <si>
    <t>DISJUNTOR TRIPOLAR DE 10 A 35-A</t>
  </si>
  <si>
    <t>CABO FLEXIVEL PARALELO 2 X 1,5 MM2</t>
  </si>
  <si>
    <t>CABO FLEXÍVEL, PVC (70° C), 450/750 V, 4 MM2</t>
  </si>
  <si>
    <t>DISJUNTOR MONOPOLAR DE 10 A 35-A</t>
  </si>
  <si>
    <t>INTERRUPTOR DIFERENCIAL RESIDUAL (D.R.) BIPOLAR DE 25A-30mA</t>
  </si>
  <si>
    <t>TAMPA CEGA PLÁSTICA 4"X2" COM FURO CENTRAL (PARA TV/SOM...</t>
  </si>
  <si>
    <t>DISJUNTOR BIPOLAR TIPO DIN, CORRENTE NOMINAL DE 10A - FORNECIMENTO E INSTALAÇÃO. AF_07/2025</t>
  </si>
  <si>
    <t>TORNEIRA DE MESA PARA LAVATÓRIO DIÂMETRO DE 1/2"</t>
  </si>
  <si>
    <t>LIGAÇÃO FLEXÍVEL METÁLICA DIAM.1/2"(ENGATE)</t>
  </si>
  <si>
    <t>LUVA SOLDAVEL C/ROSCA DIAMETRO 25 X 3/4"</t>
  </si>
  <si>
    <t>JUNCAO SIMPLES DIAM. 100 X 50 MM (ESGOTO)</t>
  </si>
  <si>
    <t>LUVA SIMPLES DIAMETRO 100 mm - (ESGOTO)</t>
  </si>
  <si>
    <t>11.4</t>
  </si>
  <si>
    <t>Paredes externas+muro</t>
  </si>
  <si>
    <t>3.7</t>
  </si>
  <si>
    <t>3.8</t>
  </si>
  <si>
    <t>3.9</t>
  </si>
  <si>
    <t>3.10</t>
  </si>
  <si>
    <t>3.11</t>
  </si>
  <si>
    <t>3.12</t>
  </si>
  <si>
    <t xml:space="preserve"> INST. ELÉT./TELEFÔNICA/CABEAMENTO ESTRUTURADO</t>
  </si>
  <si>
    <t>SINAPI</t>
  </si>
  <si>
    <t xml:space="preserve"> INSTALAÇÕES HIDROSSANITÁRIAS</t>
  </si>
  <si>
    <t xml:space="preserve"> ALVENARIA E DIVISÓRIA</t>
  </si>
  <si>
    <t>3.13</t>
  </si>
  <si>
    <t>GRUPO DE SERVIÇO:  179- ESQUADRIAS METÁLICAS</t>
  </si>
  <si>
    <t>REFORMA - UBSF MARIA CAROLINA DE MESQUITA NETTO</t>
  </si>
  <si>
    <t>REMOÇÃO MANUAL DE BACIA SANITÁRIA COM TRANSPORTE ATÉ CAÇAMBA E
CARGA</t>
  </si>
  <si>
    <t>Remoção de todos os vasos dos banheiros</t>
  </si>
  <si>
    <t>Remoção de todas as pias dos banheiros</t>
  </si>
  <si>
    <t>Portais das portas dos banheiros dos fundos</t>
  </si>
  <si>
    <t>REMOÇÃO MANUAL DE LUMINÁRIA COM TRANSPORTE ATÉ CAÇAMBA E CARGA</t>
  </si>
  <si>
    <t>Remoção de todas as luminarias internas da ubs</t>
  </si>
  <si>
    <t>Remoção de todas as arandelas externas da ubs</t>
  </si>
  <si>
    <t>REMOÇÃO MANUAL DE METAL SANITÁRIO (VÁLVULAS/SIFÃO/REGISTROS/
TORNEIRAS/OUTROS) COM TRANSPORTE ATÉ CAÇAMBA E CARGA</t>
  </si>
  <si>
    <t>Torneiras (Consultório 3 e 4, Banheiros, Vacinação, Consultório odontológico, Coordenação)</t>
  </si>
  <si>
    <t>Embutir eletrodutos e tomadas</t>
  </si>
  <si>
    <t>TOMADA HEXAGONAL DUPLA 2P + T - 10A - 250V</t>
  </si>
  <si>
    <t>TOMADA HEXAGONAL 2P + T - 10A - 250V</t>
  </si>
  <si>
    <t>ELETRODUTO PVC FLEXÍVEL - MANGUEIRA CORRUGADA LEVE - DIAM. 25MM</t>
  </si>
  <si>
    <t>LUMINÁRIA DE EMERGÊNCIA 30 LEDS</t>
  </si>
  <si>
    <t>PAREDE SALA DE REUNIÃO</t>
  </si>
  <si>
    <t>REBOCO (1 CALH:4 ARFC+100kgCI/M3)</t>
  </si>
  <si>
    <r>
      <t>m</t>
    </r>
    <r>
      <rPr>
        <b/>
        <sz val="12"/>
        <color theme="1"/>
        <rFont val="Arial"/>
        <family val="2"/>
      </rPr>
      <t>²</t>
    </r>
  </si>
  <si>
    <t>GRUPO DE SERVIÇO:  181 - VIDRO</t>
  </si>
  <si>
    <t>VIDRO</t>
  </si>
  <si>
    <t>GRANITINA 8MM FUNDIDA COM CONTRAPISO (1CI:3ARML) E=2CM E JUNTA PLASTICA 27MM</t>
  </si>
  <si>
    <t xml:space="preserve">Piso interno </t>
  </si>
  <si>
    <t>RODAPÉ FUNDIDO DE GRANITINA 7CM</t>
  </si>
  <si>
    <t>CORRIMÃO DUPLO EM TUBO INDUSTRIAL DE 1.1/2" FIXADO EM PISO COM MONTANTES VERTICAIS DE 2"</t>
  </si>
  <si>
    <t>Reparo nos corrimãos externos</t>
  </si>
  <si>
    <t>PORTAL (INCLUSO ENCHIMENTO COM ALVENARIA)</t>
  </si>
  <si>
    <t>jg</t>
  </si>
  <si>
    <t>JOGO</t>
  </si>
  <si>
    <t>Portas dos resíduos - 6 unidades</t>
  </si>
  <si>
    <t>GRADE DE PROTECAO/TUBO INDUSTRIAL/FERRO REDONDO-GP5</t>
  </si>
  <si>
    <t>GRUPO DE SERVIÇO: 187 - ADMINISTRAÇÃO</t>
  </si>
  <si>
    <t>ADMINISTRAÇÃO - MENSALISTAS</t>
  </si>
  <si>
    <t>GRUPO DE SERVIÇO: 189 - DIVERSOS</t>
  </si>
  <si>
    <t>ENCARREGADO - (OBRAS CIVIS)</t>
  </si>
  <si>
    <t>PLACA DE INAUGURAÇÃO EM DURALUMÍNIO 80 X 60 CM</t>
  </si>
  <si>
    <t xml:space="preserve">Área total </t>
  </si>
  <si>
    <t>Letreiro da fachada</t>
  </si>
  <si>
    <t>3.14</t>
  </si>
  <si>
    <t>3.15</t>
  </si>
  <si>
    <t>3.16</t>
  </si>
  <si>
    <t>11.5</t>
  </si>
  <si>
    <t>VIDROS</t>
  </si>
  <si>
    <t>CAIXA DE PASSAGEM - TAMPA EM CONCRETO ARMADO 25 MPA E=5CM</t>
  </si>
  <si>
    <t>Banheiro dos funcionários</t>
  </si>
  <si>
    <t>Banheiros, Procedimento, Coordenação, Consultorios 3,4 e Odonto</t>
  </si>
  <si>
    <t>Banheiros, Procedimento, Coordenação, Consultorios 3,4 e Odonto, Vacinação</t>
  </si>
  <si>
    <t xml:space="preserve">Pias </t>
  </si>
  <si>
    <t>Vasos sanitários</t>
  </si>
  <si>
    <t>Banheiros, Procedimento, Coordenação, Consultorios e Odonto, Vacinação, Prevenção e Triagem</t>
  </si>
  <si>
    <t>Banheiros</t>
  </si>
  <si>
    <t>DISPENSER PLÁSTICO PARA SABONETE LIQUIDO OU ALCOOL GEL</t>
  </si>
  <si>
    <t>DISPENSER PLASTICO PARA PAPEL HIGIÊNICO DE 300 A 600 M</t>
  </si>
  <si>
    <t>DISPENSER PLASTICO PARA PAPEL TOALHA</t>
  </si>
  <si>
    <t>BANCADA DE GRANITO C/ ESPELHO</t>
  </si>
  <si>
    <t>Paredes externas e internas das salas</t>
  </si>
  <si>
    <t>Portas metálicas, Portão, Grades e Corrimãos</t>
  </si>
  <si>
    <t>Portas madeira</t>
  </si>
  <si>
    <t>Almoxarifado</t>
  </si>
  <si>
    <t>Consultório 1</t>
  </si>
  <si>
    <t>Consultório 2</t>
  </si>
  <si>
    <t>Consultório 3</t>
  </si>
  <si>
    <t>Consultório 4</t>
  </si>
  <si>
    <t>Consultório Odontológico</t>
  </si>
  <si>
    <t>Coordenação</t>
  </si>
  <si>
    <t>Copa</t>
  </si>
  <si>
    <t>Corredor</t>
  </si>
  <si>
    <t>Corredor direito</t>
  </si>
  <si>
    <t>Corredor esquerdo</t>
  </si>
  <si>
    <t>Cozinha</t>
  </si>
  <si>
    <t>D.M.L</t>
  </si>
  <si>
    <t>Gerador de energia</t>
  </si>
  <si>
    <t>Prevenção</t>
  </si>
  <si>
    <t>Procedimento</t>
  </si>
  <si>
    <t>Recepção</t>
  </si>
  <si>
    <t>Res. Comum</t>
  </si>
  <si>
    <t>Res. Contaminado</t>
  </si>
  <si>
    <t>Res. Reciclavél</t>
  </si>
  <si>
    <t>Sala de esterilização</t>
  </si>
  <si>
    <t>Sala de reunião</t>
  </si>
  <si>
    <t>Sala de utilidades</t>
  </si>
  <si>
    <t>Triagem</t>
  </si>
  <si>
    <t>Vacinação</t>
  </si>
  <si>
    <t>W.C FEM</t>
  </si>
  <si>
    <t>W.C MAS</t>
  </si>
  <si>
    <t>W.C 1</t>
  </si>
  <si>
    <t>W.C 2</t>
  </si>
  <si>
    <t>Banh. Fem</t>
  </si>
  <si>
    <t>Banh. Masc</t>
  </si>
  <si>
    <t>Parada Ambulância</t>
  </si>
  <si>
    <t>Demolição de todo o piso cerâmico da UBS</t>
  </si>
  <si>
    <t>COBERTURA COM TELHA ONDULADA DE FIBROCIMENTO</t>
  </si>
  <si>
    <t xml:space="preserve">   Parede</t>
  </si>
  <si>
    <t>Reparo nas paredes e fechamento de vão</t>
  </si>
  <si>
    <t xml:space="preserve">Portas externas dos resíduos - 3 unidades </t>
  </si>
  <si>
    <t>Muro</t>
  </si>
  <si>
    <t>PINTURA TINTA POLIESPORTIVA - 2 DEMÃOS (PISOS E CIMENTADOS)</t>
  </si>
  <si>
    <t>Calçadas e passeios</t>
  </si>
  <si>
    <t>BDI (22,59%)</t>
  </si>
  <si>
    <t>4.2</t>
  </si>
  <si>
    <t>Corredores</t>
  </si>
  <si>
    <t>ED-49583</t>
  </si>
  <si>
    <t>PROTETOR DE PAREDE/BATE MACA CURVO EM PVC RÍGIDO DE ALTO IMPACTO, LARGURA 20CM, INCLUSIVE BASE DE FIXAÇÃO, TERMINAIS DE ACABAMENTO E ACESSÓRIOS</t>
  </si>
  <si>
    <t>COBERTURA COM TELHA FIBERGLASS COM VÉU PROTEÇÃO 1,5 MM COM ACESSÓRIOS</t>
  </si>
  <si>
    <t>ESTRUTURA METÁLICA CONVENCIONAL EM AÇO DO TIPO MR-250 / ASTM A36 COM FUNDO ANTICORROSIVO</t>
  </si>
  <si>
    <t>kg</t>
  </si>
  <si>
    <t>QUILOGRAMA</t>
  </si>
  <si>
    <t xml:space="preserve">Cobertura porta dos fundos </t>
  </si>
  <si>
    <t>LARGURA (M)</t>
  </si>
  <si>
    <t>4.3</t>
  </si>
  <si>
    <t>RASGO E CHUMBAMENTO EM ALVENARIA PARA TUBOS DE SPLIT PAREDE DE 9000 A 24000 BTUS/H. AF_11/2021</t>
  </si>
  <si>
    <t>CAIXA DE PASSAGEM POLAR PARA AR CONDICIONADO SPLIT</t>
  </si>
  <si>
    <t>ORSE</t>
  </si>
  <si>
    <t>TUBO EM COBRE FLEXÍVEL, DN 3/8", COM ISOLAMENTO, INSTALADO EM RAMAL DE ALIMENTAÇÃO DE
AR-CONDICIONADO - FORNECIMENTO E INSTALAÇÃO. AF_07/2025</t>
  </si>
  <si>
    <t>Ares-condicionados</t>
  </si>
  <si>
    <t>7.2</t>
  </si>
  <si>
    <t>KIT DE PORTA-PRONTA DE MADEIRA EM ACABAMENTO MELAMÍNICO BRANCO, FOLHA LEVE OU MÉDIA, 70X210CM, EXCLUSIVE FECHADURA, FIXAÇÃO COM PREENCHIMENTO PARCIAL DE ESPUMA EXPANSIVA - FORNECIMENTO E INSTALAÇÃO. AF_10/2025</t>
  </si>
  <si>
    <t>Acesso dos funcionários</t>
  </si>
  <si>
    <t>DOBRADIÇA TIPO VAI E VEM EM LATÃO POLIDO 3". AF_10/2025</t>
  </si>
  <si>
    <t>ED-7066</t>
  </si>
  <si>
    <t>FORNECIMENTO DE VISOR (30X20)CM DE VIDRO EM CRISTAL INCOLOR FIXO, ESP. 4MM, INCLUSIVE MOLDURA DE MADEIRA</t>
  </si>
  <si>
    <t>Portas do acesso dos funcionários</t>
  </si>
  <si>
    <t>9.2</t>
  </si>
  <si>
    <t>FECHADURA DE EMBUTIR COM CILINDRO, EXTERNA, COMPLETA, ACABAMENTO PADRÃO POPULAR, INCLUSO EXECUÇÃO DE FURO - FORNECIMENTO E INSTALAÇÃO. AF_10/2025</t>
  </si>
  <si>
    <t>Portas de madeira</t>
  </si>
  <si>
    <t>FECHADURA DE EMBUTIR PARA PORTA DE BANHEIRO, COMPLETA, ACABAMENTO PADRÃO POPULAR, INCLUSO EXECUÇÃO DE FURO - FORNECIMENTO E INSTALAÇÃO. AF_10/2025</t>
  </si>
  <si>
    <t>PUXADOR CENTRAL PARA ESQUADRIA DE MADEIRA. AF_10/2025</t>
  </si>
  <si>
    <t>SINAPI ABRIL/2026 - COM DESONERAÇÃO   /    ORSE (Orçamento de Obras de Sergipe) - FEVEREIRO/2026</t>
  </si>
  <si>
    <t>REMOÇÃO MANUAL DE LAVATÓRIO COM TRANSPORTE ATÉ CAÇAMBA E CARGA</t>
  </si>
  <si>
    <t>VASO SANITÁRIO COM CAIXA ACOPLADA COM DUPLO ACIONAMENTO (1ª LINHA) -COMPLETO EXCLUSO O ASSENTO</t>
  </si>
  <si>
    <t>LETRA CAIXA INOX ESCOVADO COLOCADA</t>
  </si>
  <si>
    <t>333 - TABELA DE CUSTOS DE OBRAS CIVIS - T333 - FEVEREIRO/2025 - COM DESONERAÇÃO</t>
  </si>
  <si>
    <t>CONDULETE MULTIPLO DE PVC COM 01 SAÍDA 3/4" (TIPO B OU E) SEM TAMPA</t>
  </si>
  <si>
    <t>Corredores; Sobre as portas de saída; Gerador de energia</t>
  </si>
  <si>
    <t>LUMINÁRIA TIPO ARANDELA DE USO EXTERNO BLINDADA COM GRADE ( PEQUENA) - BASE E-27</t>
  </si>
  <si>
    <t>LUMINÁRIA PLAFON LED QUADRADA DE SOBREPOR, 30W, 40X40 CM (MEDIDAS APROXIMADAS)</t>
  </si>
  <si>
    <t>Cobertura porta dos frente</t>
  </si>
  <si>
    <t>SETOP-MG/DER-MG. SICOR-MG . Região Triângulo e Alto Paranaíba – Com Desoneração. JANEIRO/2026</t>
  </si>
  <si>
    <t>SETOP-MG</t>
  </si>
  <si>
    <t>333 - TABELA DE CUSTOS DE OBRAS CIVIS - T333 - FEVEREIRO/2025 - COM DESONERAÇÃO     /     ORSE (Orçamento de Obras de Sergipe) - FEVEREIRO/2026                        
SINAPI ABRIL/2026 - COM DESONERAÇÃO    /     SETOP-MG/DER-MG. SICOR-MG . Região Triângulo e Alto Paranaíba – Com Desoneração. JANEIRO/2026</t>
  </si>
  <si>
    <t>PORTA DE ABRIR DE 01 FOLHA EM CHAPA VINCADA PF-1A C/FERRAGENS</t>
  </si>
  <si>
    <t>EMBOÇO (1CI:4 ARML)</t>
  </si>
  <si>
    <t>Rua 96 esq. com Rua 103, nº 850, Bairro Castelo Branco, Catalão - GO</t>
  </si>
  <si>
    <t>GRUPO DE SERVIÇO: 165 - TRANSPORTES</t>
  </si>
  <si>
    <t>TRANSPORTES</t>
  </si>
  <si>
    <t>TRANSPORTE DE ENTULHO EM CAÇAMBA ESTACIONÁRIA INCLUSO A CARGA MANUAL</t>
  </si>
  <si>
    <t>m³</t>
  </si>
  <si>
    <t>VOLUME</t>
  </si>
  <si>
    <t xml:space="preserve">Resíduos de demolição 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</si>
  <si>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</si>
  <si>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</si>
  <si>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</si>
  <si>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</si>
  <si>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</si>
  <si>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</si>
  <si>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</si>
  <si>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</si>
  <si>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</si>
  <si>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</si>
  <si>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</si>
  <si>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</si>
  <si>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</si>
  <si>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</si>
  <si>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5.2</t>
  </si>
  <si>
    <t>5.3</t>
  </si>
  <si>
    <t>7.3</t>
  </si>
  <si>
    <t>7.4</t>
  </si>
  <si>
    <t>9.3</t>
  </si>
  <si>
    <t>9.4</t>
  </si>
  <si>
    <t>9.5</t>
  </si>
  <si>
    <t>9.6</t>
  </si>
  <si>
    <t>9.7</t>
  </si>
  <si>
    <t>12.3</t>
  </si>
  <si>
    <t>12.4</t>
  </si>
  <si>
    <t>12.5</t>
  </si>
  <si>
    <t>12.6</t>
  </si>
  <si>
    <t>12.7</t>
  </si>
  <si>
    <t>12.8</t>
  </si>
  <si>
    <t>14.1</t>
  </si>
  <si>
    <t>14.2</t>
  </si>
  <si>
    <t>14.3</t>
  </si>
  <si>
    <t>14.4</t>
  </si>
  <si>
    <t>14.5</t>
  </si>
  <si>
    <t>22 dias - 3h (Período de 4 meses)</t>
  </si>
  <si>
    <t xml:space="preserve">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</si>
</sst>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\.m"/>
    <numFmt numFmtId="165" formatCode="_-&quot;R$&quot;* #,##0.00_-;\-&quot;R$&quot;* #,##0.00_-;_-&quot;R$&quot;* &quot;-&quot;??_-;_-@"/>
    <numFmt numFmtId="166" formatCode="mmmm/d"/>
    <numFmt numFmtId="167" formatCode="_-&quot;R$&quot;\ * #,##0.00_-;\-&quot;R$&quot;\ * #,##0.00_-;_-&quot;R$&quot;\ * &quot;-&quot;??_-;_-@"/>
    <numFmt numFmtId="168" formatCode="&quot;R$&quot;\ #,##0.00"/>
    <numFmt numFmtId="169" formatCode="_-&quot;R$&quot;* #,##0.00_-;\-&quot;R$&quot;* #,##0.00_-;_-&quot;R$&quot;* &quot;-&quot;??_-;_-@_-"/>
    <numFmt numFmtId="170" formatCode="_(&quot;R$ &quot;* #,##0.00_);_(&quot;R$ &quot;* \(#,##0.00\);_(&quot;R$ &quot;* &quot;-&quot;??_);_(@_)"/>
  </numFmts>
  <fonts count="4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trike/>
      <sz val="11"/>
      <color theme="1"/>
      <name val="Arial"/>
      <family val="2"/>
    </font>
    <font>
      <b/>
      <sz val="11"/>
      <color rgb="FF444444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Arial"/>
      <family val="2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1"/>
    </font>
    <font>
      <sz val="10"/>
      <name val="Arial Narrow"/>
      <family val="2"/>
    </font>
    <font>
      <sz val="11"/>
      <name val="Calibri"/>
      <family val="2"/>
      <scheme val="minor"/>
    </font>
    <font>
      <b/>
      <sz val="12"/>
      <color theme="3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A8D08D"/>
        <bgColor rgb="FFA8D08D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1FB829"/>
        <bgColor rgb="FF1FB829"/>
      </patternFill>
    </fill>
    <fill>
      <patternFill patternType="solid">
        <fgColor rgb="FFF2F2F2"/>
        <bgColor rgb="FFF2F2F2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FE79B"/>
      </patternFill>
    </fill>
    <fill>
      <patternFill patternType="solid">
        <fgColor theme="0"/>
        <bgColor theme="7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7"/>
        <bgColor indexed="64"/>
      </patternFill>
    </fill>
  </fills>
  <borders count="18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AEABAB"/>
      </right>
      <top/>
      <bottom style="thin">
        <color rgb="FFAEABAB"/>
      </bottom>
      <diagonal/>
    </border>
    <border>
      <left style="thin">
        <color rgb="FFAEABAB"/>
      </left>
      <right style="thin">
        <color rgb="FFAEABAB"/>
      </right>
      <top/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rgb="FF000000"/>
      </right>
      <top/>
      <bottom style="thin">
        <color rgb="FFAEABAB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D0CECE"/>
      </right>
      <top style="medium">
        <color rgb="FF000000"/>
      </top>
      <bottom/>
      <diagonal/>
    </border>
    <border>
      <left style="thin">
        <color rgb="FFD0CECE"/>
      </left>
      <right/>
      <top style="medium">
        <color rgb="FF000000"/>
      </top>
      <bottom style="thin">
        <color rgb="FFD0CECE"/>
      </bottom>
      <diagonal/>
    </border>
    <border>
      <left/>
      <right/>
      <top style="medium">
        <color rgb="FF000000"/>
      </top>
      <bottom style="thin">
        <color rgb="FFD0CECE"/>
      </bottom>
      <diagonal/>
    </border>
    <border>
      <left/>
      <right style="medium">
        <color rgb="FF000000"/>
      </right>
      <top style="medium">
        <color rgb="FF000000"/>
      </top>
      <bottom style="thin">
        <color rgb="FFD0CECE"/>
      </bottom>
      <diagonal/>
    </border>
    <border>
      <left/>
      <right style="thin">
        <color rgb="FFD0CECE"/>
      </right>
      <top/>
      <bottom/>
      <diagonal/>
    </border>
    <border>
      <left style="thin">
        <color rgb="FFD0CECE"/>
      </left>
      <right/>
      <top style="thin">
        <color rgb="FFD0CECE"/>
      </top>
      <bottom style="thin">
        <color rgb="FFD0CECE"/>
      </bottom>
      <diagonal/>
    </border>
    <border>
      <left/>
      <right/>
      <top style="thin">
        <color rgb="FFD0CECE"/>
      </top>
      <bottom style="thin">
        <color rgb="FFD0CECE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/>
      <right style="medium">
        <color rgb="FF000000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/>
      <top style="thin">
        <color rgb="FFD0CECE"/>
      </top>
      <bottom/>
      <diagonal/>
    </border>
    <border>
      <left/>
      <right/>
      <top style="thin">
        <color rgb="FFD0CECE"/>
      </top>
      <bottom/>
      <diagonal/>
    </border>
    <border>
      <left/>
      <right style="thin">
        <color rgb="FFD0CECE"/>
      </right>
      <top style="thin">
        <color rgb="FFD0CECE"/>
      </top>
      <bottom/>
      <diagonal/>
    </border>
    <border>
      <left style="thin">
        <color rgb="FFD0CECE"/>
      </left>
      <right style="thin">
        <color rgb="FFD0CECE"/>
      </right>
      <top style="thin">
        <color rgb="FFD0CECE"/>
      </top>
      <bottom/>
      <diagonal/>
    </border>
    <border>
      <left style="thin">
        <color rgb="FFD0CECE"/>
      </left>
      <right style="medium">
        <color rgb="FF000000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/>
      <top/>
      <bottom/>
      <diagonal/>
    </border>
    <border>
      <left style="thin">
        <color rgb="FFD0CECE"/>
      </left>
      <right style="thin">
        <color rgb="FFD0CECE"/>
      </right>
      <top/>
      <bottom/>
      <diagonal/>
    </border>
    <border>
      <left style="medium">
        <color rgb="FF000000"/>
      </left>
      <right/>
      <top/>
      <bottom style="thin">
        <color rgb="FFD0CECE"/>
      </bottom>
      <diagonal/>
    </border>
    <border>
      <left/>
      <right/>
      <top/>
      <bottom style="thin">
        <color rgb="FFD0CECE"/>
      </bottom>
      <diagonal/>
    </border>
    <border>
      <left/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D0CECE"/>
      </right>
      <top/>
      <bottom style="thin">
        <color rgb="FFCCCCCC"/>
      </bottom>
      <diagonal/>
    </border>
    <border>
      <left style="thin">
        <color rgb="FFD0CECE"/>
      </left>
      <right/>
      <top/>
      <bottom style="thin">
        <color rgb="FFD0CECE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 style="medium">
        <color rgb="FF000000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medium">
        <color rgb="FF000000"/>
      </right>
      <top style="thin">
        <color rgb="FFCCCCCC"/>
      </top>
      <bottom style="thin">
        <color rgb="FFCCCCCC"/>
      </bottom>
      <diagonal/>
    </border>
    <border>
      <left style="medium">
        <color rgb="FF000000"/>
      </left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medium">
        <color rgb="FF000000"/>
      </right>
      <top style="thin">
        <color rgb="FFCCCCCC"/>
      </top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medium">
        <color rgb="FF000000"/>
      </right>
      <top/>
      <bottom style="thin">
        <color rgb="FFCCCCCC"/>
      </bottom>
      <diagonal/>
    </border>
    <border>
      <left style="medium">
        <color rgb="FF000000"/>
      </left>
      <right/>
      <top style="thin">
        <color rgb="FFCCCCCC"/>
      </top>
      <bottom style="thin">
        <color rgb="FFCCCCCC"/>
      </bottom>
      <diagonal/>
    </border>
    <border>
      <left style="medium">
        <color rgb="FF000000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AEABAB"/>
      </bottom>
      <diagonal/>
    </border>
    <border>
      <left/>
      <right style="medium">
        <color rgb="FF000000"/>
      </right>
      <top style="thin">
        <color rgb="FFAEABAB"/>
      </top>
      <bottom style="thin">
        <color rgb="FFAE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AEABAB"/>
      </right>
      <top style="thin">
        <color rgb="FFAEABAB"/>
      </top>
      <bottom/>
      <diagonal/>
    </border>
    <border>
      <left style="thin">
        <color rgb="FFAEABAB"/>
      </left>
      <right style="medium">
        <color rgb="FF000000"/>
      </right>
      <top style="thin">
        <color rgb="FFAEABAB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medium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rgb="FF000000"/>
      </right>
      <top style="thin">
        <color theme="0" tint="-0.34998626667073579"/>
      </top>
      <bottom style="thin">
        <color rgb="FFAEABAB"/>
      </bottom>
      <diagonal/>
    </border>
    <border>
      <left style="thin">
        <color rgb="FFAEABAB"/>
      </left>
      <right/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thin">
        <color theme="0" tint="-0.34998626667073579"/>
      </right>
      <top style="thin">
        <color theme="0" tint="-0.34998626667073579"/>
      </top>
      <bottom style="thin">
        <color rgb="FFAEABAB"/>
      </bottom>
      <diagonal/>
    </border>
    <border>
      <left style="thin">
        <color rgb="FFAEABAB"/>
      </left>
      <right/>
      <top/>
      <bottom style="thin">
        <color rgb="FFAEABAB"/>
      </bottom>
      <diagonal/>
    </border>
    <border>
      <left style="thin">
        <color rgb="FFAEABAB"/>
      </left>
      <right style="thin">
        <color theme="0" tint="-0.34998626667073579"/>
      </right>
      <top style="thin">
        <color rgb="FF000000"/>
      </top>
      <bottom style="thin">
        <color rgb="FFAEABAB"/>
      </bottom>
      <diagonal/>
    </border>
    <border>
      <left style="thin">
        <color theme="0" tint="-0.34998626667073579"/>
      </left>
      <right style="medium">
        <color rgb="FF000000"/>
      </right>
      <top style="thin">
        <color theme="0" tint="-0.34998626667073579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D5D5D5"/>
      </left>
      <right style="thin">
        <color rgb="FFD5D5D5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AEABAB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AEABAB"/>
      </left>
      <right/>
      <top style="thin">
        <color rgb="FFAEABAB"/>
      </top>
      <bottom style="thin">
        <color rgb="FF000000"/>
      </bottom>
      <diagonal/>
    </border>
    <border>
      <left/>
      <right style="thin">
        <color rgb="FFAEABAB"/>
      </right>
      <top style="thin">
        <color rgb="FFAEABA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0" tint="-0.14999847407452621"/>
      </left>
      <right style="thin">
        <color rgb="FFAEABAB"/>
      </right>
      <top style="thin">
        <color rgb="FF000000"/>
      </top>
      <bottom style="thin">
        <color rgb="FFAEABAB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/>
      <top style="thin">
        <color rgb="FFAEABAB"/>
      </top>
      <bottom/>
      <diagonal/>
    </border>
    <border>
      <left/>
      <right style="thin">
        <color rgb="FFAEABAB"/>
      </right>
      <top style="thin">
        <color rgb="FFAEABAB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rgb="FFAEABAB"/>
      </bottom>
      <diagonal/>
    </border>
  </borders>
  <cellStyleXfs count="29">
    <xf numFmtId="0" fontId="0" fillId="0" borderId="0"/>
    <xf numFmtId="0" fontId="32" fillId="0" borderId="97"/>
    <xf numFmtId="44" fontId="32" fillId="0" borderId="97" applyFont="0" applyFill="0" applyBorder="0" applyAlignment="0" applyProtection="0"/>
    <xf numFmtId="0" fontId="32" fillId="0" borderId="97"/>
    <xf numFmtId="0" fontId="32" fillId="0" borderId="97"/>
    <xf numFmtId="0" fontId="32" fillId="0" borderId="97"/>
    <xf numFmtId="0" fontId="1" fillId="0" borderId="97"/>
    <xf numFmtId="169" fontId="1" fillId="0" borderId="97" applyFont="0" applyFill="0" applyBorder="0" applyAlignment="0" applyProtection="0"/>
    <xf numFmtId="43" fontId="1" fillId="0" borderId="97" applyFont="0" applyFill="0" applyBorder="0" applyAlignment="0" applyProtection="0"/>
    <xf numFmtId="169" fontId="1" fillId="0" borderId="97" applyFont="0" applyFill="0" applyBorder="0" applyAlignment="0" applyProtection="0"/>
    <xf numFmtId="43" fontId="1" fillId="0" borderId="97" applyFont="0" applyFill="0" applyBorder="0" applyAlignment="0" applyProtection="0"/>
    <xf numFmtId="0" fontId="35" fillId="0" borderId="97"/>
    <xf numFmtId="170" fontId="35" fillId="0" borderId="97" applyFont="0" applyFill="0" applyBorder="0" applyAlignment="0" applyProtection="0"/>
    <xf numFmtId="43" fontId="35" fillId="0" borderId="97" applyFont="0" applyFill="0" applyBorder="0" applyAlignment="0" applyProtection="0"/>
    <xf numFmtId="169" fontId="1" fillId="0" borderId="97" applyFont="0" applyFill="0" applyBorder="0" applyAlignment="0" applyProtection="0"/>
    <xf numFmtId="43" fontId="1" fillId="0" borderId="97" applyFont="0" applyFill="0" applyBorder="0" applyAlignment="0" applyProtection="0"/>
    <xf numFmtId="169" fontId="1" fillId="0" borderId="97" applyFont="0" applyFill="0" applyBorder="0" applyAlignment="0" applyProtection="0"/>
    <xf numFmtId="43" fontId="1" fillId="0" borderId="97" applyFont="0" applyFill="0" applyBorder="0" applyAlignment="0" applyProtection="0"/>
    <xf numFmtId="43" fontId="35" fillId="0" borderId="97" applyFont="0" applyFill="0" applyBorder="0" applyAlignment="0" applyProtection="0"/>
    <xf numFmtId="9" fontId="1" fillId="0" borderId="97" applyFont="0" applyFill="0" applyBorder="0" applyAlignment="0" applyProtection="0"/>
    <xf numFmtId="0" fontId="1" fillId="0" borderId="97"/>
    <xf numFmtId="43" fontId="1" fillId="0" borderId="97" applyFont="0" applyFill="0" applyBorder="0" applyAlignment="0" applyProtection="0"/>
    <xf numFmtId="0" fontId="37" fillId="0" borderId="97"/>
    <xf numFmtId="0" fontId="1" fillId="0" borderId="97"/>
    <xf numFmtId="43" fontId="35" fillId="0" borderId="97" applyFont="0" applyFill="0" applyBorder="0" applyAlignment="0" applyProtection="0"/>
    <xf numFmtId="0" fontId="1" fillId="0" borderId="97"/>
    <xf numFmtId="9" fontId="1" fillId="0" borderId="97" applyFont="0" applyFill="0" applyBorder="0" applyAlignment="0" applyProtection="0"/>
    <xf numFmtId="44" fontId="1" fillId="0" borderId="97" applyFont="0" applyFill="0" applyBorder="0" applyAlignment="0" applyProtection="0"/>
    <xf numFmtId="0" fontId="38" fillId="18" borderId="138" applyBorder="0"/>
  </cellStyleXfs>
  <cellXfs count="712">
    <xf numFmtId="0" fontId="0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/>
    </xf>
    <xf numFmtId="2" fontId="3" fillId="4" borderId="7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2" fontId="3" fillId="4" borderId="7" xfId="0" applyNumberFormat="1" applyFont="1" applyFill="1" applyBorder="1" applyAlignment="1">
      <alignment vertical="center"/>
    </xf>
    <xf numFmtId="2" fontId="3" fillId="4" borderId="7" xfId="0" applyNumberFormat="1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5" fillId="5" borderId="24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3" fillId="2" borderId="3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2" fontId="3" fillId="2" borderId="30" xfId="0" applyNumberFormat="1" applyFont="1" applyFill="1" applyBorder="1" applyAlignment="1">
      <alignment horizontal="center" vertical="center"/>
    </xf>
    <xf numFmtId="165" fontId="3" fillId="2" borderId="31" xfId="0" applyNumberFormat="1" applyFont="1" applyFill="1" applyBorder="1" applyAlignment="1">
      <alignment horizontal="center" vertical="center"/>
    </xf>
    <xf numFmtId="165" fontId="3" fillId="2" borderId="30" xfId="0" applyNumberFormat="1" applyFont="1" applyFill="1" applyBorder="1" applyAlignment="1">
      <alignment horizontal="center" vertical="center"/>
    </xf>
    <xf numFmtId="165" fontId="3" fillId="2" borderId="32" xfId="0" applyNumberFormat="1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2" fontId="2" fillId="0" borderId="37" xfId="0" applyNumberFormat="1" applyFont="1" applyBorder="1" applyAlignment="1">
      <alignment horizontal="left" vertical="center" wrapText="1"/>
    </xf>
    <xf numFmtId="165" fontId="10" fillId="0" borderId="36" xfId="0" applyNumberFormat="1" applyFont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2" fontId="10" fillId="0" borderId="37" xfId="0" applyNumberFormat="1" applyFont="1" applyBorder="1" applyAlignment="1">
      <alignment horizontal="center" vertical="center" wrapText="1"/>
    </xf>
    <xf numFmtId="165" fontId="2" fillId="0" borderId="36" xfId="0" applyNumberFormat="1" applyFont="1" applyBorder="1" applyAlignment="1">
      <alignment horizontal="left" vertical="center"/>
    </xf>
    <xf numFmtId="2" fontId="2" fillId="0" borderId="37" xfId="0" applyNumberFormat="1" applyFont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2" fontId="9" fillId="5" borderId="15" xfId="0" applyNumberFormat="1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2" fontId="2" fillId="5" borderId="15" xfId="0" applyNumberFormat="1" applyFont="1" applyFill="1" applyBorder="1" applyAlignment="1">
      <alignment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166" fontId="5" fillId="11" borderId="7" xfId="0" applyNumberFormat="1" applyFont="1" applyFill="1" applyBorder="1" applyAlignment="1">
      <alignment horizontal="center" vertical="center"/>
    </xf>
    <xf numFmtId="0" fontId="5" fillId="5" borderId="7" xfId="0" applyFont="1" applyFill="1" applyBorder="1"/>
    <xf numFmtId="165" fontId="5" fillId="5" borderId="7" xfId="0" applyNumberFormat="1" applyFont="1" applyFill="1" applyBorder="1" applyAlignment="1">
      <alignment vertical="center"/>
    </xf>
    <xf numFmtId="10" fontId="2" fillId="5" borderId="7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/>
    <xf numFmtId="10" fontId="5" fillId="5" borderId="7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5" borderId="5" xfId="0" applyFont="1" applyFill="1" applyBorder="1" applyAlignment="1">
      <alignment horizontal="center" vertical="top"/>
    </xf>
    <xf numFmtId="165" fontId="10" fillId="0" borderId="38" xfId="0" applyNumberFormat="1" applyFont="1" applyBorder="1" applyAlignment="1">
      <alignment horizontal="left" vertical="center"/>
    </xf>
    <xf numFmtId="0" fontId="14" fillId="7" borderId="6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7" borderId="67" xfId="0" applyFont="1" applyFill="1" applyBorder="1" applyAlignment="1">
      <alignment horizontal="left" vertical="center" wrapText="1"/>
    </xf>
    <xf numFmtId="0" fontId="19" fillId="7" borderId="82" xfId="0" applyFont="1" applyFill="1" applyBorder="1" applyAlignment="1">
      <alignment vertical="center" wrapText="1"/>
    </xf>
    <xf numFmtId="10" fontId="20" fillId="7" borderId="85" xfId="0" applyNumberFormat="1" applyFont="1" applyFill="1" applyBorder="1" applyAlignment="1">
      <alignment horizontal="center" vertical="center" wrapText="1"/>
    </xf>
    <xf numFmtId="0" fontId="19" fillId="7" borderId="93" xfId="0" applyFont="1" applyFill="1" applyBorder="1" applyAlignment="1">
      <alignment horizontal="left" vertical="center" wrapText="1"/>
    </xf>
    <xf numFmtId="10" fontId="21" fillId="7" borderId="85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165" fontId="5" fillId="2" borderId="47" xfId="0" applyNumberFormat="1" applyFont="1" applyFill="1" applyBorder="1" applyAlignment="1">
      <alignment horizontal="center" vertical="center"/>
    </xf>
    <xf numFmtId="165" fontId="5" fillId="2" borderId="101" xfId="0" applyNumberFormat="1" applyFont="1" applyFill="1" applyBorder="1" applyAlignment="1">
      <alignment horizontal="center" vertical="center"/>
    </xf>
    <xf numFmtId="165" fontId="2" fillId="0" borderId="102" xfId="0" applyNumberFormat="1" applyFont="1" applyBorder="1" applyAlignment="1">
      <alignment horizontal="center" vertical="center"/>
    </xf>
    <xf numFmtId="165" fontId="10" fillId="0" borderId="103" xfId="0" applyNumberFormat="1" applyFont="1" applyBorder="1" applyAlignment="1">
      <alignment horizontal="right" vertical="center" wrapText="1"/>
    </xf>
    <xf numFmtId="165" fontId="5" fillId="2" borderId="10" xfId="0" applyNumberFormat="1" applyFont="1" applyFill="1" applyBorder="1" applyAlignment="1">
      <alignment horizontal="center" vertical="center" wrapText="1"/>
    </xf>
    <xf numFmtId="165" fontId="5" fillId="2" borderId="7" xfId="0" applyNumberFormat="1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vertical="center"/>
    </xf>
    <xf numFmtId="165" fontId="5" fillId="2" borderId="7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4" fontId="2" fillId="0" borderId="0" xfId="0" applyNumberFormat="1" applyFont="1" applyAlignment="1">
      <alignment vertical="center"/>
    </xf>
    <xf numFmtId="2" fontId="2" fillId="5" borderId="86" xfId="0" applyNumberFormat="1" applyFont="1" applyFill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2" fontId="2" fillId="5" borderId="51" xfId="0" applyNumberFormat="1" applyFont="1" applyFill="1" applyBorder="1" applyAlignment="1">
      <alignment horizontal="center" vertical="center"/>
    </xf>
    <xf numFmtId="165" fontId="23" fillId="0" borderId="86" xfId="0" applyNumberFormat="1" applyFont="1" applyBorder="1" applyAlignment="1">
      <alignment vertical="center"/>
    </xf>
    <xf numFmtId="165" fontId="23" fillId="0" borderId="97" xfId="0" applyNumberFormat="1" applyFont="1" applyBorder="1" applyAlignment="1">
      <alignment vertical="center"/>
    </xf>
    <xf numFmtId="2" fontId="24" fillId="5" borderId="97" xfId="0" applyNumberFormat="1" applyFont="1" applyFill="1" applyBorder="1" applyAlignment="1">
      <alignment horizontal="left" vertical="center"/>
    </xf>
    <xf numFmtId="168" fontId="3" fillId="0" borderId="97" xfId="0" applyNumberFormat="1" applyFont="1" applyBorder="1" applyAlignment="1">
      <alignment horizontal="center" vertical="center"/>
    </xf>
    <xf numFmtId="0" fontId="0" fillId="0" borderId="0" xfId="0" applyFont="1" applyAlignment="1"/>
    <xf numFmtId="0" fontId="4" fillId="0" borderId="100" xfId="0" applyFont="1" applyBorder="1"/>
    <xf numFmtId="0" fontId="4" fillId="0" borderId="29" xfId="0" applyFont="1" applyBorder="1"/>
    <xf numFmtId="0" fontId="0" fillId="0" borderId="0" xfId="0" applyFont="1" applyAlignment="1"/>
    <xf numFmtId="0" fontId="27" fillId="5" borderId="45" xfId="0" applyFont="1" applyFill="1" applyBorder="1" applyAlignment="1">
      <alignment horizontal="center" vertical="center"/>
    </xf>
    <xf numFmtId="165" fontId="28" fillId="0" borderId="105" xfId="0" applyNumberFormat="1" applyFont="1" applyBorder="1" applyAlignment="1">
      <alignment horizontal="left" vertical="center"/>
    </xf>
    <xf numFmtId="165" fontId="28" fillId="0" borderId="106" xfId="0" applyNumberFormat="1" applyFont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7" fillId="0" borderId="104" xfId="0" applyFont="1" applyBorder="1" applyAlignment="1">
      <alignment horizontal="left" vertical="center" wrapText="1"/>
    </xf>
    <xf numFmtId="2" fontId="3" fillId="4" borderId="50" xfId="0" applyNumberFormat="1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left" vertical="center" wrapText="1"/>
    </xf>
    <xf numFmtId="0" fontId="0" fillId="0" borderId="0" xfId="0" applyFont="1" applyAlignment="1"/>
    <xf numFmtId="168" fontId="3" fillId="0" borderId="7" xfId="0" applyNumberFormat="1" applyFont="1" applyBorder="1" applyAlignment="1">
      <alignment vertical="center"/>
    </xf>
    <xf numFmtId="168" fontId="3" fillId="0" borderId="7" xfId="0" applyNumberFormat="1" applyFont="1" applyBorder="1" applyAlignment="1">
      <alignment horizontal="right" vertical="center"/>
    </xf>
    <xf numFmtId="168" fontId="3" fillId="0" borderId="11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104" xfId="0" applyFont="1" applyFill="1" applyBorder="1" applyAlignment="1"/>
    <xf numFmtId="0" fontId="3" fillId="0" borderId="104" xfId="0" applyFont="1" applyFill="1" applyBorder="1" applyAlignment="1">
      <alignment horizontal="center" vertical="center"/>
    </xf>
    <xf numFmtId="0" fontId="4" fillId="14" borderId="9" xfId="0" applyFont="1" applyFill="1" applyBorder="1"/>
    <xf numFmtId="0" fontId="4" fillId="14" borderId="10" xfId="0" applyFont="1" applyFill="1" applyBorder="1"/>
    <xf numFmtId="44" fontId="10" fillId="0" borderId="36" xfId="0" applyNumberFormat="1" applyFont="1" applyBorder="1" applyAlignment="1">
      <alignment horizontal="left" vertical="center"/>
    </xf>
    <xf numFmtId="0" fontId="0" fillId="0" borderId="0" xfId="0" applyFont="1" applyAlignment="1"/>
    <xf numFmtId="0" fontId="26" fillId="5" borderId="97" xfId="0" applyFont="1" applyFill="1" applyBorder="1" applyAlignment="1">
      <alignment vertical="center"/>
    </xf>
    <xf numFmtId="0" fontId="7" fillId="0" borderId="97" xfId="0" applyFont="1" applyBorder="1" applyAlignment="1">
      <alignment horizontal="center" vertical="center"/>
    </xf>
    <xf numFmtId="0" fontId="0" fillId="0" borderId="0" xfId="0" applyFont="1" applyAlignment="1"/>
    <xf numFmtId="0" fontId="4" fillId="0" borderId="97" xfId="0" applyFont="1" applyBorder="1"/>
    <xf numFmtId="2" fontId="9" fillId="0" borderId="0" xfId="0" applyNumberFormat="1" applyFont="1" applyAlignment="1">
      <alignment horizontal="left" vertical="center"/>
    </xf>
    <xf numFmtId="0" fontId="0" fillId="0" borderId="0" xfId="0" applyFont="1" applyAlignment="1"/>
    <xf numFmtId="0" fontId="3" fillId="3" borderId="17" xfId="0" applyFont="1" applyFill="1" applyBorder="1" applyAlignment="1">
      <alignment horizontal="center" vertical="center"/>
    </xf>
    <xf numFmtId="2" fontId="33" fillId="0" borderId="104" xfId="0" applyNumberFormat="1" applyFont="1" applyFill="1" applyBorder="1" applyAlignment="1">
      <alignment horizontal="center"/>
    </xf>
    <xf numFmtId="0" fontId="7" fillId="0" borderId="104" xfId="0" applyFont="1" applyBorder="1" applyAlignment="1">
      <alignment horizontal="center" vertical="center" wrapText="1"/>
    </xf>
    <xf numFmtId="0" fontId="7" fillId="0" borderId="97" xfId="0" applyFont="1" applyBorder="1" applyAlignment="1">
      <alignment horizontal="left" vertical="center" wrapText="1"/>
    </xf>
    <xf numFmtId="0" fontId="0" fillId="0" borderId="97" xfId="0" applyFont="1" applyBorder="1" applyAlignment="1"/>
    <xf numFmtId="164" fontId="3" fillId="4" borderId="104" xfId="0" applyNumberFormat="1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2" fontId="7" fillId="0" borderId="97" xfId="0" applyNumberFormat="1" applyFont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center" vertical="center" wrapText="1"/>
    </xf>
    <xf numFmtId="165" fontId="10" fillId="0" borderId="126" xfId="0" applyNumberFormat="1" applyFont="1" applyBorder="1" applyAlignment="1">
      <alignment horizontal="right" vertical="center" wrapText="1"/>
    </xf>
    <xf numFmtId="165" fontId="10" fillId="0" borderId="125" xfId="0" applyNumberFormat="1" applyFont="1" applyBorder="1" applyAlignment="1">
      <alignment horizontal="right" vertical="center" wrapText="1"/>
    </xf>
    <xf numFmtId="165" fontId="10" fillId="0" borderId="127" xfId="0" applyNumberFormat="1" applyFont="1" applyBorder="1" applyAlignment="1">
      <alignment horizontal="right" vertical="center" wrapText="1"/>
    </xf>
    <xf numFmtId="165" fontId="2" fillId="0" borderId="128" xfId="0" applyNumberFormat="1" applyFont="1" applyBorder="1" applyAlignment="1">
      <alignment horizontal="center" vertical="center" wrapText="1"/>
    </xf>
    <xf numFmtId="165" fontId="2" fillId="0" borderId="125" xfId="0" applyNumberFormat="1" applyFont="1" applyBorder="1" applyAlignment="1">
      <alignment horizontal="center" vertical="center" wrapText="1"/>
    </xf>
    <xf numFmtId="165" fontId="10" fillId="0" borderId="129" xfId="0" applyNumberFormat="1" applyFont="1" applyBorder="1" applyAlignment="1">
      <alignment horizontal="right" vertical="center" wrapText="1"/>
    </xf>
    <xf numFmtId="165" fontId="10" fillId="0" borderId="130" xfId="0" applyNumberFormat="1" applyFont="1" applyBorder="1" applyAlignment="1">
      <alignment horizontal="right" vertical="center" wrapText="1"/>
    </xf>
    <xf numFmtId="165" fontId="10" fillId="0" borderId="124" xfId="0" applyNumberFormat="1" applyFont="1" applyBorder="1" applyAlignment="1">
      <alignment horizontal="right" vertical="center" wrapText="1"/>
    </xf>
    <xf numFmtId="0" fontId="0" fillId="0" borderId="131" xfId="0" applyFont="1" applyBorder="1" applyAlignment="1"/>
    <xf numFmtId="0" fontId="0" fillId="0" borderId="132" xfId="0" applyFont="1" applyBorder="1" applyAlignment="1"/>
    <xf numFmtId="44" fontId="0" fillId="0" borderId="0" xfId="0" applyNumberFormat="1" applyFont="1" applyAlignment="1"/>
    <xf numFmtId="2" fontId="9" fillId="5" borderId="97" xfId="0" applyNumberFormat="1" applyFont="1" applyFill="1" applyBorder="1" applyAlignment="1">
      <alignment vertical="center" wrapText="1"/>
    </xf>
    <xf numFmtId="2" fontId="9" fillId="5" borderId="97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10" fontId="2" fillId="5" borderId="50" xfId="0" applyNumberFormat="1" applyFont="1" applyFill="1" applyBorder="1" applyAlignment="1">
      <alignment horizontal="center" vertical="center"/>
    </xf>
    <xf numFmtId="167" fontId="5" fillId="5" borderId="7" xfId="0" applyNumberFormat="1" applyFont="1" applyFill="1" applyBorder="1" applyAlignment="1">
      <alignment horizontal="center" vertical="center"/>
    </xf>
    <xf numFmtId="167" fontId="5" fillId="5" borderId="52" xfId="0" applyNumberFormat="1" applyFont="1" applyFill="1" applyBorder="1" applyAlignment="1">
      <alignment horizontal="center" vertical="center"/>
    </xf>
    <xf numFmtId="167" fontId="5" fillId="0" borderId="52" xfId="0" applyNumberFormat="1" applyFont="1" applyFill="1" applyBorder="1" applyAlignment="1">
      <alignment horizontal="center" vertical="center"/>
    </xf>
    <xf numFmtId="10" fontId="5" fillId="5" borderId="104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97" xfId="0" applyFont="1" applyFill="1" applyBorder="1" applyAlignment="1"/>
    <xf numFmtId="0" fontId="0" fillId="0" borderId="0" xfId="0" applyFont="1" applyAlignment="1"/>
    <xf numFmtId="0" fontId="0" fillId="0" borderId="0" xfId="0" applyFont="1" applyAlignment="1"/>
    <xf numFmtId="0" fontId="7" fillId="0" borderId="33" xfId="0" applyFont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0" fillId="0" borderId="0" xfId="0" applyFont="1" applyAlignment="1"/>
    <xf numFmtId="0" fontId="7" fillId="0" borderId="7" xfId="4" applyFont="1" applyBorder="1" applyAlignment="1">
      <alignment horizontal="center" vertical="center"/>
    </xf>
    <xf numFmtId="0" fontId="7" fillId="0" borderId="7" xfId="4" applyFont="1" applyBorder="1" applyAlignment="1">
      <alignment horizontal="left" vertical="center" wrapText="1"/>
    </xf>
    <xf numFmtId="0" fontId="3" fillId="4" borderId="7" xfId="4" applyFont="1" applyFill="1" applyBorder="1" applyAlignment="1">
      <alignment horizontal="center" vertical="center" wrapText="1"/>
    </xf>
    <xf numFmtId="0" fontId="3" fillId="4" borderId="7" xfId="4" applyFont="1" applyFill="1" applyBorder="1" applyAlignment="1">
      <alignment horizontal="left" vertical="center" wrapText="1"/>
    </xf>
    <xf numFmtId="0" fontId="0" fillId="0" borderId="97" xfId="5" applyFont="1" applyAlignment="1"/>
    <xf numFmtId="0" fontId="7" fillId="0" borderId="97" xfId="5" applyFont="1" applyAlignment="1">
      <alignment vertical="center"/>
    </xf>
    <xf numFmtId="0" fontId="7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left" vertical="center" wrapText="1"/>
    </xf>
    <xf numFmtId="0" fontId="3" fillId="4" borderId="7" xfId="5" applyFont="1" applyFill="1" applyBorder="1" applyAlignment="1">
      <alignment horizontal="center" vertical="center" wrapText="1"/>
    </xf>
    <xf numFmtId="0" fontId="3" fillId="4" borderId="7" xfId="5" applyFont="1" applyFill="1" applyBorder="1" applyAlignment="1">
      <alignment horizontal="left" vertical="center" wrapText="1"/>
    </xf>
    <xf numFmtId="0" fontId="3" fillId="15" borderId="104" xfId="0" applyFont="1" applyFill="1" applyBorder="1" applyAlignment="1">
      <alignment horizontal="center" vertical="center"/>
    </xf>
    <xf numFmtId="0" fontId="3" fillId="17" borderId="120" xfId="0" applyFont="1" applyFill="1" applyBorder="1" applyAlignment="1">
      <alignment horizontal="center" vertical="center"/>
    </xf>
    <xf numFmtId="2" fontId="3" fillId="19" borderId="97" xfId="0" applyNumberFormat="1" applyFont="1" applyFill="1" applyBorder="1" applyAlignment="1">
      <alignment horizontal="center" vertical="center"/>
    </xf>
    <xf numFmtId="0" fontId="7" fillId="0" borderId="137" xfId="0" applyFont="1" applyBorder="1" applyAlignment="1">
      <alignment vertical="center"/>
    </xf>
    <xf numFmtId="0" fontId="7" fillId="0" borderId="97" xfId="0" applyFont="1" applyBorder="1" applyAlignment="1">
      <alignment vertical="center"/>
    </xf>
    <xf numFmtId="2" fontId="3" fillId="15" borderId="104" xfId="0" applyNumberFormat="1" applyFont="1" applyFill="1" applyBorder="1" applyAlignment="1">
      <alignment horizontal="center" vertical="center"/>
    </xf>
    <xf numFmtId="0" fontId="34" fillId="15" borderId="104" xfId="0" applyFont="1" applyFill="1" applyBorder="1" applyAlignment="1">
      <alignment horizontal="left" vertical="center" wrapText="1"/>
    </xf>
    <xf numFmtId="0" fontId="3" fillId="15" borderId="121" xfId="0" applyFont="1" applyFill="1" applyBorder="1" applyAlignment="1"/>
    <xf numFmtId="0" fontId="3" fillId="15" borderId="122" xfId="0" applyFont="1" applyFill="1" applyBorder="1" applyAlignment="1"/>
    <xf numFmtId="0" fontId="7" fillId="16" borderId="0" xfId="0" applyFont="1" applyFill="1" applyAlignment="1">
      <alignment vertical="center"/>
    </xf>
    <xf numFmtId="0" fontId="0" fillId="16" borderId="0" xfId="0" applyFont="1" applyFill="1" applyAlignment="1"/>
    <xf numFmtId="2" fontId="3" fillId="4" borderId="52" xfId="0" applyNumberFormat="1" applyFont="1" applyFill="1" applyBorder="1" applyAlignment="1">
      <alignment vertical="center" wrapText="1"/>
    </xf>
    <xf numFmtId="2" fontId="0" fillId="0" borderId="0" xfId="0" applyNumberFormat="1" applyFont="1" applyAlignment="1"/>
    <xf numFmtId="0" fontId="0" fillId="0" borderId="0" xfId="0" applyFont="1" applyAlignment="1"/>
    <xf numFmtId="2" fontId="36" fillId="4" borderId="7" xfId="0" applyNumberFormat="1" applyFont="1" applyFill="1" applyBorder="1" applyAlignment="1">
      <alignment vertical="center" wrapText="1"/>
    </xf>
    <xf numFmtId="2" fontId="36" fillId="4" borderId="7" xfId="0" applyNumberFormat="1" applyFont="1" applyFill="1" applyBorder="1" applyAlignment="1">
      <alignment horizontal="center" vertical="center"/>
    </xf>
    <xf numFmtId="0" fontId="39" fillId="0" borderId="0" xfId="0" applyFont="1" applyAlignment="1"/>
    <xf numFmtId="0" fontId="33" fillId="0" borderId="0" xfId="0" applyFont="1" applyAlignment="1">
      <alignment vertical="center"/>
    </xf>
    <xf numFmtId="0" fontId="7" fillId="16" borderId="97" xfId="0" applyFont="1" applyFill="1" applyBorder="1" applyAlignment="1">
      <alignment horizontal="center" vertical="center"/>
    </xf>
    <xf numFmtId="0" fontId="3" fillId="16" borderId="97" xfId="0" applyFont="1" applyFill="1" applyBorder="1" applyAlignment="1">
      <alignment horizontal="left" vertical="center" wrapText="1"/>
    </xf>
    <xf numFmtId="0" fontId="7" fillId="16" borderId="97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4" borderId="104" xfId="0" applyFont="1" applyFill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 wrapText="1"/>
    </xf>
    <xf numFmtId="0" fontId="0" fillId="0" borderId="0" xfId="0" applyFont="1" applyAlignment="1"/>
    <xf numFmtId="2" fontId="36" fillId="4" borderId="104" xfId="0" applyNumberFormat="1" applyFont="1" applyFill="1" applyBorder="1" applyAlignment="1">
      <alignment horizontal="center" vertical="center"/>
    </xf>
    <xf numFmtId="0" fontId="3" fillId="19" borderId="97" xfId="0" applyFont="1" applyFill="1" applyBorder="1" applyAlignment="1">
      <alignment horizontal="center" vertical="center" wrapText="1"/>
    </xf>
    <xf numFmtId="2" fontId="3" fillId="19" borderId="97" xfId="0" applyNumberFormat="1" applyFont="1" applyFill="1" applyBorder="1" applyAlignment="1">
      <alignment vertical="center"/>
    </xf>
    <xf numFmtId="0" fontId="7" fillId="0" borderId="120" xfId="0" applyFont="1" applyBorder="1" applyAlignment="1">
      <alignment horizontal="center" vertical="center"/>
    </xf>
    <xf numFmtId="0" fontId="36" fillId="4" borderId="52" xfId="0" applyFont="1" applyFill="1" applyBorder="1" applyAlignment="1">
      <alignment horizontal="center" vertical="center" wrapText="1"/>
    </xf>
    <xf numFmtId="165" fontId="41" fillId="0" borderId="36" xfId="0" applyNumberFormat="1" applyFont="1" applyBorder="1" applyAlignment="1">
      <alignment horizontal="left" vertical="center"/>
    </xf>
    <xf numFmtId="0" fontId="0" fillId="0" borderId="0" xfId="0" applyFont="1" applyAlignment="1"/>
    <xf numFmtId="0" fontId="41" fillId="0" borderId="37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/>
    </xf>
    <xf numFmtId="2" fontId="41" fillId="0" borderId="37" xfId="0" applyNumberFormat="1" applyFont="1" applyBorder="1" applyAlignment="1">
      <alignment horizontal="left" vertical="center" wrapText="1"/>
    </xf>
    <xf numFmtId="2" fontId="41" fillId="0" borderId="37" xfId="0" applyNumberFormat="1" applyFont="1" applyBorder="1" applyAlignment="1">
      <alignment horizontal="center" vertical="center"/>
    </xf>
    <xf numFmtId="2" fontId="41" fillId="0" borderId="37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44" fontId="41" fillId="0" borderId="0" xfId="0" applyNumberFormat="1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44" fontId="10" fillId="0" borderId="103" xfId="0" applyNumberFormat="1" applyFont="1" applyBorder="1" applyAlignment="1">
      <alignment horizontal="right" vertical="center" wrapText="1"/>
    </xf>
    <xf numFmtId="0" fontId="5" fillId="10" borderId="49" xfId="0" applyFont="1" applyFill="1" applyBorder="1" applyAlignment="1">
      <alignment horizontal="center" vertical="center"/>
    </xf>
    <xf numFmtId="0" fontId="12" fillId="5" borderId="97" xfId="0" applyFont="1" applyFill="1" applyBorder="1" applyAlignment="1">
      <alignment horizontal="center" vertical="center"/>
    </xf>
    <xf numFmtId="167" fontId="5" fillId="20" borderId="52" xfId="0" applyNumberFormat="1" applyFont="1" applyFill="1" applyBorder="1" applyAlignment="1">
      <alignment horizontal="center" vertical="center"/>
    </xf>
    <xf numFmtId="0" fontId="11" fillId="0" borderId="97" xfId="0" applyFont="1" applyBorder="1"/>
    <xf numFmtId="0" fontId="11" fillId="0" borderId="97" xfId="0" applyFont="1" applyBorder="1" applyAlignment="1">
      <alignment vertical="center"/>
    </xf>
    <xf numFmtId="0" fontId="11" fillId="5" borderId="135" xfId="0" applyFont="1" applyFill="1" applyBorder="1" applyAlignment="1">
      <alignment horizontal="center" vertical="center"/>
    </xf>
    <xf numFmtId="0" fontId="0" fillId="0" borderId="143" xfId="0" applyFont="1" applyBorder="1" applyAlignment="1"/>
    <xf numFmtId="0" fontId="11" fillId="5" borderId="123" xfId="0" applyFont="1" applyFill="1" applyBorder="1" applyAlignment="1">
      <alignment horizontal="center" vertical="center"/>
    </xf>
    <xf numFmtId="0" fontId="12" fillId="5" borderId="123" xfId="0" applyFont="1" applyFill="1" applyBorder="1" applyAlignment="1">
      <alignment vertical="center"/>
    </xf>
    <xf numFmtId="0" fontId="12" fillId="5" borderId="137" xfId="0" applyFont="1" applyFill="1" applyBorder="1" applyAlignment="1">
      <alignment horizontal="center" vertical="center"/>
    </xf>
    <xf numFmtId="0" fontId="11" fillId="10" borderId="149" xfId="0" applyFont="1" applyFill="1" applyBorder="1" applyAlignment="1">
      <alignment horizontal="center" vertical="center"/>
    </xf>
    <xf numFmtId="0" fontId="5" fillId="5" borderId="152" xfId="0" applyFont="1" applyFill="1" applyBorder="1" applyAlignment="1">
      <alignment horizontal="center" vertical="center"/>
    </xf>
    <xf numFmtId="10" fontId="5" fillId="5" borderId="153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2" fontId="36" fillId="4" borderId="17" xfId="0" applyNumberFormat="1" applyFont="1" applyFill="1" applyBorder="1" applyAlignment="1">
      <alignment horizontal="center" vertical="center"/>
    </xf>
    <xf numFmtId="2" fontId="3" fillId="4" borderId="50" xfId="0" applyNumberFormat="1" applyFont="1" applyFill="1" applyBorder="1" applyAlignment="1">
      <alignment vertical="center" wrapText="1"/>
    </xf>
    <xf numFmtId="0" fontId="0" fillId="0" borderId="0" xfId="0" applyFont="1" applyAlignment="1"/>
    <xf numFmtId="0" fontId="7" fillId="0" borderId="143" xfId="0" applyFont="1" applyBorder="1" applyAlignment="1">
      <alignment horizontal="center" vertical="center"/>
    </xf>
    <xf numFmtId="0" fontId="3" fillId="0" borderId="97" xfId="0" applyFont="1" applyFill="1" applyBorder="1" applyAlignment="1">
      <alignment horizontal="center" vertical="center" wrapText="1"/>
    </xf>
    <xf numFmtId="2" fontId="3" fillId="0" borderId="97" xfId="0" applyNumberFormat="1" applyFont="1" applyFill="1" applyBorder="1" applyAlignment="1">
      <alignment vertical="center" wrapText="1"/>
    </xf>
    <xf numFmtId="2" fontId="3" fillId="0" borderId="97" xfId="0" applyNumberFormat="1" applyFont="1" applyFill="1" applyBorder="1" applyAlignment="1">
      <alignment horizontal="center" vertical="center"/>
    </xf>
    <xf numFmtId="0" fontId="3" fillId="4" borderId="50" xfId="4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104" xfId="0" applyFont="1" applyBorder="1" applyAlignment="1">
      <alignment horizontal="center" vertical="center" wrapText="1"/>
    </xf>
    <xf numFmtId="2" fontId="7" fillId="0" borderId="104" xfId="0" applyNumberFormat="1" applyFont="1" applyBorder="1" applyAlignment="1">
      <alignment horizontal="center" vertical="center" wrapText="1"/>
    </xf>
    <xf numFmtId="0" fontId="3" fillId="4" borderId="34" xfId="0" applyFont="1" applyFill="1" applyBorder="1" applyAlignment="1">
      <alignment vertical="center" wrapText="1"/>
    </xf>
    <xf numFmtId="165" fontId="41" fillId="0" borderId="126" xfId="0" applyNumberFormat="1" applyFont="1" applyBorder="1" applyAlignment="1">
      <alignment vertical="center"/>
    </xf>
    <xf numFmtId="165" fontId="41" fillId="0" borderId="144" xfId="0" applyNumberFormat="1" applyFont="1" applyBorder="1" applyAlignment="1">
      <alignment vertical="center"/>
    </xf>
    <xf numFmtId="0" fontId="7" fillId="21" borderId="7" xfId="0" applyFont="1" applyFill="1" applyBorder="1" applyAlignment="1">
      <alignment horizontal="center" vertical="center"/>
    </xf>
    <xf numFmtId="0" fontId="33" fillId="0" borderId="52" xfId="0" applyFont="1" applyBorder="1" applyAlignment="1">
      <alignment horizontal="left" vertical="center" wrapText="1"/>
    </xf>
    <xf numFmtId="2" fontId="7" fillId="21" borderId="8" xfId="0" applyNumberFormat="1" applyFont="1" applyFill="1" applyBorder="1" applyAlignment="1">
      <alignment vertical="center" wrapText="1"/>
    </xf>
    <xf numFmtId="2" fontId="7" fillId="21" borderId="49" xfId="0" applyNumberFormat="1" applyFont="1" applyFill="1" applyBorder="1" applyAlignment="1">
      <alignment vertical="center" wrapText="1"/>
    </xf>
    <xf numFmtId="0" fontId="34" fillId="21" borderId="7" xfId="0" applyFont="1" applyFill="1" applyBorder="1" applyAlignment="1">
      <alignment horizontal="left" vertical="center" wrapText="1"/>
    </xf>
    <xf numFmtId="0" fontId="3" fillId="21" borderId="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3" fillId="4" borderId="50" xfId="0" applyFont="1" applyFill="1" applyBorder="1" applyAlignment="1">
      <alignment horizontal="left" vertical="center" wrapText="1"/>
    </xf>
    <xf numFmtId="2" fontId="3" fillId="4" borderId="14" xfId="0" applyNumberFormat="1" applyFont="1" applyFill="1" applyBorder="1" applyAlignment="1">
      <alignment horizontal="center" vertical="center" wrapText="1"/>
    </xf>
    <xf numFmtId="0" fontId="34" fillId="21" borderId="50" xfId="0" applyFont="1" applyFill="1" applyBorder="1" applyAlignment="1">
      <alignment horizontal="left" vertical="center" wrapText="1"/>
    </xf>
    <xf numFmtId="0" fontId="8" fillId="4" borderId="104" xfId="0" applyFont="1" applyFill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" fillId="4" borderId="158" xfId="0" applyFont="1" applyFill="1" applyBorder="1" applyAlignment="1">
      <alignment horizontal="center" vertical="center"/>
    </xf>
    <xf numFmtId="0" fontId="7" fillId="0" borderId="123" xfId="0" applyFont="1" applyBorder="1" applyAlignment="1">
      <alignment horizontal="center" vertical="center"/>
    </xf>
    <xf numFmtId="0" fontId="7" fillId="0" borderId="137" xfId="0" applyFont="1" applyBorder="1" applyAlignment="1">
      <alignment horizontal="center" vertical="center"/>
    </xf>
    <xf numFmtId="0" fontId="7" fillId="0" borderId="136" xfId="0" applyFont="1" applyBorder="1" applyAlignment="1">
      <alignment horizontal="center" vertical="center"/>
    </xf>
    <xf numFmtId="0" fontId="7" fillId="0" borderId="157" xfId="0" applyFont="1" applyBorder="1" applyAlignment="1">
      <alignment horizontal="center" vertical="center"/>
    </xf>
    <xf numFmtId="0" fontId="7" fillId="0" borderId="148" xfId="0" applyFont="1" applyBorder="1" applyAlignment="1">
      <alignment horizontal="center" vertical="center"/>
    </xf>
    <xf numFmtId="0" fontId="0" fillId="0" borderId="134" xfId="0" applyFont="1" applyFill="1" applyBorder="1" applyAlignment="1"/>
    <xf numFmtId="0" fontId="0" fillId="0" borderId="135" xfId="0" applyFont="1" applyFill="1" applyBorder="1" applyAlignment="1"/>
    <xf numFmtId="0" fontId="34" fillId="21" borderId="52" xfId="0" applyFont="1" applyFill="1" applyBorder="1" applyAlignment="1">
      <alignment horizontal="left" vertical="center" wrapText="1"/>
    </xf>
    <xf numFmtId="0" fontId="33" fillId="0" borderId="162" xfId="0" applyFont="1" applyBorder="1" applyAlignment="1">
      <alignment horizontal="left" vertical="center" wrapText="1"/>
    </xf>
    <xf numFmtId="0" fontId="33" fillId="0" borderId="104" xfId="0" applyFont="1" applyBorder="1" applyAlignment="1">
      <alignment horizontal="left" vertical="center" wrapText="1"/>
    </xf>
    <xf numFmtId="0" fontId="0" fillId="0" borderId="0" xfId="0" applyFont="1" applyAlignment="1"/>
    <xf numFmtId="0" fontId="2" fillId="0" borderId="144" xfId="0" applyFont="1" applyBorder="1" applyAlignment="1">
      <alignment horizontal="center" vertical="center" wrapText="1"/>
    </xf>
    <xf numFmtId="164" fontId="2" fillId="0" borderId="164" xfId="0" applyNumberFormat="1" applyFont="1" applyBorder="1" applyAlignment="1">
      <alignment horizontal="center" vertical="center"/>
    </xf>
    <xf numFmtId="0" fontId="2" fillId="0" borderId="163" xfId="0" applyFont="1" applyBorder="1" applyAlignment="1">
      <alignment horizontal="center" vertical="center" wrapText="1"/>
    </xf>
    <xf numFmtId="0" fontId="2" fillId="0" borderId="165" xfId="0" applyFont="1" applyBorder="1" applyAlignment="1">
      <alignment horizontal="center" vertical="center" wrapText="1"/>
    </xf>
    <xf numFmtId="0" fontId="3" fillId="22" borderId="120" xfId="0" applyFont="1" applyFill="1" applyBorder="1" applyAlignment="1">
      <alignment horizontal="center" vertical="center"/>
    </xf>
    <xf numFmtId="0" fontId="3" fillId="22" borderId="104" xfId="0" applyFont="1" applyFill="1" applyBorder="1" applyAlignment="1">
      <alignment vertical="center"/>
    </xf>
    <xf numFmtId="0" fontId="3" fillId="22" borderId="104" xfId="0" applyFont="1" applyFill="1" applyBorder="1" applyAlignment="1">
      <alignment horizontal="center" vertical="center"/>
    </xf>
    <xf numFmtId="0" fontId="3" fillId="22" borderId="104" xfId="0" applyFont="1" applyFill="1" applyBorder="1" applyAlignment="1">
      <alignment vertical="center" wrapText="1"/>
    </xf>
    <xf numFmtId="2" fontId="8" fillId="4" borderId="104" xfId="0" applyNumberFormat="1" applyFont="1" applyFill="1" applyBorder="1" applyAlignment="1">
      <alignment horizontal="left" vertical="center" wrapText="1"/>
    </xf>
    <xf numFmtId="0" fontId="7" fillId="16" borderId="49" xfId="0" applyFont="1" applyFill="1" applyBorder="1" applyAlignment="1">
      <alignment horizontal="left" vertical="center" wrapText="1"/>
    </xf>
    <xf numFmtId="2" fontId="3" fillId="4" borderId="14" xfId="0" applyNumberFormat="1" applyFont="1" applyFill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2" fontId="3" fillId="22" borderId="104" xfId="0" applyNumberFormat="1" applyFont="1" applyFill="1" applyBorder="1" applyAlignment="1">
      <alignment horizontal="center" vertical="center"/>
    </xf>
    <xf numFmtId="2" fontId="7" fillId="0" borderId="104" xfId="0" applyNumberFormat="1" applyFont="1" applyBorder="1" applyAlignment="1">
      <alignment horizontal="center" vertical="center"/>
    </xf>
    <xf numFmtId="2" fontId="7" fillId="0" borderId="104" xfId="0" applyNumberFormat="1" applyFont="1" applyFill="1" applyBorder="1" applyAlignment="1">
      <alignment horizontal="center"/>
    </xf>
    <xf numFmtId="2" fontId="7" fillId="0" borderId="122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2" fontId="7" fillId="0" borderId="104" xfId="16" applyNumberFormat="1" applyFont="1" applyBorder="1" applyAlignment="1">
      <alignment horizontal="center" vertical="center"/>
    </xf>
    <xf numFmtId="2" fontId="3" fillId="4" borderId="104" xfId="0" applyNumberFormat="1" applyFont="1" applyFill="1" applyBorder="1" applyAlignment="1">
      <alignment horizontal="center" vertical="center"/>
    </xf>
    <xf numFmtId="2" fontId="36" fillId="4" borderId="8" xfId="0" applyNumberFormat="1" applyFont="1" applyFill="1" applyBorder="1" applyAlignment="1">
      <alignment horizontal="center" vertical="center"/>
    </xf>
    <xf numFmtId="0" fontId="4" fillId="0" borderId="133" xfId="0" applyFont="1" applyBorder="1"/>
    <xf numFmtId="0" fontId="5" fillId="0" borderId="123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0" borderId="168" xfId="0" applyFont="1" applyBorder="1" applyAlignment="1">
      <alignment horizontal="center" vertical="center"/>
    </xf>
    <xf numFmtId="0" fontId="2" fillId="0" borderId="97" xfId="0" applyFont="1" applyBorder="1" applyAlignment="1">
      <alignment vertical="center"/>
    </xf>
    <xf numFmtId="0" fontId="3" fillId="0" borderId="97" xfId="0" applyFont="1" applyBorder="1" applyAlignment="1">
      <alignment vertical="center"/>
    </xf>
    <xf numFmtId="0" fontId="3" fillId="0" borderId="97" xfId="0" applyFont="1" applyBorder="1" applyAlignment="1">
      <alignment horizontal="center" vertical="center"/>
    </xf>
    <xf numFmtId="0" fontId="39" fillId="0" borderId="97" xfId="0" applyFont="1" applyBorder="1" applyAlignment="1"/>
    <xf numFmtId="0" fontId="7" fillId="16" borderId="97" xfId="0" applyFont="1" applyFill="1" applyBorder="1" applyAlignment="1">
      <alignment vertical="center"/>
    </xf>
    <xf numFmtId="2" fontId="5" fillId="0" borderId="137" xfId="0" applyNumberFormat="1" applyFont="1" applyBorder="1" applyAlignment="1">
      <alignment vertical="center"/>
    </xf>
    <xf numFmtId="0" fontId="3" fillId="0" borderId="123" xfId="0" applyFont="1" applyBorder="1" applyAlignment="1">
      <alignment horizontal="center" vertical="center"/>
    </xf>
    <xf numFmtId="2" fontId="3" fillId="0" borderId="137" xfId="0" applyNumberFormat="1" applyFont="1" applyBorder="1" applyAlignment="1">
      <alignment horizontal="center" vertical="center"/>
    </xf>
    <xf numFmtId="0" fontId="3" fillId="2" borderId="152" xfId="0" applyFont="1" applyFill="1" applyBorder="1" applyAlignment="1">
      <alignment horizontal="center" vertical="center"/>
    </xf>
    <xf numFmtId="0" fontId="3" fillId="3" borderId="152" xfId="0" applyFont="1" applyFill="1" applyBorder="1" applyAlignment="1">
      <alignment horizontal="center" vertical="center"/>
    </xf>
    <xf numFmtId="2" fontId="3" fillId="3" borderId="153" xfId="0" applyNumberFormat="1" applyFont="1" applyFill="1" applyBorder="1" applyAlignment="1">
      <alignment horizontal="center" vertical="center"/>
    </xf>
    <xf numFmtId="164" fontId="3" fillId="4" borderId="170" xfId="0" applyNumberFormat="1" applyFont="1" applyFill="1" applyBorder="1" applyAlignment="1">
      <alignment horizontal="center" vertical="center"/>
    </xf>
    <xf numFmtId="2" fontId="3" fillId="4" borderId="153" xfId="0" applyNumberFormat="1" applyFont="1" applyFill="1" applyBorder="1" applyAlignment="1">
      <alignment horizontal="center" vertical="center"/>
    </xf>
    <xf numFmtId="2" fontId="7" fillId="0" borderId="137" xfId="0" applyNumberFormat="1" applyFont="1" applyFill="1" applyBorder="1" applyAlignment="1">
      <alignment horizontal="center"/>
    </xf>
    <xf numFmtId="2" fontId="33" fillId="0" borderId="169" xfId="0" applyNumberFormat="1" applyFont="1" applyFill="1" applyBorder="1" applyAlignment="1">
      <alignment horizontal="center"/>
    </xf>
    <xf numFmtId="164" fontId="36" fillId="4" borderId="170" xfId="0" applyNumberFormat="1" applyFont="1" applyFill="1" applyBorder="1" applyAlignment="1">
      <alignment horizontal="center" vertical="center"/>
    </xf>
    <xf numFmtId="2" fontId="3" fillId="4" borderId="150" xfId="0" applyNumberFormat="1" applyFont="1" applyFill="1" applyBorder="1" applyAlignment="1">
      <alignment horizontal="center" vertical="center"/>
    </xf>
    <xf numFmtId="0" fontId="0" fillId="0" borderId="123" xfId="0" applyFont="1" applyFill="1" applyBorder="1" applyAlignment="1"/>
    <xf numFmtId="164" fontId="3" fillId="4" borderId="152" xfId="0" applyNumberFormat="1" applyFont="1" applyFill="1" applyBorder="1" applyAlignment="1">
      <alignment horizontal="center" vertical="center"/>
    </xf>
    <xf numFmtId="0" fontId="7" fillId="16" borderId="123" xfId="0" applyFont="1" applyFill="1" applyBorder="1" applyAlignment="1">
      <alignment horizontal="center" vertical="center"/>
    </xf>
    <xf numFmtId="2" fontId="7" fillId="16" borderId="137" xfId="0" applyNumberFormat="1" applyFont="1" applyFill="1" applyBorder="1" applyAlignment="1">
      <alignment horizontal="center" vertical="center" wrapText="1"/>
    </xf>
    <xf numFmtId="164" fontId="3" fillId="19" borderId="123" xfId="0" applyNumberFormat="1" applyFont="1" applyFill="1" applyBorder="1" applyAlignment="1">
      <alignment horizontal="center" vertical="center"/>
    </xf>
    <xf numFmtId="2" fontId="7" fillId="19" borderId="137" xfId="0" applyNumberFormat="1" applyFont="1" applyFill="1" applyBorder="1" applyAlignment="1">
      <alignment horizontal="center" vertical="center"/>
    </xf>
    <xf numFmtId="2" fontId="7" fillId="16" borderId="169" xfId="0" applyNumberFormat="1" applyFont="1" applyFill="1" applyBorder="1" applyAlignment="1">
      <alignment horizontal="center" vertical="center" wrapText="1"/>
    </xf>
    <xf numFmtId="164" fontId="3" fillId="0" borderId="123" xfId="0" applyNumberFormat="1" applyFont="1" applyFill="1" applyBorder="1" applyAlignment="1">
      <alignment horizontal="center" vertical="center"/>
    </xf>
    <xf numFmtId="2" fontId="3" fillId="0" borderId="137" xfId="0" applyNumberFormat="1" applyFont="1" applyFill="1" applyBorder="1" applyAlignment="1">
      <alignment horizontal="center" vertical="center"/>
    </xf>
    <xf numFmtId="0" fontId="3" fillId="17" borderId="104" xfId="0" applyFont="1" applyFill="1" applyBorder="1" applyAlignment="1">
      <alignment horizontal="center" vertical="center"/>
    </xf>
    <xf numFmtId="2" fontId="3" fillId="17" borderId="104" xfId="0" applyNumberFormat="1" applyFont="1" applyFill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3" fillId="15" borderId="120" xfId="0" applyFont="1" applyFill="1" applyBorder="1" applyAlignment="1"/>
    <xf numFmtId="0" fontId="7" fillId="0" borderId="123" xfId="0" applyFont="1" applyBorder="1" applyAlignment="1">
      <alignment vertical="center"/>
    </xf>
    <xf numFmtId="0" fontId="7" fillId="0" borderId="147" xfId="0" applyFont="1" applyBorder="1" applyAlignment="1">
      <alignment horizontal="center" vertical="center"/>
    </xf>
    <xf numFmtId="0" fontId="3" fillId="3" borderId="170" xfId="0" applyFont="1" applyFill="1" applyBorder="1" applyAlignment="1">
      <alignment horizontal="center" vertical="center"/>
    </xf>
    <xf numFmtId="2" fontId="3" fillId="3" borderId="150" xfId="0" applyNumberFormat="1" applyFont="1" applyFill="1" applyBorder="1" applyAlignment="1">
      <alignment horizontal="center" vertical="center"/>
    </xf>
    <xf numFmtId="2" fontId="3" fillId="4" borderId="151" xfId="0" applyNumberFormat="1" applyFont="1" applyFill="1" applyBorder="1" applyAlignment="1">
      <alignment horizontal="center" vertical="center"/>
    </xf>
    <xf numFmtId="2" fontId="7" fillId="0" borderId="153" xfId="0" applyNumberFormat="1" applyFont="1" applyBorder="1" applyAlignment="1">
      <alignment horizontal="center" vertical="center"/>
    </xf>
    <xf numFmtId="2" fontId="3" fillId="4" borderId="169" xfId="0" applyNumberFormat="1" applyFont="1" applyFill="1" applyBorder="1" applyAlignment="1">
      <alignment horizontal="center" vertical="center"/>
    </xf>
    <xf numFmtId="2" fontId="7" fillId="0" borderId="169" xfId="0" applyNumberFormat="1" applyFont="1" applyBorder="1" applyAlignment="1">
      <alignment horizontal="center" vertical="center"/>
    </xf>
    <xf numFmtId="0" fontId="3" fillId="3" borderId="152" xfId="3" applyFont="1" applyFill="1" applyBorder="1" applyAlignment="1">
      <alignment horizontal="center" vertical="center"/>
    </xf>
    <xf numFmtId="2" fontId="3" fillId="3" borderId="153" xfId="3" applyNumberFormat="1" applyFont="1" applyFill="1" applyBorder="1" applyAlignment="1">
      <alignment horizontal="center" vertical="center"/>
    </xf>
    <xf numFmtId="164" fontId="3" fillId="4" borderId="152" xfId="4" applyNumberFormat="1" applyFont="1" applyFill="1" applyBorder="1" applyAlignment="1">
      <alignment horizontal="center" vertical="center"/>
    </xf>
    <xf numFmtId="2" fontId="3" fillId="4" borderId="153" xfId="4" applyNumberFormat="1" applyFont="1" applyFill="1" applyBorder="1" applyAlignment="1">
      <alignment horizontal="center" vertical="center"/>
    </xf>
    <xf numFmtId="2" fontId="7" fillId="0" borderId="153" xfId="4" applyNumberFormat="1" applyFont="1" applyBorder="1" applyAlignment="1">
      <alignment horizontal="center" vertical="center" wrapText="1"/>
    </xf>
    <xf numFmtId="2" fontId="7" fillId="0" borderId="153" xfId="0" applyNumberFormat="1" applyFont="1" applyBorder="1" applyAlignment="1">
      <alignment horizontal="center" vertical="center" wrapText="1"/>
    </xf>
    <xf numFmtId="2" fontId="3" fillId="0" borderId="169" xfId="0" applyNumberFormat="1" applyFont="1" applyFill="1" applyBorder="1" applyAlignment="1">
      <alignment horizontal="center" vertical="center"/>
    </xf>
    <xf numFmtId="2" fontId="7" fillId="21" borderId="153" xfId="0" applyNumberFormat="1" applyFont="1" applyFill="1" applyBorder="1" applyAlignment="1">
      <alignment horizontal="center" vertical="center" wrapText="1"/>
    </xf>
    <xf numFmtId="2" fontId="3" fillId="21" borderId="153" xfId="0" applyNumberFormat="1" applyFont="1" applyFill="1" applyBorder="1" applyAlignment="1">
      <alignment horizontal="center" vertical="center" wrapText="1"/>
    </xf>
    <xf numFmtId="164" fontId="3" fillId="4" borderId="171" xfId="0" applyNumberFormat="1" applyFont="1" applyFill="1" applyBorder="1" applyAlignment="1">
      <alignment horizontal="center" vertical="center"/>
    </xf>
    <xf numFmtId="2" fontId="3" fillId="4" borderId="153" xfId="5" applyNumberFormat="1" applyFont="1" applyFill="1" applyBorder="1" applyAlignment="1">
      <alignment horizontal="center" vertical="center"/>
    </xf>
    <xf numFmtId="2" fontId="7" fillId="0" borderId="153" xfId="5" applyNumberFormat="1" applyFont="1" applyBorder="1" applyAlignment="1">
      <alignment horizontal="center" vertical="center" wrapText="1"/>
    </xf>
    <xf numFmtId="2" fontId="7" fillId="0" borderId="173" xfId="0" applyNumberFormat="1" applyFont="1" applyBorder="1" applyAlignment="1">
      <alignment horizontal="center" vertical="center" wrapText="1"/>
    </xf>
    <xf numFmtId="2" fontId="7" fillId="0" borderId="137" xfId="0" applyNumberFormat="1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97" xfId="0" applyFont="1" applyBorder="1" applyAlignment="1">
      <alignment vertical="center" wrapText="1"/>
    </xf>
    <xf numFmtId="2" fontId="2" fillId="0" borderId="97" xfId="0" applyNumberFormat="1" applyFont="1" applyBorder="1" applyAlignment="1">
      <alignment horizontal="center" vertical="center"/>
    </xf>
    <xf numFmtId="2" fontId="7" fillId="0" borderId="137" xfId="0" applyNumberFormat="1" applyFont="1" applyBorder="1" applyAlignment="1">
      <alignment horizontal="center" vertical="center"/>
    </xf>
    <xf numFmtId="2" fontId="7" fillId="0" borderId="137" xfId="0" applyNumberFormat="1" applyFont="1" applyBorder="1" applyAlignment="1">
      <alignment vertical="center"/>
    </xf>
    <xf numFmtId="49" fontId="9" fillId="0" borderId="97" xfId="0" applyNumberFormat="1" applyFont="1" applyBorder="1" applyAlignment="1">
      <alignment horizontal="center" vertical="center" wrapText="1"/>
    </xf>
    <xf numFmtId="49" fontId="9" fillId="0" borderId="97" xfId="0" applyNumberFormat="1" applyFont="1" applyBorder="1" applyAlignment="1">
      <alignment vertical="center" wrapText="1"/>
    </xf>
    <xf numFmtId="2" fontId="9" fillId="0" borderId="97" xfId="0" applyNumberFormat="1" applyFont="1" applyBorder="1" applyAlignment="1">
      <alignment horizontal="center" vertical="center"/>
    </xf>
    <xf numFmtId="2" fontId="9" fillId="0" borderId="137" xfId="0" applyNumberFormat="1" applyFont="1" applyBorder="1" applyAlignment="1">
      <alignment horizontal="center" vertical="center"/>
    </xf>
    <xf numFmtId="49" fontId="6" fillId="0" borderId="97" xfId="0" applyNumberFormat="1" applyFont="1" applyBorder="1" applyAlignment="1">
      <alignment horizontal="center" vertical="center" wrapText="1"/>
    </xf>
    <xf numFmtId="0" fontId="2" fillId="0" borderId="136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49" fontId="9" fillId="0" borderId="133" xfId="0" applyNumberFormat="1" applyFont="1" applyBorder="1" applyAlignment="1">
      <alignment horizontal="center" vertical="center" wrapText="1"/>
    </xf>
    <xf numFmtId="2" fontId="2" fillId="0" borderId="133" xfId="0" applyNumberFormat="1" applyFont="1" applyBorder="1" applyAlignment="1">
      <alignment horizontal="center" vertical="center"/>
    </xf>
    <xf numFmtId="0" fontId="7" fillId="0" borderId="133" xfId="0" applyFont="1" applyBorder="1" applyAlignment="1">
      <alignment vertical="center"/>
    </xf>
    <xf numFmtId="2" fontId="7" fillId="0" borderId="157" xfId="0" applyNumberFormat="1" applyFont="1" applyBorder="1" applyAlignment="1">
      <alignment vertical="center"/>
    </xf>
    <xf numFmtId="49" fontId="29" fillId="0" borderId="133" xfId="0" applyNumberFormat="1" applyFont="1" applyBorder="1" applyAlignment="1">
      <alignment horizontal="center" vertical="center" wrapText="1"/>
    </xf>
    <xf numFmtId="2" fontId="29" fillId="5" borderId="133" xfId="0" applyNumberFormat="1" applyFont="1" applyFill="1" applyBorder="1" applyAlignment="1">
      <alignment horizontal="center" vertical="center"/>
    </xf>
    <xf numFmtId="0" fontId="0" fillId="0" borderId="97" xfId="0" applyFont="1" applyBorder="1" applyAlignment="1"/>
    <xf numFmtId="0" fontId="0" fillId="0" borderId="0" xfId="0" applyFont="1" applyAlignment="1"/>
    <xf numFmtId="0" fontId="3" fillId="3" borderId="176" xfId="0" applyFont="1" applyFill="1" applyBorder="1" applyAlignment="1">
      <alignment horizontal="center" vertical="center"/>
    </xf>
    <xf numFmtId="0" fontId="3" fillId="3" borderId="159" xfId="0" applyFont="1" applyFill="1" applyBorder="1" applyAlignment="1">
      <alignment horizontal="center" vertical="center"/>
    </xf>
    <xf numFmtId="2" fontId="3" fillId="3" borderId="177" xfId="0" applyNumberFormat="1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2" fontId="3" fillId="4" borderId="52" xfId="0" applyNumberFormat="1" applyFont="1" applyFill="1" applyBorder="1" applyAlignment="1">
      <alignment vertical="center"/>
    </xf>
    <xf numFmtId="2" fontId="3" fillId="4" borderId="52" xfId="0" applyNumberFormat="1" applyFont="1" applyFill="1" applyBorder="1" applyAlignment="1">
      <alignment horizontal="center" vertical="center"/>
    </xf>
    <xf numFmtId="2" fontId="3" fillId="4" borderId="11" xfId="0" applyNumberFormat="1" applyFont="1" applyFill="1" applyBorder="1" applyAlignment="1">
      <alignment horizontal="center" vertical="center"/>
    </xf>
    <xf numFmtId="0" fontId="7" fillId="16" borderId="118" xfId="0" applyFont="1" applyFill="1" applyBorder="1" applyAlignment="1">
      <alignment horizontal="center" vertical="center"/>
    </xf>
    <xf numFmtId="0" fontId="7" fillId="16" borderId="104" xfId="0" applyFont="1" applyFill="1" applyBorder="1" applyAlignment="1">
      <alignment horizontal="left" vertical="center" wrapText="1"/>
    </xf>
    <xf numFmtId="0" fontId="7" fillId="16" borderId="104" xfId="0" applyFont="1" applyFill="1" applyBorder="1" applyAlignment="1">
      <alignment horizontal="center" vertical="center" wrapText="1"/>
    </xf>
    <xf numFmtId="2" fontId="7" fillId="16" borderId="118" xfId="0" applyNumberFormat="1" applyFont="1" applyFill="1" applyBorder="1" applyAlignment="1">
      <alignment horizontal="center" vertical="center" wrapText="1"/>
    </xf>
    <xf numFmtId="165" fontId="5" fillId="2" borderId="179" xfId="0" applyNumberFormat="1" applyFont="1" applyFill="1" applyBorder="1" applyAlignment="1">
      <alignment horizontal="center" vertical="center"/>
    </xf>
    <xf numFmtId="0" fontId="5" fillId="4" borderId="180" xfId="0" applyFont="1" applyFill="1" applyBorder="1" applyAlignment="1">
      <alignment horizontal="center" vertical="center"/>
    </xf>
    <xf numFmtId="164" fontId="2" fillId="0" borderId="182" xfId="0" applyNumberFormat="1" applyFont="1" applyBorder="1" applyAlignment="1">
      <alignment horizontal="center" vertical="center"/>
    </xf>
    <xf numFmtId="165" fontId="10" fillId="0" borderId="183" xfId="0" applyNumberFormat="1" applyFont="1" applyBorder="1" applyAlignment="1">
      <alignment horizontal="right" vertical="center" wrapText="1"/>
    </xf>
    <xf numFmtId="168" fontId="42" fillId="0" borderId="23" xfId="0" applyNumberFormat="1" applyFont="1" applyBorder="1" applyAlignment="1">
      <alignment horizontal="center" vertical="center"/>
    </xf>
    <xf numFmtId="2" fontId="3" fillId="4" borderId="8" xfId="0" applyNumberFormat="1" applyFont="1" applyFill="1" applyBorder="1" applyAlignment="1">
      <alignment horizontal="center" vertical="center"/>
    </xf>
    <xf numFmtId="2" fontId="3" fillId="4" borderId="49" xfId="0" applyNumberFormat="1" applyFont="1" applyFill="1" applyBorder="1" applyAlignment="1">
      <alignment horizontal="center" vertical="center"/>
    </xf>
    <xf numFmtId="0" fontId="7" fillId="0" borderId="14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49" xfId="0" applyNumberFormat="1" applyFont="1" applyBorder="1" applyAlignment="1">
      <alignment horizontal="center" vertical="center" wrapText="1"/>
    </xf>
    <xf numFmtId="2" fontId="3" fillId="4" borderId="14" xfId="0" applyNumberFormat="1" applyFont="1" applyFill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 wrapText="1"/>
    </xf>
    <xf numFmtId="164" fontId="3" fillId="0" borderId="120" xfId="0" applyNumberFormat="1" applyFont="1" applyFill="1" applyBorder="1" applyAlignment="1">
      <alignment horizontal="center" vertical="center"/>
    </xf>
    <xf numFmtId="164" fontId="3" fillId="0" borderId="122" xfId="0" applyNumberFormat="1" applyFont="1" applyFill="1" applyBorder="1" applyAlignment="1">
      <alignment horizontal="center" vertical="center"/>
    </xf>
    <xf numFmtId="2" fontId="7" fillId="0" borderId="104" xfId="0" applyNumberFormat="1" applyFont="1" applyFill="1" applyBorder="1" applyAlignment="1">
      <alignment horizontal="center" vertical="center"/>
    </xf>
    <xf numFmtId="0" fontId="3" fillId="2" borderId="149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14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49" xfId="0" applyFont="1" applyFill="1" applyBorder="1" applyAlignment="1">
      <alignment horizontal="left" vertical="center"/>
    </xf>
    <xf numFmtId="2" fontId="7" fillId="16" borderId="118" xfId="0" applyNumberFormat="1" applyFont="1" applyFill="1" applyBorder="1" applyAlignment="1">
      <alignment horizontal="center" vertical="center"/>
    </xf>
    <xf numFmtId="2" fontId="36" fillId="4" borderId="8" xfId="0" applyNumberFormat="1" applyFont="1" applyFill="1" applyBorder="1" applyAlignment="1">
      <alignment horizontal="center" vertical="center"/>
    </xf>
    <xf numFmtId="2" fontId="36" fillId="4" borderId="49" xfId="0" applyNumberFormat="1" applyFont="1" applyFill="1" applyBorder="1" applyAlignment="1">
      <alignment horizontal="center" vertical="center"/>
    </xf>
    <xf numFmtId="2" fontId="7" fillId="16" borderId="49" xfId="0" applyNumberFormat="1" applyFont="1" applyFill="1" applyBorder="1" applyAlignment="1">
      <alignment horizontal="center" vertical="center"/>
    </xf>
    <xf numFmtId="2" fontId="3" fillId="22" borderId="104" xfId="0" applyNumberFormat="1" applyFont="1" applyFill="1" applyBorder="1" applyAlignment="1">
      <alignment horizontal="center" vertical="center"/>
    </xf>
    <xf numFmtId="2" fontId="7" fillId="0" borderId="120" xfId="16" applyNumberFormat="1" applyFont="1" applyBorder="1" applyAlignment="1">
      <alignment horizontal="center" vertical="center"/>
    </xf>
    <xf numFmtId="2" fontId="7" fillId="0" borderId="122" xfId="16" applyNumberFormat="1" applyFont="1" applyBorder="1" applyAlignment="1">
      <alignment horizontal="center" vertical="center"/>
    </xf>
    <xf numFmtId="2" fontId="3" fillId="0" borderId="118" xfId="0" applyNumberFormat="1" applyFont="1" applyFill="1" applyBorder="1" applyAlignment="1">
      <alignment horizontal="center" vertical="center"/>
    </xf>
    <xf numFmtId="2" fontId="3" fillId="4" borderId="159" xfId="0" applyNumberFormat="1" applyFont="1" applyFill="1" applyBorder="1" applyAlignment="1">
      <alignment horizontal="center" vertical="center"/>
    </xf>
    <xf numFmtId="2" fontId="3" fillId="4" borderId="34" xfId="0" applyNumberFormat="1" applyFont="1" applyFill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0" fontId="3" fillId="2" borderId="147" xfId="0" applyFont="1" applyFill="1" applyBorder="1" applyAlignment="1">
      <alignment horizontal="left" vertical="center"/>
    </xf>
    <xf numFmtId="0" fontId="4" fillId="0" borderId="33" xfId="0" applyFont="1" applyBorder="1"/>
    <xf numFmtId="0" fontId="4" fillId="0" borderId="49" xfId="0" applyFont="1" applyBorder="1"/>
    <xf numFmtId="0" fontId="4" fillId="0" borderId="169" xfId="0" applyFont="1" applyBorder="1"/>
    <xf numFmtId="2" fontId="3" fillId="4" borderId="117" xfId="0" applyNumberFormat="1" applyFont="1" applyFill="1" applyBorder="1" applyAlignment="1">
      <alignment horizontal="center" vertical="center"/>
    </xf>
    <xf numFmtId="2" fontId="3" fillId="4" borderId="118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/>
    </xf>
    <xf numFmtId="0" fontId="7" fillId="0" borderId="15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6" fillId="3" borderId="8" xfId="0" applyFont="1" applyFill="1" applyBorder="1" applyAlignment="1">
      <alignment horizontal="left" vertical="center"/>
    </xf>
    <xf numFmtId="2" fontId="3" fillId="4" borderId="104" xfId="0" applyNumberFormat="1" applyFont="1" applyFill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2" fontId="3" fillId="4" borderId="120" xfId="0" applyNumberFormat="1" applyFont="1" applyFill="1" applyBorder="1" applyAlignment="1">
      <alignment horizontal="center" vertical="center"/>
    </xf>
    <xf numFmtId="2" fontId="3" fillId="4" borderId="122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/>
    </xf>
    <xf numFmtId="0" fontId="3" fillId="3" borderId="49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2" fontId="3" fillId="22" borderId="120" xfId="0" applyNumberFormat="1" applyFont="1" applyFill="1" applyBorder="1" applyAlignment="1">
      <alignment horizontal="center" vertical="center"/>
    </xf>
    <xf numFmtId="2" fontId="3" fillId="22" borderId="122" xfId="0" applyNumberFormat="1" applyFont="1" applyFill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2" fontId="7" fillId="0" borderId="121" xfId="16" applyNumberFormat="1" applyFont="1" applyBorder="1" applyAlignment="1">
      <alignment horizontal="center" vertical="center"/>
    </xf>
    <xf numFmtId="2" fontId="7" fillId="0" borderId="104" xfId="16" applyNumberFormat="1" applyFont="1" applyBorder="1" applyAlignment="1">
      <alignment horizontal="center" vertical="center"/>
    </xf>
    <xf numFmtId="2" fontId="3" fillId="19" borderId="118" xfId="0" applyNumberFormat="1" applyFont="1" applyFill="1" applyBorder="1" applyAlignment="1">
      <alignment horizontal="center" vertical="center"/>
    </xf>
    <xf numFmtId="2" fontId="3" fillId="4" borderId="159" xfId="4" applyNumberFormat="1" applyFont="1" applyFill="1" applyBorder="1" applyAlignment="1">
      <alignment horizontal="center" vertical="center"/>
    </xf>
    <xf numFmtId="2" fontId="3" fillId="4" borderId="33" xfId="4" applyNumberFormat="1" applyFont="1" applyFill="1" applyBorder="1" applyAlignment="1">
      <alignment horizontal="center" vertical="center"/>
    </xf>
    <xf numFmtId="0" fontId="3" fillId="2" borderId="149" xfId="3" applyFont="1" applyFill="1" applyBorder="1" applyAlignment="1">
      <alignment horizontal="left" vertical="center"/>
    </xf>
    <xf numFmtId="0" fontId="3" fillId="2" borderId="49" xfId="3" applyFont="1" applyFill="1" applyBorder="1" applyAlignment="1">
      <alignment horizontal="left" vertical="center"/>
    </xf>
    <xf numFmtId="0" fontId="3" fillId="2" borderId="33" xfId="3" applyFont="1" applyFill="1" applyBorder="1" applyAlignment="1">
      <alignment horizontal="left" vertical="center"/>
    </xf>
    <xf numFmtId="0" fontId="3" fillId="2" borderId="148" xfId="3" applyFont="1" applyFill="1" applyBorder="1" applyAlignment="1">
      <alignment horizontal="left" vertical="center"/>
    </xf>
    <xf numFmtId="0" fontId="3" fillId="3" borderId="8" xfId="3" applyFont="1" applyFill="1" applyBorder="1" applyAlignment="1">
      <alignment horizontal="left" vertical="center"/>
    </xf>
    <xf numFmtId="0" fontId="3" fillId="3" borderId="49" xfId="3" applyFont="1" applyFill="1" applyBorder="1" applyAlignment="1">
      <alignment horizontal="left" vertical="center"/>
    </xf>
    <xf numFmtId="0" fontId="3" fillId="3" borderId="14" xfId="3" applyFont="1" applyFill="1" applyBorder="1" applyAlignment="1">
      <alignment horizontal="left" vertical="center"/>
    </xf>
    <xf numFmtId="2" fontId="7" fillId="16" borderId="41" xfId="0" applyNumberFormat="1" applyFont="1" applyFill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7" fillId="0" borderId="134" xfId="0" applyFont="1" applyBorder="1" applyAlignment="1">
      <alignment horizontal="center" vertical="center"/>
    </xf>
    <xf numFmtId="164" fontId="3" fillId="0" borderId="149" xfId="4" applyNumberFormat="1" applyFont="1" applyFill="1" applyBorder="1" applyAlignment="1">
      <alignment horizontal="center" vertical="center"/>
    </xf>
    <xf numFmtId="164" fontId="3" fillId="0" borderId="14" xfId="4" applyNumberFormat="1" applyFont="1" applyFill="1" applyBorder="1" applyAlignment="1">
      <alignment horizontal="center" vertical="center"/>
    </xf>
    <xf numFmtId="2" fontId="7" fillId="0" borderId="8" xfId="4" applyNumberFormat="1" applyFont="1" applyBorder="1" applyAlignment="1">
      <alignment horizontal="center" vertical="center" wrapText="1"/>
    </xf>
    <xf numFmtId="2" fontId="7" fillId="0" borderId="49" xfId="4" applyNumberFormat="1" applyFont="1" applyBorder="1" applyAlignment="1">
      <alignment horizontal="center" vertical="center" wrapText="1"/>
    </xf>
    <xf numFmtId="0" fontId="7" fillId="0" borderId="12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2" fontId="3" fillId="21" borderId="8" xfId="0" applyNumberFormat="1" applyFont="1" applyFill="1" applyBorder="1" applyAlignment="1">
      <alignment horizontal="center" vertical="center" wrapText="1"/>
    </xf>
    <xf numFmtId="2" fontId="3" fillId="21" borderId="14" xfId="0" applyNumberFormat="1" applyFont="1" applyFill="1" applyBorder="1" applyAlignment="1">
      <alignment horizontal="center" vertical="center" wrapText="1"/>
    </xf>
    <xf numFmtId="0" fontId="3" fillId="0" borderId="135" xfId="0" applyFont="1" applyBorder="1" applyAlignment="1">
      <alignment horizontal="center" vertical="center"/>
    </xf>
    <xf numFmtId="0" fontId="4" fillId="0" borderId="143" xfId="0" applyFont="1" applyBorder="1"/>
    <xf numFmtId="0" fontId="4" fillId="0" borderId="134" xfId="0" applyFont="1" applyBorder="1"/>
    <xf numFmtId="0" fontId="3" fillId="0" borderId="123" xfId="0" applyFont="1" applyBorder="1" applyAlignment="1">
      <alignment horizontal="center" vertical="center"/>
    </xf>
    <xf numFmtId="0" fontId="0" fillId="0" borderId="97" xfId="0" applyFont="1" applyBorder="1" applyAlignment="1"/>
    <xf numFmtId="0" fontId="4" fillId="0" borderId="137" xfId="0" applyFont="1" applyBorder="1"/>
    <xf numFmtId="0" fontId="3" fillId="0" borderId="97" xfId="0" applyFont="1" applyBorder="1" applyAlignment="1">
      <alignment horizontal="center" vertical="center"/>
    </xf>
    <xf numFmtId="0" fontId="3" fillId="0" borderId="123" xfId="0" applyFont="1" applyBorder="1" applyAlignment="1">
      <alignment horizontal="center" vertical="center" wrapText="1"/>
    </xf>
    <xf numFmtId="2" fontId="7" fillId="0" borderId="120" xfId="0" applyNumberFormat="1" applyFont="1" applyFill="1" applyBorder="1" applyAlignment="1">
      <alignment horizontal="center"/>
    </xf>
    <xf numFmtId="2" fontId="7" fillId="0" borderId="122" xfId="0" applyNumberFormat="1" applyFont="1" applyFill="1" applyBorder="1" applyAlignment="1">
      <alignment horizontal="center"/>
    </xf>
    <xf numFmtId="2" fontId="36" fillId="4" borderId="120" xfId="0" applyNumberFormat="1" applyFont="1" applyFill="1" applyBorder="1" applyAlignment="1">
      <alignment horizontal="center" vertical="center"/>
    </xf>
    <xf numFmtId="2" fontId="36" fillId="4" borderId="122" xfId="0" applyNumberFormat="1" applyFont="1" applyFill="1" applyBorder="1" applyAlignment="1">
      <alignment horizontal="center" vertical="center"/>
    </xf>
    <xf numFmtId="2" fontId="7" fillId="0" borderId="104" xfId="0" applyNumberFormat="1" applyFont="1" applyFill="1" applyBorder="1" applyAlignment="1">
      <alignment horizontal="center"/>
    </xf>
    <xf numFmtId="2" fontId="3" fillId="4" borderId="17" xfId="0" applyNumberFormat="1" applyFont="1" applyFill="1" applyBorder="1" applyAlignment="1">
      <alignment horizontal="center" vertical="center"/>
    </xf>
    <xf numFmtId="2" fontId="3" fillId="4" borderId="41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6" fillId="0" borderId="147" xfId="0" applyFont="1" applyBorder="1" applyAlignment="1">
      <alignment horizontal="center" vertical="center"/>
    </xf>
    <xf numFmtId="0" fontId="4" fillId="0" borderId="148" xfId="0" applyFont="1" applyBorder="1"/>
    <xf numFmtId="2" fontId="3" fillId="2" borderId="8" xfId="0" applyNumberFormat="1" applyFont="1" applyFill="1" applyBorder="1" applyAlignment="1">
      <alignment horizontal="center" vertical="center"/>
    </xf>
    <xf numFmtId="0" fontId="36" fillId="2" borderId="147" xfId="0" applyFont="1" applyFill="1" applyBorder="1" applyAlignment="1">
      <alignment horizontal="left" vertical="center"/>
    </xf>
    <xf numFmtId="0" fontId="34" fillId="2" borderId="33" xfId="0" applyFont="1" applyFill="1" applyBorder="1" applyAlignment="1">
      <alignment horizontal="left" vertical="center"/>
    </xf>
    <xf numFmtId="0" fontId="34" fillId="2" borderId="148" xfId="0" applyFont="1" applyFill="1" applyBorder="1" applyAlignment="1">
      <alignment horizontal="left" vertical="center"/>
    </xf>
    <xf numFmtId="2" fontId="7" fillId="0" borderId="141" xfId="0" applyNumberFormat="1" applyFont="1" applyFill="1" applyBorder="1" applyAlignment="1">
      <alignment horizontal="center"/>
    </xf>
    <xf numFmtId="2" fontId="7" fillId="0" borderId="142" xfId="0" applyNumberFormat="1" applyFont="1" applyFill="1" applyBorder="1" applyAlignment="1">
      <alignment horizontal="center"/>
    </xf>
    <xf numFmtId="0" fontId="36" fillId="2" borderId="174" xfId="0" applyFont="1" applyFill="1" applyBorder="1" applyAlignment="1">
      <alignment horizontal="left" vertical="center"/>
    </xf>
    <xf numFmtId="0" fontId="34" fillId="2" borderId="121" xfId="0" applyFont="1" applyFill="1" applyBorder="1" applyAlignment="1">
      <alignment horizontal="left" vertical="center"/>
    </xf>
    <xf numFmtId="0" fontId="34" fillId="2" borderId="175" xfId="0" applyFont="1" applyFill="1" applyBorder="1" applyAlignment="1">
      <alignment horizontal="left" vertical="center"/>
    </xf>
    <xf numFmtId="0" fontId="3" fillId="3" borderId="159" xfId="0" applyFont="1" applyFill="1" applyBorder="1" applyAlignment="1">
      <alignment horizontal="left"/>
    </xf>
    <xf numFmtId="0" fontId="3" fillId="3" borderId="33" xfId="0" applyFont="1" applyFill="1" applyBorder="1" applyAlignment="1">
      <alignment horizontal="left"/>
    </xf>
    <xf numFmtId="0" fontId="3" fillId="3" borderId="34" xfId="0" applyFont="1" applyFill="1" applyBorder="1" applyAlignment="1">
      <alignment horizontal="left"/>
    </xf>
    <xf numFmtId="2" fontId="7" fillId="16" borderId="104" xfId="0" applyNumberFormat="1" applyFont="1" applyFill="1" applyBorder="1" applyAlignment="1">
      <alignment horizontal="center" vertical="center"/>
    </xf>
    <xf numFmtId="2" fontId="3" fillId="4" borderId="8" xfId="5" applyNumberFormat="1" applyFont="1" applyFill="1" applyBorder="1" applyAlignment="1">
      <alignment horizontal="center" vertical="center"/>
    </xf>
    <xf numFmtId="2" fontId="3" fillId="4" borderId="49" xfId="5" applyNumberFormat="1" applyFont="1" applyFill="1" applyBorder="1" applyAlignment="1">
      <alignment horizontal="center" vertical="center"/>
    </xf>
    <xf numFmtId="2" fontId="3" fillId="4" borderId="139" xfId="0" applyNumberFormat="1" applyFont="1" applyFill="1" applyBorder="1" applyAlignment="1">
      <alignment horizontal="center" vertical="center"/>
    </xf>
    <xf numFmtId="2" fontId="3" fillId="4" borderId="140" xfId="0" applyNumberFormat="1" applyFont="1" applyFill="1" applyBorder="1" applyAlignment="1">
      <alignment horizontal="center" vertical="center"/>
    </xf>
    <xf numFmtId="2" fontId="7" fillId="0" borderId="104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0" fontId="3" fillId="14" borderId="120" xfId="0" applyFont="1" applyFill="1" applyBorder="1" applyAlignment="1">
      <alignment horizontal="left" vertical="center"/>
    </xf>
    <xf numFmtId="0" fontId="3" fillId="14" borderId="121" xfId="0" applyFont="1" applyFill="1" applyBorder="1" applyAlignment="1">
      <alignment horizontal="left" vertical="center"/>
    </xf>
    <xf numFmtId="0" fontId="3" fillId="14" borderId="122" xfId="0" applyFont="1" applyFill="1" applyBorder="1" applyAlignment="1">
      <alignment horizontal="left" vertical="center"/>
    </xf>
    <xf numFmtId="0" fontId="3" fillId="17" borderId="104" xfId="0" applyFont="1" applyFill="1" applyBorder="1" applyAlignment="1">
      <alignment horizontal="left" vertical="center"/>
    </xf>
    <xf numFmtId="0" fontId="3" fillId="3" borderId="117" xfId="0" applyFont="1" applyFill="1" applyBorder="1" applyAlignment="1">
      <alignment horizontal="left" vertical="center"/>
    </xf>
    <xf numFmtId="0" fontId="3" fillId="3" borderId="118" xfId="0" applyFont="1" applyFill="1" applyBorder="1" applyAlignment="1">
      <alignment horizontal="left" vertical="center"/>
    </xf>
    <xf numFmtId="0" fontId="3" fillId="3" borderId="119" xfId="0" applyFont="1" applyFill="1" applyBorder="1" applyAlignment="1">
      <alignment horizontal="left" vertical="center"/>
    </xf>
    <xf numFmtId="0" fontId="2" fillId="16" borderId="49" xfId="0" applyFont="1" applyFill="1" applyBorder="1" applyAlignment="1">
      <alignment horizontal="center"/>
    </xf>
    <xf numFmtId="0" fontId="3" fillId="17" borderId="120" xfId="0" applyFont="1" applyFill="1" applyBorder="1" applyAlignment="1">
      <alignment horizontal="left"/>
    </xf>
    <xf numFmtId="0" fontId="3" fillId="17" borderId="121" xfId="0" applyFont="1" applyFill="1" applyBorder="1" applyAlignment="1">
      <alignment horizontal="left"/>
    </xf>
    <xf numFmtId="0" fontId="3" fillId="17" borderId="122" xfId="0" applyFont="1" applyFill="1" applyBorder="1" applyAlignment="1">
      <alignment horizontal="left"/>
    </xf>
    <xf numFmtId="0" fontId="7" fillId="0" borderId="172" xfId="0" applyFont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2" fontId="7" fillId="0" borderId="117" xfId="0" applyNumberFormat="1" applyFont="1" applyBorder="1" applyAlignment="1">
      <alignment horizontal="center" vertical="center" wrapText="1"/>
    </xf>
    <xf numFmtId="2" fontId="7" fillId="0" borderId="118" xfId="0" applyNumberFormat="1" applyFont="1" applyBorder="1" applyAlignment="1">
      <alignment horizontal="center" vertical="center" wrapText="1"/>
    </xf>
    <xf numFmtId="2" fontId="3" fillId="4" borderId="8" xfId="4" applyNumberFormat="1" applyFont="1" applyFill="1" applyBorder="1" applyAlignment="1">
      <alignment horizontal="center" vertical="center"/>
    </xf>
    <xf numFmtId="2" fontId="3" fillId="4" borderId="49" xfId="4" applyNumberFormat="1" applyFont="1" applyFill="1" applyBorder="1" applyAlignment="1">
      <alignment horizontal="center" vertical="center"/>
    </xf>
    <xf numFmtId="0" fontId="5" fillId="14" borderId="115" xfId="0" applyFont="1" applyFill="1" applyBorder="1" applyAlignment="1">
      <alignment horizontal="left" vertical="center"/>
    </xf>
    <xf numFmtId="0" fontId="5" fillId="14" borderId="116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4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165" fontId="10" fillId="0" borderId="126" xfId="0" applyNumberFormat="1" applyFont="1" applyBorder="1" applyAlignment="1">
      <alignment horizontal="center" vertical="center"/>
    </xf>
    <xf numFmtId="165" fontId="10" fillId="0" borderId="144" xfId="0" applyNumberFormat="1" applyFont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7" borderId="86" xfId="0" applyFont="1" applyFill="1" applyBorder="1" applyAlignment="1">
      <alignment horizontal="center" vertical="center"/>
    </xf>
    <xf numFmtId="0" fontId="3" fillId="7" borderId="97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8" borderId="86" xfId="0" applyFont="1" applyFill="1" applyBorder="1" applyAlignment="1">
      <alignment horizontal="center" vertical="center" wrapText="1"/>
    </xf>
    <xf numFmtId="0" fontId="3" fillId="8" borderId="97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7" borderId="86" xfId="0" applyFont="1" applyFill="1" applyBorder="1" applyAlignment="1">
      <alignment horizontal="center" vertical="top"/>
    </xf>
    <xf numFmtId="0" fontId="3" fillId="7" borderId="97" xfId="0" applyFont="1" applyFill="1" applyBorder="1" applyAlignment="1">
      <alignment horizontal="center" vertical="top"/>
    </xf>
    <xf numFmtId="0" fontId="3" fillId="7" borderId="23" xfId="0" applyFont="1" applyFill="1" applyBorder="1" applyAlignment="1">
      <alignment horizontal="center" vertical="top"/>
    </xf>
    <xf numFmtId="0" fontId="5" fillId="8" borderId="86" xfId="0" applyFont="1" applyFill="1" applyBorder="1" applyAlignment="1">
      <alignment horizontal="center"/>
    </xf>
    <xf numFmtId="0" fontId="5" fillId="8" borderId="97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5" fillId="2" borderId="178" xfId="0" applyFont="1" applyFill="1" applyBorder="1" applyAlignment="1">
      <alignment horizontal="left" vertical="center"/>
    </xf>
    <xf numFmtId="0" fontId="4" fillId="0" borderId="14" xfId="0" applyFont="1" applyBorder="1"/>
    <xf numFmtId="0" fontId="5" fillId="4" borderId="181" xfId="0" applyFont="1" applyFill="1" applyBorder="1" applyAlignment="1">
      <alignment horizontal="left" vertical="center"/>
    </xf>
    <xf numFmtId="49" fontId="7" fillId="0" borderId="19" xfId="0" applyNumberFormat="1" applyFont="1" applyBorder="1" applyAlignment="1">
      <alignment horizontal="center" vertical="center" wrapText="1"/>
    </xf>
    <xf numFmtId="0" fontId="4" fillId="0" borderId="19" xfId="0" applyFont="1" applyBorder="1"/>
    <xf numFmtId="0" fontId="4" fillId="0" borderId="100" xfId="0" applyFont="1" applyBorder="1"/>
    <xf numFmtId="0" fontId="5" fillId="2" borderId="48" xfId="0" applyFont="1" applyFill="1" applyBorder="1" applyAlignment="1">
      <alignment horizontal="left" vertical="center"/>
    </xf>
    <xf numFmtId="0" fontId="5" fillId="2" borderId="49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3" fillId="9" borderId="48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2" fontId="24" fillId="5" borderId="41" xfId="0" applyNumberFormat="1" applyFont="1" applyFill="1" applyBorder="1" applyAlignment="1">
      <alignment horizontal="left" vertical="center"/>
    </xf>
    <xf numFmtId="2" fontId="24" fillId="5" borderId="12" xfId="0" applyNumberFormat="1" applyFont="1" applyFill="1" applyBorder="1" applyAlignment="1">
      <alignment horizontal="left" vertical="center"/>
    </xf>
    <xf numFmtId="2" fontId="9" fillId="0" borderId="0" xfId="0" applyNumberFormat="1" applyFont="1" applyAlignment="1">
      <alignment horizontal="left" vertical="center"/>
    </xf>
    <xf numFmtId="0" fontId="4" fillId="0" borderId="97" xfId="0" applyFont="1" applyBorder="1"/>
    <xf numFmtId="2" fontId="24" fillId="5" borderId="97" xfId="0" applyNumberFormat="1" applyFont="1" applyFill="1" applyBorder="1" applyAlignment="1">
      <alignment horizontal="left" vertical="center"/>
    </xf>
    <xf numFmtId="2" fontId="24" fillId="5" borderId="13" xfId="0" applyNumberFormat="1" applyFont="1" applyFill="1" applyBorder="1" applyAlignment="1">
      <alignment horizontal="left" vertical="center"/>
    </xf>
    <xf numFmtId="2" fontId="3" fillId="5" borderId="25" xfId="0" applyNumberFormat="1" applyFont="1" applyFill="1" applyBorder="1" applyAlignment="1">
      <alignment horizontal="center" vertical="center"/>
    </xf>
    <xf numFmtId="0" fontId="4" fillId="0" borderId="22" xfId="0" applyFont="1" applyBorder="1"/>
    <xf numFmtId="44" fontId="10" fillId="0" borderId="145" xfId="0" applyNumberFormat="1" applyFont="1" applyBorder="1" applyAlignment="1">
      <alignment horizontal="center" vertical="center"/>
    </xf>
    <xf numFmtId="44" fontId="10" fillId="0" borderId="146" xfId="0" applyNumberFormat="1" applyFont="1" applyBorder="1" applyAlignment="1">
      <alignment horizontal="center" vertical="center"/>
    </xf>
    <xf numFmtId="44" fontId="10" fillId="0" borderId="160" xfId="0" applyNumberFormat="1" applyFont="1" applyBorder="1" applyAlignment="1">
      <alignment horizontal="center" vertical="center"/>
    </xf>
    <xf numFmtId="44" fontId="10" fillId="0" borderId="161" xfId="0" applyNumberFormat="1" applyFont="1" applyBorder="1" applyAlignment="1">
      <alignment horizontal="center" vertical="center"/>
    </xf>
    <xf numFmtId="0" fontId="5" fillId="7" borderId="86" xfId="0" applyFont="1" applyFill="1" applyBorder="1" applyAlignment="1">
      <alignment horizontal="center" vertical="top"/>
    </xf>
    <xf numFmtId="0" fontId="5" fillId="7" borderId="97" xfId="0" applyFont="1" applyFill="1" applyBorder="1" applyAlignment="1">
      <alignment horizontal="center" vertical="top"/>
    </xf>
    <xf numFmtId="0" fontId="5" fillId="7" borderId="23" xfId="0" applyFont="1" applyFill="1" applyBorder="1" applyAlignment="1">
      <alignment horizontal="center" vertical="top"/>
    </xf>
    <xf numFmtId="0" fontId="6" fillId="5" borderId="86" xfId="0" applyFont="1" applyFill="1" applyBorder="1" applyAlignment="1">
      <alignment horizontal="center" vertical="center"/>
    </xf>
    <xf numFmtId="0" fontId="6" fillId="5" borderId="97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100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25" fillId="2" borderId="49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left" vertical="center"/>
    </xf>
    <xf numFmtId="165" fontId="10" fillId="0" borderId="160" xfId="0" applyNumberFormat="1" applyFont="1" applyBorder="1" applyAlignment="1">
      <alignment horizontal="center" vertical="center"/>
    </xf>
    <xf numFmtId="165" fontId="10" fillId="0" borderId="161" xfId="0" applyNumberFormat="1" applyFont="1" applyBorder="1" applyAlignment="1">
      <alignment horizontal="center" vertical="center"/>
    </xf>
    <xf numFmtId="0" fontId="5" fillId="4" borderId="17" xfId="0" applyFont="1" applyFill="1" applyBorder="1" applyAlignment="1">
      <alignment horizontal="left" vertical="center"/>
    </xf>
    <xf numFmtId="0" fontId="5" fillId="4" borderId="41" xfId="0" applyFont="1" applyFill="1" applyBorder="1" applyAlignment="1">
      <alignment horizontal="left" vertical="center"/>
    </xf>
    <xf numFmtId="0" fontId="5" fillId="4" borderId="42" xfId="0" applyFont="1" applyFill="1" applyBorder="1" applyAlignment="1">
      <alignment horizontal="left" vertical="center"/>
    </xf>
    <xf numFmtId="44" fontId="10" fillId="0" borderId="126" xfId="0" applyNumberFormat="1" applyFont="1" applyBorder="1" applyAlignment="1">
      <alignment horizontal="center" vertical="center"/>
    </xf>
    <xf numFmtId="44" fontId="10" fillId="0" borderId="144" xfId="0" applyNumberFormat="1" applyFont="1" applyBorder="1" applyAlignment="1">
      <alignment horizontal="center" vertical="center"/>
    </xf>
    <xf numFmtId="165" fontId="2" fillId="0" borderId="160" xfId="0" applyNumberFormat="1" applyFont="1" applyBorder="1" applyAlignment="1">
      <alignment horizontal="center" vertical="center"/>
    </xf>
    <xf numFmtId="165" fontId="2" fillId="0" borderId="161" xfId="0" applyNumberFormat="1" applyFont="1" applyBorder="1" applyAlignment="1">
      <alignment horizontal="center" vertical="center"/>
    </xf>
    <xf numFmtId="165" fontId="10" fillId="0" borderId="166" xfId="0" applyNumberFormat="1" applyFont="1" applyBorder="1" applyAlignment="1">
      <alignment horizontal="center" vertical="center"/>
    </xf>
    <xf numFmtId="165" fontId="10" fillId="0" borderId="167" xfId="0" applyNumberFormat="1" applyFont="1" applyBorder="1" applyAlignment="1">
      <alignment horizontal="center" vertical="center"/>
    </xf>
    <xf numFmtId="0" fontId="6" fillId="5" borderId="147" xfId="0" applyFont="1" applyFill="1" applyBorder="1" applyAlignment="1">
      <alignment horizontal="center" vertical="center"/>
    </xf>
    <xf numFmtId="0" fontId="5" fillId="5" borderId="149" xfId="0" applyFont="1" applyFill="1" applyBorder="1" applyAlignment="1">
      <alignment horizontal="right"/>
    </xf>
    <xf numFmtId="0" fontId="5" fillId="5" borderId="143" xfId="0" applyFont="1" applyFill="1" applyBorder="1" applyAlignment="1">
      <alignment horizontal="center" vertical="center"/>
    </xf>
    <xf numFmtId="0" fontId="5" fillId="5" borderId="134" xfId="0" applyFont="1" applyFill="1" applyBorder="1" applyAlignment="1">
      <alignment horizontal="center" vertical="center"/>
    </xf>
    <xf numFmtId="0" fontId="5" fillId="5" borderId="97" xfId="0" applyFont="1" applyFill="1" applyBorder="1" applyAlignment="1">
      <alignment horizontal="center" vertical="center"/>
    </xf>
    <xf numFmtId="0" fontId="5" fillId="5" borderId="137" xfId="0" applyFont="1" applyFill="1" applyBorder="1" applyAlignment="1">
      <alignment horizontal="center" vertical="center"/>
    </xf>
    <xf numFmtId="0" fontId="5" fillId="5" borderId="97" xfId="0" applyFont="1" applyFill="1" applyBorder="1" applyAlignment="1">
      <alignment horizontal="center" vertical="center" wrapText="1"/>
    </xf>
    <xf numFmtId="0" fontId="5" fillId="5" borderId="137" xfId="0" applyFont="1" applyFill="1" applyBorder="1" applyAlignment="1">
      <alignment horizontal="center" vertical="center" wrapText="1"/>
    </xf>
    <xf numFmtId="0" fontId="12" fillId="5" borderId="97" xfId="0" applyFont="1" applyFill="1" applyBorder="1" applyAlignment="1">
      <alignment horizontal="center" vertical="center"/>
    </xf>
    <xf numFmtId="0" fontId="12" fillId="5" borderId="137" xfId="0" applyFont="1" applyFill="1" applyBorder="1" applyAlignment="1">
      <alignment horizontal="center" vertical="center"/>
    </xf>
    <xf numFmtId="49" fontId="2" fillId="0" borderId="136" xfId="0" applyNumberFormat="1" applyFont="1" applyBorder="1" applyAlignment="1">
      <alignment horizontal="center" vertical="center" wrapText="1"/>
    </xf>
    <xf numFmtId="0" fontId="4" fillId="0" borderId="133" xfId="0" applyFont="1" applyBorder="1"/>
    <xf numFmtId="0" fontId="4" fillId="0" borderId="157" xfId="0" applyFont="1" applyBorder="1"/>
    <xf numFmtId="0" fontId="5" fillId="10" borderId="8" xfId="0" applyFont="1" applyFill="1" applyBorder="1" applyAlignment="1">
      <alignment horizontal="center" vertical="center"/>
    </xf>
    <xf numFmtId="0" fontId="5" fillId="10" borderId="49" xfId="0" applyFont="1" applyFill="1" applyBorder="1" applyAlignment="1">
      <alignment horizontal="center" vertical="center"/>
    </xf>
    <xf numFmtId="0" fontId="5" fillId="11" borderId="150" xfId="0" applyFont="1" applyFill="1" applyBorder="1" applyAlignment="1">
      <alignment horizontal="center" vertical="center"/>
    </xf>
    <xf numFmtId="0" fontId="5" fillId="11" borderId="151" xfId="0" applyFont="1" applyFill="1" applyBorder="1" applyAlignment="1">
      <alignment horizontal="center" vertical="center"/>
    </xf>
    <xf numFmtId="0" fontId="5" fillId="11" borderId="149" xfId="0" applyFont="1" applyFill="1" applyBorder="1" applyAlignment="1">
      <alignment horizontal="center" vertical="center"/>
    </xf>
    <xf numFmtId="10" fontId="2" fillId="5" borderId="150" xfId="0" applyNumberFormat="1" applyFont="1" applyFill="1" applyBorder="1" applyAlignment="1">
      <alignment horizontal="center" vertical="center"/>
    </xf>
    <xf numFmtId="10" fontId="2" fillId="5" borderId="154" xfId="0" applyNumberFormat="1" applyFont="1" applyFill="1" applyBorder="1" applyAlignment="1">
      <alignment horizontal="center" vertical="center"/>
    </xf>
    <xf numFmtId="0" fontId="4" fillId="0" borderId="154" xfId="0" applyFont="1" applyBorder="1"/>
    <xf numFmtId="0" fontId="5" fillId="5" borderId="155" xfId="0" applyFont="1" applyFill="1" applyBorder="1" applyAlignment="1">
      <alignment horizontal="right"/>
    </xf>
    <xf numFmtId="0" fontId="4" fillId="0" borderId="41" xfId="0" applyFont="1" applyBorder="1"/>
    <xf numFmtId="0" fontId="4" fillId="0" borderId="12" xfId="0" applyFont="1" applyBorder="1"/>
    <xf numFmtId="0" fontId="5" fillId="5" borderId="104" xfId="0" applyFont="1" applyFill="1" applyBorder="1" applyAlignment="1">
      <alignment horizontal="right"/>
    </xf>
    <xf numFmtId="0" fontId="4" fillId="0" borderId="104" xfId="0" applyFont="1" applyBorder="1"/>
    <xf numFmtId="0" fontId="5" fillId="0" borderId="155" xfId="0" applyFont="1" applyBorder="1" applyAlignment="1">
      <alignment vertical="center"/>
    </xf>
    <xf numFmtId="0" fontId="4" fillId="0" borderId="156" xfId="0" applyFont="1" applyBorder="1"/>
    <xf numFmtId="0" fontId="5" fillId="0" borderId="123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137" xfId="0" applyFont="1" applyBorder="1" applyAlignment="1">
      <alignment horizontal="center" vertical="center"/>
    </xf>
    <xf numFmtId="0" fontId="25" fillId="0" borderId="123" xfId="0" applyFont="1" applyBorder="1" applyAlignment="1">
      <alignment horizontal="center" vertical="center"/>
    </xf>
    <xf numFmtId="2" fontId="5" fillId="5" borderId="123" xfId="0" applyNumberFormat="1" applyFont="1" applyFill="1" applyBorder="1" applyAlignment="1">
      <alignment horizontal="center" vertical="center"/>
    </xf>
    <xf numFmtId="0" fontId="5" fillId="0" borderId="107" xfId="0" applyFont="1" applyBorder="1" applyAlignment="1">
      <alignment vertical="center"/>
    </xf>
    <xf numFmtId="0" fontId="4" fillId="0" borderId="108" xfId="0" applyFont="1" applyBorder="1"/>
    <xf numFmtId="0" fontId="4" fillId="0" borderId="109" xfId="0" applyFont="1" applyBorder="1"/>
    <xf numFmtId="2" fontId="25" fillId="5" borderId="110" xfId="0" applyNumberFormat="1" applyFont="1" applyFill="1" applyBorder="1" applyAlignment="1">
      <alignment horizontal="center" vertical="center"/>
    </xf>
    <xf numFmtId="0" fontId="4" fillId="0" borderId="111" xfId="0" applyFont="1" applyBorder="1"/>
    <xf numFmtId="49" fontId="2" fillId="0" borderId="112" xfId="0" applyNumberFormat="1" applyFont="1" applyBorder="1" applyAlignment="1">
      <alignment horizontal="center" vertical="center" wrapText="1"/>
    </xf>
    <xf numFmtId="0" fontId="4" fillId="0" borderId="113" xfId="0" applyFont="1" applyBorder="1"/>
    <xf numFmtId="0" fontId="4" fillId="0" borderId="114" xfId="0" applyFont="1" applyBorder="1"/>
    <xf numFmtId="0" fontId="5" fillId="5" borderId="25" xfId="0" applyFont="1" applyFill="1" applyBorder="1" applyAlignment="1">
      <alignment horizontal="center" vertical="top"/>
    </xf>
    <xf numFmtId="0" fontId="4" fillId="0" borderId="26" xfId="0" applyFont="1" applyBorder="1"/>
    <xf numFmtId="0" fontId="27" fillId="5" borderId="27" xfId="0" applyFont="1" applyFill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25" fillId="4" borderId="39" xfId="0" applyFont="1" applyFill="1" applyBorder="1" applyAlignment="1">
      <alignment horizontal="left" vertical="center"/>
    </xf>
    <xf numFmtId="0" fontId="4" fillId="0" borderId="9" xfId="0" applyFont="1" applyBorder="1"/>
    <xf numFmtId="0" fontId="4" fillId="0" borderId="10" xfId="0" applyFont="1" applyBorder="1"/>
    <xf numFmtId="0" fontId="5" fillId="4" borderId="51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/>
    </xf>
    <xf numFmtId="0" fontId="4" fillId="8" borderId="22" xfId="0" applyFont="1" applyFill="1" applyBorder="1"/>
    <xf numFmtId="0" fontId="4" fillId="8" borderId="23" xfId="0" applyFont="1" applyFill="1" applyBorder="1"/>
    <xf numFmtId="0" fontId="13" fillId="7" borderId="21" xfId="0" applyFont="1" applyFill="1" applyBorder="1" applyAlignment="1">
      <alignment horizontal="center" vertical="top"/>
    </xf>
    <xf numFmtId="0" fontId="4" fillId="7" borderId="22" xfId="0" applyFont="1" applyFill="1" applyBorder="1"/>
    <xf numFmtId="0" fontId="4" fillId="7" borderId="23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4" fillId="6" borderId="2" xfId="0" applyFont="1" applyFill="1" applyBorder="1"/>
    <xf numFmtId="0" fontId="4" fillId="6" borderId="3" xfId="0" applyFont="1" applyFill="1" applyBorder="1"/>
    <xf numFmtId="0" fontId="3" fillId="7" borderId="4" xfId="0" applyFont="1" applyFill="1" applyBorder="1" applyAlignment="1">
      <alignment horizontal="center" vertical="center"/>
    </xf>
    <xf numFmtId="0" fontId="4" fillId="7" borderId="5" xfId="0" applyFont="1" applyFill="1" applyBorder="1"/>
    <xf numFmtId="0" fontId="3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/>
    <xf numFmtId="0" fontId="3" fillId="7" borderId="4" xfId="0" applyFont="1" applyFill="1" applyBorder="1" applyAlignment="1">
      <alignment horizontal="center" vertical="top"/>
    </xf>
    <xf numFmtId="0" fontId="8" fillId="12" borderId="83" xfId="0" applyFont="1" applyFill="1" applyBorder="1" applyAlignment="1">
      <alignment horizontal="left" vertical="center" wrapText="1"/>
    </xf>
    <xf numFmtId="0" fontId="4" fillId="0" borderId="84" xfId="0" applyFont="1" applyBorder="1"/>
    <xf numFmtId="0" fontId="20" fillId="7" borderId="83" xfId="0" applyFont="1" applyFill="1" applyBorder="1" applyAlignment="1">
      <alignment horizontal="left" vertical="center" wrapText="1"/>
    </xf>
    <xf numFmtId="0" fontId="4" fillId="0" borderId="79" xfId="0" applyFont="1" applyBorder="1"/>
    <xf numFmtId="0" fontId="4" fillId="0" borderId="80" xfId="0" applyFont="1" applyBorder="1"/>
    <xf numFmtId="0" fontId="10" fillId="7" borderId="96" xfId="0" applyFont="1" applyFill="1" applyBorder="1" applyAlignment="1">
      <alignment horizontal="left" vertical="center" wrapText="1"/>
    </xf>
    <xf numFmtId="0" fontId="20" fillId="7" borderId="88" xfId="0" applyFont="1" applyFill="1" applyBorder="1" applyAlignment="1">
      <alignment horizontal="left" vertical="center" wrapText="1"/>
    </xf>
    <xf numFmtId="0" fontId="4" fillId="0" borderId="89" xfId="0" applyFont="1" applyBorder="1"/>
    <xf numFmtId="0" fontId="4" fillId="0" borderId="90" xfId="0" applyFont="1" applyBorder="1"/>
    <xf numFmtId="0" fontId="4" fillId="0" borderId="91" xfId="0" applyFont="1" applyBorder="1"/>
    <xf numFmtId="0" fontId="4" fillId="0" borderId="74" xfId="0" applyFont="1" applyBorder="1"/>
    <xf numFmtId="0" fontId="4" fillId="0" borderId="92" xfId="0" applyFont="1" applyBorder="1"/>
    <xf numFmtId="0" fontId="19" fillId="7" borderId="78" xfId="0" applyFont="1" applyFill="1" applyBorder="1" applyAlignment="1">
      <alignment horizontal="center" vertical="center" wrapText="1"/>
    </xf>
    <xf numFmtId="10" fontId="22" fillId="7" borderId="94" xfId="0" applyNumberFormat="1" applyFont="1" applyFill="1" applyBorder="1" applyAlignment="1">
      <alignment horizontal="center" vertical="center" wrapText="1"/>
    </xf>
    <xf numFmtId="0" fontId="4" fillId="0" borderId="95" xfId="0" applyFont="1" applyBorder="1"/>
    <xf numFmtId="0" fontId="4" fillId="0" borderId="4" xfId="0" applyFont="1" applyBorder="1"/>
    <xf numFmtId="0" fontId="4" fillId="0" borderId="18" xfId="0" applyFont="1" applyBorder="1"/>
    <xf numFmtId="0" fontId="4" fillId="0" borderId="99" xfId="0" applyFont="1" applyBorder="1"/>
    <xf numFmtId="0" fontId="10" fillId="7" borderId="98" xfId="0" applyFont="1" applyFill="1" applyBorder="1" applyAlignment="1">
      <alignment horizontal="left" vertical="center" wrapText="1"/>
    </xf>
    <xf numFmtId="0" fontId="4" fillId="0" borderId="20" xfId="0" applyFont="1" applyBorder="1"/>
    <xf numFmtId="0" fontId="19" fillId="13" borderId="81" xfId="0" applyFont="1" applyFill="1" applyBorder="1" applyAlignment="1">
      <alignment horizontal="center" vertical="center" textRotation="90" wrapText="1"/>
    </xf>
    <xf numFmtId="0" fontId="4" fillId="0" borderId="86" xfId="0" applyFont="1" applyBorder="1"/>
    <xf numFmtId="0" fontId="4" fillId="0" borderId="87" xfId="0" applyFont="1" applyBorder="1"/>
    <xf numFmtId="0" fontId="18" fillId="7" borderId="78" xfId="0" applyFont="1" applyFill="1" applyBorder="1" applyAlignment="1">
      <alignment horizontal="center" vertical="center" wrapText="1"/>
    </xf>
    <xf numFmtId="0" fontId="3" fillId="7" borderId="78" xfId="0" applyFont="1" applyFill="1" applyBorder="1" applyAlignment="1">
      <alignment horizontal="center" vertical="center" wrapText="1"/>
    </xf>
    <xf numFmtId="0" fontId="19" fillId="7" borderId="81" xfId="0" applyFont="1" applyFill="1" applyBorder="1" applyAlignment="1">
      <alignment horizontal="center" vertical="center" wrapText="1"/>
    </xf>
    <xf numFmtId="0" fontId="5" fillId="0" borderId="63" xfId="0" applyFont="1" applyBorder="1" applyAlignment="1">
      <alignment horizontal="left" vertical="center" wrapText="1"/>
    </xf>
    <xf numFmtId="0" fontId="4" fillId="0" borderId="64" xfId="0" applyFont="1" applyBorder="1"/>
    <xf numFmtId="0" fontId="4" fillId="0" borderId="65" xfId="0" applyFont="1" applyBorder="1"/>
    <xf numFmtId="0" fontId="5" fillId="0" borderId="68" xfId="0" applyFont="1" applyBorder="1" applyAlignment="1">
      <alignment horizontal="left" vertical="center"/>
    </xf>
    <xf numFmtId="0" fontId="4" fillId="0" borderId="57" xfId="0" applyFont="1" applyBorder="1"/>
    <xf numFmtId="0" fontId="15" fillId="7" borderId="63" xfId="0" applyFont="1" applyFill="1" applyBorder="1" applyAlignment="1">
      <alignment horizontal="left" vertical="center" wrapText="1"/>
    </xf>
    <xf numFmtId="0" fontId="4" fillId="0" borderId="68" xfId="0" applyFont="1" applyBorder="1"/>
    <xf numFmtId="0" fontId="4" fillId="0" borderId="76" xfId="0" applyFont="1" applyBorder="1"/>
    <xf numFmtId="0" fontId="4" fillId="0" borderId="71" xfId="0" applyFont="1" applyBorder="1"/>
    <xf numFmtId="0" fontId="4" fillId="0" borderId="72" xfId="0" applyFont="1" applyBorder="1"/>
    <xf numFmtId="0" fontId="5" fillId="0" borderId="73" xfId="0" applyFont="1" applyBorder="1" applyAlignment="1">
      <alignment horizontal="left" vertical="center" wrapText="1"/>
    </xf>
    <xf numFmtId="0" fontId="4" fillId="0" borderId="75" xfId="0" applyFont="1" applyBorder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53" xfId="0" applyFont="1" applyBorder="1"/>
    <xf numFmtId="0" fontId="4" fillId="0" borderId="70" xfId="0" applyFont="1" applyBorder="1"/>
    <xf numFmtId="0" fontId="3" fillId="0" borderId="54" xfId="0" applyFont="1" applyBorder="1" applyAlignment="1">
      <alignment horizontal="center" vertical="center" wrapText="1"/>
    </xf>
    <xf numFmtId="0" fontId="4" fillId="0" borderId="55" xfId="0" applyFont="1" applyBorder="1"/>
    <xf numFmtId="0" fontId="4" fillId="0" borderId="56" xfId="0" applyFont="1" applyBorder="1"/>
    <xf numFmtId="0" fontId="5" fillId="0" borderId="58" xfId="0" applyFont="1" applyBorder="1" applyAlignment="1">
      <alignment horizontal="left" vertical="center"/>
    </xf>
    <xf numFmtId="0" fontId="4" fillId="0" borderId="59" xfId="0" applyFont="1" applyBorder="1"/>
    <xf numFmtId="0" fontId="4" fillId="0" borderId="60" xfId="0" applyFont="1" applyBorder="1"/>
    <xf numFmtId="0" fontId="5" fillId="7" borderId="58" xfId="0" applyFont="1" applyFill="1" applyBorder="1" applyAlignment="1">
      <alignment horizontal="left" wrapText="1"/>
    </xf>
    <xf numFmtId="0" fontId="5" fillId="7" borderId="58" xfId="0" applyFont="1" applyFill="1" applyBorder="1" applyAlignment="1">
      <alignment horizontal="left" vertical="center" wrapText="1"/>
    </xf>
    <xf numFmtId="0" fontId="4" fillId="0" borderId="62" xfId="0" applyFont="1" applyBorder="1"/>
    <xf numFmtId="10" fontId="5" fillId="7" borderId="66" xfId="0" applyNumberFormat="1" applyFont="1" applyFill="1" applyBorder="1" applyAlignment="1">
      <alignment horizontal="center" vertical="center"/>
    </xf>
    <xf numFmtId="0" fontId="4" fillId="0" borderId="69" xfId="0" applyFont="1" applyBorder="1"/>
    <xf numFmtId="0" fontId="4" fillId="0" borderId="77" xfId="0" applyFont="1" applyBorder="1"/>
    <xf numFmtId="14" fontId="5" fillId="0" borderId="58" xfId="0" applyNumberFormat="1" applyFont="1" applyBorder="1" applyAlignment="1">
      <alignment horizontal="left" vertical="center"/>
    </xf>
    <xf numFmtId="165" fontId="10" fillId="0" borderId="126" xfId="0" applyNumberFormat="1" applyFont="1" applyBorder="1" applyAlignment="1">
      <alignment vertical="center"/>
    </xf>
    <xf numFmtId="165" fontId="10" fillId="0" borderId="144" xfId="0" applyNumberFormat="1" applyFont="1" applyBorder="1" applyAlignment="1">
      <alignment vertical="center"/>
    </xf>
    <xf numFmtId="165" fontId="10" fillId="0" borderId="160" xfId="0" applyNumberFormat="1" applyFont="1" applyBorder="1" applyAlignment="1">
      <alignment vertical="center"/>
    </xf>
    <xf numFmtId="165" fontId="10" fillId="0" borderId="161" xfId="0" applyNumberFormat="1" applyFont="1" applyBorder="1" applyAlignment="1">
      <alignment vertical="center"/>
    </xf>
  </cellXfs>
  <cellStyles count="29">
    <cellStyle name="Estilo 1" xfId="28"/>
    <cellStyle name="Moeda 2" xfId="2"/>
    <cellStyle name="Moeda 2 2" xfId="16"/>
    <cellStyle name="Moeda 2 3" xfId="27"/>
    <cellStyle name="Moeda 2 4" xfId="9"/>
    <cellStyle name="Moeda 3" xfId="12"/>
    <cellStyle name="Moeda 4" xfId="14"/>
    <cellStyle name="Moeda 5" xfId="7"/>
    <cellStyle name="Normal" xfId="0" builtinId="0"/>
    <cellStyle name="Normal 2" xfId="1"/>
    <cellStyle name="Normal 2 2" xfId="11"/>
    <cellStyle name="Normal 2 21" xfId="20"/>
    <cellStyle name="Normal 3" xfId="3"/>
    <cellStyle name="Normal 3 2" xfId="23"/>
    <cellStyle name="Normal 4" xfId="4"/>
    <cellStyle name="Normal 4 2" xfId="25"/>
    <cellStyle name="Normal 5" xfId="5"/>
    <cellStyle name="Normal 5 2" xfId="22"/>
    <cellStyle name="Normal 6" xfId="6"/>
    <cellStyle name="Porcentagem 2" xfId="26"/>
    <cellStyle name="Porcentagem 3" xfId="19"/>
    <cellStyle name="Vírgula 2" xfId="10"/>
    <cellStyle name="Vírgula 2 2" xfId="17"/>
    <cellStyle name="Vírgula 2 3" xfId="24"/>
    <cellStyle name="Vírgula 3" xfId="13"/>
    <cellStyle name="Vírgula 3 2" xfId="18"/>
    <cellStyle name="Vírgula 4" xfId="15"/>
    <cellStyle name="Vírgula 5" xfId="21"/>
    <cellStyle name="Vírgula 6" xfId="8"/>
  </cellStyles>
  <dxfs count="16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38100</xdr:rowOff>
    </xdr:from>
    <xdr:ext cx="4495800" cy="1238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297656</xdr:colOff>
      <xdr:row>2</xdr:row>
      <xdr:rowOff>104776</xdr:rowOff>
    </xdr:from>
    <xdr:ext cx="4514850" cy="11525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7656" y="461964"/>
          <a:ext cx="4514850" cy="11525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125940</xdr:colOff>
      <xdr:row>1</xdr:row>
      <xdr:rowOff>96558</xdr:rowOff>
    </xdr:from>
    <xdr:ext cx="3641725" cy="1173441"/>
    <xdr:pic>
      <xdr:nvPicPr>
        <xdr:cNvPr id="2" name="image3.png" title="Image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9357" y="287058"/>
          <a:ext cx="3641725" cy="117344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152400</xdr:rowOff>
    </xdr:from>
    <xdr:ext cx="4514850" cy="11525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152400</xdr:rowOff>
    </xdr:from>
    <xdr:ext cx="2095500" cy="67627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dos/PROCESSOS%20-%20EM%20AN&#193;LISE/PROCESSOS%202025-2028/UBS/UBS%20Dr.%20William%20Faiad%20-%20PONTAL/01_Projetos_e_Estudos/Or&#231;amento%20Base%20e%20Composi&#231;&#245;es/Or&#231;amento%20UBS%20Dr.%20William%20Fai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ÓRIA DE CÁLCULO"/>
      <sheetName val="ORÇAMENTO "/>
      <sheetName val="CRONOGRAMA"/>
      <sheetName val="COMPOSIÇÃO "/>
      <sheetName val="COMPOSIÇÃO BDI"/>
    </sheetNames>
    <sheetDataSet>
      <sheetData sheetId="0">
        <row r="1">
          <cell r="A1" t="str">
            <v xml:space="preserve"> </v>
          </cell>
          <cell r="B1"/>
          <cell r="C1"/>
          <cell r="D1"/>
          <cell r="E1"/>
          <cell r="F1"/>
          <cell r="G1"/>
        </row>
        <row r="2">
          <cell r="A2" t="str">
            <v xml:space="preserve">SECRETARIA MUNICIPAL DE OBRAS PÚBLICAS </v>
          </cell>
          <cell r="B2"/>
          <cell r="C2"/>
          <cell r="D2"/>
          <cell r="E2"/>
          <cell r="F2"/>
          <cell r="G2"/>
        </row>
        <row r="3">
          <cell r="A3" t="str">
            <v>REFORMA - UBSF Dr. William Faiad</v>
          </cell>
          <cell r="B3"/>
          <cell r="C3"/>
          <cell r="D3"/>
          <cell r="E3"/>
          <cell r="F3"/>
          <cell r="G3"/>
        </row>
        <row r="4">
          <cell r="A4"/>
          <cell r="B4"/>
          <cell r="C4" t="str">
            <v>Av. Antônio de Paiva, 616-840 - Pontal Norte, Catalão - GO</v>
          </cell>
          <cell r="D4"/>
          <cell r="E4"/>
          <cell r="F4"/>
          <cell r="G4"/>
        </row>
        <row r="5">
          <cell r="A5" t="str">
            <v>326 - TABELA DE CUSTOS DE OBRAS CIVIS - T326 - DEZEMBRO/2025 - COM DESONERAÇÃO</v>
          </cell>
          <cell r="B5"/>
          <cell r="C5"/>
          <cell r="D5"/>
          <cell r="E5"/>
          <cell r="F5"/>
          <cell r="G5"/>
        </row>
        <row r="6">
          <cell r="A6" t="str">
            <v>SINAPI ABRIL/2026 - COM DESONERAÇÃO</v>
          </cell>
          <cell r="B6"/>
          <cell r="C6"/>
          <cell r="D6"/>
          <cell r="E6"/>
          <cell r="F6"/>
          <cell r="G6"/>
        </row>
        <row r="7">
          <cell r="A7"/>
          <cell r="B7"/>
          <cell r="C7" t="str">
            <v>SEINFRA-MG/DER-MG. SICOR-MG . Região Triângulo e Alto Paranaíba – Com Desoneração. JANEIRO/2026</v>
          </cell>
          <cell r="D7"/>
          <cell r="E7"/>
          <cell r="F7"/>
          <cell r="G7"/>
        </row>
        <row r="8">
          <cell r="A8" t="str">
            <v>MEMÓRIA DE CÁLCULO</v>
          </cell>
          <cell r="B8"/>
          <cell r="C8"/>
          <cell r="D8"/>
          <cell r="E8"/>
          <cell r="F8"/>
          <cell r="G8"/>
        </row>
        <row r="9">
          <cell r="A9" t="str">
            <v>ITEM</v>
          </cell>
          <cell r="B9" t="str">
            <v xml:space="preserve">CÓDIGO </v>
          </cell>
          <cell r="C9"/>
          <cell r="D9" t="str">
            <v>UNID.</v>
          </cell>
          <cell r="E9" t="str">
            <v>MEMÓRIA DE CÁLCULO</v>
          </cell>
          <cell r="F9"/>
          <cell r="G9"/>
        </row>
        <row r="10">
          <cell r="A10" t="str">
            <v>GRUPO DE SERVIÇO: 164 - SERVIÇOS PRELIMINARES</v>
          </cell>
          <cell r="B10"/>
          <cell r="C10"/>
          <cell r="D10"/>
          <cell r="E10"/>
          <cell r="F10"/>
          <cell r="G10"/>
        </row>
        <row r="11">
          <cell r="A11">
            <v>1</v>
          </cell>
          <cell r="B11">
            <v>20000</v>
          </cell>
          <cell r="C11" t="str">
            <v>SERVIÇOS PRELIMINARES</v>
          </cell>
          <cell r="D11"/>
          <cell r="E11"/>
          <cell r="F11"/>
          <cell r="G11" t="str">
            <v>TOTAL</v>
          </cell>
        </row>
        <row r="12">
          <cell r="A12" t="str">
            <v>1.1</v>
          </cell>
          <cell r="B12">
            <v>21301</v>
          </cell>
          <cell r="C12" t="str">
            <v>PLACA DE OBRA PLOTADA EM CHAPA METÁLICA 26 , AFIXADA EM CAVALETES DE
MADEIRA DE LEI (VIGOTAS 6X12CM) - PADRÃO GOINFRA</v>
          </cell>
          <cell r="D12" t="str">
            <v>m²</v>
          </cell>
          <cell r="E12" t="str">
            <v>ÁREA</v>
          </cell>
          <cell r="F12"/>
          <cell r="G12">
            <v>3</v>
          </cell>
        </row>
        <row r="13">
          <cell r="A13"/>
          <cell r="B13"/>
          <cell r="C13" t="str">
            <v>Placa de obra</v>
          </cell>
          <cell r="D13" t="str">
            <v>m²</v>
          </cell>
          <cell r="E13">
            <v>3</v>
          </cell>
          <cell r="F13"/>
          <cell r="G13">
            <v>3</v>
          </cell>
        </row>
        <row r="14">
          <cell r="A14" t="str">
            <v>1.2</v>
          </cell>
          <cell r="B14">
            <v>20168</v>
          </cell>
          <cell r="C14" t="str">
            <v>REMOÇÃO MANUAL DE INTERRUPTOR/TOMADA ELÉTRICA/DISJUNTOR COM
TRANSPORTE ATÉ CAÇAMBA E CARGA</v>
          </cell>
          <cell r="D14" t="str">
            <v>und</v>
          </cell>
          <cell r="E14" t="str">
            <v>UNIDADE</v>
          </cell>
          <cell r="F14"/>
          <cell r="G14">
            <v>11</v>
          </cell>
        </row>
        <row r="15">
          <cell r="A15"/>
          <cell r="B15"/>
          <cell r="C15" t="str">
            <v>Interruptor e tomadas</v>
          </cell>
          <cell r="D15" t="str">
            <v>und</v>
          </cell>
          <cell r="E15">
            <v>11</v>
          </cell>
          <cell r="F15"/>
          <cell r="G15">
            <v>11</v>
          </cell>
        </row>
        <row r="16">
          <cell r="A16" t="str">
            <v>1.3</v>
          </cell>
          <cell r="B16">
            <v>20111</v>
          </cell>
          <cell r="C16" t="str">
            <v>DEMOLIÇÃO MANUAL DE PISO CERÂMICO SOBRE LASTRO DE CONCRETO COM
TRANSPORTE ATÉ CAÇAMBA E CARGA</v>
          </cell>
          <cell r="D16" t="str">
            <v>m²</v>
          </cell>
          <cell r="E16" t="str">
            <v>ÁREA</v>
          </cell>
          <cell r="F16"/>
          <cell r="G16">
            <v>286.85000000000002</v>
          </cell>
        </row>
        <row r="17">
          <cell r="A17"/>
          <cell r="B17"/>
          <cell r="C17" t="str">
            <v>Demolição de todo o piso cerâmico da UBS</v>
          </cell>
          <cell r="D17" t="str">
            <v>m²</v>
          </cell>
          <cell r="E17">
            <v>286.85000000000002</v>
          </cell>
          <cell r="F17"/>
          <cell r="G17">
            <v>286.85000000000002</v>
          </cell>
        </row>
        <row r="18">
          <cell r="A18" t="str">
            <v>1.4</v>
          </cell>
          <cell r="B18">
            <v>20137</v>
          </cell>
          <cell r="C18" t="str">
            <v>REMOÇÃO MANUAL DE BACIA SANITÁRIA COM TRANSPORTE ATÉ CAÇAMBA E
CARGA</v>
          </cell>
          <cell r="D18" t="str">
            <v>und</v>
          </cell>
          <cell r="E18" t="str">
            <v>UNIDADE</v>
          </cell>
          <cell r="F18"/>
          <cell r="G18">
            <v>6</v>
          </cell>
        </row>
        <row r="19">
          <cell r="A19"/>
          <cell r="B19"/>
          <cell r="C19" t="str">
            <v>Remoção de todos os vasos dos banheiros</v>
          </cell>
          <cell r="D19" t="str">
            <v>und</v>
          </cell>
          <cell r="E19">
            <v>6</v>
          </cell>
          <cell r="F19"/>
          <cell r="G19">
            <v>6</v>
          </cell>
        </row>
        <row r="20">
          <cell r="A20" t="str">
            <v>1.5</v>
          </cell>
          <cell r="B20">
            <v>20138</v>
          </cell>
          <cell r="C20" t="str">
            <v xml:space="preserve"> REMOÇÃO MANUAL DE LAVATÓRIO COM TRANSPORTE ATÉ CAÇAMBA E CARGA</v>
          </cell>
          <cell r="D20" t="str">
            <v>und</v>
          </cell>
          <cell r="E20" t="str">
            <v>UNIDADE</v>
          </cell>
          <cell r="F20"/>
          <cell r="G20">
            <v>8</v>
          </cell>
        </row>
        <row r="21">
          <cell r="A21"/>
          <cell r="B21"/>
          <cell r="C21" t="str">
            <v>Banheiros e Coordenação</v>
          </cell>
          <cell r="D21" t="str">
            <v>und</v>
          </cell>
          <cell r="E21">
            <v>8</v>
          </cell>
          <cell r="F21"/>
          <cell r="G21">
            <v>8</v>
          </cell>
        </row>
        <row r="22">
          <cell r="A22" t="str">
            <v>1.6</v>
          </cell>
          <cell r="B22">
            <v>20140</v>
          </cell>
          <cell r="C22" t="str">
            <v>REMOÇÃO MANUAL DE METAL SANITÁRIO (VÁLVULAS/SIFÃO/REGISTROS/
TORNEIRAS/OUTROS) COM TRANSPORTE ATÉ CAÇAMBA E CARGA</v>
          </cell>
          <cell r="D22" t="str">
            <v>und</v>
          </cell>
          <cell r="E22" t="str">
            <v>UNIDADE</v>
          </cell>
          <cell r="F22"/>
          <cell r="G22">
            <v>14</v>
          </cell>
        </row>
        <row r="23">
          <cell r="A23"/>
          <cell r="B23"/>
          <cell r="C23" t="str">
            <v>Torneiras (Consultórios, Banheiros, Vacinação, Consultório odontológico, Coordenação)</v>
          </cell>
          <cell r="D23" t="str">
            <v>und</v>
          </cell>
          <cell r="E23">
            <v>10</v>
          </cell>
          <cell r="F23"/>
          <cell r="G23">
            <v>10</v>
          </cell>
        </row>
        <row r="24">
          <cell r="A24"/>
          <cell r="B24"/>
          <cell r="C24" t="str">
            <v>Barras de apoio dos banheiros</v>
          </cell>
          <cell r="D24" t="str">
            <v>und</v>
          </cell>
          <cell r="E24">
            <v>4</v>
          </cell>
          <cell r="F24"/>
          <cell r="G24">
            <v>4</v>
          </cell>
        </row>
        <row r="25">
          <cell r="A25" t="str">
            <v>1.7</v>
          </cell>
          <cell r="B25">
            <v>20167</v>
          </cell>
          <cell r="C25" t="str">
            <v>REMOÇÃO MANUAL DE LUMINÁRIA COM TRANSPORTE ATÉ CAÇAMBA E CARGA</v>
          </cell>
          <cell r="D25" t="str">
            <v>und</v>
          </cell>
          <cell r="E25" t="str">
            <v>UNIDADE</v>
          </cell>
          <cell r="F25"/>
          <cell r="G25">
            <v>72</v>
          </cell>
        </row>
        <row r="26">
          <cell r="A26"/>
          <cell r="B26"/>
          <cell r="C26" t="str">
            <v>Remoção de todas as luminarias internas da ubs</v>
          </cell>
          <cell r="D26" t="str">
            <v>und</v>
          </cell>
          <cell r="E26">
            <v>52</v>
          </cell>
          <cell r="F26"/>
          <cell r="G26">
            <v>52</v>
          </cell>
        </row>
        <row r="27">
          <cell r="A27"/>
          <cell r="B27"/>
          <cell r="C27" t="str">
            <v>Remoção de todas as arandelas externas da ubs</v>
          </cell>
          <cell r="D27" t="str">
            <v>und</v>
          </cell>
          <cell r="E27">
            <v>20</v>
          </cell>
          <cell r="F27"/>
          <cell r="G27">
            <v>20</v>
          </cell>
        </row>
        <row r="28">
          <cell r="A28" t="str">
            <v>GRUPO DE SERVIÇO: 165 - TRANSPORTES</v>
          </cell>
          <cell r="B28"/>
          <cell r="C28"/>
          <cell r="D28"/>
          <cell r="E28"/>
          <cell r="F28"/>
          <cell r="G28"/>
        </row>
        <row r="29">
          <cell r="A29">
            <v>2</v>
          </cell>
          <cell r="B29">
            <v>30000</v>
          </cell>
          <cell r="C29" t="str">
            <v>TRANSPORTES</v>
          </cell>
          <cell r="D29"/>
          <cell r="E29"/>
          <cell r="F29"/>
          <cell r="G29" t="str">
            <v>TOTAL</v>
          </cell>
        </row>
        <row r="30">
          <cell r="A30" t="str">
            <v>2.1</v>
          </cell>
          <cell r="B30">
            <v>30105</v>
          </cell>
          <cell r="C30" t="str">
            <v>TRANSPORTE DE ENTULHO EM CAÇAMBA ESTACIONÁRIA INCLUSO A CARGA MANUAL</v>
          </cell>
          <cell r="D30" t="str">
            <v>m³</v>
          </cell>
          <cell r="E30" t="str">
            <v>VOLUME</v>
          </cell>
          <cell r="F30"/>
          <cell r="G30">
            <v>20.079500000000003</v>
          </cell>
        </row>
        <row r="31">
          <cell r="A31"/>
          <cell r="B31"/>
          <cell r="C31" t="str">
            <v xml:space="preserve">Resíduos de demolição </v>
          </cell>
          <cell r="D31" t="str">
            <v>m³</v>
          </cell>
          <cell r="E31">
            <v>20.079500000000003</v>
          </cell>
          <cell r="F31"/>
          <cell r="G31">
            <v>20.079500000000003</v>
          </cell>
        </row>
        <row r="32">
          <cell r="A32" t="str">
            <v>GRUPO DE SERVIÇO: 169 - INST.ELÉT./TELEFÔNICA/ACABAMENTO ESTRUTURADO</v>
          </cell>
          <cell r="B32"/>
          <cell r="C32"/>
          <cell r="D32"/>
          <cell r="E32"/>
          <cell r="F32"/>
          <cell r="G32"/>
        </row>
        <row r="33">
          <cell r="A33">
            <v>3</v>
          </cell>
          <cell r="B33">
            <v>70000</v>
          </cell>
          <cell r="C33" t="str">
            <v>INST. ELÉT./TELEFÔNICA/CABEAMENTO ESTRUTURADO</v>
          </cell>
          <cell r="D33"/>
          <cell r="E33"/>
          <cell r="F33"/>
          <cell r="G33" t="str">
            <v>TOTAL</v>
          </cell>
        </row>
        <row r="34">
          <cell r="A34" t="str">
            <v>3.1</v>
          </cell>
          <cell r="B34">
            <v>70924</v>
          </cell>
          <cell r="C34" t="str">
            <v>CONDULETE DE PVC - CAIXA COM 5 ENTRADAS</v>
          </cell>
          <cell r="D34" t="str">
            <v>und</v>
          </cell>
          <cell r="E34" t="str">
            <v>UNIDADE</v>
          </cell>
          <cell r="F34"/>
          <cell r="G34">
            <v>11</v>
          </cell>
        </row>
        <row r="35">
          <cell r="A35"/>
          <cell r="B35"/>
          <cell r="C35"/>
          <cell r="D35" t="str">
            <v>und</v>
          </cell>
          <cell r="E35">
            <v>11</v>
          </cell>
          <cell r="F35"/>
          <cell r="G35">
            <v>11</v>
          </cell>
        </row>
        <row r="36">
          <cell r="A36" t="str">
            <v>3.2</v>
          </cell>
          <cell r="B36">
            <v>70555</v>
          </cell>
          <cell r="C36" t="str">
            <v>CABO FLEXIVEL PARALELO 2 X 1,5 MM2</v>
          </cell>
          <cell r="D36" t="str">
            <v>m</v>
          </cell>
          <cell r="E36" t="str">
            <v>METROS</v>
          </cell>
          <cell r="F36"/>
          <cell r="G36">
            <v>50</v>
          </cell>
        </row>
        <row r="37">
          <cell r="A37"/>
          <cell r="B37"/>
          <cell r="C37"/>
          <cell r="D37" t="str">
            <v>m</v>
          </cell>
          <cell r="E37">
            <v>50</v>
          </cell>
          <cell r="F37"/>
          <cell r="G37">
            <v>50</v>
          </cell>
        </row>
        <row r="38">
          <cell r="A38" t="str">
            <v>3.3</v>
          </cell>
          <cell r="B38">
            <v>70563</v>
          </cell>
          <cell r="C38" t="str">
            <v>CABO FLEXÍVEL, PVC (70° C), 450/750 V, 2,5 MM2</v>
          </cell>
          <cell r="D38" t="str">
            <v>m</v>
          </cell>
          <cell r="E38" t="str">
            <v>METROS</v>
          </cell>
          <cell r="F38"/>
          <cell r="G38">
            <v>100</v>
          </cell>
        </row>
        <row r="39">
          <cell r="A39"/>
          <cell r="B39"/>
          <cell r="C39"/>
          <cell r="D39" t="str">
            <v>m</v>
          </cell>
          <cell r="E39">
            <v>100</v>
          </cell>
          <cell r="F39"/>
          <cell r="G39">
            <v>100</v>
          </cell>
        </row>
        <row r="40">
          <cell r="A40" t="str">
            <v>3.4</v>
          </cell>
          <cell r="B40">
            <v>70564</v>
          </cell>
          <cell r="C40" t="str">
            <v>CABO FLEXÍVEL, PVC (70° C), 450/750 V, 4 MM2</v>
          </cell>
          <cell r="D40" t="str">
            <v>m</v>
          </cell>
          <cell r="E40" t="str">
            <v>METROS</v>
          </cell>
          <cell r="F40"/>
          <cell r="G40">
            <v>20</v>
          </cell>
        </row>
        <row r="41">
          <cell r="A41"/>
          <cell r="B41"/>
          <cell r="C41"/>
          <cell r="D41" t="str">
            <v>m</v>
          </cell>
          <cell r="E41">
            <v>20</v>
          </cell>
          <cell r="F41"/>
          <cell r="G41">
            <v>20</v>
          </cell>
        </row>
        <row r="42">
          <cell r="A42" t="str">
            <v>3.5</v>
          </cell>
          <cell r="B42">
            <v>72397</v>
          </cell>
          <cell r="C42" t="str">
            <v>TAMPA CEGA PLÁSTICA 4"X2" COM FURO CENTRAL (PARA TV/SOM...</v>
          </cell>
          <cell r="D42" t="str">
            <v>und</v>
          </cell>
          <cell r="E42" t="str">
            <v>UNIDADE</v>
          </cell>
          <cell r="F42"/>
          <cell r="G42">
            <v>5</v>
          </cell>
        </row>
        <row r="43">
          <cell r="A43"/>
          <cell r="B43"/>
          <cell r="C43"/>
          <cell r="D43" t="str">
            <v>und</v>
          </cell>
          <cell r="E43">
            <v>5</v>
          </cell>
          <cell r="F43"/>
          <cell r="G43">
            <v>5</v>
          </cell>
        </row>
        <row r="44">
          <cell r="A44" t="str">
            <v>3.6</v>
          </cell>
          <cell r="B44">
            <v>72578</v>
          </cell>
          <cell r="C44" t="str">
            <v>TOMADA HEXAGONAL 2P + T - 10A - 250V</v>
          </cell>
          <cell r="D44" t="str">
            <v>und</v>
          </cell>
          <cell r="E44" t="str">
            <v>UNIDADE</v>
          </cell>
          <cell r="F44"/>
          <cell r="G44">
            <v>5</v>
          </cell>
        </row>
        <row r="45">
          <cell r="A45"/>
          <cell r="B45"/>
          <cell r="C45"/>
          <cell r="D45" t="str">
            <v>und</v>
          </cell>
          <cell r="E45">
            <v>5</v>
          </cell>
          <cell r="F45"/>
          <cell r="G45">
            <v>5</v>
          </cell>
        </row>
        <row r="46">
          <cell r="A46" t="str">
            <v>3.7</v>
          </cell>
          <cell r="B46">
            <v>72579</v>
          </cell>
          <cell r="C46" t="str">
            <v>TOMADA HEXAGONAL DUPLA 2P + T - 10A - 250V</v>
          </cell>
          <cell r="D46" t="str">
            <v>und</v>
          </cell>
          <cell r="E46" t="str">
            <v>UNIDADE</v>
          </cell>
          <cell r="F46"/>
          <cell r="G46">
            <v>15</v>
          </cell>
        </row>
        <row r="47">
          <cell r="A47"/>
          <cell r="B47"/>
          <cell r="C47"/>
          <cell r="D47" t="str">
            <v>und</v>
          </cell>
          <cell r="E47">
            <v>15</v>
          </cell>
          <cell r="F47"/>
          <cell r="G47">
            <v>15</v>
          </cell>
        </row>
        <row r="48">
          <cell r="A48" t="str">
            <v>3.8</v>
          </cell>
          <cell r="B48">
            <v>71184</v>
          </cell>
          <cell r="C48" t="str">
            <v>DISPOSITIVO DE PROTEÇÃO CONTRA SURTOS (D.P.S.) 275V DE 8 A 40KA</v>
          </cell>
          <cell r="D48" t="str">
            <v>und</v>
          </cell>
          <cell r="E48" t="str">
            <v>UNIDADE</v>
          </cell>
          <cell r="F48"/>
          <cell r="G48">
            <v>4</v>
          </cell>
        </row>
        <row r="49">
          <cell r="A49"/>
          <cell r="B49"/>
          <cell r="C49"/>
          <cell r="D49" t="str">
            <v>und</v>
          </cell>
          <cell r="E49">
            <v>4</v>
          </cell>
          <cell r="F49"/>
          <cell r="G49">
            <v>4</v>
          </cell>
        </row>
        <row r="50">
          <cell r="A50" t="str">
            <v>3.9</v>
          </cell>
          <cell r="B50">
            <v>71171</v>
          </cell>
          <cell r="C50" t="str">
            <v>DISJUNTOR MONOPOLAR DE 10 A 35-A</v>
          </cell>
          <cell r="D50" t="str">
            <v>und</v>
          </cell>
          <cell r="E50" t="str">
            <v>UNIDADE</v>
          </cell>
          <cell r="F50"/>
          <cell r="G50">
            <v>3</v>
          </cell>
        </row>
        <row r="51">
          <cell r="A51"/>
          <cell r="B51"/>
          <cell r="C51"/>
          <cell r="D51" t="str">
            <v>und</v>
          </cell>
          <cell r="E51">
            <v>3</v>
          </cell>
          <cell r="F51"/>
          <cell r="G51">
            <v>3</v>
          </cell>
        </row>
        <row r="52">
          <cell r="A52" t="str">
            <v>3.10</v>
          </cell>
          <cell r="B52">
            <v>71173</v>
          </cell>
          <cell r="C52" t="str">
            <v>DISJUNTOR TRIPOLAR DE 10 A 35-A</v>
          </cell>
          <cell r="D52" t="str">
            <v>und</v>
          </cell>
          <cell r="E52" t="str">
            <v>UNIDADE</v>
          </cell>
          <cell r="F52"/>
          <cell r="G52">
            <v>1</v>
          </cell>
        </row>
        <row r="53">
          <cell r="A53"/>
          <cell r="B53"/>
          <cell r="C53"/>
          <cell r="D53" t="str">
            <v>und</v>
          </cell>
          <cell r="E53">
            <v>1</v>
          </cell>
          <cell r="F53"/>
          <cell r="G53">
            <v>1</v>
          </cell>
        </row>
        <row r="54">
          <cell r="A54" t="str">
            <v>3.11</v>
          </cell>
          <cell r="B54">
            <v>71450</v>
          </cell>
          <cell r="C54" t="str">
            <v>INTERRUPTOR DIFERENCIAL RESIDUAL (D.R.) BIPOLAR DE 25A-30mA</v>
          </cell>
          <cell r="D54" t="str">
            <v>und</v>
          </cell>
          <cell r="E54" t="str">
            <v>UNIDADE</v>
          </cell>
          <cell r="F54"/>
          <cell r="G54">
            <v>2</v>
          </cell>
        </row>
        <row r="55">
          <cell r="A55"/>
          <cell r="B55"/>
          <cell r="C55"/>
          <cell r="D55" t="str">
            <v>und</v>
          </cell>
          <cell r="E55">
            <v>2</v>
          </cell>
          <cell r="F55"/>
          <cell r="G55">
            <v>2</v>
          </cell>
        </row>
        <row r="56">
          <cell r="A56" t="str">
            <v>3.12</v>
          </cell>
          <cell r="B56">
            <v>71203</v>
          </cell>
          <cell r="C56" t="str">
            <v>ELETRODUTO PVC FLEXÍVEL - MANGUEIRA CORRUGADA LEVE - DIAM. 25MM</v>
          </cell>
          <cell r="D56" t="str">
            <v>m</v>
          </cell>
          <cell r="E56" t="str">
            <v>METROS</v>
          </cell>
          <cell r="F56"/>
          <cell r="G56">
            <v>60</v>
          </cell>
        </row>
        <row r="57">
          <cell r="A57"/>
          <cell r="B57"/>
          <cell r="C57"/>
          <cell r="D57" t="str">
            <v>m</v>
          </cell>
          <cell r="E57">
            <v>60</v>
          </cell>
          <cell r="F57"/>
          <cell r="G57">
            <v>60</v>
          </cell>
        </row>
        <row r="58">
          <cell r="A58" t="str">
            <v>3.13</v>
          </cell>
          <cell r="B58">
            <v>70634</v>
          </cell>
          <cell r="C58" t="str">
            <v>CAIXA DE PASSAGEM - TAMPA EM CONCRETO ARMADO 25 MPA E=5CM</v>
          </cell>
          <cell r="D58" t="str">
            <v>m²</v>
          </cell>
          <cell r="E58" t="str">
            <v>ÁREA</v>
          </cell>
          <cell r="F58"/>
          <cell r="G58">
            <v>1</v>
          </cell>
        </row>
        <row r="59">
          <cell r="A59"/>
          <cell r="B59"/>
          <cell r="C59"/>
          <cell r="D59" t="str">
            <v>m²</v>
          </cell>
          <cell r="E59">
            <v>1</v>
          </cell>
          <cell r="F59"/>
          <cell r="G59">
            <v>1</v>
          </cell>
        </row>
        <row r="60">
          <cell r="A60" t="str">
            <v>3.14</v>
          </cell>
          <cell r="B60">
            <v>93660</v>
          </cell>
          <cell r="C60" t="str">
            <v>DISJUNTOR BIPOLAR TIPO DIN, CORRENTE NOMINAL DE 10A - FORNECIMENTO E INSTALAÇÃO. AF_07/2025</v>
          </cell>
          <cell r="D60" t="str">
            <v>und</v>
          </cell>
          <cell r="E60" t="str">
            <v>UNIDADE</v>
          </cell>
          <cell r="F60"/>
          <cell r="G60">
            <v>1</v>
          </cell>
        </row>
        <row r="61">
          <cell r="A61"/>
          <cell r="B61"/>
          <cell r="C61"/>
          <cell r="D61" t="str">
            <v>und</v>
          </cell>
          <cell r="E61">
            <v>1</v>
          </cell>
          <cell r="F61"/>
          <cell r="G61">
            <v>1</v>
          </cell>
        </row>
        <row r="62">
          <cell r="A62" t="str">
            <v>3.15</v>
          </cell>
          <cell r="B62">
            <v>71598</v>
          </cell>
          <cell r="C62" t="str">
            <v>LUMINÁRIA DE EMERGÊNCIA 30 LEDS</v>
          </cell>
          <cell r="D62" t="str">
            <v>und</v>
          </cell>
          <cell r="E62" t="str">
            <v>UNIDADE</v>
          </cell>
          <cell r="F62"/>
          <cell r="G62">
            <v>3</v>
          </cell>
        </row>
        <row r="63">
          <cell r="A63"/>
          <cell r="B63"/>
          <cell r="C63"/>
          <cell r="D63" t="str">
            <v>und</v>
          </cell>
          <cell r="E63">
            <v>3</v>
          </cell>
          <cell r="F63"/>
          <cell r="G63">
            <v>3</v>
          </cell>
        </row>
        <row r="64">
          <cell r="A64" t="str">
            <v>3.16</v>
          </cell>
          <cell r="B64">
            <v>71610</v>
          </cell>
          <cell r="C64" t="str">
            <v xml:space="preserve"> LUMINÁRIA TIPO ARANDELA DE USO EXTERNO BLINDADA COM GRADE ( PEQUENA) - BASE E-27</v>
          </cell>
          <cell r="D64" t="str">
            <v>und</v>
          </cell>
          <cell r="E64" t="str">
            <v>UNIDADE</v>
          </cell>
          <cell r="F64"/>
          <cell r="G64">
            <v>20</v>
          </cell>
        </row>
        <row r="65">
          <cell r="A65"/>
          <cell r="B65"/>
          <cell r="C65"/>
          <cell r="D65" t="str">
            <v>und</v>
          </cell>
          <cell r="E65">
            <v>20</v>
          </cell>
          <cell r="F65"/>
          <cell r="G65">
            <v>20</v>
          </cell>
        </row>
        <row r="66">
          <cell r="A66" t="str">
            <v>3.17</v>
          </cell>
          <cell r="B66">
            <v>71648</v>
          </cell>
          <cell r="C66" t="str">
            <v xml:space="preserve"> LUMINÁRIA PLAFON LED QUADRADA DE SOBREPOR, 30W, 40X40 CM (MEDIDAS APROXIMADAS)</v>
          </cell>
          <cell r="D66" t="str">
            <v>und</v>
          </cell>
          <cell r="E66" t="str">
            <v>UNIDADE</v>
          </cell>
          <cell r="F66"/>
          <cell r="G66">
            <v>52</v>
          </cell>
        </row>
        <row r="67">
          <cell r="A67"/>
          <cell r="B67"/>
          <cell r="C67"/>
          <cell r="D67" t="str">
            <v>und</v>
          </cell>
          <cell r="E67">
            <v>52</v>
          </cell>
          <cell r="F67"/>
          <cell r="G67">
            <v>52</v>
          </cell>
        </row>
        <row r="68">
          <cell r="A68" t="str">
            <v>GRUPO DE SERVIÇO: 170 - INSTALAÇÕES HIDRO-SANITARIAS</v>
          </cell>
          <cell r="B68"/>
          <cell r="C68"/>
          <cell r="D68"/>
          <cell r="E68"/>
          <cell r="F68"/>
          <cell r="G68"/>
        </row>
        <row r="69">
          <cell r="A69">
            <v>4</v>
          </cell>
          <cell r="B69">
            <v>80000</v>
          </cell>
          <cell r="C69" t="str">
            <v>INSTALAÇÕES HIDROSSANITÁRIAS</v>
          </cell>
          <cell r="D69"/>
          <cell r="E69"/>
          <cell r="F69"/>
          <cell r="G69" t="str">
            <v>TOTAL</v>
          </cell>
        </row>
        <row r="70">
          <cell r="A70" t="str">
            <v>4.1</v>
          </cell>
          <cell r="B70">
            <v>80721</v>
          </cell>
          <cell r="C70" t="str">
            <v>CHUVEIRO ELÉTRICO EM PVC COM BRAÇO METÁLICO</v>
          </cell>
          <cell r="D70" t="str">
            <v>und</v>
          </cell>
          <cell r="E70" t="str">
            <v xml:space="preserve">UNIDADE </v>
          </cell>
          <cell r="F70"/>
          <cell r="G70">
            <v>3</v>
          </cell>
        </row>
        <row r="71">
          <cell r="A71"/>
          <cell r="B71"/>
          <cell r="C71" t="str">
            <v>Banheiro dos funcionários</v>
          </cell>
          <cell r="D71" t="str">
            <v>und</v>
          </cell>
          <cell r="E71">
            <v>3</v>
          </cell>
          <cell r="F71"/>
          <cell r="G71">
            <v>3</v>
          </cell>
        </row>
        <row r="72">
          <cell r="A72" t="str">
            <v>4.2</v>
          </cell>
          <cell r="B72">
            <v>80590</v>
          </cell>
          <cell r="C72" t="str">
            <v>CUBA DE LOUCA DE EMBUTIR OVAL MÉDIA</v>
          </cell>
          <cell r="D72" t="str">
            <v>und</v>
          </cell>
          <cell r="E72" t="str">
            <v xml:space="preserve">UNIDADE </v>
          </cell>
          <cell r="F72"/>
          <cell r="G72">
            <v>11</v>
          </cell>
        </row>
        <row r="73">
          <cell r="A73"/>
          <cell r="B73"/>
          <cell r="C73" t="str">
            <v>Banheiros e Coordenação</v>
          </cell>
          <cell r="D73" t="str">
            <v>und</v>
          </cell>
          <cell r="E73">
            <v>11</v>
          </cell>
          <cell r="F73"/>
          <cell r="G73">
            <v>11</v>
          </cell>
        </row>
        <row r="74">
          <cell r="A74" t="str">
            <v>4.3</v>
          </cell>
          <cell r="B74">
            <v>80570</v>
          </cell>
          <cell r="C74" t="str">
            <v>TORNEIRA DE MESA PARA LAVATÓRIO DIÂMETRO DE 1/2"</v>
          </cell>
          <cell r="D74" t="str">
            <v>und</v>
          </cell>
          <cell r="E74" t="str">
            <v xml:space="preserve">UNIDADE </v>
          </cell>
          <cell r="F74"/>
          <cell r="G74">
            <v>12</v>
          </cell>
        </row>
        <row r="75">
          <cell r="A75"/>
          <cell r="B75"/>
          <cell r="C75" t="str">
            <v>Banheiros, Procedimento, Coordenação, Consultorios 3,4 e Odonto, Vacinação</v>
          </cell>
          <cell r="D75" t="str">
            <v>und</v>
          </cell>
          <cell r="E75">
            <v>12</v>
          </cell>
          <cell r="F75"/>
          <cell r="G75">
            <v>12</v>
          </cell>
        </row>
        <row r="76">
          <cell r="A76" t="str">
            <v>4.4</v>
          </cell>
          <cell r="B76">
            <v>80556</v>
          </cell>
          <cell r="C76" t="str">
            <v>LIGAÇÃO FLEXÍVEL PVC DIAM.1/2" (ENGATE)</v>
          </cell>
          <cell r="D76" t="str">
            <v>und</v>
          </cell>
          <cell r="E76" t="str">
            <v xml:space="preserve">UNIDADE </v>
          </cell>
          <cell r="F76"/>
          <cell r="G76">
            <v>11</v>
          </cell>
        </row>
        <row r="77">
          <cell r="A77"/>
          <cell r="B77"/>
          <cell r="C77" t="str">
            <v xml:space="preserve">Pias </v>
          </cell>
          <cell r="D77" t="str">
            <v>und</v>
          </cell>
          <cell r="E77">
            <v>11</v>
          </cell>
          <cell r="F77"/>
          <cell r="G77">
            <v>11</v>
          </cell>
        </row>
        <row r="78">
          <cell r="A78" t="str">
            <v>4.5</v>
          </cell>
          <cell r="B78">
            <v>80555</v>
          </cell>
          <cell r="C78" t="str">
            <v>LIGAÇÃO FLEXÍVEL METÁLICA DIAM.1/2"(ENGATE)</v>
          </cell>
          <cell r="D78" t="str">
            <v>und</v>
          </cell>
          <cell r="E78" t="str">
            <v xml:space="preserve">UNIDADE </v>
          </cell>
          <cell r="F78"/>
          <cell r="G78">
            <v>6</v>
          </cell>
        </row>
        <row r="79">
          <cell r="A79"/>
          <cell r="B79"/>
          <cell r="C79" t="str">
            <v>Vasos sanitários</v>
          </cell>
          <cell r="D79" t="str">
            <v>und</v>
          </cell>
          <cell r="E79">
            <v>6</v>
          </cell>
          <cell r="F79"/>
          <cell r="G79">
            <v>1</v>
          </cell>
        </row>
        <row r="80">
          <cell r="A80" t="str">
            <v>4.6</v>
          </cell>
          <cell r="B80">
            <v>80561</v>
          </cell>
          <cell r="C80" t="str">
            <v>SIFAO P/LAVATORIO PVC DIAM.1"X1.1/2"</v>
          </cell>
          <cell r="D80" t="str">
            <v>und</v>
          </cell>
          <cell r="E80" t="str">
            <v xml:space="preserve">UNIDADE </v>
          </cell>
          <cell r="F80"/>
          <cell r="G80">
            <v>11</v>
          </cell>
        </row>
        <row r="81">
          <cell r="A81"/>
          <cell r="B81"/>
          <cell r="C81" t="str">
            <v xml:space="preserve">Pias </v>
          </cell>
          <cell r="D81" t="str">
            <v>und</v>
          </cell>
          <cell r="E81">
            <v>11</v>
          </cell>
          <cell r="F81"/>
          <cell r="G81">
            <v>11</v>
          </cell>
        </row>
        <row r="82">
          <cell r="A82" t="str">
            <v>4.7</v>
          </cell>
          <cell r="B82">
            <v>80510</v>
          </cell>
          <cell r="C82" t="str">
            <v>ANEL DE VEDAÇÃO PARA VASO SANITÁRIO</v>
          </cell>
          <cell r="D82" t="str">
            <v>und</v>
          </cell>
          <cell r="E82" t="str">
            <v>UNIDADE</v>
          </cell>
          <cell r="F82"/>
          <cell r="G82">
            <v>6</v>
          </cell>
        </row>
        <row r="83">
          <cell r="A83"/>
          <cell r="B83"/>
          <cell r="C83" t="str">
            <v>Vasos sanitários</v>
          </cell>
          <cell r="D83" t="str">
            <v>und</v>
          </cell>
          <cell r="E83">
            <v>6</v>
          </cell>
          <cell r="F83"/>
          <cell r="G83">
            <v>6</v>
          </cell>
        </row>
        <row r="84">
          <cell r="A84" t="str">
            <v>4.8</v>
          </cell>
          <cell r="B84">
            <v>80742</v>
          </cell>
          <cell r="C84" t="str">
            <v>DISPENSER PLÁSTICO PARA SABONETE LIQUIDO OU ALCOOL GEL</v>
          </cell>
          <cell r="D84" t="str">
            <v>und</v>
          </cell>
          <cell r="E84" t="str">
            <v>UNIDADE</v>
          </cell>
          <cell r="F84"/>
          <cell r="G84">
            <v>18</v>
          </cell>
        </row>
        <row r="85">
          <cell r="A85"/>
          <cell r="B85"/>
          <cell r="C85" t="str">
            <v>Banheiros, Procedimento, Coordenação, Consultorios e Odonto, Vacinação e Curativos</v>
          </cell>
          <cell r="D85" t="str">
            <v>und</v>
          </cell>
          <cell r="E85">
            <v>18</v>
          </cell>
          <cell r="F85"/>
          <cell r="G85">
            <v>18</v>
          </cell>
        </row>
        <row r="86">
          <cell r="A86" t="str">
            <v>4.9</v>
          </cell>
          <cell r="B86">
            <v>80533</v>
          </cell>
          <cell r="C86" t="str">
            <v>DISPENSER PLASTICO PARA PAPEL HIGIÊNICO DE 300 A 600 M</v>
          </cell>
          <cell r="D86" t="str">
            <v>und</v>
          </cell>
          <cell r="E86" t="str">
            <v>UNIDADE</v>
          </cell>
          <cell r="F86"/>
          <cell r="G86">
            <v>6</v>
          </cell>
        </row>
        <row r="87">
          <cell r="A87"/>
          <cell r="B87"/>
          <cell r="C87" t="str">
            <v>Banheiros</v>
          </cell>
          <cell r="D87" t="str">
            <v>und</v>
          </cell>
          <cell r="E87">
            <v>6</v>
          </cell>
          <cell r="F87"/>
          <cell r="G87">
            <v>6</v>
          </cell>
        </row>
        <row r="88">
          <cell r="A88" t="str">
            <v>4.10</v>
          </cell>
          <cell r="B88">
            <v>80734</v>
          </cell>
          <cell r="C88" t="str">
            <v>DISPENSER PLASTICO PARA PAPEL TOALHA</v>
          </cell>
          <cell r="D88" t="str">
            <v>und</v>
          </cell>
          <cell r="E88" t="str">
            <v>UNIDADE</v>
          </cell>
          <cell r="F88"/>
          <cell r="G88">
            <v>18</v>
          </cell>
        </row>
        <row r="89">
          <cell r="A89"/>
          <cell r="B89"/>
          <cell r="C89" t="str">
            <v>Banheiros, Procedimento, Coordenação, Consultorios e Odonto, Vacinação e Curativos</v>
          </cell>
          <cell r="D89" t="str">
            <v>und</v>
          </cell>
          <cell r="E89">
            <v>18</v>
          </cell>
          <cell r="F89"/>
          <cell r="G89">
            <v>18</v>
          </cell>
        </row>
        <row r="90">
          <cell r="A90" t="str">
            <v>4.11</v>
          </cell>
          <cell r="B90">
            <v>80520</v>
          </cell>
          <cell r="C90" t="str">
            <v>CONJUNTO DE FIXACAO P/VASO SANITARIO (PAR)</v>
          </cell>
          <cell r="D90" t="str">
            <v>cj</v>
          </cell>
          <cell r="E90" t="str">
            <v>UNIDADE</v>
          </cell>
          <cell r="F90"/>
          <cell r="G90">
            <v>6</v>
          </cell>
        </row>
        <row r="91">
          <cell r="A91"/>
          <cell r="B91"/>
          <cell r="C91" t="str">
            <v xml:space="preserve">Banheiro </v>
          </cell>
          <cell r="D91" t="str">
            <v>cj</v>
          </cell>
          <cell r="E91">
            <v>6</v>
          </cell>
          <cell r="F91"/>
          <cell r="G91">
            <v>6</v>
          </cell>
        </row>
        <row r="92">
          <cell r="A92" t="str">
            <v>4.12</v>
          </cell>
          <cell r="B92">
            <v>97328</v>
          </cell>
          <cell r="C92" t="str">
            <v>TUBO EM COBRE FLEXÍVEL, DN 3/8", COM ISOLAMENTO, INSTALADO EM RAMAL DE ALIMENTAÇÃO DE
AR-CONDICIONADO - FORNECIMENTO E INSTALAÇÃO. AF_07/2025</v>
          </cell>
          <cell r="D92" t="str">
            <v>und</v>
          </cell>
          <cell r="E92" t="str">
            <v>UNIDADE</v>
          </cell>
          <cell r="F92"/>
          <cell r="G92">
            <v>13</v>
          </cell>
        </row>
        <row r="93">
          <cell r="A93"/>
          <cell r="B93"/>
          <cell r="C93" t="str">
            <v>Ares-condicionados</v>
          </cell>
          <cell r="D93" t="str">
            <v>und</v>
          </cell>
          <cell r="E93">
            <v>13</v>
          </cell>
          <cell r="F93"/>
          <cell r="G93">
            <v>13</v>
          </cell>
        </row>
        <row r="94">
          <cell r="A94" t="str">
            <v>ESGOTO SANITÁRIO</v>
          </cell>
          <cell r="B94"/>
          <cell r="C94"/>
          <cell r="D94"/>
          <cell r="E94"/>
          <cell r="F94"/>
          <cell r="G94" t="str">
            <v>TOTAL</v>
          </cell>
        </row>
        <row r="95">
          <cell r="A95" t="str">
            <v>4.13</v>
          </cell>
          <cell r="B95">
            <v>81973</v>
          </cell>
          <cell r="C95" t="str">
            <v>JUNCAO SIMPLES DIAM. 100 X 50 MM (ESGOTO)</v>
          </cell>
          <cell r="D95" t="str">
            <v>und</v>
          </cell>
          <cell r="E95" t="str">
            <v>UNIDADE</v>
          </cell>
          <cell r="F95"/>
          <cell r="G95">
            <v>3</v>
          </cell>
        </row>
        <row r="96">
          <cell r="A96"/>
          <cell r="B96"/>
          <cell r="C96" t="str">
            <v xml:space="preserve">Banheiro </v>
          </cell>
          <cell r="D96" t="str">
            <v>und</v>
          </cell>
          <cell r="E96">
            <v>3</v>
          </cell>
          <cell r="F96"/>
          <cell r="G96">
            <v>1</v>
          </cell>
        </row>
        <row r="97">
          <cell r="A97" t="str">
            <v>4.14</v>
          </cell>
          <cell r="B97">
            <v>82004</v>
          </cell>
          <cell r="C97" t="str">
            <v>LUVA SIMPLES DIAMETRO 100 mm - (ESGOTO)</v>
          </cell>
          <cell r="D97" t="str">
            <v>und</v>
          </cell>
          <cell r="E97" t="str">
            <v>UNIDADE</v>
          </cell>
          <cell r="F97"/>
          <cell r="G97">
            <v>3</v>
          </cell>
        </row>
        <row r="98">
          <cell r="A98"/>
          <cell r="B98"/>
          <cell r="C98" t="str">
            <v xml:space="preserve">Banheiro </v>
          </cell>
          <cell r="D98" t="str">
            <v>und</v>
          </cell>
          <cell r="E98">
            <v>3</v>
          </cell>
          <cell r="F98"/>
          <cell r="G98">
            <v>3</v>
          </cell>
        </row>
        <row r="99">
          <cell r="A99" t="str">
            <v>4.15</v>
          </cell>
          <cell r="B99">
            <v>80504</v>
          </cell>
          <cell r="C99" t="str">
            <v xml:space="preserve"> VASO SANITÁRIO COM CAIXA ACOPLADA COM DUPLO ACIONAMENTO (1ª LINHA) -COMPLETO EXCLUSO O ASSENTO</v>
          </cell>
          <cell r="D99" t="str">
            <v>und</v>
          </cell>
          <cell r="E99" t="str">
            <v>UNIDADE</v>
          </cell>
          <cell r="F99"/>
          <cell r="G99">
            <v>6</v>
          </cell>
        </row>
        <row r="100">
          <cell r="A100"/>
          <cell r="B100"/>
          <cell r="C100" t="str">
            <v xml:space="preserve">Banheiro </v>
          </cell>
          <cell r="D100" t="str">
            <v>und</v>
          </cell>
          <cell r="E100">
            <v>6</v>
          </cell>
          <cell r="F100"/>
          <cell r="G100">
            <v>6</v>
          </cell>
        </row>
        <row r="101">
          <cell r="A101" t="str">
            <v>4.16</v>
          </cell>
          <cell r="B101">
            <v>100849</v>
          </cell>
          <cell r="C101" t="str">
            <v>ASSENTO SANITÁRIO CONVENCIONAL - FORNECIMENTO E INSTALACAO. AF_01/2020</v>
          </cell>
          <cell r="D101" t="str">
            <v>und</v>
          </cell>
          <cell r="E101" t="str">
            <v>UNIDADE</v>
          </cell>
          <cell r="F101"/>
          <cell r="G101">
            <v>6</v>
          </cell>
        </row>
        <row r="102">
          <cell r="A102"/>
          <cell r="B102"/>
          <cell r="C102" t="str">
            <v xml:space="preserve">Banheiro </v>
          </cell>
          <cell r="D102" t="str">
            <v>und</v>
          </cell>
          <cell r="E102">
            <v>6</v>
          </cell>
          <cell r="F102"/>
          <cell r="G102">
            <v>6</v>
          </cell>
        </row>
        <row r="103">
          <cell r="A103" t="str">
            <v xml:space="preserve">GRUPO DE SERVIÇO: 172 - ALVENARIA E DIVISÓRIA </v>
          </cell>
          <cell r="B103"/>
          <cell r="C103"/>
          <cell r="D103"/>
          <cell r="E103"/>
          <cell r="F103"/>
          <cell r="G103"/>
        </row>
        <row r="104">
          <cell r="A104">
            <v>5</v>
          </cell>
          <cell r="B104">
            <v>100000</v>
          </cell>
          <cell r="C104" t="str">
            <v>ALVENARIA E DIVISÓRIA</v>
          </cell>
          <cell r="D104"/>
          <cell r="E104"/>
          <cell r="F104"/>
          <cell r="G104" t="str">
            <v xml:space="preserve"> TOTAL</v>
          </cell>
        </row>
        <row r="105">
          <cell r="A105" t="str">
            <v>5.1</v>
          </cell>
          <cell r="B105">
            <v>100160</v>
          </cell>
          <cell r="C105" t="str">
            <v>ALVENARIA DE TIJOLO FURADO 1/2 VEZ 14X29X9 - 6 FUROS - ARG. (1CALH:4ARML+100KG DE CI/M3)</v>
          </cell>
          <cell r="D105" t="str">
            <v>m²</v>
          </cell>
          <cell r="E105" t="str">
            <v>ÁREA</v>
          </cell>
          <cell r="F105"/>
          <cell r="G105">
            <v>1.8900000000000001</v>
          </cell>
        </row>
        <row r="106">
          <cell r="A106"/>
          <cell r="B106"/>
          <cell r="C106" t="str">
            <v xml:space="preserve">PAREDE </v>
          </cell>
          <cell r="D106" t="str">
            <v>m²</v>
          </cell>
          <cell r="E106" t="str">
            <v>COMPRIMENTO (M)</v>
          </cell>
          <cell r="F106" t="str">
            <v>ALTURA (M)</v>
          </cell>
          <cell r="G106">
            <v>1.8900000000000001</v>
          </cell>
        </row>
        <row r="107">
          <cell r="A107"/>
          <cell r="B107"/>
          <cell r="C107" t="str">
            <v xml:space="preserve">   Parede</v>
          </cell>
          <cell r="D107" t="str">
            <v>m²</v>
          </cell>
          <cell r="E107">
            <v>0.9</v>
          </cell>
          <cell r="F107">
            <v>2.1</v>
          </cell>
          <cell r="G107">
            <v>1.8900000000000001</v>
          </cell>
        </row>
        <row r="108">
          <cell r="A108" t="str">
            <v>5.2</v>
          </cell>
          <cell r="B108" t="str">
            <v>ED-49583</v>
          </cell>
          <cell r="C108" t="str">
            <v>PROTETOR DE PAREDE/BATE MACA CURVO EM PVC RÍGIDO DE ALTO IMPACTO, LARGURA 20CM, INCLUSIVE BASE DE FIXAÇÃO, TERMINAIS DE ACABAMENTO E ACESSÓRIOS</v>
          </cell>
          <cell r="D108" t="str">
            <v>m</v>
          </cell>
          <cell r="E108" t="str">
            <v>COMPRIMENTO (M)</v>
          </cell>
          <cell r="F108"/>
          <cell r="G108">
            <v>48.2</v>
          </cell>
        </row>
        <row r="109">
          <cell r="A109"/>
          <cell r="B109"/>
          <cell r="C109" t="str">
            <v>Corredores</v>
          </cell>
          <cell r="D109" t="str">
            <v>m</v>
          </cell>
          <cell r="E109">
            <v>48.2</v>
          </cell>
          <cell r="F109"/>
          <cell r="G109">
            <v>48.2</v>
          </cell>
        </row>
        <row r="110">
          <cell r="A110" t="str">
            <v>5.3</v>
          </cell>
          <cell r="B110">
            <v>103288</v>
          </cell>
          <cell r="C110" t="str">
            <v>RASGO E CHUMBAMENTO EM ALVENARIA PARA TUBOS DE SPLIT PAREDE DE 9000 A 24000 BTUS/H. AF_11/2021</v>
          </cell>
          <cell r="D110" t="str">
            <v>und</v>
          </cell>
          <cell r="E110" t="str">
            <v>UNIDADE</v>
          </cell>
          <cell r="F110"/>
          <cell r="G110">
            <v>13</v>
          </cell>
        </row>
        <row r="111">
          <cell r="A111"/>
          <cell r="B111"/>
          <cell r="C111" t="str">
            <v>Ares-condicionados</v>
          </cell>
          <cell r="D111" t="str">
            <v>und</v>
          </cell>
          <cell r="E111">
            <v>13</v>
          </cell>
          <cell r="F111"/>
          <cell r="G111">
            <v>13</v>
          </cell>
        </row>
        <row r="112">
          <cell r="A112" t="str">
            <v>GRUPO DE SERVIÇO: 174 - IMPERMEABILIZAÇÃO</v>
          </cell>
          <cell r="B112"/>
          <cell r="C112"/>
          <cell r="D112"/>
          <cell r="E112"/>
          <cell r="F112"/>
          <cell r="G112"/>
        </row>
        <row r="113">
          <cell r="A113">
            <v>6</v>
          </cell>
          <cell r="B113">
            <v>120000</v>
          </cell>
          <cell r="C113" t="str">
            <v>IMPERMEABILIZAÇÃO</v>
          </cell>
          <cell r="D113"/>
          <cell r="E113"/>
          <cell r="F113"/>
          <cell r="G113" t="str">
            <v>TOTAL</v>
          </cell>
        </row>
        <row r="114">
          <cell r="A114" t="str">
            <v>6.1</v>
          </cell>
          <cell r="B114">
            <v>121105</v>
          </cell>
          <cell r="C114" t="str">
            <v>IMPERMEABILIZAÇÃO DE ALICERCE / "PÉ" DE PAREDE / PEITORIL E ALVENARIA DE UM MODO GERAL COM CIMENTO CRISTALIZANTE SEMI FLEXÍVEL - 2 DEMÃOS ( ESPECÍFICO PARA OBRAS DE REFORMA)</v>
          </cell>
          <cell r="D114" t="str">
            <v>m²</v>
          </cell>
          <cell r="E114" t="str">
            <v>ÁREA</v>
          </cell>
          <cell r="F114"/>
          <cell r="G114">
            <v>41.052000000000007</v>
          </cell>
        </row>
        <row r="115">
          <cell r="A115"/>
          <cell r="B115"/>
          <cell r="C115" t="str">
            <v>Paredes externas</v>
          </cell>
          <cell r="D115" t="str">
            <v>m²</v>
          </cell>
          <cell r="E115">
            <v>41.052000000000007</v>
          </cell>
          <cell r="F115"/>
          <cell r="G115">
            <v>41.052000000000007</v>
          </cell>
        </row>
        <row r="116">
          <cell r="A116" t="str">
            <v>GRUPO DE SERVIÇO: 178 - COBERTURA</v>
          </cell>
          <cell r="B116"/>
          <cell r="C116"/>
          <cell r="D116"/>
          <cell r="E116"/>
          <cell r="F116"/>
          <cell r="G116"/>
        </row>
        <row r="117">
          <cell r="A117">
            <v>7</v>
          </cell>
          <cell r="B117">
            <v>160000</v>
          </cell>
          <cell r="C117" t="str">
            <v>COBERTURAS</v>
          </cell>
          <cell r="D117"/>
          <cell r="E117"/>
          <cell r="F117"/>
          <cell r="G117" t="str">
            <v>TOTAL</v>
          </cell>
        </row>
        <row r="118">
          <cell r="A118" t="str">
            <v>7.1</v>
          </cell>
          <cell r="B118">
            <v>160601</v>
          </cell>
          <cell r="C118" t="str">
            <v>CALHA DE CHAPA GALVANIZADA Nº 26 DESENVOLVIMENTO 60 CM</v>
          </cell>
          <cell r="D118" t="str">
            <v>m</v>
          </cell>
          <cell r="E118" t="str">
            <v>COMPRIMENTO (M)</v>
          </cell>
          <cell r="F118"/>
          <cell r="G118">
            <v>25</v>
          </cell>
        </row>
        <row r="119">
          <cell r="A119"/>
          <cell r="B119"/>
          <cell r="C119" t="str">
            <v xml:space="preserve">Calha </v>
          </cell>
          <cell r="D119" t="str">
            <v>m</v>
          </cell>
          <cell r="E119">
            <v>25</v>
          </cell>
          <cell r="F119"/>
          <cell r="G119">
            <v>25</v>
          </cell>
        </row>
        <row r="120">
          <cell r="A120" t="str">
            <v>7.2</v>
          </cell>
          <cell r="B120">
            <v>160971</v>
          </cell>
          <cell r="C120" t="str">
            <v>COBERTURA COM TELHA ONDULADA DE FIBROCIMENTO</v>
          </cell>
          <cell r="D120" t="str">
            <v>m²</v>
          </cell>
          <cell r="E120" t="str">
            <v>ÁREA</v>
          </cell>
          <cell r="F120"/>
          <cell r="G120">
            <v>30</v>
          </cell>
        </row>
        <row r="121">
          <cell r="A121"/>
          <cell r="B121"/>
          <cell r="C121" t="str">
            <v>Reparo cobertura</v>
          </cell>
          <cell r="D121" t="str">
            <v>m²</v>
          </cell>
          <cell r="E121">
            <v>30</v>
          </cell>
          <cell r="F121"/>
          <cell r="G121">
            <v>30</v>
          </cell>
        </row>
        <row r="122">
          <cell r="A122" t="str">
            <v>7.3</v>
          </cell>
          <cell r="B122">
            <v>160911</v>
          </cell>
          <cell r="C122" t="str">
            <v>COBERTURA COM TELHA FIBERGLASS COM VÉU PROTEÇÃO 1,5 MM COM ACESSÓRIOS</v>
          </cell>
          <cell r="D122" t="str">
            <v>m²</v>
          </cell>
          <cell r="E122" t="str">
            <v>COMPRIMENTO (M)</v>
          </cell>
          <cell r="F122" t="str">
            <v>LARGURA (M)</v>
          </cell>
          <cell r="G122">
            <v>6.3</v>
          </cell>
        </row>
        <row r="123">
          <cell r="A123"/>
          <cell r="B123"/>
          <cell r="C123" t="str">
            <v xml:space="preserve">Cobertura porta dos fundos </v>
          </cell>
          <cell r="D123" t="str">
            <v>m²</v>
          </cell>
          <cell r="E123">
            <v>1.65</v>
          </cell>
          <cell r="F123">
            <v>1.2</v>
          </cell>
          <cell r="G123">
            <v>1.9799999999999998</v>
          </cell>
        </row>
        <row r="124">
          <cell r="A124"/>
          <cell r="B124"/>
          <cell r="C124" t="str">
            <v>Cobertura porta da frente</v>
          </cell>
          <cell r="D124" t="str">
            <v>m²</v>
          </cell>
          <cell r="E124">
            <v>3.6</v>
          </cell>
          <cell r="F124">
            <v>1.2</v>
          </cell>
          <cell r="G124">
            <v>4.32</v>
          </cell>
        </row>
        <row r="125">
          <cell r="A125" t="str">
            <v>7.4</v>
          </cell>
          <cell r="B125">
            <v>150204</v>
          </cell>
          <cell r="C125" t="str">
            <v>ESTRUTURA METÁLICA CONVENCIONAL EM AÇO DO TIPO MR-250 / ASTM A36 COM FUNDO ANTICORROSIVO</v>
          </cell>
          <cell r="D125" t="str">
            <v>kg</v>
          </cell>
          <cell r="E125" t="str">
            <v>QUILOGRAMA</v>
          </cell>
          <cell r="F125"/>
          <cell r="G125">
            <v>60</v>
          </cell>
        </row>
        <row r="126">
          <cell r="A126"/>
          <cell r="B126"/>
          <cell r="C126" t="str">
            <v>Cobertura porta da frente e fundos</v>
          </cell>
          <cell r="D126" t="str">
            <v>kg</v>
          </cell>
          <cell r="E126">
            <v>60</v>
          </cell>
          <cell r="F126"/>
          <cell r="G126">
            <v>60</v>
          </cell>
        </row>
        <row r="127">
          <cell r="A127" t="str">
            <v>GRUPO DE SERVIÇO:  179- ESQUADRIAS DE MADEIRA</v>
          </cell>
          <cell r="B127"/>
          <cell r="C127"/>
          <cell r="D127"/>
          <cell r="E127"/>
          <cell r="F127"/>
          <cell r="G127"/>
        </row>
        <row r="128">
          <cell r="A128">
            <v>8</v>
          </cell>
          <cell r="B128">
            <v>170000</v>
          </cell>
          <cell r="C128" t="str">
            <v>ESQUADRIAS DE MADEIRA</v>
          </cell>
          <cell r="D128"/>
          <cell r="E128"/>
          <cell r="F128"/>
          <cell r="G128" t="str">
            <v xml:space="preserve"> TOTAL</v>
          </cell>
        </row>
        <row r="129">
          <cell r="A129" t="str">
            <v>8.1</v>
          </cell>
          <cell r="B129">
            <v>170103</v>
          </cell>
          <cell r="C129" t="str">
            <v>PORTA LISA 80x210 C/PORTAL E ALISAR S/FERRAGENS</v>
          </cell>
          <cell r="D129" t="str">
            <v>und</v>
          </cell>
          <cell r="E129" t="str">
            <v>UNIDADE</v>
          </cell>
          <cell r="F129"/>
          <cell r="G129">
            <v>2</v>
          </cell>
        </row>
        <row r="130">
          <cell r="A130"/>
          <cell r="B130"/>
          <cell r="C130" t="str">
            <v>Portas madeira 0,80x2,10</v>
          </cell>
          <cell r="D130" t="str">
            <v>und</v>
          </cell>
          <cell r="E130">
            <v>2</v>
          </cell>
          <cell r="F130"/>
          <cell r="G130">
            <v>2</v>
          </cell>
        </row>
        <row r="131">
          <cell r="A131" t="str">
            <v>8.2</v>
          </cell>
          <cell r="B131">
            <v>170110</v>
          </cell>
          <cell r="C131" t="str">
            <v>PORTA LISA 90X210 COM PORTAL E ALISAR SEM FERRAGENS</v>
          </cell>
          <cell r="D131" t="str">
            <v>und</v>
          </cell>
          <cell r="E131" t="str">
            <v>UNIDADE</v>
          </cell>
          <cell r="F131"/>
          <cell r="G131">
            <v>2</v>
          </cell>
        </row>
        <row r="132">
          <cell r="A132"/>
          <cell r="B132"/>
          <cell r="C132" t="str">
            <v>Portas madeira 0,80x2,10</v>
          </cell>
          <cell r="D132" t="str">
            <v>und</v>
          </cell>
          <cell r="E132">
            <v>2</v>
          </cell>
          <cell r="F132"/>
          <cell r="G132">
            <v>2</v>
          </cell>
        </row>
        <row r="133">
          <cell r="A133" t="str">
            <v>8.3</v>
          </cell>
          <cell r="B133">
            <v>90789</v>
          </cell>
          <cell r="C133" t="str">
            <v>KIT DE PORTA-PRONTA DE MADEIRA EM ACABAMENTO MELAMÍNICO BRANCO, FOLHA LEVE OU MÉDIA, 70X210CM, EXCLUSIVE FECHADURA, FIXAÇÃO COM PREENCHIMENTO PARCIAL DE ESPUMA EXPANSIVA - FORNECIMENTO E INSTALAÇÃO. AF_10/2025</v>
          </cell>
          <cell r="D133" t="str">
            <v>und</v>
          </cell>
          <cell r="E133" t="str">
            <v>UNIDADE</v>
          </cell>
          <cell r="F133"/>
          <cell r="G133">
            <v>2</v>
          </cell>
        </row>
        <row r="134">
          <cell r="A134"/>
          <cell r="B134"/>
          <cell r="C134" t="str">
            <v>Acesso dos funcionários</v>
          </cell>
          <cell r="D134" t="str">
            <v>und</v>
          </cell>
          <cell r="E134">
            <v>2</v>
          </cell>
          <cell r="F134"/>
          <cell r="G134">
            <v>2</v>
          </cell>
        </row>
        <row r="135">
          <cell r="A135" t="str">
            <v>GRUPO DE SERVIÇO:  179- ESQUADRIAS METÁLICAS</v>
          </cell>
          <cell r="B135"/>
          <cell r="C135"/>
          <cell r="D135"/>
          <cell r="E135"/>
          <cell r="F135"/>
          <cell r="G135"/>
        </row>
        <row r="136">
          <cell r="A136">
            <v>9</v>
          </cell>
          <cell r="B136">
            <v>180000</v>
          </cell>
          <cell r="C136" t="str">
            <v>ESQUADRIAS METÁLICAS</v>
          </cell>
          <cell r="D136"/>
          <cell r="E136"/>
          <cell r="F136"/>
          <cell r="G136" t="str">
            <v xml:space="preserve"> TOTAL</v>
          </cell>
        </row>
        <row r="137">
          <cell r="A137" t="str">
            <v>9.1</v>
          </cell>
          <cell r="B137">
            <v>180344</v>
          </cell>
          <cell r="C137" t="str">
            <v>CORRIMÃO DUPLO EM TUBO INDUSTRIAL DE 1.1/2" FIXADO EM PISO COM MONTANTES VERTICAIS DE 2"</v>
          </cell>
          <cell r="D137" t="str">
            <v>m</v>
          </cell>
          <cell r="E137" t="str">
            <v>COMPRIMENTO (M)</v>
          </cell>
          <cell r="F137"/>
          <cell r="G137">
            <v>16</v>
          </cell>
        </row>
        <row r="138">
          <cell r="A138"/>
          <cell r="B138"/>
          <cell r="C138" t="str">
            <v>Reparo nos corrimãos externos</v>
          </cell>
          <cell r="D138" t="str">
            <v>m</v>
          </cell>
          <cell r="E138">
            <v>16</v>
          </cell>
          <cell r="F138"/>
          <cell r="G138">
            <v>16</v>
          </cell>
        </row>
        <row r="139">
          <cell r="A139" t="str">
            <v>9.2</v>
          </cell>
          <cell r="B139">
            <v>180490</v>
          </cell>
          <cell r="C139" t="str">
            <v xml:space="preserve"> PORTA DE ABRIR DE 01 FOLHA EM CHAPA VINCADA PF-1A C/FERRAGENS</v>
          </cell>
          <cell r="D139" t="str">
            <v>m²</v>
          </cell>
          <cell r="E139" t="str">
            <v>LARGURA</v>
          </cell>
          <cell r="F139" t="str">
            <v>ALTURA</v>
          </cell>
          <cell r="G139">
            <v>10.080000000000002</v>
          </cell>
        </row>
        <row r="140">
          <cell r="A140"/>
          <cell r="B140"/>
          <cell r="C140" t="str">
            <v>Portas dos resíduos - 6 unidades</v>
          </cell>
          <cell r="D140" t="str">
            <v>m²</v>
          </cell>
          <cell r="E140">
            <v>0.8</v>
          </cell>
          <cell r="F140">
            <v>2.1</v>
          </cell>
          <cell r="G140">
            <v>10.080000000000002</v>
          </cell>
        </row>
        <row r="141">
          <cell r="A141" t="str">
            <v>9.3</v>
          </cell>
          <cell r="B141">
            <v>180311</v>
          </cell>
          <cell r="C141" t="str">
            <v>GRADE DE PROTECAO/TUBO INDUSTRIAL/FERRO REDONDO-GP5</v>
          </cell>
          <cell r="D141" t="str">
            <v>m²</v>
          </cell>
          <cell r="E141" t="str">
            <v>LARGURA</v>
          </cell>
          <cell r="F141" t="str">
            <v>ALTURA</v>
          </cell>
          <cell r="G141">
            <v>14.219999999999999</v>
          </cell>
        </row>
        <row r="142">
          <cell r="A142"/>
          <cell r="B142"/>
          <cell r="C142" t="str">
            <v xml:space="preserve">Portas externas dos resíduos - 6 unidades </v>
          </cell>
          <cell r="D142" t="str">
            <v>m²</v>
          </cell>
          <cell r="E142">
            <v>0.7</v>
          </cell>
          <cell r="F142">
            <v>2.1</v>
          </cell>
          <cell r="G142">
            <v>8.82</v>
          </cell>
        </row>
        <row r="143">
          <cell r="A143"/>
          <cell r="B143"/>
          <cell r="C143" t="str">
            <v>Janela coordenação</v>
          </cell>
          <cell r="D143" t="str">
            <v>m²</v>
          </cell>
          <cell r="E143">
            <v>1.5</v>
          </cell>
          <cell r="F143">
            <v>1.2</v>
          </cell>
          <cell r="G143">
            <v>5.3999999999999995</v>
          </cell>
        </row>
        <row r="144">
          <cell r="A144" t="str">
            <v>9.4</v>
          </cell>
          <cell r="B144">
            <v>180515</v>
          </cell>
          <cell r="C144" t="str">
            <v>PORTA DE ABRIR DE 02 FOLHAS (VENEZIANA / VIDRO) PF-11 C/FERRAGENS - EXCLUSO VIDRO</v>
          </cell>
          <cell r="D144" t="str">
            <v>m²</v>
          </cell>
          <cell r="E144" t="str">
            <v>LARGURA</v>
          </cell>
          <cell r="F144" t="str">
            <v>ALTURA</v>
          </cell>
          <cell r="G144">
            <v>5.04</v>
          </cell>
        </row>
        <row r="145">
          <cell r="A145"/>
          <cell r="B145"/>
          <cell r="C145" t="str">
            <v>Portas externas dos corredores 2 unidades</v>
          </cell>
          <cell r="D145" t="str">
            <v>m²</v>
          </cell>
          <cell r="E145">
            <v>1.2</v>
          </cell>
          <cell r="F145">
            <v>2.1</v>
          </cell>
          <cell r="G145">
            <v>5.04</v>
          </cell>
        </row>
        <row r="146">
          <cell r="A146" t="str">
            <v>9.5</v>
          </cell>
          <cell r="B146">
            <v>100710</v>
          </cell>
          <cell r="C146" t="str">
            <v>DOBRADIÇA TIPO VAI E VEM EM LATÃO POLIDO 3". AF_10/2025</v>
          </cell>
          <cell r="D146" t="str">
            <v>und</v>
          </cell>
          <cell r="E146" t="str">
            <v>UNIDADE</v>
          </cell>
          <cell r="F146"/>
          <cell r="G146">
            <v>6</v>
          </cell>
        </row>
        <row r="147">
          <cell r="A147"/>
          <cell r="B147"/>
          <cell r="C147" t="str">
            <v>Portas do acesso dos funcionários</v>
          </cell>
          <cell r="D147" t="str">
            <v>und</v>
          </cell>
          <cell r="E147">
            <v>6</v>
          </cell>
          <cell r="F147"/>
          <cell r="G147">
            <v>6</v>
          </cell>
        </row>
        <row r="148">
          <cell r="A148" t="str">
            <v>9.6</v>
          </cell>
          <cell r="B148">
            <v>91304</v>
          </cell>
          <cell r="C148" t="str">
            <v>FECHADURA DE EMBUTIR COM CILINDRO, EXTERNA, COMPLETA, ACABAMENTO PADRÃO POPULAR, INCLUSO EXECUÇÃO DE FURO - FORNECIMENTO E INSTALAÇÃO. AF_10/2025</v>
          </cell>
          <cell r="D148" t="str">
            <v>und</v>
          </cell>
          <cell r="E148" t="str">
            <v>UNIDADE</v>
          </cell>
          <cell r="F148"/>
          <cell r="G148">
            <v>17</v>
          </cell>
        </row>
        <row r="149">
          <cell r="A149"/>
          <cell r="B149"/>
          <cell r="C149" t="str">
            <v>Portas de madeira</v>
          </cell>
          <cell r="D149" t="str">
            <v>und</v>
          </cell>
          <cell r="E149">
            <v>17</v>
          </cell>
          <cell r="F149"/>
          <cell r="G149">
            <v>17</v>
          </cell>
        </row>
        <row r="150">
          <cell r="A150" t="str">
            <v>9.7</v>
          </cell>
          <cell r="B150">
            <v>91305</v>
          </cell>
          <cell r="C150" t="str">
            <v>FECHADURA DE EMBUTIR PARA PORTA DE BANHEIRO, COMPLETA, ACABAMENTO PADRÃO POPULAR, INCLUSO EXECUÇÃO DE FURO - FORNECIMENTO E INSTALAÇÃO. AF_10/2025</v>
          </cell>
          <cell r="D150" t="str">
            <v>und</v>
          </cell>
          <cell r="E150" t="str">
            <v>UNIDADE</v>
          </cell>
          <cell r="F150"/>
          <cell r="G150">
            <v>6</v>
          </cell>
        </row>
        <row r="151">
          <cell r="A151"/>
          <cell r="B151"/>
          <cell r="C151" t="str">
            <v>Portas de madeira dos banheiros</v>
          </cell>
          <cell r="D151" t="str">
            <v>und</v>
          </cell>
          <cell r="E151">
            <v>6</v>
          </cell>
          <cell r="F151"/>
          <cell r="G151">
            <v>6</v>
          </cell>
        </row>
        <row r="152">
          <cell r="A152" t="str">
            <v>9.8</v>
          </cell>
          <cell r="B152">
            <v>100703</v>
          </cell>
          <cell r="C152" t="str">
            <v>PUXADOR CENTRAL PARA ESQUADRIA DE MADEIRA. AF_10/2025</v>
          </cell>
          <cell r="D152" t="str">
            <v>und</v>
          </cell>
          <cell r="E152" t="str">
            <v>UNIDADE</v>
          </cell>
          <cell r="F152"/>
          <cell r="G152">
            <v>2</v>
          </cell>
        </row>
        <row r="153">
          <cell r="A153"/>
          <cell r="B153"/>
          <cell r="C153" t="str">
            <v>Portas do acesso dos funcionários</v>
          </cell>
          <cell r="D153" t="str">
            <v>und</v>
          </cell>
          <cell r="E153">
            <v>2</v>
          </cell>
          <cell r="F153"/>
          <cell r="G153">
            <v>2</v>
          </cell>
        </row>
        <row r="154">
          <cell r="A154" t="str">
            <v>GRUPO DE SERVIÇO:  181 - VIDRO</v>
          </cell>
          <cell r="B154"/>
          <cell r="C154"/>
          <cell r="D154"/>
          <cell r="E154"/>
          <cell r="F154"/>
          <cell r="G154"/>
        </row>
        <row r="155">
          <cell r="A155">
            <v>10</v>
          </cell>
          <cell r="B155">
            <v>190000</v>
          </cell>
          <cell r="C155" t="str">
            <v>VIDRO</v>
          </cell>
          <cell r="D155"/>
          <cell r="E155"/>
          <cell r="F155"/>
          <cell r="G155" t="str">
            <v xml:space="preserve"> TOTAL</v>
          </cell>
        </row>
        <row r="156">
          <cell r="A156" t="str">
            <v>10.1</v>
          </cell>
          <cell r="B156">
            <v>190102</v>
          </cell>
          <cell r="C156" t="str">
            <v>VIDRO LISO 4 MM - COLOCADO</v>
          </cell>
          <cell r="D156" t="str">
            <v>m²</v>
          </cell>
          <cell r="E156" t="str">
            <v>ÁREA</v>
          </cell>
          <cell r="F156"/>
          <cell r="G156">
            <v>3</v>
          </cell>
        </row>
        <row r="157">
          <cell r="A157"/>
          <cell r="B157"/>
          <cell r="C157" t="str">
            <v>Reparo vidro</v>
          </cell>
          <cell r="D157" t="str">
            <v>m²</v>
          </cell>
          <cell r="E157">
            <v>3</v>
          </cell>
          <cell r="F157"/>
          <cell r="G157">
            <v>3</v>
          </cell>
        </row>
        <row r="158">
          <cell r="A158" t="str">
            <v>10.2</v>
          </cell>
          <cell r="B158" t="str">
            <v>ED-7066</v>
          </cell>
          <cell r="C158" t="str">
            <v>FORNECIMENTO DE VISOR (30X20)CM DE VIDRO EM CRISTAL INCOLOR FIXO, ESP. 4MM, INCLUSIVE MOLDURA DE MADEIRA</v>
          </cell>
          <cell r="D158" t="str">
            <v>und</v>
          </cell>
          <cell r="E158" t="str">
            <v>UNIDADE</v>
          </cell>
          <cell r="F158"/>
          <cell r="G158">
            <v>2</v>
          </cell>
        </row>
        <row r="159">
          <cell r="A159"/>
          <cell r="B159"/>
          <cell r="C159" t="str">
            <v>Portas do acesso dos funcionários</v>
          </cell>
          <cell r="D159" t="str">
            <v>und</v>
          </cell>
          <cell r="E159">
            <v>2</v>
          </cell>
          <cell r="F159"/>
          <cell r="G159">
            <v>2</v>
          </cell>
        </row>
        <row r="160">
          <cell r="A160" t="str">
            <v>GRUPO DE SERVIÇO:  182 - REVESTIMENTO DE PAREDES, PISOS E TETOS</v>
          </cell>
          <cell r="B160"/>
          <cell r="C160"/>
          <cell r="D160"/>
          <cell r="E160"/>
          <cell r="F160"/>
          <cell r="G160"/>
        </row>
        <row r="161">
          <cell r="A161">
            <v>11</v>
          </cell>
          <cell r="B161">
            <v>200000</v>
          </cell>
          <cell r="C161" t="str">
            <v>REVESTIMENTO DE PAREDES, PISOS E TETOS</v>
          </cell>
          <cell r="D161"/>
          <cell r="E161"/>
          <cell r="F161"/>
          <cell r="G161" t="str">
            <v xml:space="preserve"> TOTAL</v>
          </cell>
        </row>
        <row r="162">
          <cell r="A162" t="str">
            <v>11.1</v>
          </cell>
          <cell r="B162">
            <v>200103</v>
          </cell>
          <cell r="C162" t="str">
            <v>RASGO E ENCHIMENTO DE ALVENARIA</v>
          </cell>
          <cell r="D162" t="str">
            <v>m</v>
          </cell>
          <cell r="E162" t="str">
            <v>COMPRIMENTO (M)</v>
          </cell>
          <cell r="F162"/>
          <cell r="G162">
            <v>30</v>
          </cell>
        </row>
        <row r="163">
          <cell r="A163"/>
          <cell r="B163"/>
          <cell r="C163" t="str">
            <v>Embutir eletrodutos e tomadas</v>
          </cell>
          <cell r="D163" t="str">
            <v>m</v>
          </cell>
          <cell r="E163">
            <v>30</v>
          </cell>
          <cell r="F163"/>
          <cell r="G163">
            <v>30</v>
          </cell>
        </row>
        <row r="164">
          <cell r="A164" t="str">
            <v>11.2</v>
          </cell>
          <cell r="B164">
            <v>200201</v>
          </cell>
          <cell r="C164" t="str">
            <v xml:space="preserve"> EMBOÇO (1CI:4 ARML</v>
          </cell>
          <cell r="D164" t="str">
            <v>m²</v>
          </cell>
          <cell r="E164" t="str">
            <v>ÁREA</v>
          </cell>
          <cell r="F164"/>
          <cell r="G164">
            <v>42.942000000000007</v>
          </cell>
        </row>
        <row r="165">
          <cell r="A165"/>
          <cell r="B165"/>
          <cell r="C165" t="str">
            <v>Reparo nas paredes e fechamento de vão</v>
          </cell>
          <cell r="D165" t="str">
            <v>m²</v>
          </cell>
          <cell r="E165">
            <v>42.942000000000007</v>
          </cell>
          <cell r="F165"/>
          <cell r="G165">
            <v>42.942000000000007</v>
          </cell>
        </row>
        <row r="166">
          <cell r="A166" t="str">
            <v>11.3</v>
          </cell>
          <cell r="B166">
            <v>200403</v>
          </cell>
          <cell r="C166" t="str">
            <v>REBOCO (1 CALH:4 ARFC+100kgCI/M3)</v>
          </cell>
          <cell r="D166" t="str">
            <v>m²</v>
          </cell>
          <cell r="E166" t="str">
            <v>ÁREA</v>
          </cell>
          <cell r="F166"/>
          <cell r="G166">
            <v>42.942000000000007</v>
          </cell>
        </row>
        <row r="167">
          <cell r="A167"/>
          <cell r="B167"/>
          <cell r="C167" t="str">
            <v>Reparo nas paredes e fechamento de vão</v>
          </cell>
          <cell r="D167" t="str">
            <v>m²</v>
          </cell>
          <cell r="E167">
            <v>42.942000000000007</v>
          </cell>
          <cell r="F167"/>
          <cell r="G167">
            <v>42.942000000000007</v>
          </cell>
        </row>
        <row r="168">
          <cell r="A168" t="str">
            <v>11.4</v>
          </cell>
          <cell r="B168">
            <v>221101</v>
          </cell>
          <cell r="C168" t="str">
            <v>GRANITINA 8MM FUNDIDA COM CONTRAPISO (1CI:3ARML) E=2CM E JUNTA PLASTICA 27MM</v>
          </cell>
          <cell r="D168" t="str">
            <v>m²</v>
          </cell>
          <cell r="E168" t="str">
            <v>ÁREA</v>
          </cell>
          <cell r="F168"/>
          <cell r="G168">
            <v>286.85000000000002</v>
          </cell>
        </row>
        <row r="169">
          <cell r="A169"/>
          <cell r="B169"/>
          <cell r="C169" t="str">
            <v xml:space="preserve">Piso interno </v>
          </cell>
          <cell r="D169" t="str">
            <v>m²</v>
          </cell>
          <cell r="E169">
            <v>286.85000000000002</v>
          </cell>
          <cell r="F169"/>
          <cell r="G169">
            <v>286.85000000000002</v>
          </cell>
        </row>
        <row r="170">
          <cell r="A170" t="str">
            <v>11.5</v>
          </cell>
          <cell r="B170">
            <v>221102</v>
          </cell>
          <cell r="C170" t="str">
            <v>RODAPÉ FUNDIDO DE GRANITINA 7CM</v>
          </cell>
          <cell r="D170" t="str">
            <v>m</v>
          </cell>
          <cell r="E170" t="str">
            <v>PERÍMETRO</v>
          </cell>
          <cell r="F170"/>
          <cell r="G170">
            <v>351.23</v>
          </cell>
        </row>
        <row r="171">
          <cell r="A171"/>
          <cell r="B171"/>
          <cell r="C171" t="str">
            <v xml:space="preserve">Piso interno </v>
          </cell>
          <cell r="D171" t="str">
            <v>m</v>
          </cell>
          <cell r="E171">
            <v>351.23</v>
          </cell>
          <cell r="F171"/>
          <cell r="G171">
            <v>351.23</v>
          </cell>
        </row>
        <row r="172">
          <cell r="A172" t="str">
            <v>GRUPO DE SERVIÇO: 188 - PINTURA</v>
          </cell>
          <cell r="B172"/>
          <cell r="C172"/>
          <cell r="D172"/>
          <cell r="E172"/>
          <cell r="F172"/>
          <cell r="G172"/>
        </row>
        <row r="173">
          <cell r="A173">
            <v>12</v>
          </cell>
          <cell r="B173">
            <v>260000</v>
          </cell>
          <cell r="C173" t="str">
            <v>PINTURA</v>
          </cell>
          <cell r="D173"/>
          <cell r="E173"/>
          <cell r="F173"/>
          <cell r="G173" t="str">
            <v>TOTAL</v>
          </cell>
        </row>
        <row r="174">
          <cell r="A174" t="str">
            <v>12.1</v>
          </cell>
          <cell r="B174">
            <v>261300</v>
          </cell>
          <cell r="C174" t="str">
            <v>EMASSAMENTO COM MASSA PVA DUAS DEMAOS</v>
          </cell>
          <cell r="D174" t="str">
            <v>m²</v>
          </cell>
          <cell r="E174" t="str">
            <v>ÁREA</v>
          </cell>
          <cell r="F174"/>
          <cell r="G174">
            <v>816.32999999999993</v>
          </cell>
        </row>
        <row r="175">
          <cell r="A175"/>
          <cell r="B175"/>
          <cell r="C175" t="str">
            <v>Paredes internas</v>
          </cell>
          <cell r="D175"/>
          <cell r="E175"/>
          <cell r="F175"/>
          <cell r="G175"/>
        </row>
        <row r="176">
          <cell r="A176"/>
          <cell r="B176"/>
          <cell r="C176" t="str">
            <v>Almoxarifado</v>
          </cell>
          <cell r="D176" t="str">
            <v>m²</v>
          </cell>
          <cell r="E176">
            <v>16.100000000000001</v>
          </cell>
          <cell r="F176"/>
          <cell r="G176">
            <v>16.100000000000001</v>
          </cell>
        </row>
        <row r="177">
          <cell r="A177"/>
          <cell r="B177"/>
          <cell r="C177" t="str">
            <v>Consultório 1</v>
          </cell>
          <cell r="D177" t="str">
            <v>m²</v>
          </cell>
          <cell r="E177">
            <v>31.6</v>
          </cell>
          <cell r="F177"/>
          <cell r="G177">
            <v>31.6</v>
          </cell>
        </row>
        <row r="178">
          <cell r="A178"/>
          <cell r="B178"/>
          <cell r="C178" t="str">
            <v>Consultório 2</v>
          </cell>
          <cell r="D178" t="str">
            <v>m²</v>
          </cell>
          <cell r="E178">
            <v>31.6</v>
          </cell>
          <cell r="F178"/>
          <cell r="G178">
            <v>31.6</v>
          </cell>
        </row>
        <row r="179">
          <cell r="A179"/>
          <cell r="B179"/>
          <cell r="C179" t="str">
            <v>Sala de curativos</v>
          </cell>
          <cell r="D179" t="str">
            <v>m²</v>
          </cell>
          <cell r="E179">
            <v>30.1</v>
          </cell>
          <cell r="F179"/>
          <cell r="G179">
            <v>30.1</v>
          </cell>
        </row>
        <row r="180">
          <cell r="A180"/>
          <cell r="B180"/>
          <cell r="C180" t="str">
            <v>Sala de observação</v>
          </cell>
          <cell r="D180" t="str">
            <v>m²</v>
          </cell>
          <cell r="E180">
            <v>30.5</v>
          </cell>
          <cell r="F180"/>
          <cell r="G180">
            <v>30.5</v>
          </cell>
        </row>
        <row r="181">
          <cell r="A181"/>
          <cell r="B181"/>
          <cell r="C181" t="str">
            <v>Consultório Odontológico</v>
          </cell>
          <cell r="D181" t="str">
            <v>m²</v>
          </cell>
          <cell r="E181">
            <v>48.9</v>
          </cell>
          <cell r="F181"/>
          <cell r="G181">
            <v>48.9</v>
          </cell>
        </row>
        <row r="182">
          <cell r="A182"/>
          <cell r="B182"/>
          <cell r="C182" t="str">
            <v>Coordenação</v>
          </cell>
          <cell r="D182" t="str">
            <v>m²</v>
          </cell>
          <cell r="E182">
            <v>33.299999999999997</v>
          </cell>
          <cell r="F182"/>
          <cell r="G182">
            <v>33.299999999999997</v>
          </cell>
        </row>
        <row r="183">
          <cell r="A183"/>
          <cell r="B183"/>
          <cell r="C183" t="str">
            <v>Copa</v>
          </cell>
          <cell r="D183" t="str">
            <v>m²</v>
          </cell>
          <cell r="E183">
            <v>27.9</v>
          </cell>
          <cell r="F183"/>
          <cell r="G183">
            <v>27.9</v>
          </cell>
        </row>
        <row r="184">
          <cell r="A184"/>
          <cell r="B184"/>
          <cell r="C184" t="str">
            <v>Corredor</v>
          </cell>
          <cell r="D184" t="str">
            <v>m²</v>
          </cell>
          <cell r="E184">
            <v>56.74</v>
          </cell>
          <cell r="F184"/>
          <cell r="G184">
            <v>56.74</v>
          </cell>
        </row>
        <row r="185">
          <cell r="A185"/>
          <cell r="B185"/>
          <cell r="C185" t="str">
            <v>Corredor direito</v>
          </cell>
          <cell r="D185" t="str">
            <v>m²</v>
          </cell>
          <cell r="E185">
            <v>55.04</v>
          </cell>
          <cell r="F185"/>
          <cell r="G185">
            <v>55.04</v>
          </cell>
        </row>
        <row r="186">
          <cell r="A186"/>
          <cell r="B186"/>
          <cell r="C186" t="str">
            <v>Corredor esquerdo</v>
          </cell>
          <cell r="D186" t="str">
            <v>m²</v>
          </cell>
          <cell r="E186">
            <v>53.71</v>
          </cell>
          <cell r="F186"/>
          <cell r="G186">
            <v>53.71</v>
          </cell>
        </row>
        <row r="187">
          <cell r="A187"/>
          <cell r="B187"/>
          <cell r="C187" t="str">
            <v>Cozinha</v>
          </cell>
          <cell r="D187" t="str">
            <v>m²</v>
          </cell>
          <cell r="E187">
            <v>20.7</v>
          </cell>
          <cell r="F187"/>
          <cell r="G187">
            <v>20.7</v>
          </cell>
        </row>
        <row r="188">
          <cell r="A188"/>
          <cell r="B188"/>
          <cell r="C188" t="str">
            <v>D.M.L</v>
          </cell>
          <cell r="D188" t="str">
            <v>m²</v>
          </cell>
          <cell r="E188">
            <v>23.3</v>
          </cell>
          <cell r="F188"/>
          <cell r="G188">
            <v>23.3</v>
          </cell>
        </row>
        <row r="189">
          <cell r="A189"/>
          <cell r="B189"/>
          <cell r="C189" t="str">
            <v>Gerador de energia</v>
          </cell>
          <cell r="D189" t="str">
            <v>m²</v>
          </cell>
          <cell r="E189">
            <v>31.44</v>
          </cell>
          <cell r="F189"/>
          <cell r="G189">
            <v>31.44</v>
          </cell>
        </row>
        <row r="190">
          <cell r="A190"/>
          <cell r="B190"/>
          <cell r="C190" t="str">
            <v>Prevenção</v>
          </cell>
          <cell r="D190" t="str">
            <v>m²</v>
          </cell>
          <cell r="E190">
            <v>36.1</v>
          </cell>
          <cell r="F190"/>
          <cell r="G190">
            <v>36.1</v>
          </cell>
        </row>
        <row r="191">
          <cell r="A191"/>
          <cell r="B191"/>
          <cell r="C191" t="str">
            <v>Procedimento</v>
          </cell>
          <cell r="D191" t="str">
            <v>m²</v>
          </cell>
          <cell r="E191">
            <v>47</v>
          </cell>
          <cell r="F191"/>
          <cell r="G191">
            <v>47</v>
          </cell>
        </row>
        <row r="192">
          <cell r="A192"/>
          <cell r="B192"/>
          <cell r="C192" t="str">
            <v>Recepção</v>
          </cell>
          <cell r="D192" t="str">
            <v>m²</v>
          </cell>
          <cell r="E192">
            <v>43.3</v>
          </cell>
          <cell r="F192"/>
          <cell r="G192">
            <v>43.3</v>
          </cell>
        </row>
        <row r="193">
          <cell r="A193"/>
          <cell r="B193"/>
          <cell r="C193" t="str">
            <v>Sala de esterilização</v>
          </cell>
          <cell r="D193" t="str">
            <v>m²</v>
          </cell>
          <cell r="E193">
            <v>32.4</v>
          </cell>
          <cell r="F193"/>
          <cell r="G193">
            <v>32.4</v>
          </cell>
        </row>
        <row r="194">
          <cell r="A194"/>
          <cell r="B194"/>
          <cell r="C194" t="str">
            <v>Sala de reunião</v>
          </cell>
          <cell r="D194" t="str">
            <v>m²</v>
          </cell>
          <cell r="E194">
            <v>48.2</v>
          </cell>
          <cell r="F194"/>
          <cell r="G194">
            <v>48.2</v>
          </cell>
        </row>
        <row r="195">
          <cell r="A195"/>
          <cell r="B195"/>
          <cell r="C195" t="str">
            <v>Sala de utilidades</v>
          </cell>
          <cell r="D195" t="str">
            <v>m²</v>
          </cell>
          <cell r="E195">
            <v>27.4</v>
          </cell>
          <cell r="F195"/>
          <cell r="G195">
            <v>27.4</v>
          </cell>
        </row>
        <row r="196">
          <cell r="A196"/>
          <cell r="B196"/>
          <cell r="C196" t="str">
            <v>Triagem</v>
          </cell>
          <cell r="D196" t="str">
            <v>m²</v>
          </cell>
          <cell r="E196">
            <v>28.4</v>
          </cell>
          <cell r="F196"/>
          <cell r="G196">
            <v>28.4</v>
          </cell>
        </row>
        <row r="197">
          <cell r="A197"/>
          <cell r="B197"/>
          <cell r="C197" t="str">
            <v>Vacinação</v>
          </cell>
          <cell r="D197" t="str">
            <v>m²</v>
          </cell>
          <cell r="E197">
            <v>30.8</v>
          </cell>
          <cell r="F197"/>
          <cell r="G197">
            <v>30.8</v>
          </cell>
        </row>
        <row r="198">
          <cell r="A198"/>
          <cell r="B198"/>
          <cell r="C198" t="str">
            <v>W.C FEM</v>
          </cell>
          <cell r="D198" t="str">
            <v>m²</v>
          </cell>
          <cell r="E198">
            <v>15.7</v>
          </cell>
          <cell r="F198"/>
          <cell r="G198">
            <v>15.7</v>
          </cell>
        </row>
        <row r="199">
          <cell r="A199"/>
          <cell r="B199"/>
          <cell r="C199" t="str">
            <v>W.C MAS</v>
          </cell>
          <cell r="D199" t="str">
            <v>m²</v>
          </cell>
          <cell r="E199">
            <v>16.100000000000001</v>
          </cell>
          <cell r="F199"/>
          <cell r="G199">
            <v>16.100000000000001</v>
          </cell>
        </row>
        <row r="200">
          <cell r="A200" t="str">
            <v>12.2</v>
          </cell>
          <cell r="B200">
            <v>261307</v>
          </cell>
          <cell r="C200" t="str">
            <v>PINTURA PVA LATEX 2 DEMAOS SEM SELADOR</v>
          </cell>
          <cell r="D200" t="str">
            <v>m²</v>
          </cell>
          <cell r="E200" t="str">
            <v>ÁREA</v>
          </cell>
          <cell r="F200"/>
          <cell r="G200">
            <v>1124.27</v>
          </cell>
        </row>
        <row r="201">
          <cell r="A201"/>
          <cell r="B201"/>
          <cell r="C201" t="str">
            <v>Paredes internas</v>
          </cell>
          <cell r="D201"/>
          <cell r="E201" t="str">
            <v>ÁREA</v>
          </cell>
          <cell r="F201"/>
          <cell r="G201">
            <v>816.32999999999993</v>
          </cell>
        </row>
        <row r="202">
          <cell r="A202"/>
          <cell r="B202"/>
          <cell r="C202" t="str">
            <v>Almoxarifado</v>
          </cell>
          <cell r="D202" t="str">
            <v>m²</v>
          </cell>
          <cell r="E202">
            <v>16.100000000000001</v>
          </cell>
          <cell r="F202"/>
          <cell r="G202">
            <v>16.100000000000001</v>
          </cell>
        </row>
        <row r="203">
          <cell r="A203"/>
          <cell r="B203"/>
          <cell r="C203" t="str">
            <v>Consultório 1</v>
          </cell>
          <cell r="D203" t="str">
            <v>m²</v>
          </cell>
          <cell r="E203">
            <v>31.6</v>
          </cell>
          <cell r="F203"/>
          <cell r="G203">
            <v>31.6</v>
          </cell>
        </row>
        <row r="204">
          <cell r="A204"/>
          <cell r="B204"/>
          <cell r="C204" t="str">
            <v>Consultório 2</v>
          </cell>
          <cell r="D204" t="str">
            <v>m²</v>
          </cell>
          <cell r="E204">
            <v>31.6</v>
          </cell>
          <cell r="F204"/>
          <cell r="G204">
            <v>31.6</v>
          </cell>
        </row>
        <row r="205">
          <cell r="A205"/>
          <cell r="B205"/>
          <cell r="C205" t="str">
            <v>Sala de curativos</v>
          </cell>
          <cell r="D205" t="str">
            <v>m²</v>
          </cell>
          <cell r="E205">
            <v>30.1</v>
          </cell>
          <cell r="F205"/>
          <cell r="G205">
            <v>30.1</v>
          </cell>
        </row>
        <row r="206">
          <cell r="A206"/>
          <cell r="B206"/>
          <cell r="C206" t="str">
            <v>Sala de observação</v>
          </cell>
          <cell r="D206" t="str">
            <v>m²</v>
          </cell>
          <cell r="E206">
            <v>30.5</v>
          </cell>
          <cell r="F206"/>
          <cell r="G206">
            <v>30.5</v>
          </cell>
        </row>
        <row r="207">
          <cell r="A207"/>
          <cell r="B207"/>
          <cell r="C207" t="str">
            <v>Consultório Odontológico</v>
          </cell>
          <cell r="D207" t="str">
            <v>m²</v>
          </cell>
          <cell r="E207">
            <v>48.9</v>
          </cell>
          <cell r="F207"/>
          <cell r="G207">
            <v>48.9</v>
          </cell>
        </row>
        <row r="208">
          <cell r="A208"/>
          <cell r="B208"/>
          <cell r="C208" t="str">
            <v>Coordenação</v>
          </cell>
          <cell r="D208" t="str">
            <v>m²</v>
          </cell>
          <cell r="E208">
            <v>33.299999999999997</v>
          </cell>
          <cell r="F208"/>
          <cell r="G208">
            <v>33.299999999999997</v>
          </cell>
        </row>
        <row r="209">
          <cell r="A209"/>
          <cell r="B209"/>
          <cell r="C209" t="str">
            <v>Copa</v>
          </cell>
          <cell r="D209" t="str">
            <v>m²</v>
          </cell>
          <cell r="E209">
            <v>27.9</v>
          </cell>
          <cell r="F209"/>
          <cell r="G209">
            <v>27.9</v>
          </cell>
        </row>
        <row r="210">
          <cell r="A210"/>
          <cell r="B210"/>
          <cell r="C210" t="str">
            <v>Corredor</v>
          </cell>
          <cell r="D210" t="str">
            <v>m²</v>
          </cell>
          <cell r="E210">
            <v>56.74</v>
          </cell>
          <cell r="F210"/>
          <cell r="G210">
            <v>56.74</v>
          </cell>
        </row>
        <row r="211">
          <cell r="A211"/>
          <cell r="B211"/>
          <cell r="C211" t="str">
            <v>Corredor direito</v>
          </cell>
          <cell r="D211" t="str">
            <v>m²</v>
          </cell>
          <cell r="E211">
            <v>55.04</v>
          </cell>
          <cell r="F211"/>
          <cell r="G211">
            <v>55.04</v>
          </cell>
        </row>
        <row r="212">
          <cell r="A212"/>
          <cell r="B212"/>
          <cell r="C212" t="str">
            <v>Corredor esquerdo</v>
          </cell>
          <cell r="D212" t="str">
            <v>m²</v>
          </cell>
          <cell r="E212">
            <v>53.71</v>
          </cell>
          <cell r="F212"/>
          <cell r="G212">
            <v>53.71</v>
          </cell>
        </row>
        <row r="213">
          <cell r="A213"/>
          <cell r="B213"/>
          <cell r="C213" t="str">
            <v>Cozinha</v>
          </cell>
          <cell r="D213" t="str">
            <v>m²</v>
          </cell>
          <cell r="E213">
            <v>20.7</v>
          </cell>
          <cell r="F213"/>
          <cell r="G213">
            <v>20.7</v>
          </cell>
        </row>
        <row r="214">
          <cell r="A214"/>
          <cell r="B214"/>
          <cell r="C214" t="str">
            <v>D.M.L</v>
          </cell>
          <cell r="D214" t="str">
            <v>m²</v>
          </cell>
          <cell r="E214">
            <v>23.3</v>
          </cell>
          <cell r="F214"/>
          <cell r="G214">
            <v>23.3</v>
          </cell>
        </row>
        <row r="215">
          <cell r="A215"/>
          <cell r="B215"/>
          <cell r="C215" t="str">
            <v>Gerador de energia</v>
          </cell>
          <cell r="D215" t="str">
            <v>m²</v>
          </cell>
          <cell r="E215">
            <v>31.44</v>
          </cell>
          <cell r="F215"/>
          <cell r="G215">
            <v>31.44</v>
          </cell>
        </row>
        <row r="216">
          <cell r="A216"/>
          <cell r="B216"/>
          <cell r="C216" t="str">
            <v>Prevenção</v>
          </cell>
          <cell r="D216" t="str">
            <v>m²</v>
          </cell>
          <cell r="E216">
            <v>36.1</v>
          </cell>
          <cell r="F216"/>
          <cell r="G216">
            <v>36.1</v>
          </cell>
        </row>
        <row r="217">
          <cell r="A217"/>
          <cell r="B217"/>
          <cell r="C217" t="str">
            <v>Procedimento</v>
          </cell>
          <cell r="D217" t="str">
            <v>m²</v>
          </cell>
          <cell r="E217">
            <v>47</v>
          </cell>
          <cell r="F217"/>
          <cell r="G217">
            <v>47</v>
          </cell>
        </row>
        <row r="218">
          <cell r="A218"/>
          <cell r="B218"/>
          <cell r="C218" t="str">
            <v>Recepção</v>
          </cell>
          <cell r="D218" t="str">
            <v>m²</v>
          </cell>
          <cell r="E218">
            <v>43.3</v>
          </cell>
          <cell r="F218"/>
          <cell r="G218">
            <v>43.3</v>
          </cell>
        </row>
        <row r="219">
          <cell r="A219"/>
          <cell r="B219"/>
          <cell r="C219" t="str">
            <v>Sala de esterilização</v>
          </cell>
          <cell r="D219" t="str">
            <v>m²</v>
          </cell>
          <cell r="E219">
            <v>32.4</v>
          </cell>
          <cell r="F219"/>
          <cell r="G219">
            <v>32.4</v>
          </cell>
        </row>
        <row r="220">
          <cell r="A220"/>
          <cell r="B220"/>
          <cell r="C220" t="str">
            <v>Sala de reunião</v>
          </cell>
          <cell r="D220" t="str">
            <v>m²</v>
          </cell>
          <cell r="E220">
            <v>48.2</v>
          </cell>
          <cell r="F220"/>
          <cell r="G220">
            <v>48.2</v>
          </cell>
        </row>
        <row r="221">
          <cell r="A221"/>
          <cell r="B221"/>
          <cell r="C221" t="str">
            <v>Sala de utilidades</v>
          </cell>
          <cell r="D221" t="str">
            <v>m²</v>
          </cell>
          <cell r="E221">
            <v>27.4</v>
          </cell>
          <cell r="F221"/>
          <cell r="G221">
            <v>27.4</v>
          </cell>
        </row>
        <row r="222">
          <cell r="A222"/>
          <cell r="B222"/>
          <cell r="C222" t="str">
            <v>Triagem</v>
          </cell>
          <cell r="D222" t="str">
            <v>m²</v>
          </cell>
          <cell r="E222">
            <v>28.4</v>
          </cell>
          <cell r="F222"/>
          <cell r="G222">
            <v>28.4</v>
          </cell>
        </row>
        <row r="223">
          <cell r="A223"/>
          <cell r="B223"/>
          <cell r="C223" t="str">
            <v>Vacinação</v>
          </cell>
          <cell r="D223" t="str">
            <v>m²</v>
          </cell>
          <cell r="E223">
            <v>30.8</v>
          </cell>
          <cell r="F223"/>
          <cell r="G223">
            <v>30.8</v>
          </cell>
        </row>
        <row r="224">
          <cell r="A224"/>
          <cell r="B224"/>
          <cell r="C224" t="str">
            <v>W.C FEM</v>
          </cell>
          <cell r="D224" t="str">
            <v>m²</v>
          </cell>
          <cell r="E224">
            <v>15.7</v>
          </cell>
          <cell r="F224"/>
          <cell r="G224">
            <v>15.7</v>
          </cell>
        </row>
        <row r="225">
          <cell r="A225"/>
          <cell r="B225"/>
          <cell r="C225" t="str">
            <v>W.C MAS</v>
          </cell>
          <cell r="D225" t="str">
            <v>m²</v>
          </cell>
          <cell r="E225">
            <v>16.100000000000001</v>
          </cell>
          <cell r="F225"/>
          <cell r="G225">
            <v>16.100000000000001</v>
          </cell>
        </row>
        <row r="226">
          <cell r="A226"/>
          <cell r="B226"/>
          <cell r="C226" t="str">
            <v>Forro</v>
          </cell>
          <cell r="D226"/>
          <cell r="E226" t="str">
            <v>ÁREA</v>
          </cell>
          <cell r="F226"/>
          <cell r="G226">
            <v>307.94</v>
          </cell>
        </row>
        <row r="227">
          <cell r="A227"/>
          <cell r="B227"/>
          <cell r="C227" t="str">
            <v>Almoxarifado</v>
          </cell>
          <cell r="D227" t="str">
            <v>m²</v>
          </cell>
          <cell r="E227">
            <v>2.46</v>
          </cell>
          <cell r="F227"/>
          <cell r="G227">
            <v>2.46</v>
          </cell>
        </row>
        <row r="228">
          <cell r="A228"/>
          <cell r="B228"/>
          <cell r="C228" t="str">
            <v>Consultório 1</v>
          </cell>
          <cell r="D228" t="str">
            <v>m²</v>
          </cell>
          <cell r="E228">
            <v>9.14</v>
          </cell>
          <cell r="F228"/>
          <cell r="G228">
            <v>9.14</v>
          </cell>
        </row>
        <row r="229">
          <cell r="A229"/>
          <cell r="B229"/>
          <cell r="C229" t="str">
            <v>Consultório 2</v>
          </cell>
          <cell r="D229" t="str">
            <v>m²</v>
          </cell>
          <cell r="E229">
            <v>9.17</v>
          </cell>
          <cell r="F229"/>
          <cell r="G229">
            <v>9.17</v>
          </cell>
        </row>
        <row r="230">
          <cell r="A230"/>
          <cell r="B230"/>
          <cell r="C230" t="str">
            <v>Sala de curativos</v>
          </cell>
          <cell r="D230" t="str">
            <v>m²</v>
          </cell>
          <cell r="E230">
            <v>9.0500000000000007</v>
          </cell>
          <cell r="F230"/>
          <cell r="G230">
            <v>9.0500000000000007</v>
          </cell>
        </row>
        <row r="231">
          <cell r="A231"/>
          <cell r="B231"/>
          <cell r="C231" t="str">
            <v>Sala de observação</v>
          </cell>
          <cell r="D231" t="str">
            <v>m²</v>
          </cell>
          <cell r="E231">
            <v>9</v>
          </cell>
          <cell r="F231"/>
          <cell r="G231">
            <v>9</v>
          </cell>
        </row>
        <row r="232">
          <cell r="A232"/>
          <cell r="B232"/>
          <cell r="C232" t="str">
            <v>Consultório Odontológico</v>
          </cell>
          <cell r="D232" t="str">
            <v>m²</v>
          </cell>
          <cell r="E232">
            <v>20.39</v>
          </cell>
          <cell r="F232"/>
          <cell r="G232">
            <v>20.39</v>
          </cell>
        </row>
        <row r="233">
          <cell r="A233"/>
          <cell r="B233"/>
          <cell r="C233" t="str">
            <v>Coordenação</v>
          </cell>
          <cell r="D233" t="str">
            <v>m²</v>
          </cell>
          <cell r="E233">
            <v>11.56</v>
          </cell>
          <cell r="F233"/>
          <cell r="G233">
            <v>11.56</v>
          </cell>
        </row>
        <row r="234">
          <cell r="A234"/>
          <cell r="B234"/>
          <cell r="C234" t="str">
            <v>Copa</v>
          </cell>
          <cell r="D234" t="str">
            <v>m²</v>
          </cell>
          <cell r="E234">
            <v>7.41</v>
          </cell>
          <cell r="F234"/>
          <cell r="G234">
            <v>7.41</v>
          </cell>
        </row>
        <row r="235">
          <cell r="A235"/>
          <cell r="B235"/>
          <cell r="C235" t="str">
            <v>Corredor</v>
          </cell>
          <cell r="D235" t="str">
            <v>m²</v>
          </cell>
          <cell r="E235">
            <v>19.39</v>
          </cell>
          <cell r="F235"/>
          <cell r="G235">
            <v>19.39</v>
          </cell>
        </row>
        <row r="236">
          <cell r="A236"/>
          <cell r="B236"/>
          <cell r="C236" t="str">
            <v>Corredor direito</v>
          </cell>
          <cell r="D236" t="str">
            <v>m²</v>
          </cell>
          <cell r="E236">
            <v>16.25</v>
          </cell>
          <cell r="F236"/>
          <cell r="G236">
            <v>16.25</v>
          </cell>
        </row>
        <row r="237">
          <cell r="A237"/>
          <cell r="B237"/>
          <cell r="C237" t="str">
            <v>Corredor esquerdo</v>
          </cell>
          <cell r="D237" t="str">
            <v>m²</v>
          </cell>
          <cell r="E237">
            <v>22.92</v>
          </cell>
          <cell r="F237"/>
          <cell r="G237">
            <v>22.92</v>
          </cell>
        </row>
        <row r="238">
          <cell r="A238"/>
          <cell r="B238"/>
          <cell r="C238" t="str">
            <v>Cozinha</v>
          </cell>
          <cell r="D238" t="str">
            <v>m²</v>
          </cell>
          <cell r="E238">
            <v>4.16</v>
          </cell>
          <cell r="F238"/>
          <cell r="G238">
            <v>4.16</v>
          </cell>
        </row>
        <row r="239">
          <cell r="A239"/>
          <cell r="B239"/>
          <cell r="C239" t="str">
            <v>D.M.L</v>
          </cell>
          <cell r="D239" t="str">
            <v>m²</v>
          </cell>
          <cell r="E239">
            <v>4.54</v>
          </cell>
          <cell r="F239"/>
          <cell r="G239">
            <v>4.54</v>
          </cell>
        </row>
        <row r="240">
          <cell r="A240"/>
          <cell r="B240"/>
          <cell r="C240" t="str">
            <v>Gerador de energia</v>
          </cell>
          <cell r="D240" t="str">
            <v>m²</v>
          </cell>
          <cell r="E240">
            <v>8</v>
          </cell>
          <cell r="F240"/>
          <cell r="G240">
            <v>8</v>
          </cell>
        </row>
        <row r="241">
          <cell r="A241"/>
          <cell r="B241"/>
          <cell r="C241" t="str">
            <v>Prevenção</v>
          </cell>
          <cell r="D241" t="str">
            <v>m²</v>
          </cell>
          <cell r="E241">
            <v>13.73</v>
          </cell>
          <cell r="F241"/>
          <cell r="G241">
            <v>13.73</v>
          </cell>
        </row>
        <row r="242">
          <cell r="A242"/>
          <cell r="B242"/>
          <cell r="C242" t="str">
            <v>Procedimento</v>
          </cell>
          <cell r="D242" t="str">
            <v>m²</v>
          </cell>
          <cell r="E242">
            <v>13.52</v>
          </cell>
          <cell r="F242"/>
          <cell r="G242">
            <v>13.52</v>
          </cell>
        </row>
        <row r="243">
          <cell r="A243"/>
          <cell r="B243"/>
          <cell r="C243" t="str">
            <v>Recepção</v>
          </cell>
          <cell r="D243" t="str">
            <v>m²</v>
          </cell>
          <cell r="E243">
            <v>24.33</v>
          </cell>
          <cell r="F243"/>
          <cell r="G243">
            <v>24.33</v>
          </cell>
        </row>
        <row r="244">
          <cell r="A244"/>
          <cell r="B244"/>
          <cell r="C244" t="str">
            <v>Res. Comum</v>
          </cell>
          <cell r="D244" t="str">
            <v>m²</v>
          </cell>
          <cell r="E244">
            <v>2</v>
          </cell>
          <cell r="F244"/>
          <cell r="G244">
            <v>2</v>
          </cell>
        </row>
        <row r="245">
          <cell r="A245"/>
          <cell r="B245"/>
          <cell r="C245" t="str">
            <v>Res. Contaminado</v>
          </cell>
          <cell r="D245" t="str">
            <v>m²</v>
          </cell>
          <cell r="E245">
            <v>2</v>
          </cell>
          <cell r="F245"/>
          <cell r="G245">
            <v>2</v>
          </cell>
        </row>
        <row r="246">
          <cell r="A246"/>
          <cell r="B246"/>
          <cell r="C246" t="str">
            <v>Res. Reciclavél</v>
          </cell>
          <cell r="D246" t="str">
            <v>m²</v>
          </cell>
          <cell r="E246">
            <v>2</v>
          </cell>
          <cell r="F246"/>
          <cell r="G246">
            <v>2</v>
          </cell>
        </row>
        <row r="247">
          <cell r="A247"/>
          <cell r="B247"/>
          <cell r="C247" t="str">
            <v>Sala de esterilização</v>
          </cell>
          <cell r="D247" t="str">
            <v>m²</v>
          </cell>
          <cell r="E247">
            <v>9.66</v>
          </cell>
          <cell r="F247"/>
          <cell r="G247">
            <v>9.66</v>
          </cell>
        </row>
        <row r="248">
          <cell r="A248"/>
          <cell r="B248"/>
          <cell r="C248" t="str">
            <v>Sala de reunião</v>
          </cell>
          <cell r="D248" t="str">
            <v>m²</v>
          </cell>
          <cell r="E248">
            <v>19.829999999999998</v>
          </cell>
          <cell r="F248"/>
          <cell r="G248">
            <v>19.829999999999998</v>
          </cell>
        </row>
        <row r="249">
          <cell r="A249"/>
          <cell r="B249"/>
          <cell r="C249" t="str">
            <v>Sala de utilidades</v>
          </cell>
          <cell r="D249" t="str">
            <v>m²</v>
          </cell>
          <cell r="E249">
            <v>6.38</v>
          </cell>
          <cell r="F249"/>
          <cell r="G249">
            <v>6.38</v>
          </cell>
        </row>
        <row r="250">
          <cell r="A250"/>
          <cell r="B250"/>
          <cell r="C250" t="str">
            <v>Triagem</v>
          </cell>
          <cell r="D250" t="str">
            <v>m²</v>
          </cell>
          <cell r="E250">
            <v>7.27</v>
          </cell>
          <cell r="F250"/>
          <cell r="G250">
            <v>7.27</v>
          </cell>
        </row>
        <row r="251">
          <cell r="A251"/>
          <cell r="B251"/>
          <cell r="C251" t="str">
            <v>Vacinação</v>
          </cell>
          <cell r="D251" t="str">
            <v>m²</v>
          </cell>
          <cell r="E251">
            <v>9.0500000000000007</v>
          </cell>
          <cell r="F251"/>
          <cell r="G251">
            <v>9.0500000000000007</v>
          </cell>
        </row>
        <row r="252">
          <cell r="A252"/>
          <cell r="B252"/>
          <cell r="C252" t="str">
            <v>W.C FEM</v>
          </cell>
          <cell r="D252" t="str">
            <v>m²</v>
          </cell>
          <cell r="E252">
            <v>2.41</v>
          </cell>
          <cell r="F252"/>
          <cell r="G252">
            <v>2.41</v>
          </cell>
        </row>
        <row r="253">
          <cell r="A253"/>
          <cell r="B253"/>
          <cell r="C253" t="str">
            <v>W.C MAS</v>
          </cell>
          <cell r="D253" t="str">
            <v>m²</v>
          </cell>
          <cell r="E253">
            <v>2.5</v>
          </cell>
          <cell r="F253"/>
          <cell r="G253">
            <v>2.5</v>
          </cell>
        </row>
        <row r="254">
          <cell r="A254"/>
          <cell r="B254"/>
          <cell r="C254" t="str">
            <v>Banheiro PCD 1</v>
          </cell>
          <cell r="D254" t="str">
            <v>m²</v>
          </cell>
          <cell r="E254">
            <v>5.93</v>
          </cell>
          <cell r="F254"/>
          <cell r="G254">
            <v>5.93</v>
          </cell>
        </row>
        <row r="255">
          <cell r="A255"/>
          <cell r="B255"/>
          <cell r="C255" t="str">
            <v>Banheiro PCD 2</v>
          </cell>
          <cell r="D255" t="str">
            <v>m²</v>
          </cell>
          <cell r="E255">
            <v>4.08</v>
          </cell>
          <cell r="F255"/>
          <cell r="G255">
            <v>4.08</v>
          </cell>
        </row>
        <row r="256">
          <cell r="A256"/>
          <cell r="B256"/>
          <cell r="C256" t="str">
            <v>Parada Ambulância</v>
          </cell>
          <cell r="D256" t="str">
            <v>m²</v>
          </cell>
          <cell r="E256">
            <v>21</v>
          </cell>
          <cell r="F256"/>
          <cell r="G256">
            <v>21</v>
          </cell>
        </row>
        <row r="257">
          <cell r="A257"/>
          <cell r="B257"/>
          <cell r="C257" t="str">
            <v>W.C FUNC FEM</v>
          </cell>
          <cell r="D257" t="str">
            <v>m²</v>
          </cell>
          <cell r="E257">
            <v>4.08</v>
          </cell>
          <cell r="F257"/>
          <cell r="G257">
            <v>4.08</v>
          </cell>
        </row>
        <row r="258">
          <cell r="A258"/>
          <cell r="B258"/>
          <cell r="C258" t="str">
            <v>W.C FUNC MAS</v>
          </cell>
          <cell r="D258" t="str">
            <v>m²</v>
          </cell>
          <cell r="E258">
            <v>4.7300000000000004</v>
          </cell>
          <cell r="F258"/>
          <cell r="G258">
            <v>4.7300000000000004</v>
          </cell>
        </row>
        <row r="259">
          <cell r="A259" t="str">
            <v>12.3</v>
          </cell>
          <cell r="B259">
            <v>261001</v>
          </cell>
          <cell r="C259" t="str">
            <v>PINTURA LATEX ACRILICO 2 DEMAOS</v>
          </cell>
          <cell r="D259" t="str">
            <v>m²</v>
          </cell>
          <cell r="E259" t="str">
            <v>ÁREA</v>
          </cell>
          <cell r="F259"/>
          <cell r="G259">
            <v>864.99400000000003</v>
          </cell>
        </row>
        <row r="260">
          <cell r="A260"/>
          <cell r="B260"/>
          <cell r="C260" t="str">
            <v>Paredes externas</v>
          </cell>
          <cell r="D260" t="str">
            <v>m²</v>
          </cell>
          <cell r="E260">
            <v>451.3</v>
          </cell>
          <cell r="F260"/>
          <cell r="G260">
            <v>451.3</v>
          </cell>
        </row>
        <row r="261">
          <cell r="A261"/>
          <cell r="B261"/>
          <cell r="C261" t="str">
            <v>Muro</v>
          </cell>
          <cell r="D261" t="str">
            <v>m²</v>
          </cell>
          <cell r="E261">
            <v>413.69400000000002</v>
          </cell>
          <cell r="F261"/>
          <cell r="G261">
            <v>413.69400000000002</v>
          </cell>
        </row>
        <row r="262">
          <cell r="A262" t="str">
            <v>12.4</v>
          </cell>
          <cell r="B262">
            <v>261502</v>
          </cell>
          <cell r="C262" t="str">
            <v>PINTURA ESMALTE SEM FUNDO ANTICORROSIVO 2 DEMAOS</v>
          </cell>
          <cell r="D262" t="str">
            <v>m²</v>
          </cell>
          <cell r="E262" t="str">
            <v>ÁREA</v>
          </cell>
          <cell r="F262"/>
          <cell r="G262">
            <v>161.08000000000001</v>
          </cell>
        </row>
        <row r="263">
          <cell r="A263"/>
          <cell r="B263"/>
          <cell r="C263" t="str">
            <v>Portas metálicas, Portão, Grades, Corrimãos e Marquise metálica</v>
          </cell>
          <cell r="D263" t="str">
            <v>m²</v>
          </cell>
          <cell r="E263">
            <v>161.08000000000001</v>
          </cell>
          <cell r="F263"/>
          <cell r="G263">
            <v>161.08000000000001</v>
          </cell>
        </row>
        <row r="264">
          <cell r="A264" t="str">
            <v>12.5</v>
          </cell>
          <cell r="B264">
            <v>261001</v>
          </cell>
          <cell r="C264" t="str">
            <v xml:space="preserve">FUNDO ANTICORROSIVO PARA ESQUADRIAS METÁLICAS </v>
          </cell>
          <cell r="D264" t="str">
            <v>m²</v>
          </cell>
          <cell r="E264" t="str">
            <v>ÁREA</v>
          </cell>
          <cell r="F264"/>
          <cell r="G264">
            <v>161.08000000000001</v>
          </cell>
        </row>
        <row r="265">
          <cell r="A265"/>
          <cell r="B265"/>
          <cell r="C265" t="str">
            <v>Portas metálicas, Portão, Grades, Corrimãos e Marquise metálica</v>
          </cell>
          <cell r="D265" t="str">
            <v>m²</v>
          </cell>
          <cell r="E265">
            <v>161.08000000000001</v>
          </cell>
          <cell r="F265"/>
          <cell r="G265">
            <v>161.08000000000001</v>
          </cell>
        </row>
        <row r="266">
          <cell r="A266" t="str">
            <v>12.6</v>
          </cell>
          <cell r="B266">
            <v>260901</v>
          </cell>
          <cell r="C266" t="str">
            <v>PINTURA VERNIZ EM MADEIRA 2 DEMAOS</v>
          </cell>
          <cell r="D266" t="str">
            <v>m²</v>
          </cell>
          <cell r="E266" t="str">
            <v>ÁREA</v>
          </cell>
          <cell r="F266"/>
          <cell r="G266">
            <v>62.79</v>
          </cell>
        </row>
        <row r="267">
          <cell r="A267"/>
          <cell r="B267"/>
          <cell r="C267" t="str">
            <v>Portas madeira (24 unidades)</v>
          </cell>
          <cell r="D267" t="str">
            <v>m²</v>
          </cell>
          <cell r="E267">
            <v>62.79</v>
          </cell>
          <cell r="F267"/>
          <cell r="G267">
            <v>62.79</v>
          </cell>
        </row>
        <row r="268">
          <cell r="A268" t="str">
            <v>12.7</v>
          </cell>
          <cell r="B268">
            <v>261501</v>
          </cell>
          <cell r="C268" t="str">
            <v>EMASSAMENTO/OLEO/ESQUADRIAS MADEIRA</v>
          </cell>
          <cell r="D268" t="str">
            <v>m²</v>
          </cell>
          <cell r="E268" t="str">
            <v>ÁREA</v>
          </cell>
          <cell r="F268"/>
          <cell r="G268">
            <v>62.79</v>
          </cell>
        </row>
        <row r="269">
          <cell r="A269"/>
          <cell r="B269"/>
          <cell r="C269" t="str">
            <v>Portas madeira (24 unidades)</v>
          </cell>
          <cell r="D269" t="str">
            <v>m²</v>
          </cell>
          <cell r="E269">
            <v>62.79</v>
          </cell>
          <cell r="F269"/>
          <cell r="G269">
            <v>62.79</v>
          </cell>
        </row>
        <row r="270">
          <cell r="A270" t="str">
            <v>12.8</v>
          </cell>
          <cell r="B270">
            <v>261703</v>
          </cell>
          <cell r="C270" t="str">
            <v>PINTURA TINTA POLIESPORTIVA - 2 DEMÃOS (PISOS E CIMENTADOS)</v>
          </cell>
          <cell r="D270" t="str">
            <v>m²</v>
          </cell>
          <cell r="E270" t="str">
            <v>ÁREA</v>
          </cell>
          <cell r="F270"/>
          <cell r="G270">
            <v>400.88</v>
          </cell>
        </row>
        <row r="271">
          <cell r="A271"/>
          <cell r="B271"/>
          <cell r="C271" t="str">
            <v>Calçadas e passeios</v>
          </cell>
          <cell r="D271" t="str">
            <v>m²</v>
          </cell>
          <cell r="E271">
            <v>400.88</v>
          </cell>
          <cell r="F271"/>
          <cell r="G271">
            <v>400.88</v>
          </cell>
        </row>
        <row r="272">
          <cell r="A272" t="str">
            <v>GRUPO DE SERVIÇO: 187 - ADMINISTRAÇÃO</v>
          </cell>
          <cell r="B272"/>
          <cell r="C272"/>
          <cell r="D272"/>
          <cell r="E272"/>
          <cell r="F272"/>
          <cell r="G272"/>
        </row>
        <row r="273">
          <cell r="A273">
            <v>13</v>
          </cell>
          <cell r="B273">
            <v>250000</v>
          </cell>
          <cell r="C273" t="str">
            <v>ADMINISTRAÇÃO - MENSALISTAS</v>
          </cell>
          <cell r="D273"/>
          <cell r="E273"/>
          <cell r="F273"/>
          <cell r="G273" t="str">
            <v>TOTAL</v>
          </cell>
        </row>
        <row r="274">
          <cell r="A274" t="str">
            <v>13.1</v>
          </cell>
          <cell r="B274">
            <v>250103</v>
          </cell>
          <cell r="C274" t="str">
            <v>ENCARREGADO - (OBRAS CIVIS)</v>
          </cell>
          <cell r="D274" t="str">
            <v>mês</v>
          </cell>
          <cell r="E274" t="str">
            <v>MÊS</v>
          </cell>
          <cell r="F274"/>
          <cell r="G274">
            <v>1.75</v>
          </cell>
        </row>
        <row r="275">
          <cell r="A275"/>
          <cell r="B275"/>
          <cell r="C275" t="str">
            <v>22 dias - 8h (Período de 4 meses)</v>
          </cell>
          <cell r="D275" t="str">
            <v>mês</v>
          </cell>
          <cell r="E275">
            <v>1.75</v>
          </cell>
          <cell r="F275"/>
          <cell r="G275">
            <v>1.75</v>
          </cell>
        </row>
        <row r="276">
          <cell r="A276" t="str">
            <v>GRUPO DE SERVIÇO: 189 - DIVERSOS</v>
          </cell>
          <cell r="B276"/>
          <cell r="C276"/>
          <cell r="D276"/>
          <cell r="E276"/>
          <cell r="F276"/>
          <cell r="G276"/>
        </row>
        <row r="277">
          <cell r="A277">
            <v>14</v>
          </cell>
          <cell r="B277">
            <v>270000</v>
          </cell>
          <cell r="C277" t="str">
            <v>DIVERSOS</v>
          </cell>
          <cell r="D277"/>
          <cell r="E277"/>
          <cell r="F277"/>
          <cell r="G277" t="str">
            <v>TOTAL</v>
          </cell>
        </row>
        <row r="278">
          <cell r="A278" t="str">
            <v>14.1</v>
          </cell>
          <cell r="B278">
            <v>270806</v>
          </cell>
          <cell r="C278" t="str">
            <v>PLACA DE INAUGURAÇÃO EM DURALUMÍNIO 80 X 60 CM</v>
          </cell>
          <cell r="D278" t="str">
            <v>und</v>
          </cell>
          <cell r="E278" t="str">
            <v>UNIDADE</v>
          </cell>
          <cell r="F278"/>
          <cell r="G278">
            <v>1</v>
          </cell>
        </row>
        <row r="279">
          <cell r="A279"/>
          <cell r="B279"/>
          <cell r="C279"/>
          <cell r="D279" t="str">
            <v>und</v>
          </cell>
          <cell r="E279">
            <v>1</v>
          </cell>
          <cell r="F279"/>
          <cell r="G279">
            <v>1</v>
          </cell>
        </row>
        <row r="280">
          <cell r="A280" t="str">
            <v>14.2</v>
          </cell>
          <cell r="B280">
            <v>270501</v>
          </cell>
          <cell r="C280" t="str">
            <v xml:space="preserve"> LIMPEZA FINAL DE OBRA - (OBRAS CIVIS)</v>
          </cell>
          <cell r="D280" t="str">
            <v>m²</v>
          </cell>
          <cell r="E280" t="str">
            <v>ÁREA</v>
          </cell>
          <cell r="F280"/>
          <cell r="G280">
            <v>286.85000000000002</v>
          </cell>
        </row>
        <row r="281">
          <cell r="A281"/>
          <cell r="B281"/>
          <cell r="C281" t="str">
            <v xml:space="preserve">Área total </v>
          </cell>
          <cell r="D281" t="str">
            <v>m²</v>
          </cell>
          <cell r="E281">
            <v>286.85000000000002</v>
          </cell>
          <cell r="F281"/>
          <cell r="G281">
            <v>286.85000000000002</v>
          </cell>
        </row>
        <row r="282">
          <cell r="A282" t="str">
            <v>14.3</v>
          </cell>
          <cell r="B282">
            <v>271852</v>
          </cell>
          <cell r="C282" t="str">
            <v xml:space="preserve"> LETRA CAIXA INOX ESCOVADO COLOCADA</v>
          </cell>
          <cell r="D282" t="str">
            <v>m</v>
          </cell>
          <cell r="E282" t="str">
            <v>COMPRIMENTO (M)</v>
          </cell>
          <cell r="F282"/>
          <cell r="G282">
            <v>3</v>
          </cell>
        </row>
        <row r="283">
          <cell r="A283"/>
          <cell r="B283"/>
          <cell r="C283" t="str">
            <v>Letreiro da fachada</v>
          </cell>
          <cell r="D283" t="str">
            <v>m</v>
          </cell>
          <cell r="E283">
            <v>3</v>
          </cell>
          <cell r="F283"/>
          <cell r="G283">
            <v>3</v>
          </cell>
        </row>
        <row r="284">
          <cell r="A284" t="str">
            <v>14.4</v>
          </cell>
          <cell r="B284">
            <v>271608</v>
          </cell>
          <cell r="C284" t="str">
            <v>BANCADA DE GRANITO C/ ESPELHO</v>
          </cell>
          <cell r="D284" t="str">
            <v>m²</v>
          </cell>
          <cell r="E284" t="str">
            <v>ÁREA</v>
          </cell>
          <cell r="F284"/>
          <cell r="G284">
            <v>1.68</v>
          </cell>
        </row>
        <row r="285">
          <cell r="A285"/>
          <cell r="B285"/>
          <cell r="C285" t="str">
            <v>Banheiros, Coordenação</v>
          </cell>
          <cell r="D285" t="str">
            <v>m²</v>
          </cell>
          <cell r="E285">
            <v>1.68</v>
          </cell>
          <cell r="F285"/>
          <cell r="G285">
            <v>1.68</v>
          </cell>
        </row>
        <row r="286">
          <cell r="A286" t="str">
            <v>14.5</v>
          </cell>
          <cell r="B286">
            <v>14057</v>
          </cell>
          <cell r="C286" t="str">
            <v>CAIXA DE PASSAGEM POLAR PARA AR CONDICIONADO SPLIT</v>
          </cell>
          <cell r="D286" t="str">
            <v>und</v>
          </cell>
          <cell r="E286" t="str">
            <v>UNIDADE</v>
          </cell>
          <cell r="F286"/>
          <cell r="G286">
            <v>13</v>
          </cell>
        </row>
        <row r="287">
          <cell r="A287"/>
          <cell r="B287"/>
          <cell r="C287" t="str">
            <v>Ares-condicionados</v>
          </cell>
          <cell r="D287" t="str">
            <v>und</v>
          </cell>
          <cell r="E287">
            <v>13</v>
          </cell>
          <cell r="F287"/>
          <cell r="G287">
            <v>13</v>
          </cell>
        </row>
        <row r="288">
          <cell r="A288"/>
          <cell r="B288"/>
          <cell r="C288"/>
          <cell r="D288"/>
          <cell r="E288"/>
          <cell r="F288"/>
          <cell r="G288"/>
        </row>
        <row r="289">
          <cell r="A289"/>
          <cell r="B289"/>
          <cell r="C289"/>
          <cell r="D289"/>
          <cell r="E289"/>
          <cell r="F289"/>
          <cell r="G289"/>
        </row>
        <row r="290">
          <cell r="A290"/>
          <cell r="B290"/>
          <cell r="C290"/>
          <cell r="D290"/>
          <cell r="E290"/>
          <cell r="F290"/>
          <cell r="G290"/>
        </row>
        <row r="291">
          <cell r="A291"/>
          <cell r="B291"/>
          <cell r="C291" t="str">
            <v>Elaborado por:</v>
          </cell>
          <cell r="D291"/>
          <cell r="E291"/>
          <cell r="F291"/>
          <cell r="G291"/>
        </row>
        <row r="292">
          <cell r="A292"/>
          <cell r="B292"/>
          <cell r="C292"/>
          <cell r="D292"/>
          <cell r="E292"/>
          <cell r="F292"/>
          <cell r="G292"/>
        </row>
        <row r="293">
          <cell r="A293"/>
          <cell r="B293"/>
          <cell r="C293"/>
          <cell r="D293"/>
          <cell r="E293"/>
          <cell r="F293"/>
          <cell r="G293"/>
        </row>
        <row r="294">
          <cell r="A294"/>
          <cell r="B294"/>
          <cell r="C294" t="str">
            <v>________________________________</v>
          </cell>
          <cell r="D294"/>
          <cell r="E294"/>
          <cell r="F294"/>
          <cell r="G294"/>
        </row>
        <row r="295">
          <cell r="A295"/>
          <cell r="B295"/>
          <cell r="C295" t="str">
            <v>LORRANNY PEREIRA DA SILVA</v>
          </cell>
          <cell r="D295"/>
          <cell r="E295"/>
          <cell r="F295"/>
          <cell r="G295"/>
        </row>
        <row r="296">
          <cell r="A296"/>
          <cell r="B296"/>
          <cell r="C296" t="str">
            <v>CREA: 1021148571D-GO</v>
          </cell>
          <cell r="D296"/>
          <cell r="E296"/>
          <cell r="F296"/>
          <cell r="G296"/>
        </row>
        <row r="297">
          <cell r="A297"/>
          <cell r="B297"/>
          <cell r="C297"/>
          <cell r="D297"/>
          <cell r="E297"/>
          <cell r="F297"/>
          <cell r="G297"/>
        </row>
        <row r="298">
          <cell r="A298"/>
          <cell r="B298"/>
          <cell r="C298"/>
          <cell r="D298"/>
          <cell r="E298"/>
          <cell r="F298"/>
          <cell r="G298"/>
        </row>
        <row r="299">
          <cell r="A299"/>
          <cell r="B299"/>
          <cell r="C299"/>
          <cell r="D299"/>
          <cell r="E299"/>
          <cell r="F299"/>
          <cell r="G299"/>
        </row>
        <row r="300">
          <cell r="A300"/>
          <cell r="B300"/>
          <cell r="C300"/>
          <cell r="D300"/>
          <cell r="E300"/>
          <cell r="F300"/>
          <cell r="G300"/>
        </row>
        <row r="301">
          <cell r="A301"/>
          <cell r="B301"/>
          <cell r="C301"/>
          <cell r="D301"/>
          <cell r="E301"/>
          <cell r="F301"/>
          <cell r="G301"/>
        </row>
        <row r="302">
          <cell r="A302"/>
          <cell r="B302"/>
          <cell r="C302"/>
          <cell r="D302"/>
          <cell r="E302"/>
          <cell r="F302"/>
          <cell r="G302"/>
        </row>
        <row r="303">
          <cell r="A303"/>
          <cell r="B303"/>
          <cell r="C303"/>
          <cell r="D303"/>
          <cell r="E303"/>
          <cell r="F303"/>
          <cell r="G303"/>
        </row>
        <row r="304">
          <cell r="A304"/>
          <cell r="B304"/>
          <cell r="C304"/>
          <cell r="D304"/>
          <cell r="E304"/>
          <cell r="F304"/>
          <cell r="G304"/>
        </row>
        <row r="305">
          <cell r="A305"/>
          <cell r="B305"/>
          <cell r="C305"/>
          <cell r="D305"/>
          <cell r="E305"/>
          <cell r="F305"/>
          <cell r="G305"/>
        </row>
        <row r="306">
          <cell r="A306"/>
          <cell r="B306"/>
          <cell r="C306"/>
          <cell r="D306"/>
          <cell r="E306"/>
          <cell r="F306"/>
          <cell r="G306"/>
        </row>
        <row r="307">
          <cell r="A307"/>
          <cell r="B307"/>
          <cell r="C307"/>
          <cell r="D307"/>
          <cell r="E307"/>
          <cell r="F307"/>
          <cell r="G307"/>
        </row>
        <row r="308">
          <cell r="A308"/>
          <cell r="B308"/>
          <cell r="C308"/>
          <cell r="D308"/>
          <cell r="E308"/>
          <cell r="F308"/>
          <cell r="G308"/>
        </row>
        <row r="309">
          <cell r="A309"/>
          <cell r="B309"/>
          <cell r="C309"/>
          <cell r="D309"/>
          <cell r="E309"/>
          <cell r="F309"/>
          <cell r="G309"/>
        </row>
        <row r="310">
          <cell r="A310"/>
          <cell r="B310"/>
          <cell r="C310"/>
          <cell r="D310"/>
          <cell r="E310"/>
          <cell r="F310"/>
          <cell r="G310"/>
        </row>
        <row r="311">
          <cell r="A311"/>
          <cell r="B311"/>
          <cell r="C311"/>
          <cell r="D311"/>
          <cell r="E311"/>
          <cell r="F311"/>
          <cell r="G311"/>
        </row>
        <row r="312">
          <cell r="A312"/>
          <cell r="B312"/>
          <cell r="C312"/>
          <cell r="D312"/>
          <cell r="E312"/>
          <cell r="F312"/>
          <cell r="G312"/>
        </row>
        <row r="313">
          <cell r="A313"/>
          <cell r="B313"/>
          <cell r="C313"/>
          <cell r="D313"/>
          <cell r="E313"/>
          <cell r="F313"/>
          <cell r="G313"/>
        </row>
        <row r="314">
          <cell r="A314"/>
          <cell r="B314"/>
          <cell r="C314"/>
          <cell r="D314"/>
          <cell r="E314"/>
          <cell r="F314"/>
          <cell r="G314"/>
        </row>
        <row r="315">
          <cell r="A315"/>
          <cell r="B315"/>
          <cell r="C315"/>
          <cell r="D315"/>
          <cell r="E315"/>
          <cell r="F315"/>
          <cell r="G315"/>
        </row>
        <row r="316">
          <cell r="A316"/>
          <cell r="B316"/>
          <cell r="C316"/>
          <cell r="D316"/>
          <cell r="E316"/>
          <cell r="F316"/>
          <cell r="G316"/>
        </row>
        <row r="317">
          <cell r="A317"/>
          <cell r="B317"/>
          <cell r="C317"/>
          <cell r="D317"/>
          <cell r="E317"/>
          <cell r="F317"/>
          <cell r="G317"/>
        </row>
        <row r="318">
          <cell r="A318"/>
          <cell r="B318"/>
          <cell r="C318"/>
          <cell r="D318"/>
          <cell r="E318"/>
          <cell r="F318"/>
          <cell r="G318"/>
        </row>
        <row r="319">
          <cell r="A319"/>
          <cell r="B319"/>
          <cell r="C319"/>
          <cell r="D319"/>
          <cell r="E319"/>
          <cell r="F319"/>
          <cell r="G319"/>
        </row>
        <row r="320">
          <cell r="A320"/>
          <cell r="B320"/>
          <cell r="C320"/>
          <cell r="D320"/>
          <cell r="E320"/>
          <cell r="F320"/>
          <cell r="G320"/>
        </row>
        <row r="321">
          <cell r="A321"/>
          <cell r="B321"/>
          <cell r="C321"/>
          <cell r="D321"/>
          <cell r="E321"/>
          <cell r="F321"/>
          <cell r="G321"/>
        </row>
        <row r="322">
          <cell r="A322"/>
          <cell r="B322"/>
          <cell r="C322"/>
          <cell r="D322"/>
          <cell r="E322"/>
          <cell r="F322"/>
          <cell r="G322"/>
        </row>
        <row r="323">
          <cell r="A323"/>
          <cell r="B323"/>
          <cell r="C323"/>
          <cell r="D323"/>
          <cell r="E323"/>
          <cell r="F323"/>
          <cell r="G323"/>
        </row>
        <row r="324">
          <cell r="A324"/>
          <cell r="B324"/>
          <cell r="C324"/>
          <cell r="D324"/>
          <cell r="E324"/>
          <cell r="F324"/>
          <cell r="G324"/>
        </row>
        <row r="325">
          <cell r="A325"/>
          <cell r="B325"/>
          <cell r="C325"/>
          <cell r="D325"/>
          <cell r="E325"/>
          <cell r="F325"/>
          <cell r="G325"/>
        </row>
        <row r="326">
          <cell r="A326"/>
          <cell r="B326"/>
          <cell r="C326"/>
          <cell r="D326"/>
          <cell r="E326"/>
          <cell r="F326"/>
          <cell r="G326"/>
        </row>
        <row r="327">
          <cell r="A327"/>
          <cell r="B327"/>
          <cell r="C327"/>
          <cell r="D327"/>
          <cell r="E327"/>
          <cell r="F327"/>
          <cell r="G327"/>
        </row>
        <row r="328">
          <cell r="A328"/>
          <cell r="B328"/>
          <cell r="C328"/>
          <cell r="D328"/>
          <cell r="E328"/>
          <cell r="F328"/>
          <cell r="G328"/>
        </row>
        <row r="329">
          <cell r="A329"/>
          <cell r="B329"/>
          <cell r="C329"/>
          <cell r="D329"/>
          <cell r="E329"/>
          <cell r="F329"/>
          <cell r="G329"/>
        </row>
        <row r="330">
          <cell r="A330"/>
          <cell r="B330"/>
          <cell r="C330"/>
          <cell r="D330"/>
          <cell r="E330"/>
          <cell r="F330"/>
          <cell r="G330"/>
        </row>
        <row r="331">
          <cell r="A331"/>
          <cell r="B331"/>
          <cell r="C331"/>
          <cell r="D331"/>
          <cell r="E331"/>
          <cell r="F331"/>
          <cell r="G331"/>
        </row>
        <row r="332">
          <cell r="A332"/>
          <cell r="B332"/>
          <cell r="C332"/>
          <cell r="D332"/>
          <cell r="E332"/>
          <cell r="F332"/>
          <cell r="G332"/>
        </row>
        <row r="333">
          <cell r="A333"/>
          <cell r="B333"/>
          <cell r="C333"/>
          <cell r="D333"/>
          <cell r="E333"/>
          <cell r="F333"/>
          <cell r="G333"/>
        </row>
        <row r="334">
          <cell r="A334"/>
          <cell r="B334"/>
          <cell r="C334"/>
          <cell r="D334"/>
          <cell r="E334"/>
          <cell r="F334"/>
          <cell r="G334"/>
        </row>
        <row r="335">
          <cell r="A335"/>
          <cell r="B335"/>
          <cell r="C335"/>
          <cell r="D335"/>
          <cell r="E335"/>
          <cell r="F335"/>
          <cell r="G335"/>
        </row>
        <row r="336">
          <cell r="A336"/>
          <cell r="B336"/>
          <cell r="C336"/>
          <cell r="D336"/>
          <cell r="E336"/>
          <cell r="F336"/>
          <cell r="G336"/>
        </row>
        <row r="337">
          <cell r="A337"/>
          <cell r="B337"/>
          <cell r="C337"/>
          <cell r="D337"/>
          <cell r="E337"/>
          <cell r="F337"/>
          <cell r="G337"/>
        </row>
        <row r="338">
          <cell r="A338"/>
          <cell r="B338"/>
          <cell r="C338"/>
          <cell r="D338"/>
          <cell r="E338"/>
          <cell r="F338"/>
          <cell r="G338"/>
        </row>
        <row r="339">
          <cell r="A339"/>
          <cell r="B339"/>
          <cell r="C339"/>
          <cell r="D339"/>
          <cell r="E339"/>
          <cell r="F339"/>
          <cell r="G339"/>
        </row>
        <row r="340">
          <cell r="A340"/>
          <cell r="B340"/>
          <cell r="C340"/>
          <cell r="D340"/>
          <cell r="E340"/>
          <cell r="F340"/>
          <cell r="G340"/>
        </row>
        <row r="341">
          <cell r="A341"/>
          <cell r="B341"/>
          <cell r="C341"/>
          <cell r="D341"/>
          <cell r="E341"/>
          <cell r="F341"/>
          <cell r="G341"/>
        </row>
        <row r="342">
          <cell r="A342"/>
          <cell r="B342"/>
          <cell r="C342"/>
          <cell r="D342"/>
          <cell r="E342"/>
          <cell r="F342"/>
          <cell r="G342"/>
        </row>
        <row r="343">
          <cell r="A343"/>
          <cell r="B343"/>
          <cell r="C343"/>
          <cell r="D343"/>
          <cell r="E343"/>
          <cell r="F343"/>
          <cell r="G343"/>
        </row>
        <row r="344">
          <cell r="A344"/>
          <cell r="B344"/>
          <cell r="C344"/>
          <cell r="D344"/>
          <cell r="E344"/>
          <cell r="F344"/>
          <cell r="G344"/>
        </row>
        <row r="345">
          <cell r="A345"/>
          <cell r="B345"/>
          <cell r="C345"/>
          <cell r="D345"/>
          <cell r="E345"/>
          <cell r="F345"/>
          <cell r="G345"/>
        </row>
        <row r="346">
          <cell r="A346"/>
          <cell r="B346"/>
          <cell r="C346"/>
          <cell r="D346"/>
          <cell r="E346"/>
          <cell r="F346"/>
          <cell r="G346"/>
        </row>
        <row r="347">
          <cell r="A347"/>
          <cell r="B347"/>
          <cell r="C347"/>
          <cell r="D347"/>
          <cell r="E347"/>
          <cell r="F347"/>
          <cell r="G347"/>
        </row>
        <row r="348">
          <cell r="A348"/>
          <cell r="B348"/>
          <cell r="C348"/>
          <cell r="D348"/>
          <cell r="E348"/>
          <cell r="F348"/>
          <cell r="G348"/>
        </row>
        <row r="349">
          <cell r="A349"/>
          <cell r="B349"/>
          <cell r="C349"/>
          <cell r="D349"/>
          <cell r="E349"/>
          <cell r="F349"/>
          <cell r="G349"/>
        </row>
        <row r="350">
          <cell r="A350"/>
          <cell r="B350"/>
          <cell r="C350"/>
          <cell r="D350"/>
          <cell r="E350"/>
          <cell r="F350"/>
          <cell r="G350"/>
        </row>
        <row r="351">
          <cell r="A351"/>
          <cell r="B351"/>
          <cell r="C351"/>
          <cell r="D351"/>
          <cell r="E351"/>
          <cell r="F351"/>
          <cell r="G351"/>
        </row>
        <row r="352">
          <cell r="A352"/>
          <cell r="B352"/>
          <cell r="C352"/>
          <cell r="D352"/>
          <cell r="E352"/>
          <cell r="F352"/>
          <cell r="G352"/>
        </row>
        <row r="353">
          <cell r="A353"/>
          <cell r="B353"/>
          <cell r="C353"/>
          <cell r="D353"/>
          <cell r="E353"/>
          <cell r="F353"/>
          <cell r="G353"/>
        </row>
        <row r="354">
          <cell r="A354"/>
          <cell r="B354"/>
          <cell r="C354"/>
          <cell r="D354"/>
          <cell r="E354"/>
          <cell r="F354"/>
          <cell r="G354"/>
        </row>
        <row r="355">
          <cell r="A355"/>
          <cell r="B355"/>
          <cell r="C355"/>
          <cell r="D355"/>
          <cell r="E355"/>
          <cell r="F355"/>
          <cell r="G355"/>
        </row>
        <row r="356">
          <cell r="A356"/>
          <cell r="B356"/>
          <cell r="C356"/>
          <cell r="D356"/>
          <cell r="E356"/>
          <cell r="F356"/>
          <cell r="G356"/>
        </row>
        <row r="357">
          <cell r="A357"/>
          <cell r="B357"/>
          <cell r="C357"/>
          <cell r="D357"/>
          <cell r="E357"/>
          <cell r="F357"/>
          <cell r="G357"/>
        </row>
        <row r="358">
          <cell r="A358"/>
          <cell r="B358"/>
          <cell r="C358"/>
          <cell r="D358"/>
          <cell r="E358"/>
          <cell r="F358"/>
          <cell r="G358"/>
        </row>
        <row r="359">
          <cell r="A359"/>
          <cell r="B359"/>
          <cell r="C359"/>
          <cell r="D359"/>
          <cell r="E359"/>
          <cell r="F359"/>
          <cell r="G359"/>
        </row>
        <row r="360">
          <cell r="A360"/>
          <cell r="B360"/>
          <cell r="C360"/>
          <cell r="D360"/>
          <cell r="E360"/>
          <cell r="F360"/>
          <cell r="G360"/>
        </row>
        <row r="361">
          <cell r="A361"/>
          <cell r="B361"/>
          <cell r="C361"/>
          <cell r="D361"/>
          <cell r="E361"/>
          <cell r="F361"/>
          <cell r="G361"/>
        </row>
        <row r="362">
          <cell r="A362"/>
          <cell r="B362"/>
          <cell r="C362"/>
          <cell r="D362"/>
          <cell r="E362"/>
          <cell r="F362"/>
          <cell r="G362"/>
        </row>
        <row r="363">
          <cell r="A363"/>
          <cell r="B363"/>
          <cell r="C363"/>
          <cell r="D363"/>
          <cell r="E363"/>
          <cell r="F363"/>
          <cell r="G363"/>
        </row>
        <row r="364">
          <cell r="A364"/>
          <cell r="B364"/>
          <cell r="C364"/>
          <cell r="D364"/>
          <cell r="E364"/>
          <cell r="F364"/>
          <cell r="G364"/>
        </row>
        <row r="365">
          <cell r="A365"/>
          <cell r="B365"/>
          <cell r="C365"/>
          <cell r="D365"/>
          <cell r="E365"/>
          <cell r="F365"/>
          <cell r="G365"/>
        </row>
        <row r="366">
          <cell r="A366"/>
          <cell r="B366"/>
          <cell r="C366"/>
          <cell r="D366"/>
          <cell r="E366"/>
          <cell r="F366"/>
          <cell r="G366"/>
        </row>
        <row r="367">
          <cell r="A367"/>
          <cell r="B367"/>
          <cell r="C367"/>
          <cell r="D367"/>
          <cell r="E367"/>
          <cell r="F367"/>
          <cell r="G367"/>
        </row>
        <row r="368">
          <cell r="A368"/>
          <cell r="B368"/>
          <cell r="C368"/>
          <cell r="D368"/>
          <cell r="E368"/>
          <cell r="F368"/>
          <cell r="G368"/>
        </row>
        <row r="369">
          <cell r="A369"/>
          <cell r="B369"/>
          <cell r="C369"/>
          <cell r="D369"/>
          <cell r="E369"/>
          <cell r="F369"/>
          <cell r="G369"/>
        </row>
        <row r="370">
          <cell r="A370"/>
          <cell r="B370"/>
          <cell r="C370"/>
          <cell r="D370"/>
          <cell r="E370"/>
          <cell r="F370"/>
          <cell r="G370"/>
        </row>
        <row r="371">
          <cell r="A371"/>
          <cell r="B371"/>
          <cell r="C371"/>
          <cell r="D371"/>
          <cell r="E371"/>
          <cell r="F371"/>
          <cell r="G371"/>
        </row>
        <row r="372">
          <cell r="A372"/>
          <cell r="B372"/>
          <cell r="C372"/>
          <cell r="D372"/>
          <cell r="E372"/>
          <cell r="F372"/>
          <cell r="G372"/>
        </row>
        <row r="373">
          <cell r="A373"/>
          <cell r="B373"/>
          <cell r="C373"/>
          <cell r="D373"/>
          <cell r="E373"/>
          <cell r="F373"/>
          <cell r="G373"/>
        </row>
        <row r="374">
          <cell r="A374"/>
          <cell r="B374"/>
          <cell r="C374"/>
          <cell r="D374"/>
          <cell r="E374"/>
          <cell r="F374"/>
          <cell r="G374"/>
        </row>
        <row r="375">
          <cell r="A375"/>
          <cell r="B375"/>
          <cell r="C375"/>
          <cell r="D375"/>
          <cell r="E375"/>
          <cell r="F375"/>
          <cell r="G375"/>
        </row>
        <row r="376">
          <cell r="A376"/>
          <cell r="B376"/>
          <cell r="C376"/>
          <cell r="D376"/>
          <cell r="E376"/>
          <cell r="F376"/>
          <cell r="G376"/>
        </row>
        <row r="377">
          <cell r="A377"/>
          <cell r="B377"/>
          <cell r="C377"/>
          <cell r="D377"/>
          <cell r="E377"/>
          <cell r="F377"/>
          <cell r="G377"/>
        </row>
        <row r="378">
          <cell r="A378"/>
          <cell r="B378"/>
          <cell r="C378"/>
          <cell r="D378"/>
          <cell r="E378"/>
          <cell r="F378"/>
          <cell r="G378"/>
        </row>
        <row r="379">
          <cell r="A379"/>
          <cell r="B379"/>
          <cell r="C379"/>
          <cell r="D379"/>
          <cell r="E379"/>
          <cell r="F379"/>
          <cell r="G379"/>
        </row>
        <row r="380">
          <cell r="A380"/>
          <cell r="B380"/>
          <cell r="C380"/>
          <cell r="D380"/>
          <cell r="E380"/>
          <cell r="F380"/>
          <cell r="G380"/>
        </row>
        <row r="381">
          <cell r="A381"/>
          <cell r="B381"/>
          <cell r="C381"/>
          <cell r="D381"/>
          <cell r="E381"/>
          <cell r="F381"/>
          <cell r="G381"/>
        </row>
        <row r="382">
          <cell r="A382"/>
          <cell r="B382"/>
          <cell r="C382"/>
          <cell r="D382"/>
          <cell r="E382"/>
          <cell r="F382"/>
          <cell r="G382"/>
        </row>
        <row r="383">
          <cell r="A383"/>
          <cell r="B383"/>
          <cell r="C383"/>
          <cell r="D383"/>
          <cell r="E383"/>
          <cell r="F383"/>
          <cell r="G383"/>
        </row>
        <row r="384">
          <cell r="A384"/>
          <cell r="B384"/>
          <cell r="C384"/>
          <cell r="D384"/>
          <cell r="E384"/>
          <cell r="F384"/>
          <cell r="G384"/>
        </row>
        <row r="385">
          <cell r="A385"/>
          <cell r="B385"/>
          <cell r="C385"/>
          <cell r="D385"/>
          <cell r="E385"/>
          <cell r="F385"/>
          <cell r="G385"/>
        </row>
        <row r="386">
          <cell r="A386"/>
          <cell r="B386"/>
          <cell r="C386"/>
          <cell r="D386"/>
          <cell r="E386"/>
          <cell r="F386"/>
          <cell r="G386"/>
        </row>
        <row r="387">
          <cell r="A387"/>
          <cell r="B387"/>
          <cell r="C387"/>
          <cell r="D387"/>
          <cell r="E387"/>
          <cell r="F387"/>
          <cell r="G387"/>
        </row>
        <row r="388">
          <cell r="A388"/>
          <cell r="B388"/>
          <cell r="C388"/>
          <cell r="D388"/>
          <cell r="E388"/>
          <cell r="F388"/>
          <cell r="G388"/>
        </row>
        <row r="389">
          <cell r="A389"/>
          <cell r="B389"/>
          <cell r="C389"/>
          <cell r="D389"/>
          <cell r="E389"/>
          <cell r="F389"/>
          <cell r="G389"/>
        </row>
        <row r="390">
          <cell r="A390"/>
          <cell r="B390"/>
          <cell r="C390"/>
          <cell r="D390"/>
          <cell r="E390"/>
          <cell r="F390"/>
          <cell r="G390"/>
        </row>
        <row r="391">
          <cell r="A391"/>
          <cell r="B391"/>
          <cell r="C391"/>
          <cell r="D391"/>
          <cell r="E391"/>
          <cell r="F391"/>
          <cell r="G391"/>
        </row>
        <row r="392">
          <cell r="A392"/>
          <cell r="B392"/>
          <cell r="C392"/>
          <cell r="D392"/>
          <cell r="E392"/>
          <cell r="F392"/>
          <cell r="G392"/>
        </row>
        <row r="393">
          <cell r="A393"/>
          <cell r="B393"/>
          <cell r="C393"/>
          <cell r="D393"/>
          <cell r="E393"/>
          <cell r="F393"/>
          <cell r="G393"/>
        </row>
        <row r="394">
          <cell r="A394"/>
          <cell r="B394"/>
          <cell r="C394"/>
          <cell r="D394"/>
          <cell r="E394"/>
          <cell r="F394"/>
          <cell r="G394"/>
        </row>
        <row r="395">
          <cell r="A395"/>
          <cell r="B395"/>
          <cell r="C395"/>
          <cell r="D395"/>
          <cell r="E395"/>
          <cell r="F395"/>
          <cell r="G395"/>
        </row>
        <row r="396">
          <cell r="A396"/>
          <cell r="B396"/>
          <cell r="C396"/>
          <cell r="D396"/>
          <cell r="E396"/>
          <cell r="F396"/>
          <cell r="G396"/>
        </row>
        <row r="397">
          <cell r="A397"/>
          <cell r="B397"/>
          <cell r="C397"/>
          <cell r="D397"/>
          <cell r="E397"/>
          <cell r="F397"/>
          <cell r="G397"/>
        </row>
        <row r="398">
          <cell r="A398"/>
          <cell r="B398"/>
          <cell r="C398"/>
          <cell r="D398"/>
          <cell r="E398"/>
          <cell r="F398"/>
          <cell r="G398"/>
        </row>
        <row r="399">
          <cell r="A399"/>
          <cell r="B399"/>
          <cell r="C399"/>
          <cell r="D399"/>
          <cell r="E399"/>
          <cell r="F399"/>
          <cell r="G399"/>
        </row>
        <row r="400">
          <cell r="A400"/>
          <cell r="B400"/>
          <cell r="C400"/>
          <cell r="D400"/>
          <cell r="E400"/>
          <cell r="F400"/>
          <cell r="G400"/>
        </row>
        <row r="401">
          <cell r="A401"/>
          <cell r="B401"/>
          <cell r="C401"/>
          <cell r="D401"/>
          <cell r="E401"/>
          <cell r="F401"/>
          <cell r="G401"/>
        </row>
        <row r="402">
          <cell r="A402"/>
          <cell r="B402"/>
          <cell r="C402"/>
          <cell r="D402"/>
          <cell r="E402"/>
          <cell r="F402"/>
          <cell r="G402"/>
        </row>
        <row r="403">
          <cell r="A403"/>
          <cell r="B403"/>
          <cell r="C403"/>
          <cell r="D403"/>
          <cell r="E403"/>
          <cell r="F403"/>
          <cell r="G403"/>
        </row>
        <row r="404">
          <cell r="A404"/>
          <cell r="B404"/>
          <cell r="C404"/>
          <cell r="D404"/>
          <cell r="E404"/>
          <cell r="F404"/>
          <cell r="G404"/>
        </row>
        <row r="405">
          <cell r="A405"/>
          <cell r="B405"/>
          <cell r="C405"/>
          <cell r="D405"/>
          <cell r="E405"/>
          <cell r="F405"/>
          <cell r="G405"/>
        </row>
        <row r="406">
          <cell r="A406"/>
          <cell r="B406"/>
          <cell r="C406"/>
          <cell r="D406"/>
          <cell r="E406"/>
          <cell r="F406"/>
          <cell r="G406"/>
        </row>
        <row r="407">
          <cell r="A407"/>
          <cell r="B407"/>
          <cell r="C407"/>
          <cell r="D407"/>
          <cell r="E407"/>
          <cell r="F407"/>
          <cell r="G407"/>
        </row>
        <row r="408">
          <cell r="A408"/>
          <cell r="B408"/>
          <cell r="C408"/>
          <cell r="D408"/>
          <cell r="E408"/>
          <cell r="F408"/>
          <cell r="G408"/>
        </row>
        <row r="409">
          <cell r="A409"/>
          <cell r="B409"/>
          <cell r="C409"/>
          <cell r="D409"/>
          <cell r="E409"/>
          <cell r="F409"/>
          <cell r="G409"/>
        </row>
        <row r="410">
          <cell r="A410"/>
          <cell r="B410"/>
          <cell r="C410"/>
          <cell r="D410"/>
          <cell r="E410"/>
          <cell r="F410"/>
          <cell r="G410"/>
        </row>
        <row r="411">
          <cell r="A411"/>
          <cell r="B411"/>
          <cell r="C411"/>
          <cell r="D411"/>
          <cell r="E411"/>
          <cell r="F411"/>
          <cell r="G411"/>
        </row>
        <row r="412">
          <cell r="A412"/>
          <cell r="B412"/>
          <cell r="C412"/>
          <cell r="D412"/>
          <cell r="E412"/>
          <cell r="F412"/>
          <cell r="G412"/>
        </row>
        <row r="413">
          <cell r="A413"/>
          <cell r="B413"/>
          <cell r="C413"/>
          <cell r="D413"/>
          <cell r="E413"/>
          <cell r="F413"/>
          <cell r="G413"/>
        </row>
        <row r="414">
          <cell r="A414"/>
          <cell r="B414"/>
          <cell r="C414"/>
          <cell r="D414"/>
          <cell r="E414"/>
          <cell r="F414"/>
          <cell r="G414"/>
        </row>
        <row r="415">
          <cell r="A415"/>
          <cell r="B415"/>
          <cell r="C415"/>
          <cell r="D415"/>
          <cell r="E415"/>
          <cell r="F415"/>
          <cell r="G415"/>
        </row>
        <row r="416">
          <cell r="A416"/>
          <cell r="B416"/>
          <cell r="C416"/>
          <cell r="D416"/>
          <cell r="E416"/>
          <cell r="F416"/>
          <cell r="G416"/>
        </row>
        <row r="417">
          <cell r="A417"/>
          <cell r="B417"/>
          <cell r="C417"/>
          <cell r="D417"/>
          <cell r="E417"/>
          <cell r="F417"/>
          <cell r="G417"/>
        </row>
        <row r="418">
          <cell r="A418"/>
          <cell r="B418"/>
          <cell r="C418"/>
          <cell r="D418"/>
          <cell r="E418"/>
          <cell r="F418"/>
          <cell r="G418"/>
        </row>
        <row r="419">
          <cell r="A419"/>
          <cell r="B419"/>
          <cell r="C419"/>
          <cell r="D419"/>
          <cell r="E419"/>
          <cell r="F419"/>
          <cell r="G419"/>
        </row>
        <row r="420">
          <cell r="A420"/>
          <cell r="B420"/>
          <cell r="C420"/>
          <cell r="D420"/>
          <cell r="E420"/>
          <cell r="F420"/>
          <cell r="G420"/>
        </row>
        <row r="421">
          <cell r="A421"/>
          <cell r="B421"/>
          <cell r="C421"/>
          <cell r="D421"/>
          <cell r="E421"/>
          <cell r="F421"/>
          <cell r="G421"/>
        </row>
        <row r="422">
          <cell r="A422"/>
          <cell r="B422"/>
          <cell r="C422"/>
          <cell r="D422"/>
          <cell r="E422"/>
          <cell r="F422"/>
          <cell r="G422"/>
        </row>
        <row r="423">
          <cell r="A423"/>
          <cell r="B423"/>
          <cell r="C423"/>
          <cell r="D423"/>
          <cell r="E423"/>
          <cell r="F423"/>
          <cell r="G423"/>
        </row>
        <row r="424">
          <cell r="A424"/>
          <cell r="B424"/>
          <cell r="C424"/>
          <cell r="D424"/>
          <cell r="E424"/>
          <cell r="F424"/>
          <cell r="G424"/>
        </row>
        <row r="425">
          <cell r="A425"/>
          <cell r="B425"/>
          <cell r="C425"/>
          <cell r="D425"/>
          <cell r="E425"/>
          <cell r="F425"/>
          <cell r="G425"/>
        </row>
        <row r="426">
          <cell r="A426"/>
          <cell r="B426"/>
          <cell r="C426"/>
          <cell r="D426"/>
          <cell r="E426"/>
          <cell r="F426"/>
          <cell r="G426"/>
        </row>
        <row r="427">
          <cell r="A427"/>
          <cell r="B427"/>
          <cell r="C427"/>
          <cell r="D427"/>
          <cell r="E427"/>
          <cell r="F427"/>
          <cell r="G427"/>
        </row>
        <row r="428">
          <cell r="A428"/>
          <cell r="B428"/>
          <cell r="C428"/>
          <cell r="D428"/>
          <cell r="E428"/>
          <cell r="F428"/>
          <cell r="G428"/>
        </row>
        <row r="429">
          <cell r="A429"/>
          <cell r="B429"/>
          <cell r="C429"/>
          <cell r="D429"/>
          <cell r="E429"/>
          <cell r="F429"/>
          <cell r="G429"/>
        </row>
        <row r="430">
          <cell r="A430"/>
          <cell r="B430"/>
          <cell r="C430"/>
          <cell r="D430"/>
          <cell r="E430"/>
          <cell r="F430"/>
          <cell r="G430"/>
        </row>
        <row r="431">
          <cell r="A431"/>
          <cell r="B431"/>
          <cell r="C431"/>
          <cell r="D431"/>
          <cell r="E431"/>
          <cell r="F431"/>
          <cell r="G431"/>
        </row>
        <row r="432">
          <cell r="A432"/>
          <cell r="B432"/>
          <cell r="C432"/>
          <cell r="D432"/>
          <cell r="E432"/>
          <cell r="F432"/>
          <cell r="G432"/>
        </row>
        <row r="433">
          <cell r="A433"/>
          <cell r="B433"/>
          <cell r="C433"/>
          <cell r="D433"/>
          <cell r="E433"/>
          <cell r="F433"/>
          <cell r="G433"/>
        </row>
        <row r="434">
          <cell r="A434"/>
          <cell r="B434"/>
          <cell r="C434"/>
          <cell r="D434"/>
          <cell r="E434"/>
          <cell r="F434"/>
          <cell r="G434"/>
        </row>
        <row r="435">
          <cell r="A435"/>
          <cell r="B435"/>
          <cell r="C435"/>
          <cell r="D435"/>
          <cell r="E435"/>
          <cell r="F435"/>
          <cell r="G435"/>
        </row>
        <row r="436">
          <cell r="A436"/>
          <cell r="B436"/>
          <cell r="C436"/>
          <cell r="D436"/>
          <cell r="E436"/>
          <cell r="F436"/>
          <cell r="G436"/>
        </row>
        <row r="437">
          <cell r="A437"/>
          <cell r="B437"/>
          <cell r="C437"/>
          <cell r="D437"/>
          <cell r="E437"/>
          <cell r="F437"/>
          <cell r="G437"/>
        </row>
        <row r="438">
          <cell r="A438"/>
          <cell r="B438"/>
          <cell r="C438"/>
          <cell r="D438"/>
          <cell r="E438"/>
          <cell r="F438"/>
          <cell r="G438"/>
        </row>
        <row r="439">
          <cell r="A439"/>
          <cell r="B439"/>
          <cell r="C439"/>
          <cell r="D439"/>
          <cell r="E439"/>
          <cell r="F439"/>
          <cell r="G439"/>
        </row>
        <row r="440">
          <cell r="A440"/>
          <cell r="B440"/>
          <cell r="C440"/>
          <cell r="D440"/>
          <cell r="E440"/>
          <cell r="F440"/>
          <cell r="G440"/>
        </row>
        <row r="441">
          <cell r="A441"/>
          <cell r="B441"/>
          <cell r="C441"/>
          <cell r="D441"/>
          <cell r="E441"/>
          <cell r="F441"/>
          <cell r="G441"/>
        </row>
        <row r="442">
          <cell r="A442"/>
          <cell r="B442"/>
          <cell r="C442"/>
          <cell r="D442"/>
          <cell r="E442"/>
          <cell r="F442"/>
          <cell r="G442"/>
        </row>
        <row r="443">
          <cell r="A443"/>
          <cell r="B443"/>
          <cell r="C443"/>
          <cell r="D443"/>
          <cell r="E443"/>
          <cell r="F443"/>
          <cell r="G443"/>
        </row>
        <row r="444">
          <cell r="A444"/>
          <cell r="B444"/>
          <cell r="C444"/>
          <cell r="D444"/>
          <cell r="E444"/>
          <cell r="F444"/>
          <cell r="G444"/>
        </row>
        <row r="445">
          <cell r="A445"/>
          <cell r="B445"/>
          <cell r="C445"/>
          <cell r="D445"/>
          <cell r="E445"/>
          <cell r="F445"/>
          <cell r="G445"/>
        </row>
        <row r="446">
          <cell r="A446"/>
          <cell r="B446"/>
          <cell r="C446"/>
          <cell r="D446"/>
          <cell r="E446"/>
          <cell r="F446"/>
          <cell r="G446"/>
        </row>
        <row r="447">
          <cell r="A447"/>
          <cell r="B447"/>
          <cell r="C447"/>
          <cell r="D447"/>
          <cell r="E447"/>
          <cell r="F447"/>
          <cell r="G447"/>
        </row>
        <row r="448">
          <cell r="A448"/>
          <cell r="B448"/>
          <cell r="C448"/>
          <cell r="D448"/>
          <cell r="E448"/>
          <cell r="F448"/>
          <cell r="G448"/>
        </row>
        <row r="449">
          <cell r="A449"/>
          <cell r="B449"/>
          <cell r="C449"/>
          <cell r="D449"/>
          <cell r="E449"/>
          <cell r="F449"/>
          <cell r="G449"/>
        </row>
        <row r="450">
          <cell r="A450"/>
          <cell r="B450"/>
          <cell r="C450"/>
          <cell r="D450"/>
          <cell r="E450"/>
          <cell r="F450"/>
          <cell r="G450"/>
        </row>
        <row r="451">
          <cell r="A451"/>
          <cell r="B451"/>
          <cell r="C451"/>
          <cell r="D451"/>
          <cell r="E451"/>
          <cell r="F451"/>
          <cell r="G451"/>
        </row>
        <row r="452">
          <cell r="A452"/>
          <cell r="B452"/>
          <cell r="C452"/>
          <cell r="D452"/>
          <cell r="E452"/>
          <cell r="F452"/>
          <cell r="G452"/>
        </row>
        <row r="453">
          <cell r="A453"/>
          <cell r="B453"/>
          <cell r="C453"/>
          <cell r="D453"/>
          <cell r="E453"/>
          <cell r="F453"/>
          <cell r="G453"/>
        </row>
        <row r="454">
          <cell r="A454"/>
          <cell r="B454"/>
          <cell r="C454"/>
          <cell r="D454"/>
          <cell r="E454"/>
          <cell r="F454"/>
          <cell r="G454"/>
        </row>
        <row r="455">
          <cell r="A455"/>
          <cell r="B455"/>
          <cell r="C455"/>
          <cell r="D455"/>
          <cell r="E455"/>
          <cell r="F455"/>
          <cell r="G455"/>
        </row>
        <row r="456">
          <cell r="A456"/>
          <cell r="B456"/>
          <cell r="C456"/>
          <cell r="D456"/>
          <cell r="E456"/>
          <cell r="F456"/>
          <cell r="G456"/>
        </row>
        <row r="457">
          <cell r="A457"/>
          <cell r="B457"/>
          <cell r="C457"/>
          <cell r="D457"/>
          <cell r="E457"/>
          <cell r="F457"/>
          <cell r="G457"/>
        </row>
        <row r="458">
          <cell r="A458"/>
          <cell r="B458"/>
          <cell r="C458"/>
          <cell r="D458"/>
          <cell r="E458"/>
          <cell r="F458"/>
          <cell r="G458"/>
        </row>
        <row r="459">
          <cell r="A459"/>
          <cell r="B459"/>
          <cell r="C459"/>
          <cell r="D459"/>
          <cell r="E459"/>
          <cell r="F459"/>
          <cell r="G459"/>
        </row>
        <row r="460">
          <cell r="A460"/>
          <cell r="B460"/>
          <cell r="C460"/>
          <cell r="D460"/>
          <cell r="E460"/>
          <cell r="F460"/>
          <cell r="G460"/>
        </row>
        <row r="461">
          <cell r="A461"/>
          <cell r="B461"/>
          <cell r="C461"/>
          <cell r="D461"/>
          <cell r="E461"/>
          <cell r="F461"/>
          <cell r="G461"/>
        </row>
        <row r="462">
          <cell r="A462"/>
          <cell r="B462"/>
          <cell r="C462"/>
          <cell r="D462"/>
          <cell r="E462"/>
          <cell r="F462"/>
          <cell r="G462"/>
        </row>
        <row r="463">
          <cell r="A463"/>
          <cell r="B463"/>
          <cell r="C463"/>
          <cell r="D463"/>
          <cell r="E463"/>
          <cell r="F463"/>
          <cell r="G463"/>
        </row>
        <row r="464">
          <cell r="A464"/>
          <cell r="B464"/>
          <cell r="C464"/>
          <cell r="D464"/>
          <cell r="E464"/>
          <cell r="F464"/>
          <cell r="G464"/>
        </row>
        <row r="465">
          <cell r="A465"/>
          <cell r="B465"/>
          <cell r="C465"/>
          <cell r="D465"/>
          <cell r="E465"/>
          <cell r="F465"/>
          <cell r="G465"/>
        </row>
        <row r="466">
          <cell r="A466"/>
          <cell r="B466"/>
          <cell r="C466"/>
          <cell r="D466"/>
          <cell r="E466"/>
          <cell r="F466"/>
          <cell r="G466"/>
        </row>
        <row r="467">
          <cell r="A467"/>
          <cell r="B467"/>
          <cell r="C467"/>
          <cell r="D467"/>
          <cell r="E467"/>
          <cell r="F467"/>
          <cell r="G467"/>
        </row>
        <row r="468">
          <cell r="A468"/>
          <cell r="B468"/>
          <cell r="C468"/>
          <cell r="D468"/>
          <cell r="E468"/>
          <cell r="F468"/>
          <cell r="G468"/>
        </row>
        <row r="469">
          <cell r="A469"/>
          <cell r="B469"/>
          <cell r="C469"/>
          <cell r="D469"/>
          <cell r="E469"/>
          <cell r="F469"/>
          <cell r="G469"/>
        </row>
        <row r="470">
          <cell r="A470"/>
          <cell r="B470"/>
          <cell r="C470"/>
          <cell r="D470"/>
          <cell r="E470"/>
          <cell r="F470"/>
          <cell r="G470"/>
        </row>
        <row r="471">
          <cell r="A471"/>
          <cell r="B471"/>
          <cell r="C471"/>
          <cell r="D471"/>
          <cell r="E471"/>
          <cell r="F471"/>
          <cell r="G471"/>
        </row>
        <row r="472">
          <cell r="A472"/>
          <cell r="B472"/>
          <cell r="C472"/>
          <cell r="D472"/>
          <cell r="E472"/>
          <cell r="F472"/>
          <cell r="G472"/>
        </row>
        <row r="473">
          <cell r="A473"/>
          <cell r="B473"/>
          <cell r="C473"/>
          <cell r="D473"/>
          <cell r="E473"/>
          <cell r="F473"/>
          <cell r="G473"/>
        </row>
        <row r="474">
          <cell r="A474"/>
          <cell r="B474"/>
          <cell r="C474"/>
          <cell r="D474"/>
          <cell r="E474"/>
          <cell r="F474"/>
          <cell r="G474"/>
        </row>
        <row r="475">
          <cell r="A475"/>
          <cell r="B475"/>
          <cell r="C475"/>
          <cell r="D475"/>
          <cell r="E475"/>
          <cell r="F475"/>
          <cell r="G475"/>
        </row>
        <row r="476">
          <cell r="A476"/>
          <cell r="B476"/>
          <cell r="C476"/>
          <cell r="D476"/>
          <cell r="E476"/>
          <cell r="F476"/>
          <cell r="G476"/>
        </row>
        <row r="477">
          <cell r="A477"/>
          <cell r="B477"/>
          <cell r="C477"/>
          <cell r="D477"/>
          <cell r="E477"/>
          <cell r="F477"/>
          <cell r="G477"/>
        </row>
        <row r="478">
          <cell r="A478"/>
          <cell r="B478"/>
          <cell r="C478"/>
          <cell r="D478"/>
          <cell r="E478"/>
          <cell r="F478"/>
          <cell r="G478"/>
        </row>
        <row r="479">
          <cell r="A479"/>
          <cell r="B479"/>
          <cell r="C479"/>
          <cell r="D479"/>
          <cell r="E479"/>
          <cell r="F479"/>
          <cell r="G479"/>
        </row>
        <row r="480">
          <cell r="A480"/>
          <cell r="B480"/>
          <cell r="C480"/>
          <cell r="D480"/>
          <cell r="E480"/>
          <cell r="F480"/>
          <cell r="G480"/>
        </row>
        <row r="481">
          <cell r="A481"/>
          <cell r="B481"/>
          <cell r="C481"/>
          <cell r="D481"/>
          <cell r="E481"/>
          <cell r="F481"/>
          <cell r="G481"/>
        </row>
        <row r="482">
          <cell r="A482"/>
          <cell r="B482"/>
          <cell r="C482"/>
          <cell r="D482"/>
          <cell r="E482"/>
          <cell r="F482"/>
          <cell r="G482"/>
        </row>
        <row r="483">
          <cell r="A483"/>
          <cell r="B483"/>
          <cell r="C483"/>
          <cell r="D483"/>
          <cell r="E483"/>
          <cell r="F483"/>
          <cell r="G483"/>
        </row>
        <row r="484">
          <cell r="A484"/>
          <cell r="B484"/>
          <cell r="C484"/>
          <cell r="D484"/>
          <cell r="E484"/>
          <cell r="F484"/>
          <cell r="G484"/>
        </row>
        <row r="485">
          <cell r="A485"/>
          <cell r="B485"/>
          <cell r="C485"/>
          <cell r="D485"/>
          <cell r="E485"/>
          <cell r="F485"/>
          <cell r="G485"/>
        </row>
        <row r="486">
          <cell r="A486"/>
          <cell r="B486"/>
          <cell r="C486"/>
          <cell r="D486"/>
          <cell r="E486"/>
          <cell r="F486"/>
          <cell r="G486"/>
        </row>
        <row r="487">
          <cell r="A487"/>
          <cell r="B487"/>
          <cell r="C487"/>
          <cell r="D487"/>
          <cell r="E487"/>
          <cell r="F487"/>
          <cell r="G487"/>
        </row>
        <row r="488">
          <cell r="A488"/>
          <cell r="B488"/>
          <cell r="C488"/>
          <cell r="D488"/>
          <cell r="E488"/>
          <cell r="F488"/>
          <cell r="G488"/>
        </row>
        <row r="489">
          <cell r="A489"/>
          <cell r="B489"/>
          <cell r="C489"/>
          <cell r="D489"/>
          <cell r="E489"/>
          <cell r="F489"/>
          <cell r="G489"/>
        </row>
        <row r="490">
          <cell r="A490"/>
          <cell r="B490"/>
          <cell r="C490"/>
          <cell r="D490"/>
          <cell r="E490"/>
          <cell r="F490"/>
          <cell r="G490"/>
        </row>
        <row r="491">
          <cell r="A491"/>
          <cell r="B491"/>
          <cell r="C491"/>
          <cell r="D491"/>
          <cell r="E491"/>
          <cell r="F491"/>
          <cell r="G491"/>
        </row>
        <row r="492">
          <cell r="A492"/>
          <cell r="B492"/>
          <cell r="C492"/>
          <cell r="D492"/>
          <cell r="E492"/>
          <cell r="F492"/>
          <cell r="G492"/>
        </row>
        <row r="493">
          <cell r="A493"/>
          <cell r="B493"/>
          <cell r="C493"/>
          <cell r="D493"/>
          <cell r="E493"/>
          <cell r="F493"/>
          <cell r="G493"/>
        </row>
        <row r="494">
          <cell r="A494"/>
          <cell r="B494"/>
          <cell r="C494"/>
          <cell r="D494"/>
          <cell r="E494"/>
          <cell r="F494"/>
          <cell r="G494"/>
        </row>
        <row r="495">
          <cell r="A495"/>
          <cell r="B495"/>
          <cell r="C495"/>
          <cell r="D495"/>
          <cell r="E495"/>
          <cell r="F495"/>
          <cell r="G495"/>
        </row>
        <row r="496">
          <cell r="A496"/>
          <cell r="B496"/>
          <cell r="C496"/>
          <cell r="D496"/>
          <cell r="E496"/>
          <cell r="F496"/>
          <cell r="G496"/>
        </row>
        <row r="497">
          <cell r="A497"/>
          <cell r="B497"/>
          <cell r="C497"/>
          <cell r="D497"/>
          <cell r="E497"/>
          <cell r="F497"/>
          <cell r="G497"/>
        </row>
        <row r="498">
          <cell r="A498"/>
          <cell r="B498"/>
          <cell r="C498"/>
          <cell r="D498"/>
          <cell r="E498"/>
          <cell r="F498"/>
          <cell r="G498"/>
        </row>
        <row r="499">
          <cell r="A499"/>
          <cell r="B499"/>
          <cell r="C499"/>
          <cell r="D499"/>
          <cell r="E499"/>
          <cell r="F499"/>
          <cell r="G499"/>
        </row>
        <row r="500">
          <cell r="A500"/>
          <cell r="B500"/>
          <cell r="C500"/>
          <cell r="D500"/>
          <cell r="E500"/>
          <cell r="F500"/>
          <cell r="G500"/>
        </row>
        <row r="501">
          <cell r="A501"/>
          <cell r="B501"/>
          <cell r="C501"/>
          <cell r="D501"/>
          <cell r="E501"/>
          <cell r="F501"/>
          <cell r="G501"/>
        </row>
        <row r="502">
          <cell r="A502"/>
          <cell r="B502"/>
          <cell r="C502"/>
          <cell r="D502"/>
          <cell r="E502"/>
          <cell r="F502"/>
          <cell r="G502"/>
        </row>
        <row r="503">
          <cell r="A503"/>
          <cell r="B503"/>
          <cell r="C503"/>
          <cell r="D503"/>
          <cell r="E503"/>
          <cell r="F503"/>
          <cell r="G503"/>
        </row>
        <row r="504">
          <cell r="A504"/>
          <cell r="B504"/>
          <cell r="C504"/>
          <cell r="D504"/>
          <cell r="E504"/>
          <cell r="F504"/>
          <cell r="G504"/>
        </row>
        <row r="505">
          <cell r="A505"/>
          <cell r="B505"/>
          <cell r="C505"/>
          <cell r="D505"/>
          <cell r="E505"/>
          <cell r="F505"/>
          <cell r="G505"/>
        </row>
        <row r="506">
          <cell r="A506"/>
          <cell r="B506"/>
          <cell r="C506"/>
          <cell r="D506"/>
          <cell r="E506"/>
          <cell r="F506"/>
          <cell r="G506"/>
        </row>
        <row r="507">
          <cell r="A507"/>
          <cell r="B507"/>
          <cell r="C507"/>
          <cell r="D507"/>
          <cell r="E507"/>
          <cell r="F507"/>
          <cell r="G507"/>
        </row>
        <row r="508">
          <cell r="A508"/>
          <cell r="B508"/>
          <cell r="C508"/>
          <cell r="D508"/>
          <cell r="E508"/>
          <cell r="F508"/>
          <cell r="G508"/>
        </row>
        <row r="509">
          <cell r="A509"/>
          <cell r="B509"/>
          <cell r="C509"/>
          <cell r="D509"/>
          <cell r="E509"/>
          <cell r="F509"/>
          <cell r="G509"/>
        </row>
        <row r="510">
          <cell r="A510"/>
          <cell r="B510"/>
          <cell r="C510"/>
          <cell r="D510"/>
          <cell r="E510"/>
          <cell r="F510"/>
          <cell r="G510"/>
        </row>
        <row r="511">
          <cell r="A511"/>
          <cell r="B511"/>
          <cell r="C511"/>
          <cell r="D511"/>
          <cell r="E511"/>
          <cell r="F511"/>
          <cell r="G511"/>
        </row>
        <row r="512">
          <cell r="A512"/>
          <cell r="B512"/>
          <cell r="C512"/>
          <cell r="D512"/>
          <cell r="E512"/>
          <cell r="F512"/>
          <cell r="G512"/>
        </row>
        <row r="513">
          <cell r="A513"/>
          <cell r="B513"/>
          <cell r="C513"/>
          <cell r="D513"/>
          <cell r="E513"/>
          <cell r="F513"/>
          <cell r="G513"/>
        </row>
        <row r="514">
          <cell r="A514"/>
          <cell r="B514"/>
          <cell r="C514"/>
          <cell r="D514"/>
          <cell r="E514"/>
          <cell r="F514"/>
          <cell r="G514"/>
        </row>
        <row r="515">
          <cell r="A515"/>
          <cell r="B515"/>
          <cell r="C515"/>
          <cell r="D515"/>
          <cell r="E515"/>
          <cell r="F515"/>
          <cell r="G515"/>
        </row>
        <row r="516">
          <cell r="A516"/>
          <cell r="B516"/>
          <cell r="C516"/>
          <cell r="D516"/>
          <cell r="E516"/>
          <cell r="F516"/>
          <cell r="G516"/>
        </row>
        <row r="517">
          <cell r="A517"/>
          <cell r="B517"/>
          <cell r="C517"/>
          <cell r="D517"/>
          <cell r="E517"/>
          <cell r="F517"/>
          <cell r="G517"/>
        </row>
        <row r="518">
          <cell r="A518"/>
          <cell r="B518"/>
          <cell r="C518"/>
          <cell r="D518"/>
          <cell r="E518"/>
          <cell r="F518"/>
          <cell r="G518"/>
        </row>
        <row r="519">
          <cell r="A519"/>
          <cell r="B519"/>
          <cell r="C519"/>
          <cell r="D519"/>
          <cell r="E519"/>
          <cell r="F519"/>
          <cell r="G519"/>
        </row>
        <row r="520">
          <cell r="A520"/>
          <cell r="B520"/>
          <cell r="C520"/>
          <cell r="D520"/>
          <cell r="E520"/>
          <cell r="F520"/>
          <cell r="G520"/>
        </row>
        <row r="521">
          <cell r="A521"/>
          <cell r="B521"/>
          <cell r="C521"/>
          <cell r="D521"/>
          <cell r="E521"/>
          <cell r="F521"/>
          <cell r="G521"/>
        </row>
        <row r="522">
          <cell r="A522"/>
          <cell r="B522"/>
          <cell r="C522"/>
          <cell r="D522"/>
          <cell r="E522"/>
          <cell r="F522"/>
          <cell r="G522"/>
        </row>
        <row r="523">
          <cell r="A523"/>
          <cell r="B523"/>
          <cell r="C523"/>
          <cell r="D523"/>
          <cell r="E523"/>
          <cell r="F523"/>
          <cell r="G523"/>
        </row>
        <row r="524">
          <cell r="A524"/>
          <cell r="B524"/>
          <cell r="C524"/>
          <cell r="D524"/>
          <cell r="E524"/>
          <cell r="F524"/>
          <cell r="G524"/>
        </row>
        <row r="525">
          <cell r="A525"/>
          <cell r="B525"/>
          <cell r="C525"/>
          <cell r="D525"/>
          <cell r="E525"/>
          <cell r="F525"/>
          <cell r="G525"/>
        </row>
        <row r="526">
          <cell r="A526"/>
          <cell r="B526"/>
          <cell r="C526"/>
          <cell r="D526"/>
          <cell r="E526"/>
          <cell r="F526"/>
          <cell r="G526"/>
        </row>
        <row r="527">
          <cell r="A527"/>
          <cell r="B527"/>
          <cell r="C527"/>
          <cell r="D527"/>
          <cell r="E527"/>
          <cell r="F527"/>
          <cell r="G527"/>
        </row>
        <row r="528">
          <cell r="A528"/>
          <cell r="B528"/>
          <cell r="C528"/>
          <cell r="D528"/>
          <cell r="E528"/>
          <cell r="F528"/>
          <cell r="G528"/>
        </row>
        <row r="529">
          <cell r="A529"/>
          <cell r="B529"/>
          <cell r="C529"/>
          <cell r="D529"/>
          <cell r="E529"/>
          <cell r="F529"/>
          <cell r="G529"/>
        </row>
        <row r="530">
          <cell r="A530"/>
          <cell r="B530"/>
          <cell r="C530"/>
          <cell r="D530"/>
          <cell r="E530"/>
          <cell r="F530"/>
          <cell r="G530"/>
        </row>
        <row r="531">
          <cell r="A531"/>
          <cell r="B531"/>
          <cell r="C531"/>
          <cell r="D531"/>
          <cell r="E531"/>
          <cell r="F531"/>
          <cell r="G531"/>
        </row>
        <row r="532">
          <cell r="A532"/>
          <cell r="B532"/>
          <cell r="C532"/>
          <cell r="D532"/>
          <cell r="E532"/>
          <cell r="F532"/>
          <cell r="G532"/>
        </row>
        <row r="533">
          <cell r="A533"/>
          <cell r="B533"/>
          <cell r="C533"/>
          <cell r="D533"/>
          <cell r="E533"/>
          <cell r="F533"/>
          <cell r="G533"/>
        </row>
        <row r="534">
          <cell r="A534"/>
          <cell r="B534"/>
          <cell r="C534"/>
          <cell r="D534"/>
          <cell r="E534"/>
          <cell r="F534"/>
          <cell r="G534"/>
        </row>
        <row r="535">
          <cell r="A535"/>
          <cell r="B535"/>
          <cell r="C535"/>
          <cell r="D535"/>
          <cell r="E535"/>
          <cell r="F535"/>
          <cell r="G535"/>
        </row>
        <row r="536">
          <cell r="A536"/>
          <cell r="B536"/>
          <cell r="C536"/>
          <cell r="D536"/>
          <cell r="E536"/>
          <cell r="F536"/>
          <cell r="G536"/>
        </row>
        <row r="537">
          <cell r="A537"/>
          <cell r="B537"/>
          <cell r="C537"/>
          <cell r="D537"/>
          <cell r="E537"/>
          <cell r="F537"/>
          <cell r="G537"/>
        </row>
        <row r="538">
          <cell r="A538"/>
          <cell r="B538"/>
          <cell r="C538"/>
          <cell r="D538"/>
          <cell r="E538"/>
          <cell r="F538"/>
          <cell r="G538"/>
        </row>
        <row r="539">
          <cell r="A539"/>
          <cell r="B539"/>
          <cell r="C539"/>
          <cell r="D539"/>
          <cell r="E539"/>
          <cell r="F539"/>
          <cell r="G539"/>
        </row>
        <row r="540">
          <cell r="A540"/>
          <cell r="B540"/>
          <cell r="C540"/>
          <cell r="D540"/>
          <cell r="E540"/>
          <cell r="F540"/>
          <cell r="G540"/>
        </row>
        <row r="541">
          <cell r="A541"/>
          <cell r="B541"/>
          <cell r="C541"/>
          <cell r="D541"/>
          <cell r="E541"/>
          <cell r="F541"/>
          <cell r="G541"/>
        </row>
        <row r="542">
          <cell r="A542"/>
          <cell r="B542"/>
          <cell r="C542"/>
          <cell r="D542"/>
          <cell r="E542"/>
          <cell r="F542"/>
          <cell r="G542"/>
        </row>
        <row r="543">
          <cell r="A543"/>
          <cell r="B543"/>
          <cell r="C543"/>
          <cell r="D543"/>
          <cell r="E543"/>
          <cell r="F543"/>
          <cell r="G543"/>
        </row>
        <row r="544">
          <cell r="A544"/>
          <cell r="B544"/>
          <cell r="C544"/>
          <cell r="D544"/>
          <cell r="E544"/>
          <cell r="F544"/>
          <cell r="G544"/>
        </row>
        <row r="545">
          <cell r="A545"/>
          <cell r="B545"/>
          <cell r="C545"/>
          <cell r="D545"/>
          <cell r="E545"/>
          <cell r="F545"/>
          <cell r="G545"/>
        </row>
        <row r="546">
          <cell r="A546"/>
          <cell r="B546"/>
          <cell r="C546"/>
          <cell r="D546"/>
          <cell r="E546"/>
          <cell r="F546"/>
          <cell r="G546"/>
        </row>
        <row r="547">
          <cell r="A547"/>
          <cell r="B547"/>
          <cell r="C547"/>
          <cell r="D547"/>
          <cell r="E547"/>
          <cell r="F547"/>
          <cell r="G547"/>
        </row>
        <row r="548">
          <cell r="A548"/>
          <cell r="B548"/>
          <cell r="C548"/>
          <cell r="D548"/>
          <cell r="E548"/>
          <cell r="F548"/>
          <cell r="G548"/>
        </row>
        <row r="549">
          <cell r="A549"/>
          <cell r="B549"/>
          <cell r="C549"/>
          <cell r="D549"/>
          <cell r="E549"/>
          <cell r="F549"/>
          <cell r="G549"/>
        </row>
        <row r="550">
          <cell r="A550"/>
          <cell r="B550"/>
          <cell r="C550"/>
          <cell r="D550"/>
          <cell r="E550"/>
          <cell r="F550"/>
          <cell r="G550"/>
        </row>
        <row r="551">
          <cell r="A551"/>
          <cell r="B551"/>
          <cell r="C551"/>
          <cell r="D551"/>
          <cell r="E551"/>
          <cell r="F551"/>
          <cell r="G551"/>
        </row>
        <row r="552">
          <cell r="A552"/>
          <cell r="B552"/>
          <cell r="C552"/>
          <cell r="D552"/>
          <cell r="E552"/>
          <cell r="F552"/>
          <cell r="G552"/>
        </row>
        <row r="553">
          <cell r="A553"/>
          <cell r="B553"/>
          <cell r="C553"/>
          <cell r="D553"/>
          <cell r="E553"/>
          <cell r="F553"/>
          <cell r="G553"/>
        </row>
        <row r="554">
          <cell r="A554"/>
          <cell r="B554"/>
          <cell r="C554"/>
          <cell r="D554"/>
          <cell r="E554"/>
          <cell r="F554"/>
          <cell r="G554"/>
        </row>
        <row r="555">
          <cell r="A555"/>
          <cell r="B555"/>
          <cell r="C555"/>
          <cell r="D555"/>
          <cell r="E555"/>
          <cell r="F555"/>
          <cell r="G555"/>
        </row>
        <row r="556">
          <cell r="A556"/>
          <cell r="B556"/>
          <cell r="C556"/>
          <cell r="D556"/>
          <cell r="E556"/>
          <cell r="F556"/>
          <cell r="G556"/>
        </row>
        <row r="557">
          <cell r="A557"/>
          <cell r="B557"/>
          <cell r="C557"/>
          <cell r="D557"/>
          <cell r="E557"/>
          <cell r="F557"/>
          <cell r="G557"/>
        </row>
        <row r="558">
          <cell r="A558"/>
          <cell r="B558"/>
          <cell r="C558"/>
          <cell r="D558"/>
          <cell r="E558"/>
          <cell r="F558"/>
          <cell r="G558"/>
        </row>
        <row r="559">
          <cell r="A559"/>
          <cell r="B559"/>
          <cell r="C559"/>
          <cell r="D559"/>
          <cell r="E559"/>
          <cell r="F559"/>
          <cell r="G559"/>
        </row>
        <row r="560">
          <cell r="A560"/>
          <cell r="B560"/>
          <cell r="C560"/>
          <cell r="D560"/>
          <cell r="E560"/>
          <cell r="F560"/>
          <cell r="G560"/>
        </row>
        <row r="561">
          <cell r="A561"/>
          <cell r="B561"/>
          <cell r="C561"/>
          <cell r="D561"/>
          <cell r="E561"/>
          <cell r="F561"/>
          <cell r="G561"/>
        </row>
        <row r="562">
          <cell r="A562"/>
          <cell r="B562"/>
          <cell r="C562"/>
          <cell r="D562"/>
          <cell r="E562"/>
          <cell r="F562"/>
          <cell r="G562"/>
        </row>
        <row r="563">
          <cell r="A563"/>
          <cell r="B563"/>
          <cell r="C563"/>
          <cell r="D563"/>
          <cell r="E563"/>
          <cell r="F563"/>
          <cell r="G563"/>
        </row>
        <row r="564">
          <cell r="A564"/>
          <cell r="B564"/>
          <cell r="C564"/>
          <cell r="D564"/>
          <cell r="E564"/>
          <cell r="F564"/>
          <cell r="G564"/>
        </row>
        <row r="565">
          <cell r="A565"/>
          <cell r="B565"/>
          <cell r="C565"/>
          <cell r="D565"/>
          <cell r="E565"/>
          <cell r="F565"/>
          <cell r="G565"/>
        </row>
        <row r="566">
          <cell r="A566"/>
          <cell r="B566"/>
          <cell r="C566"/>
          <cell r="D566"/>
          <cell r="E566"/>
          <cell r="F566"/>
          <cell r="G566"/>
        </row>
        <row r="567">
          <cell r="A567"/>
          <cell r="B567"/>
          <cell r="C567"/>
          <cell r="D567"/>
          <cell r="E567"/>
          <cell r="F567"/>
          <cell r="G567"/>
        </row>
        <row r="568">
          <cell r="A568"/>
          <cell r="B568"/>
          <cell r="C568"/>
          <cell r="D568"/>
          <cell r="E568"/>
          <cell r="F568"/>
          <cell r="G568"/>
        </row>
        <row r="569">
          <cell r="A569"/>
          <cell r="B569"/>
          <cell r="C569"/>
          <cell r="D569"/>
          <cell r="E569"/>
          <cell r="F569"/>
          <cell r="G569"/>
        </row>
        <row r="570">
          <cell r="A570"/>
          <cell r="B570"/>
          <cell r="C570"/>
          <cell r="D570"/>
          <cell r="E570"/>
          <cell r="F570"/>
          <cell r="G570"/>
        </row>
        <row r="571">
          <cell r="A571"/>
          <cell r="B571"/>
          <cell r="C571"/>
          <cell r="D571"/>
          <cell r="E571"/>
          <cell r="F571"/>
          <cell r="G571"/>
        </row>
        <row r="572">
          <cell r="A572"/>
          <cell r="B572"/>
          <cell r="C572"/>
          <cell r="D572"/>
          <cell r="E572"/>
          <cell r="F572"/>
          <cell r="G572"/>
        </row>
        <row r="573">
          <cell r="A573"/>
          <cell r="B573"/>
          <cell r="C573"/>
          <cell r="D573"/>
          <cell r="E573"/>
          <cell r="F573"/>
          <cell r="G573"/>
        </row>
        <row r="574">
          <cell r="A574"/>
          <cell r="B574"/>
          <cell r="C574"/>
          <cell r="D574"/>
          <cell r="E574"/>
          <cell r="F574"/>
          <cell r="G574"/>
        </row>
        <row r="575">
          <cell r="A575"/>
          <cell r="B575"/>
          <cell r="C575"/>
          <cell r="D575"/>
          <cell r="E575"/>
          <cell r="F575"/>
          <cell r="G575"/>
        </row>
        <row r="576">
          <cell r="A576"/>
          <cell r="B576"/>
          <cell r="C576"/>
          <cell r="D576"/>
          <cell r="E576"/>
          <cell r="F576"/>
          <cell r="G576"/>
        </row>
        <row r="577">
          <cell r="A577"/>
          <cell r="B577"/>
          <cell r="C577"/>
          <cell r="D577"/>
          <cell r="E577"/>
          <cell r="F577"/>
          <cell r="G577"/>
        </row>
        <row r="578">
          <cell r="A578"/>
          <cell r="B578"/>
          <cell r="C578"/>
          <cell r="D578"/>
          <cell r="E578"/>
          <cell r="F578"/>
          <cell r="G578"/>
        </row>
        <row r="579">
          <cell r="A579"/>
          <cell r="B579"/>
          <cell r="C579"/>
          <cell r="D579"/>
          <cell r="E579"/>
          <cell r="F579"/>
          <cell r="G579"/>
        </row>
        <row r="580">
          <cell r="A580"/>
          <cell r="B580"/>
          <cell r="C580"/>
          <cell r="D580"/>
          <cell r="E580"/>
          <cell r="F580"/>
          <cell r="G580"/>
        </row>
        <row r="581">
          <cell r="A581"/>
          <cell r="B581"/>
          <cell r="C581"/>
          <cell r="D581"/>
          <cell r="E581"/>
          <cell r="F581"/>
          <cell r="G581"/>
        </row>
        <row r="582">
          <cell r="A582"/>
          <cell r="B582"/>
          <cell r="C582"/>
          <cell r="D582"/>
          <cell r="E582"/>
          <cell r="F582"/>
          <cell r="G582"/>
        </row>
        <row r="583">
          <cell r="A583"/>
          <cell r="B583"/>
          <cell r="C583"/>
          <cell r="D583"/>
          <cell r="E583"/>
          <cell r="F583"/>
          <cell r="G583"/>
        </row>
        <row r="584">
          <cell r="A584"/>
          <cell r="B584"/>
          <cell r="C584"/>
          <cell r="D584"/>
          <cell r="E584"/>
          <cell r="F584"/>
          <cell r="G584"/>
        </row>
        <row r="585">
          <cell r="A585"/>
          <cell r="B585"/>
          <cell r="C585"/>
          <cell r="D585"/>
          <cell r="E585"/>
          <cell r="F585"/>
          <cell r="G585"/>
        </row>
        <row r="586">
          <cell r="A586"/>
          <cell r="B586"/>
          <cell r="C586"/>
          <cell r="D586"/>
          <cell r="E586"/>
          <cell r="F586"/>
          <cell r="G586"/>
        </row>
        <row r="587">
          <cell r="A587"/>
          <cell r="B587"/>
          <cell r="C587"/>
          <cell r="D587"/>
          <cell r="E587"/>
          <cell r="F587"/>
          <cell r="G587"/>
        </row>
        <row r="588">
          <cell r="A588"/>
          <cell r="B588"/>
          <cell r="C588"/>
          <cell r="D588"/>
          <cell r="E588"/>
          <cell r="F588"/>
          <cell r="G588"/>
        </row>
        <row r="589">
          <cell r="A589"/>
          <cell r="B589"/>
          <cell r="C589"/>
          <cell r="D589"/>
          <cell r="E589"/>
          <cell r="F589"/>
          <cell r="G589"/>
        </row>
        <row r="590">
          <cell r="A590"/>
          <cell r="B590"/>
          <cell r="C590"/>
          <cell r="D590"/>
          <cell r="E590"/>
          <cell r="F590"/>
          <cell r="G590"/>
        </row>
        <row r="591">
          <cell r="A591"/>
          <cell r="B591"/>
          <cell r="C591"/>
          <cell r="D591"/>
          <cell r="E591"/>
          <cell r="F591"/>
          <cell r="G591"/>
        </row>
        <row r="592">
          <cell r="A592"/>
          <cell r="B592"/>
          <cell r="C592"/>
          <cell r="D592"/>
          <cell r="E592"/>
          <cell r="F592"/>
          <cell r="G592"/>
        </row>
        <row r="593">
          <cell r="A593"/>
          <cell r="B593"/>
          <cell r="C593"/>
          <cell r="D593"/>
          <cell r="E593"/>
          <cell r="F593"/>
          <cell r="G593"/>
        </row>
        <row r="594">
          <cell r="A594"/>
          <cell r="B594"/>
          <cell r="C594"/>
          <cell r="D594"/>
          <cell r="E594"/>
          <cell r="F594"/>
          <cell r="G594"/>
        </row>
        <row r="595">
          <cell r="A595"/>
          <cell r="B595"/>
          <cell r="C595"/>
          <cell r="D595"/>
          <cell r="E595"/>
          <cell r="F595"/>
          <cell r="G595"/>
        </row>
        <row r="596">
          <cell r="A596"/>
          <cell r="B596"/>
          <cell r="C596"/>
          <cell r="D596"/>
          <cell r="E596"/>
          <cell r="F596"/>
          <cell r="G596"/>
        </row>
        <row r="597">
          <cell r="A597"/>
          <cell r="B597"/>
          <cell r="C597"/>
          <cell r="D597"/>
          <cell r="E597"/>
          <cell r="F597"/>
          <cell r="G597"/>
        </row>
        <row r="598">
          <cell r="A598"/>
          <cell r="B598"/>
          <cell r="C598"/>
          <cell r="D598"/>
          <cell r="E598"/>
          <cell r="F598"/>
          <cell r="G598"/>
        </row>
        <row r="599">
          <cell r="A599"/>
          <cell r="B599"/>
          <cell r="C599"/>
          <cell r="D599"/>
          <cell r="E599"/>
          <cell r="F599"/>
          <cell r="G599"/>
        </row>
        <row r="600">
          <cell r="A600"/>
          <cell r="B600"/>
          <cell r="C600"/>
          <cell r="D600"/>
          <cell r="E600"/>
          <cell r="F600"/>
          <cell r="G600"/>
        </row>
        <row r="601">
          <cell r="A601"/>
          <cell r="B601"/>
          <cell r="C601"/>
          <cell r="D601"/>
          <cell r="E601"/>
          <cell r="F601"/>
          <cell r="G601"/>
        </row>
        <row r="602">
          <cell r="A602"/>
          <cell r="B602"/>
          <cell r="C602"/>
          <cell r="D602"/>
          <cell r="E602"/>
          <cell r="F602"/>
          <cell r="G602"/>
        </row>
        <row r="603">
          <cell r="A603"/>
          <cell r="B603"/>
          <cell r="C603"/>
          <cell r="D603"/>
          <cell r="E603"/>
          <cell r="F603"/>
          <cell r="G603"/>
        </row>
        <row r="604">
          <cell r="A604"/>
          <cell r="B604"/>
          <cell r="C604"/>
          <cell r="D604"/>
          <cell r="E604"/>
          <cell r="F604"/>
          <cell r="G604"/>
        </row>
        <row r="605">
          <cell r="A605"/>
          <cell r="B605"/>
          <cell r="C605"/>
          <cell r="D605"/>
          <cell r="E605"/>
          <cell r="F605"/>
          <cell r="G605"/>
        </row>
        <row r="606">
          <cell r="A606"/>
          <cell r="B606"/>
          <cell r="C606"/>
          <cell r="D606"/>
          <cell r="E606"/>
          <cell r="F606"/>
          <cell r="G606"/>
        </row>
        <row r="607">
          <cell r="A607"/>
          <cell r="B607"/>
          <cell r="C607"/>
          <cell r="D607"/>
          <cell r="E607"/>
          <cell r="F607"/>
          <cell r="G607"/>
        </row>
        <row r="608">
          <cell r="A608"/>
          <cell r="B608"/>
          <cell r="C608"/>
          <cell r="D608"/>
          <cell r="E608"/>
          <cell r="F608"/>
          <cell r="G608"/>
        </row>
        <row r="609">
          <cell r="A609"/>
          <cell r="B609"/>
          <cell r="C609"/>
          <cell r="D609"/>
          <cell r="E609"/>
          <cell r="F609"/>
          <cell r="G609"/>
        </row>
        <row r="610">
          <cell r="A610"/>
          <cell r="B610"/>
          <cell r="C610"/>
          <cell r="D610"/>
          <cell r="E610"/>
          <cell r="F610"/>
          <cell r="G610"/>
        </row>
        <row r="611">
          <cell r="A611"/>
          <cell r="B611"/>
          <cell r="C611"/>
          <cell r="D611"/>
          <cell r="E611"/>
          <cell r="F611"/>
          <cell r="G611"/>
        </row>
        <row r="612">
          <cell r="A612"/>
          <cell r="B612"/>
          <cell r="C612"/>
          <cell r="D612"/>
          <cell r="E612"/>
          <cell r="F612"/>
          <cell r="G612"/>
        </row>
        <row r="613">
          <cell r="A613"/>
          <cell r="B613"/>
          <cell r="C613"/>
          <cell r="D613"/>
          <cell r="E613"/>
          <cell r="F613"/>
          <cell r="G613"/>
        </row>
        <row r="614">
          <cell r="A614"/>
          <cell r="B614"/>
          <cell r="C614"/>
          <cell r="D614"/>
          <cell r="E614"/>
          <cell r="F614"/>
          <cell r="G614"/>
        </row>
        <row r="615">
          <cell r="A615"/>
          <cell r="B615"/>
          <cell r="C615"/>
          <cell r="D615"/>
          <cell r="E615"/>
          <cell r="F615"/>
          <cell r="G615"/>
        </row>
        <row r="616">
          <cell r="A616"/>
          <cell r="B616"/>
          <cell r="C616"/>
          <cell r="D616"/>
          <cell r="E616"/>
          <cell r="F616"/>
          <cell r="G616"/>
        </row>
        <row r="617">
          <cell r="A617"/>
          <cell r="B617"/>
          <cell r="C617"/>
          <cell r="D617"/>
          <cell r="E617"/>
          <cell r="F617"/>
          <cell r="G617"/>
        </row>
        <row r="618">
          <cell r="A618"/>
          <cell r="B618"/>
          <cell r="C618"/>
          <cell r="D618"/>
          <cell r="E618"/>
          <cell r="F618"/>
          <cell r="G618"/>
        </row>
        <row r="619">
          <cell r="A619"/>
          <cell r="B619"/>
          <cell r="C619"/>
          <cell r="D619"/>
          <cell r="E619"/>
          <cell r="F619"/>
          <cell r="G619"/>
        </row>
        <row r="620">
          <cell r="A620"/>
          <cell r="B620"/>
          <cell r="C620"/>
          <cell r="D620"/>
          <cell r="E620"/>
          <cell r="F620"/>
          <cell r="G620"/>
        </row>
        <row r="621">
          <cell r="A621"/>
          <cell r="B621"/>
          <cell r="C621"/>
          <cell r="D621"/>
          <cell r="E621"/>
          <cell r="F621"/>
          <cell r="G621"/>
        </row>
        <row r="622">
          <cell r="A622"/>
          <cell r="B622"/>
          <cell r="C622"/>
          <cell r="D622"/>
          <cell r="E622"/>
          <cell r="F622"/>
          <cell r="G622"/>
        </row>
        <row r="623">
          <cell r="A623"/>
          <cell r="B623"/>
          <cell r="C623"/>
          <cell r="D623"/>
          <cell r="E623"/>
          <cell r="F623"/>
          <cell r="G623"/>
        </row>
        <row r="624">
          <cell r="A624"/>
          <cell r="B624"/>
          <cell r="C624"/>
          <cell r="D624"/>
          <cell r="E624"/>
          <cell r="F624"/>
          <cell r="G624"/>
        </row>
        <row r="625">
          <cell r="A625"/>
          <cell r="B625"/>
          <cell r="C625"/>
          <cell r="D625"/>
          <cell r="E625"/>
          <cell r="F625"/>
          <cell r="G625"/>
        </row>
        <row r="626">
          <cell r="A626"/>
          <cell r="B626"/>
          <cell r="C626"/>
          <cell r="D626"/>
          <cell r="E626"/>
          <cell r="F626"/>
          <cell r="G626"/>
        </row>
        <row r="627">
          <cell r="A627"/>
          <cell r="B627"/>
          <cell r="C627"/>
          <cell r="D627"/>
          <cell r="E627"/>
          <cell r="F627"/>
          <cell r="G627"/>
        </row>
        <row r="628">
          <cell r="A628"/>
          <cell r="B628"/>
          <cell r="C628"/>
          <cell r="D628"/>
          <cell r="E628"/>
          <cell r="F628"/>
          <cell r="G628"/>
        </row>
        <row r="629">
          <cell r="A629"/>
          <cell r="B629"/>
          <cell r="C629"/>
          <cell r="D629"/>
          <cell r="E629"/>
          <cell r="F629"/>
          <cell r="G629"/>
        </row>
        <row r="630">
          <cell r="A630"/>
          <cell r="B630"/>
          <cell r="C630"/>
          <cell r="D630"/>
          <cell r="E630"/>
          <cell r="F630"/>
          <cell r="G630"/>
        </row>
        <row r="631">
          <cell r="A631"/>
          <cell r="B631"/>
          <cell r="C631"/>
          <cell r="D631"/>
          <cell r="E631"/>
          <cell r="F631"/>
          <cell r="G631"/>
        </row>
        <row r="632">
          <cell r="A632"/>
          <cell r="B632"/>
          <cell r="C632"/>
          <cell r="D632"/>
          <cell r="E632"/>
          <cell r="F632"/>
          <cell r="G632"/>
        </row>
        <row r="633">
          <cell r="A633"/>
          <cell r="B633"/>
          <cell r="C633"/>
          <cell r="D633"/>
          <cell r="E633"/>
          <cell r="F633"/>
          <cell r="G633"/>
        </row>
        <row r="634">
          <cell r="A634"/>
          <cell r="B634"/>
          <cell r="C634"/>
          <cell r="D634"/>
          <cell r="E634"/>
          <cell r="F634"/>
          <cell r="G634"/>
        </row>
        <row r="635">
          <cell r="A635"/>
          <cell r="B635"/>
          <cell r="C635"/>
          <cell r="D635"/>
          <cell r="E635"/>
          <cell r="F635"/>
          <cell r="G635"/>
        </row>
        <row r="636">
          <cell r="A636"/>
          <cell r="B636"/>
          <cell r="C636"/>
          <cell r="D636"/>
          <cell r="E636"/>
          <cell r="F636"/>
          <cell r="G636"/>
        </row>
        <row r="637">
          <cell r="A637"/>
          <cell r="B637"/>
          <cell r="C637"/>
          <cell r="D637"/>
          <cell r="E637"/>
          <cell r="F637"/>
          <cell r="G637"/>
        </row>
        <row r="638">
          <cell r="A638"/>
          <cell r="B638"/>
          <cell r="C638"/>
          <cell r="D638"/>
          <cell r="E638"/>
          <cell r="F638"/>
          <cell r="G638"/>
        </row>
        <row r="639">
          <cell r="A639"/>
          <cell r="B639"/>
          <cell r="C639"/>
          <cell r="D639"/>
          <cell r="E639"/>
          <cell r="F639"/>
          <cell r="G639"/>
        </row>
        <row r="640">
          <cell r="A640"/>
          <cell r="B640"/>
          <cell r="C640"/>
          <cell r="D640"/>
          <cell r="E640"/>
          <cell r="F640"/>
          <cell r="G640"/>
        </row>
        <row r="641">
          <cell r="A641"/>
          <cell r="B641"/>
          <cell r="C641"/>
          <cell r="D641"/>
          <cell r="E641"/>
          <cell r="F641"/>
          <cell r="G641"/>
        </row>
        <row r="642">
          <cell r="A642"/>
          <cell r="B642"/>
          <cell r="C642"/>
          <cell r="D642"/>
          <cell r="E642"/>
          <cell r="F642"/>
          <cell r="G642"/>
        </row>
        <row r="643">
          <cell r="A643"/>
          <cell r="B643"/>
          <cell r="C643"/>
          <cell r="D643"/>
          <cell r="E643"/>
          <cell r="F643"/>
          <cell r="G643"/>
        </row>
        <row r="644">
          <cell r="A644"/>
          <cell r="B644"/>
          <cell r="C644"/>
          <cell r="D644"/>
          <cell r="E644"/>
          <cell r="F644"/>
          <cell r="G644"/>
        </row>
        <row r="645">
          <cell r="A645"/>
          <cell r="B645"/>
          <cell r="C645"/>
          <cell r="D645"/>
          <cell r="E645"/>
          <cell r="F645"/>
          <cell r="G645"/>
        </row>
        <row r="646">
          <cell r="A646"/>
          <cell r="B646"/>
          <cell r="C646"/>
          <cell r="D646"/>
          <cell r="E646"/>
          <cell r="F646"/>
          <cell r="G646"/>
        </row>
        <row r="647">
          <cell r="A647"/>
          <cell r="B647"/>
          <cell r="C647"/>
          <cell r="D647"/>
          <cell r="E647"/>
          <cell r="F647"/>
          <cell r="G647"/>
        </row>
        <row r="648">
          <cell r="A648"/>
          <cell r="B648"/>
          <cell r="C648"/>
          <cell r="D648"/>
          <cell r="E648"/>
          <cell r="F648"/>
          <cell r="G648"/>
        </row>
        <row r="649">
          <cell r="A649"/>
          <cell r="B649"/>
          <cell r="C649"/>
          <cell r="D649"/>
          <cell r="E649"/>
          <cell r="F649"/>
          <cell r="G649"/>
        </row>
        <row r="650">
          <cell r="A650"/>
          <cell r="B650"/>
          <cell r="C650"/>
          <cell r="D650"/>
          <cell r="E650"/>
          <cell r="F650"/>
          <cell r="G650"/>
        </row>
        <row r="651">
          <cell r="A651"/>
          <cell r="B651"/>
          <cell r="C651"/>
          <cell r="D651"/>
          <cell r="E651"/>
          <cell r="F651"/>
          <cell r="G651"/>
        </row>
        <row r="652">
          <cell r="A652"/>
          <cell r="B652"/>
          <cell r="C652"/>
          <cell r="D652"/>
          <cell r="E652"/>
          <cell r="F652"/>
          <cell r="G652"/>
        </row>
        <row r="653">
          <cell r="A653"/>
          <cell r="B653"/>
          <cell r="C653"/>
          <cell r="D653"/>
          <cell r="E653"/>
          <cell r="F653"/>
          <cell r="G653"/>
        </row>
        <row r="654">
          <cell r="A654"/>
          <cell r="B654"/>
          <cell r="C654"/>
          <cell r="D654"/>
          <cell r="E654"/>
          <cell r="F654"/>
          <cell r="G654"/>
        </row>
        <row r="655">
          <cell r="A655"/>
          <cell r="B655"/>
          <cell r="C655"/>
          <cell r="D655"/>
          <cell r="E655"/>
          <cell r="F655"/>
          <cell r="G655"/>
        </row>
        <row r="656">
          <cell r="A656"/>
          <cell r="B656"/>
          <cell r="C656"/>
          <cell r="D656"/>
          <cell r="E656"/>
          <cell r="F656"/>
          <cell r="G656"/>
        </row>
        <row r="657">
          <cell r="A657"/>
          <cell r="B657"/>
          <cell r="C657"/>
          <cell r="D657"/>
          <cell r="E657"/>
          <cell r="F657"/>
          <cell r="G657"/>
        </row>
        <row r="658">
          <cell r="A658"/>
          <cell r="B658"/>
          <cell r="C658"/>
          <cell r="D658"/>
          <cell r="E658"/>
          <cell r="F658"/>
          <cell r="G658"/>
        </row>
        <row r="659">
          <cell r="A659"/>
          <cell r="B659"/>
          <cell r="C659"/>
          <cell r="D659"/>
          <cell r="E659"/>
          <cell r="F659"/>
          <cell r="G659"/>
        </row>
        <row r="660">
          <cell r="A660"/>
          <cell r="B660"/>
          <cell r="C660"/>
          <cell r="D660"/>
          <cell r="E660"/>
          <cell r="F660"/>
          <cell r="G660"/>
        </row>
        <row r="661">
          <cell r="A661"/>
          <cell r="B661"/>
          <cell r="C661"/>
          <cell r="D661"/>
          <cell r="E661"/>
          <cell r="F661"/>
          <cell r="G661"/>
        </row>
        <row r="662">
          <cell r="A662"/>
          <cell r="B662"/>
          <cell r="C662"/>
          <cell r="D662"/>
          <cell r="E662"/>
          <cell r="F662"/>
          <cell r="G662"/>
        </row>
        <row r="663">
          <cell r="A663"/>
          <cell r="B663"/>
          <cell r="C663"/>
          <cell r="D663"/>
          <cell r="E663"/>
          <cell r="F663"/>
          <cell r="G663"/>
        </row>
        <row r="664">
          <cell r="A664"/>
          <cell r="B664"/>
          <cell r="C664"/>
          <cell r="D664"/>
          <cell r="E664"/>
          <cell r="F664"/>
          <cell r="G664"/>
        </row>
        <row r="665">
          <cell r="A665"/>
          <cell r="B665"/>
          <cell r="C665"/>
          <cell r="D665"/>
          <cell r="E665"/>
          <cell r="F665"/>
          <cell r="G665"/>
        </row>
        <row r="666">
          <cell r="A666"/>
          <cell r="B666"/>
          <cell r="C666"/>
          <cell r="D666"/>
          <cell r="E666"/>
          <cell r="F666"/>
          <cell r="G666"/>
        </row>
        <row r="667">
          <cell r="A667"/>
          <cell r="B667"/>
          <cell r="C667"/>
          <cell r="D667"/>
          <cell r="E667"/>
          <cell r="F667"/>
          <cell r="G667"/>
        </row>
        <row r="668">
          <cell r="A668"/>
          <cell r="B668"/>
          <cell r="C668"/>
          <cell r="D668"/>
          <cell r="E668"/>
          <cell r="F668"/>
          <cell r="G668"/>
        </row>
        <row r="669">
          <cell r="A669"/>
          <cell r="B669"/>
          <cell r="C669"/>
          <cell r="D669"/>
          <cell r="E669"/>
          <cell r="F669"/>
          <cell r="G669"/>
        </row>
        <row r="670">
          <cell r="A670"/>
          <cell r="B670"/>
          <cell r="C670"/>
          <cell r="D670"/>
          <cell r="E670"/>
          <cell r="F670"/>
          <cell r="G670"/>
        </row>
        <row r="671">
          <cell r="A671"/>
          <cell r="B671"/>
          <cell r="C671"/>
          <cell r="D671"/>
          <cell r="E671"/>
          <cell r="F671"/>
          <cell r="G671"/>
        </row>
        <row r="672">
          <cell r="A672"/>
          <cell r="B672"/>
          <cell r="C672"/>
          <cell r="D672"/>
          <cell r="E672"/>
          <cell r="F672"/>
          <cell r="G672"/>
        </row>
        <row r="673">
          <cell r="A673"/>
          <cell r="B673"/>
          <cell r="C673"/>
          <cell r="D673"/>
          <cell r="E673"/>
          <cell r="F673"/>
          <cell r="G673"/>
        </row>
        <row r="674">
          <cell r="A674"/>
          <cell r="B674"/>
          <cell r="C674"/>
          <cell r="D674"/>
          <cell r="E674"/>
          <cell r="F674"/>
          <cell r="G674"/>
        </row>
        <row r="675">
          <cell r="A675"/>
          <cell r="B675"/>
          <cell r="C675"/>
          <cell r="D675"/>
          <cell r="E675"/>
          <cell r="F675"/>
          <cell r="G675"/>
        </row>
        <row r="676">
          <cell r="A676"/>
          <cell r="B676"/>
          <cell r="C676"/>
          <cell r="D676"/>
          <cell r="E676"/>
          <cell r="F676"/>
          <cell r="G676"/>
        </row>
        <row r="677">
          <cell r="A677"/>
          <cell r="B677"/>
          <cell r="C677"/>
          <cell r="D677"/>
          <cell r="E677"/>
          <cell r="F677"/>
          <cell r="G677"/>
        </row>
        <row r="678">
          <cell r="A678"/>
          <cell r="B678"/>
          <cell r="C678"/>
          <cell r="D678"/>
          <cell r="E678"/>
          <cell r="F678"/>
          <cell r="G678"/>
        </row>
        <row r="679">
          <cell r="A679"/>
          <cell r="B679"/>
          <cell r="C679"/>
          <cell r="D679"/>
          <cell r="E679"/>
          <cell r="F679"/>
          <cell r="G679"/>
        </row>
        <row r="680">
          <cell r="A680"/>
          <cell r="B680"/>
          <cell r="C680"/>
          <cell r="D680"/>
          <cell r="E680"/>
          <cell r="F680"/>
          <cell r="G680"/>
        </row>
        <row r="681">
          <cell r="A681"/>
          <cell r="B681"/>
          <cell r="C681"/>
          <cell r="D681"/>
          <cell r="E681"/>
          <cell r="F681"/>
          <cell r="G681"/>
        </row>
        <row r="682">
          <cell r="A682"/>
          <cell r="B682"/>
          <cell r="C682"/>
          <cell r="D682"/>
          <cell r="E682"/>
          <cell r="F682"/>
          <cell r="G682"/>
        </row>
        <row r="683">
          <cell r="A683"/>
          <cell r="B683"/>
          <cell r="C683"/>
          <cell r="D683"/>
          <cell r="E683"/>
          <cell r="F683"/>
          <cell r="G683"/>
        </row>
        <row r="684">
          <cell r="A684"/>
          <cell r="B684"/>
          <cell r="C684"/>
          <cell r="D684"/>
          <cell r="E684"/>
          <cell r="F684"/>
          <cell r="G684"/>
        </row>
        <row r="685">
          <cell r="A685"/>
          <cell r="B685"/>
          <cell r="C685"/>
          <cell r="D685"/>
          <cell r="E685"/>
          <cell r="F685"/>
          <cell r="G685"/>
        </row>
        <row r="686">
          <cell r="A686"/>
          <cell r="B686"/>
          <cell r="C686"/>
          <cell r="D686"/>
          <cell r="E686"/>
          <cell r="F686"/>
          <cell r="G686"/>
        </row>
        <row r="687">
          <cell r="A687"/>
          <cell r="B687"/>
          <cell r="C687"/>
          <cell r="D687"/>
          <cell r="E687"/>
          <cell r="F687"/>
          <cell r="G687"/>
        </row>
        <row r="688">
          <cell r="A688"/>
          <cell r="B688"/>
          <cell r="C688"/>
          <cell r="D688"/>
          <cell r="E688"/>
          <cell r="F688"/>
          <cell r="G688"/>
        </row>
        <row r="689">
          <cell r="A689"/>
          <cell r="B689"/>
          <cell r="C689"/>
          <cell r="D689"/>
          <cell r="E689"/>
          <cell r="F689"/>
          <cell r="G689"/>
        </row>
        <row r="690">
          <cell r="A690"/>
          <cell r="B690"/>
          <cell r="C690"/>
          <cell r="D690"/>
          <cell r="E690"/>
          <cell r="F690"/>
          <cell r="G690"/>
        </row>
        <row r="691">
          <cell r="A691"/>
          <cell r="B691"/>
          <cell r="C691"/>
          <cell r="D691"/>
          <cell r="E691"/>
          <cell r="F691"/>
          <cell r="G691"/>
        </row>
        <row r="692">
          <cell r="A692"/>
          <cell r="B692"/>
          <cell r="C692"/>
          <cell r="D692"/>
          <cell r="E692"/>
          <cell r="F692"/>
          <cell r="G692"/>
        </row>
        <row r="693">
          <cell r="A693"/>
          <cell r="B693"/>
          <cell r="C693"/>
          <cell r="D693"/>
          <cell r="E693"/>
          <cell r="F693"/>
          <cell r="G693"/>
        </row>
        <row r="694">
          <cell r="A694"/>
          <cell r="B694"/>
          <cell r="C694"/>
          <cell r="D694"/>
          <cell r="E694"/>
          <cell r="F694"/>
          <cell r="G694"/>
        </row>
        <row r="695">
          <cell r="A695"/>
          <cell r="B695"/>
          <cell r="C695"/>
          <cell r="D695"/>
          <cell r="E695"/>
          <cell r="F695"/>
          <cell r="G695"/>
        </row>
        <row r="696">
          <cell r="A696"/>
          <cell r="B696"/>
          <cell r="C696"/>
          <cell r="D696"/>
          <cell r="E696"/>
          <cell r="F696"/>
          <cell r="G696"/>
        </row>
        <row r="697">
          <cell r="A697"/>
          <cell r="B697"/>
          <cell r="C697"/>
          <cell r="D697"/>
          <cell r="E697"/>
          <cell r="F697"/>
          <cell r="G697"/>
        </row>
        <row r="698">
          <cell r="A698"/>
          <cell r="B698"/>
          <cell r="C698"/>
          <cell r="D698"/>
          <cell r="E698"/>
          <cell r="F698"/>
          <cell r="G698"/>
        </row>
        <row r="699">
          <cell r="A699"/>
          <cell r="B699"/>
          <cell r="C699"/>
          <cell r="D699"/>
          <cell r="E699"/>
          <cell r="F699"/>
          <cell r="G699"/>
        </row>
        <row r="700">
          <cell r="A700"/>
          <cell r="B700"/>
          <cell r="C700"/>
          <cell r="D700"/>
          <cell r="E700"/>
          <cell r="F700"/>
          <cell r="G700"/>
        </row>
        <row r="701">
          <cell r="A701"/>
          <cell r="B701"/>
          <cell r="C701"/>
          <cell r="D701"/>
          <cell r="E701"/>
          <cell r="F701"/>
          <cell r="G701"/>
        </row>
        <row r="702">
          <cell r="A702"/>
          <cell r="B702"/>
          <cell r="C702"/>
          <cell r="D702"/>
          <cell r="E702"/>
          <cell r="F702"/>
          <cell r="G702"/>
        </row>
        <row r="703">
          <cell r="A703"/>
          <cell r="B703"/>
          <cell r="C703"/>
          <cell r="D703"/>
          <cell r="E703"/>
          <cell r="F703"/>
          <cell r="G703"/>
        </row>
        <row r="704">
          <cell r="A704"/>
          <cell r="B704"/>
          <cell r="C704"/>
          <cell r="D704"/>
          <cell r="E704"/>
          <cell r="F704"/>
          <cell r="G704"/>
        </row>
        <row r="705">
          <cell r="A705"/>
          <cell r="B705"/>
          <cell r="C705"/>
          <cell r="D705"/>
          <cell r="E705"/>
          <cell r="F705"/>
          <cell r="G705"/>
        </row>
        <row r="706">
          <cell r="A706"/>
          <cell r="B706"/>
          <cell r="C706"/>
          <cell r="D706"/>
          <cell r="E706"/>
          <cell r="F706"/>
          <cell r="G706"/>
        </row>
        <row r="707">
          <cell r="A707"/>
          <cell r="B707"/>
          <cell r="C707"/>
          <cell r="D707"/>
          <cell r="E707"/>
          <cell r="F707"/>
          <cell r="G707"/>
        </row>
        <row r="708">
          <cell r="A708"/>
          <cell r="B708"/>
          <cell r="C708"/>
          <cell r="D708"/>
          <cell r="E708"/>
          <cell r="F708"/>
          <cell r="G708"/>
        </row>
        <row r="709">
          <cell r="A709"/>
          <cell r="B709"/>
          <cell r="C709"/>
          <cell r="D709"/>
          <cell r="E709"/>
          <cell r="F709"/>
          <cell r="G709"/>
        </row>
        <row r="710">
          <cell r="A710"/>
          <cell r="B710"/>
          <cell r="C710"/>
          <cell r="D710"/>
          <cell r="E710"/>
          <cell r="F710"/>
          <cell r="G710"/>
        </row>
        <row r="711">
          <cell r="A711"/>
          <cell r="B711"/>
          <cell r="C711"/>
          <cell r="D711"/>
          <cell r="E711"/>
          <cell r="F711"/>
          <cell r="G711"/>
        </row>
        <row r="712">
          <cell r="A712"/>
          <cell r="B712"/>
          <cell r="C712"/>
          <cell r="D712"/>
          <cell r="E712"/>
          <cell r="F712"/>
          <cell r="G712"/>
        </row>
        <row r="713">
          <cell r="A713"/>
          <cell r="B713"/>
          <cell r="C713"/>
          <cell r="D713"/>
          <cell r="E713"/>
          <cell r="F713"/>
          <cell r="G713"/>
        </row>
        <row r="714">
          <cell r="A714"/>
          <cell r="B714"/>
          <cell r="C714"/>
          <cell r="D714"/>
          <cell r="E714"/>
          <cell r="F714"/>
          <cell r="G714"/>
        </row>
        <row r="715">
          <cell r="A715"/>
          <cell r="B715"/>
          <cell r="C715"/>
          <cell r="D715"/>
          <cell r="E715"/>
          <cell r="F715"/>
          <cell r="G715"/>
        </row>
        <row r="716">
          <cell r="A716"/>
          <cell r="B716"/>
          <cell r="C716"/>
          <cell r="D716"/>
          <cell r="E716"/>
          <cell r="F716"/>
          <cell r="G716"/>
        </row>
        <row r="717">
          <cell r="A717"/>
          <cell r="B717"/>
          <cell r="C717"/>
          <cell r="D717"/>
          <cell r="E717"/>
          <cell r="F717"/>
          <cell r="G717"/>
        </row>
        <row r="718">
          <cell r="A718"/>
          <cell r="B718"/>
          <cell r="C718"/>
          <cell r="D718"/>
          <cell r="E718"/>
          <cell r="F718"/>
          <cell r="G718"/>
        </row>
        <row r="719">
          <cell r="A719"/>
          <cell r="B719"/>
          <cell r="C719"/>
          <cell r="D719"/>
          <cell r="E719"/>
          <cell r="F719"/>
          <cell r="G719"/>
        </row>
        <row r="720">
          <cell r="A720"/>
          <cell r="B720"/>
          <cell r="C720"/>
          <cell r="D720"/>
          <cell r="E720"/>
          <cell r="F720"/>
          <cell r="G720"/>
        </row>
        <row r="721">
          <cell r="A721"/>
          <cell r="B721"/>
          <cell r="C721"/>
          <cell r="D721"/>
          <cell r="E721"/>
          <cell r="F721"/>
          <cell r="G721"/>
        </row>
        <row r="722">
          <cell r="A722"/>
          <cell r="B722"/>
          <cell r="C722"/>
          <cell r="D722"/>
          <cell r="E722"/>
          <cell r="F722"/>
          <cell r="G722"/>
        </row>
        <row r="723">
          <cell r="A723"/>
          <cell r="B723"/>
          <cell r="C723"/>
          <cell r="D723"/>
          <cell r="E723"/>
          <cell r="F723"/>
          <cell r="G723"/>
        </row>
        <row r="724">
          <cell r="A724"/>
          <cell r="B724"/>
          <cell r="C724"/>
          <cell r="D724"/>
          <cell r="E724"/>
          <cell r="F724"/>
          <cell r="G724"/>
        </row>
        <row r="725">
          <cell r="A725"/>
          <cell r="B725"/>
          <cell r="C725"/>
          <cell r="D725"/>
          <cell r="E725"/>
          <cell r="F725"/>
          <cell r="G725"/>
        </row>
        <row r="726">
          <cell r="A726"/>
          <cell r="B726"/>
          <cell r="C726"/>
          <cell r="D726"/>
          <cell r="E726"/>
          <cell r="F726"/>
          <cell r="G726"/>
        </row>
        <row r="727">
          <cell r="A727"/>
          <cell r="B727"/>
          <cell r="C727"/>
          <cell r="D727"/>
          <cell r="E727"/>
          <cell r="F727"/>
          <cell r="G727"/>
        </row>
        <row r="728">
          <cell r="A728"/>
          <cell r="B728"/>
          <cell r="C728"/>
          <cell r="D728"/>
          <cell r="E728"/>
          <cell r="F728"/>
          <cell r="G728"/>
        </row>
        <row r="729">
          <cell r="A729"/>
          <cell r="B729"/>
          <cell r="C729"/>
          <cell r="D729"/>
          <cell r="E729"/>
          <cell r="F729"/>
          <cell r="G729"/>
        </row>
        <row r="730">
          <cell r="A730"/>
          <cell r="B730"/>
          <cell r="C730"/>
          <cell r="D730"/>
          <cell r="E730"/>
          <cell r="F730"/>
          <cell r="G730"/>
        </row>
        <row r="731">
          <cell r="A731"/>
          <cell r="B731"/>
          <cell r="C731"/>
          <cell r="D731"/>
          <cell r="E731"/>
          <cell r="F731"/>
          <cell r="G731"/>
        </row>
        <row r="732">
          <cell r="A732"/>
          <cell r="B732"/>
          <cell r="C732"/>
          <cell r="D732"/>
          <cell r="E732"/>
          <cell r="F732"/>
          <cell r="G732"/>
        </row>
        <row r="733">
          <cell r="A733"/>
          <cell r="B733"/>
          <cell r="C733"/>
          <cell r="D733"/>
          <cell r="E733"/>
          <cell r="F733"/>
          <cell r="G733"/>
        </row>
        <row r="734">
          <cell r="A734"/>
          <cell r="B734"/>
          <cell r="C734"/>
          <cell r="D734"/>
          <cell r="E734"/>
          <cell r="F734"/>
          <cell r="G734"/>
        </row>
        <row r="735">
          <cell r="A735"/>
          <cell r="B735"/>
          <cell r="C735"/>
          <cell r="D735"/>
          <cell r="E735"/>
          <cell r="F735"/>
          <cell r="G735"/>
        </row>
        <row r="736">
          <cell r="A736"/>
          <cell r="B736"/>
          <cell r="C736"/>
          <cell r="D736"/>
          <cell r="E736"/>
          <cell r="F736"/>
          <cell r="G736"/>
        </row>
        <row r="737">
          <cell r="A737"/>
          <cell r="B737"/>
          <cell r="C737"/>
          <cell r="D737"/>
          <cell r="E737"/>
          <cell r="F737"/>
          <cell r="G737"/>
        </row>
        <row r="738">
          <cell r="A738"/>
          <cell r="B738"/>
          <cell r="C738"/>
          <cell r="D738"/>
          <cell r="E738"/>
          <cell r="F738"/>
          <cell r="G738"/>
        </row>
        <row r="739">
          <cell r="A739"/>
          <cell r="B739"/>
          <cell r="C739"/>
          <cell r="D739"/>
          <cell r="E739"/>
          <cell r="F739"/>
          <cell r="G739"/>
        </row>
        <row r="740">
          <cell r="A740"/>
          <cell r="B740"/>
          <cell r="C740"/>
          <cell r="D740"/>
          <cell r="E740"/>
          <cell r="F740"/>
          <cell r="G740"/>
        </row>
        <row r="741">
          <cell r="A741"/>
          <cell r="B741"/>
          <cell r="C741"/>
          <cell r="D741"/>
          <cell r="E741"/>
          <cell r="F741"/>
          <cell r="G741"/>
        </row>
        <row r="742">
          <cell r="A742"/>
          <cell r="B742"/>
          <cell r="C742"/>
          <cell r="D742"/>
          <cell r="E742"/>
          <cell r="F742"/>
          <cell r="G742"/>
        </row>
        <row r="743">
          <cell r="A743"/>
          <cell r="B743"/>
          <cell r="C743"/>
          <cell r="D743"/>
          <cell r="E743"/>
          <cell r="F743"/>
          <cell r="G743"/>
        </row>
        <row r="744">
          <cell r="A744"/>
          <cell r="B744"/>
          <cell r="C744"/>
          <cell r="D744"/>
          <cell r="E744"/>
          <cell r="F744"/>
          <cell r="G744"/>
        </row>
        <row r="745">
          <cell r="A745"/>
          <cell r="B745"/>
          <cell r="C745"/>
          <cell r="D745"/>
          <cell r="E745"/>
          <cell r="F745"/>
          <cell r="G745"/>
        </row>
        <row r="746">
          <cell r="A746"/>
          <cell r="B746"/>
          <cell r="C746"/>
          <cell r="D746"/>
          <cell r="E746"/>
          <cell r="F746"/>
          <cell r="G746"/>
        </row>
        <row r="747">
          <cell r="A747"/>
          <cell r="B747"/>
          <cell r="C747"/>
          <cell r="D747"/>
          <cell r="E747"/>
          <cell r="F747"/>
          <cell r="G747"/>
        </row>
        <row r="748">
          <cell r="A748"/>
          <cell r="B748"/>
          <cell r="C748"/>
          <cell r="D748"/>
          <cell r="E748"/>
          <cell r="F748"/>
          <cell r="G748"/>
        </row>
        <row r="749">
          <cell r="A749"/>
          <cell r="B749"/>
          <cell r="C749"/>
          <cell r="D749"/>
          <cell r="E749"/>
          <cell r="F749"/>
          <cell r="G749"/>
        </row>
        <row r="750">
          <cell r="A750"/>
          <cell r="B750"/>
          <cell r="C750"/>
          <cell r="D750"/>
          <cell r="E750"/>
          <cell r="F750"/>
          <cell r="G750"/>
        </row>
        <row r="751">
          <cell r="A751"/>
          <cell r="B751"/>
          <cell r="C751"/>
          <cell r="D751"/>
          <cell r="E751"/>
          <cell r="F751"/>
          <cell r="G751"/>
        </row>
        <row r="752">
          <cell r="A752"/>
          <cell r="B752"/>
          <cell r="C752"/>
          <cell r="D752"/>
          <cell r="E752"/>
          <cell r="F752"/>
          <cell r="G752"/>
        </row>
        <row r="753">
          <cell r="A753"/>
          <cell r="B753"/>
          <cell r="C753"/>
          <cell r="D753"/>
          <cell r="E753"/>
          <cell r="F753"/>
          <cell r="G753"/>
        </row>
        <row r="754">
          <cell r="A754"/>
          <cell r="B754"/>
          <cell r="C754"/>
          <cell r="D754"/>
          <cell r="E754"/>
          <cell r="F754"/>
          <cell r="G754"/>
        </row>
        <row r="755">
          <cell r="A755"/>
          <cell r="B755"/>
          <cell r="C755"/>
          <cell r="D755"/>
          <cell r="E755"/>
          <cell r="F755"/>
          <cell r="G755"/>
        </row>
        <row r="756">
          <cell r="A756"/>
          <cell r="B756"/>
          <cell r="C756"/>
          <cell r="D756"/>
          <cell r="E756"/>
          <cell r="F756"/>
          <cell r="G756"/>
        </row>
        <row r="757">
          <cell r="A757"/>
          <cell r="B757"/>
          <cell r="C757"/>
          <cell r="D757"/>
          <cell r="E757"/>
          <cell r="F757"/>
          <cell r="G757"/>
        </row>
        <row r="758">
          <cell r="A758"/>
          <cell r="B758"/>
          <cell r="C758"/>
          <cell r="D758"/>
          <cell r="E758"/>
          <cell r="F758"/>
          <cell r="G758"/>
        </row>
        <row r="759">
          <cell r="A759"/>
          <cell r="B759"/>
          <cell r="C759"/>
          <cell r="D759"/>
          <cell r="E759"/>
          <cell r="F759"/>
          <cell r="G759"/>
        </row>
        <row r="760">
          <cell r="A760"/>
          <cell r="B760"/>
          <cell r="C760"/>
          <cell r="D760"/>
          <cell r="E760"/>
          <cell r="F760"/>
          <cell r="G760"/>
        </row>
        <row r="761">
          <cell r="A761"/>
          <cell r="B761"/>
          <cell r="C761"/>
          <cell r="D761"/>
          <cell r="E761"/>
          <cell r="F761"/>
          <cell r="G761"/>
        </row>
        <row r="762">
          <cell r="A762"/>
          <cell r="B762"/>
          <cell r="C762"/>
          <cell r="D762"/>
          <cell r="E762"/>
          <cell r="F762"/>
          <cell r="G762"/>
        </row>
        <row r="763">
          <cell r="A763"/>
          <cell r="B763"/>
          <cell r="C763"/>
          <cell r="D763"/>
          <cell r="E763"/>
          <cell r="F763"/>
          <cell r="G763"/>
        </row>
        <row r="764">
          <cell r="A764"/>
          <cell r="B764"/>
          <cell r="C764"/>
          <cell r="D764"/>
          <cell r="E764"/>
          <cell r="F764"/>
          <cell r="G764"/>
        </row>
        <row r="765">
          <cell r="A765"/>
          <cell r="B765"/>
          <cell r="C765"/>
          <cell r="D765"/>
          <cell r="E765"/>
          <cell r="F765"/>
          <cell r="G765"/>
        </row>
        <row r="766">
          <cell r="A766"/>
          <cell r="B766"/>
          <cell r="C766"/>
          <cell r="D766"/>
          <cell r="E766"/>
          <cell r="F766"/>
          <cell r="G766"/>
        </row>
        <row r="767">
          <cell r="A767"/>
          <cell r="B767"/>
          <cell r="C767"/>
          <cell r="D767"/>
          <cell r="E767"/>
          <cell r="F767"/>
          <cell r="G767"/>
        </row>
        <row r="768">
          <cell r="A768"/>
          <cell r="B768"/>
          <cell r="C768"/>
          <cell r="D768"/>
          <cell r="E768"/>
          <cell r="F768"/>
          <cell r="G768"/>
        </row>
        <row r="769">
          <cell r="A769"/>
          <cell r="B769"/>
          <cell r="C769"/>
          <cell r="D769"/>
          <cell r="E769"/>
          <cell r="F769"/>
          <cell r="G769"/>
        </row>
        <row r="770">
          <cell r="A770"/>
          <cell r="B770"/>
          <cell r="C770"/>
          <cell r="D770"/>
          <cell r="E770"/>
          <cell r="F770"/>
          <cell r="G770"/>
        </row>
        <row r="771">
          <cell r="A771"/>
          <cell r="B771"/>
          <cell r="C771"/>
          <cell r="D771"/>
          <cell r="E771"/>
          <cell r="F771"/>
          <cell r="G771"/>
        </row>
        <row r="772">
          <cell r="A772"/>
          <cell r="B772"/>
          <cell r="C772"/>
          <cell r="D772"/>
          <cell r="E772"/>
          <cell r="F772"/>
          <cell r="G772"/>
        </row>
        <row r="773">
          <cell r="A773"/>
          <cell r="B773"/>
          <cell r="C773"/>
          <cell r="D773"/>
          <cell r="E773"/>
          <cell r="F773"/>
          <cell r="G773"/>
        </row>
        <row r="774">
          <cell r="A774"/>
          <cell r="B774"/>
          <cell r="C774"/>
          <cell r="D774"/>
          <cell r="E774"/>
          <cell r="F774"/>
          <cell r="G774"/>
        </row>
        <row r="775">
          <cell r="A775"/>
          <cell r="B775"/>
          <cell r="C775"/>
          <cell r="D775"/>
          <cell r="E775"/>
          <cell r="F775"/>
          <cell r="G775"/>
        </row>
        <row r="776">
          <cell r="A776"/>
          <cell r="B776"/>
          <cell r="C776"/>
          <cell r="D776"/>
          <cell r="E776"/>
          <cell r="F776"/>
          <cell r="G776"/>
        </row>
        <row r="777">
          <cell r="A777"/>
          <cell r="B777"/>
          <cell r="C777"/>
          <cell r="D777"/>
          <cell r="E777"/>
          <cell r="F777"/>
          <cell r="G777"/>
        </row>
        <row r="778">
          <cell r="A778"/>
          <cell r="B778"/>
          <cell r="C778"/>
          <cell r="D778"/>
          <cell r="E778"/>
          <cell r="F778"/>
          <cell r="G778"/>
        </row>
        <row r="779">
          <cell r="A779"/>
          <cell r="B779"/>
          <cell r="C779"/>
          <cell r="D779"/>
          <cell r="E779"/>
          <cell r="F779"/>
          <cell r="G779"/>
        </row>
        <row r="780">
          <cell r="A780"/>
          <cell r="B780"/>
          <cell r="C780"/>
          <cell r="D780"/>
          <cell r="E780"/>
          <cell r="F780"/>
          <cell r="G780"/>
        </row>
        <row r="781">
          <cell r="A781"/>
          <cell r="B781"/>
          <cell r="C781"/>
          <cell r="D781"/>
          <cell r="E781"/>
          <cell r="F781"/>
          <cell r="G781"/>
        </row>
        <row r="782">
          <cell r="A782"/>
          <cell r="B782"/>
          <cell r="C782"/>
          <cell r="D782"/>
          <cell r="E782"/>
          <cell r="F782"/>
          <cell r="G782"/>
        </row>
        <row r="783">
          <cell r="A783"/>
          <cell r="B783"/>
          <cell r="C783"/>
          <cell r="D783"/>
          <cell r="E783"/>
          <cell r="F783"/>
          <cell r="G783"/>
        </row>
        <row r="784">
          <cell r="A784"/>
          <cell r="B784"/>
          <cell r="C784"/>
          <cell r="D784"/>
          <cell r="E784"/>
          <cell r="F784"/>
          <cell r="G784"/>
        </row>
        <row r="785">
          <cell r="A785"/>
          <cell r="B785"/>
          <cell r="C785"/>
          <cell r="D785"/>
          <cell r="E785"/>
          <cell r="F785"/>
          <cell r="G785"/>
        </row>
        <row r="786">
          <cell r="A786"/>
          <cell r="B786"/>
          <cell r="C786"/>
          <cell r="D786"/>
          <cell r="E786"/>
          <cell r="F786"/>
          <cell r="G786"/>
        </row>
        <row r="787">
          <cell r="A787"/>
          <cell r="B787"/>
          <cell r="C787"/>
          <cell r="D787"/>
          <cell r="E787"/>
          <cell r="F787"/>
          <cell r="G787"/>
        </row>
        <row r="788">
          <cell r="A788"/>
          <cell r="B788"/>
          <cell r="C788"/>
          <cell r="D788"/>
          <cell r="E788"/>
          <cell r="F788"/>
          <cell r="G788"/>
        </row>
        <row r="789">
          <cell r="A789"/>
          <cell r="B789"/>
          <cell r="C789"/>
          <cell r="D789"/>
          <cell r="E789"/>
          <cell r="F789"/>
          <cell r="G789"/>
        </row>
        <row r="790">
          <cell r="A790"/>
          <cell r="B790"/>
          <cell r="C790"/>
          <cell r="D790"/>
          <cell r="E790"/>
          <cell r="F790"/>
          <cell r="G790"/>
        </row>
        <row r="791">
          <cell r="A791"/>
          <cell r="B791"/>
          <cell r="C791"/>
          <cell r="D791"/>
          <cell r="E791"/>
          <cell r="F791"/>
          <cell r="G791"/>
        </row>
        <row r="792">
          <cell r="A792"/>
          <cell r="B792"/>
          <cell r="C792"/>
          <cell r="D792"/>
          <cell r="E792"/>
          <cell r="F792"/>
          <cell r="G792"/>
        </row>
        <row r="793">
          <cell r="A793"/>
          <cell r="B793"/>
          <cell r="C793"/>
          <cell r="D793"/>
          <cell r="E793"/>
          <cell r="F793"/>
          <cell r="G793"/>
        </row>
        <row r="794">
          <cell r="A794"/>
          <cell r="B794"/>
          <cell r="C794"/>
          <cell r="D794"/>
          <cell r="E794"/>
          <cell r="F794"/>
          <cell r="G794"/>
        </row>
        <row r="795">
          <cell r="A795"/>
          <cell r="B795"/>
          <cell r="C795"/>
          <cell r="D795"/>
          <cell r="E795"/>
          <cell r="F795"/>
          <cell r="G795"/>
        </row>
        <row r="796">
          <cell r="A796"/>
          <cell r="B796"/>
          <cell r="C796"/>
          <cell r="D796"/>
          <cell r="E796"/>
          <cell r="F796"/>
          <cell r="G796"/>
        </row>
        <row r="797">
          <cell r="A797"/>
          <cell r="B797"/>
          <cell r="C797"/>
          <cell r="D797"/>
          <cell r="E797"/>
          <cell r="F797"/>
          <cell r="G797"/>
        </row>
        <row r="798">
          <cell r="A798"/>
          <cell r="B798"/>
          <cell r="C798"/>
          <cell r="D798"/>
          <cell r="E798"/>
          <cell r="F798"/>
          <cell r="G798"/>
        </row>
        <row r="799">
          <cell r="A799"/>
          <cell r="B799"/>
          <cell r="C799"/>
          <cell r="D799"/>
          <cell r="E799"/>
          <cell r="F799"/>
          <cell r="G799"/>
        </row>
        <row r="800">
          <cell r="A800"/>
          <cell r="B800"/>
          <cell r="C800"/>
          <cell r="D800"/>
          <cell r="E800"/>
          <cell r="F800"/>
          <cell r="G800"/>
        </row>
        <row r="801">
          <cell r="A801"/>
          <cell r="B801"/>
          <cell r="C801"/>
          <cell r="D801"/>
          <cell r="E801"/>
          <cell r="F801"/>
          <cell r="G801"/>
        </row>
        <row r="802">
          <cell r="A802"/>
          <cell r="B802"/>
          <cell r="C802"/>
          <cell r="D802"/>
          <cell r="E802"/>
          <cell r="F802"/>
          <cell r="G802"/>
        </row>
        <row r="803">
          <cell r="A803"/>
          <cell r="B803"/>
          <cell r="C803"/>
          <cell r="D803"/>
          <cell r="E803"/>
          <cell r="F803"/>
          <cell r="G803"/>
        </row>
        <row r="804">
          <cell r="A804"/>
          <cell r="B804"/>
          <cell r="C804"/>
          <cell r="D804"/>
          <cell r="E804"/>
          <cell r="F804"/>
          <cell r="G804"/>
        </row>
        <row r="805">
          <cell r="A805"/>
          <cell r="B805"/>
          <cell r="C805"/>
          <cell r="D805"/>
          <cell r="E805"/>
          <cell r="F805"/>
          <cell r="G805"/>
        </row>
        <row r="806">
          <cell r="A806"/>
          <cell r="B806"/>
          <cell r="C806"/>
          <cell r="D806"/>
          <cell r="E806"/>
          <cell r="F806"/>
          <cell r="G806"/>
        </row>
        <row r="807">
          <cell r="A807"/>
          <cell r="B807"/>
          <cell r="C807"/>
          <cell r="D807"/>
          <cell r="E807"/>
          <cell r="F807"/>
          <cell r="G807"/>
        </row>
        <row r="808">
          <cell r="A808"/>
          <cell r="B808"/>
          <cell r="C808"/>
          <cell r="D808"/>
          <cell r="E808"/>
          <cell r="F808"/>
          <cell r="G808"/>
        </row>
        <row r="809">
          <cell r="A809"/>
          <cell r="B809"/>
          <cell r="C809"/>
          <cell r="D809"/>
          <cell r="E809"/>
          <cell r="F809"/>
          <cell r="G809"/>
        </row>
        <row r="810">
          <cell r="A810"/>
          <cell r="B810"/>
          <cell r="C810"/>
          <cell r="D810"/>
          <cell r="E810"/>
          <cell r="F810"/>
          <cell r="G810"/>
        </row>
        <row r="811">
          <cell r="A811"/>
          <cell r="B811"/>
          <cell r="C811"/>
          <cell r="D811"/>
          <cell r="E811"/>
          <cell r="F811"/>
          <cell r="G811"/>
        </row>
        <row r="812">
          <cell r="A812"/>
          <cell r="B812"/>
          <cell r="C812"/>
          <cell r="D812"/>
          <cell r="E812"/>
          <cell r="F812"/>
          <cell r="G812"/>
        </row>
        <row r="813">
          <cell r="A813"/>
          <cell r="B813"/>
          <cell r="C813"/>
          <cell r="D813"/>
          <cell r="E813"/>
          <cell r="F813"/>
          <cell r="G813"/>
        </row>
        <row r="814">
          <cell r="A814"/>
          <cell r="B814"/>
          <cell r="C814"/>
          <cell r="D814"/>
          <cell r="E814"/>
          <cell r="F814"/>
          <cell r="G814"/>
        </row>
        <row r="815">
          <cell r="A815"/>
          <cell r="B815"/>
          <cell r="C815"/>
          <cell r="D815"/>
          <cell r="E815"/>
          <cell r="F815"/>
          <cell r="G815"/>
        </row>
        <row r="816">
          <cell r="A816"/>
          <cell r="B816"/>
          <cell r="C816"/>
          <cell r="D816"/>
          <cell r="E816"/>
          <cell r="F816"/>
          <cell r="G816"/>
        </row>
        <row r="817">
          <cell r="A817"/>
          <cell r="B817"/>
          <cell r="C817"/>
          <cell r="D817"/>
          <cell r="E817"/>
          <cell r="F817"/>
          <cell r="G817"/>
        </row>
        <row r="818">
          <cell r="A818"/>
          <cell r="B818"/>
          <cell r="C818"/>
          <cell r="D818"/>
          <cell r="E818"/>
          <cell r="F818"/>
          <cell r="G818"/>
        </row>
        <row r="819">
          <cell r="A819"/>
          <cell r="B819"/>
          <cell r="C819"/>
          <cell r="D819"/>
          <cell r="E819"/>
          <cell r="F819"/>
          <cell r="G819"/>
        </row>
        <row r="820">
          <cell r="A820"/>
          <cell r="B820"/>
          <cell r="C820"/>
          <cell r="D820"/>
          <cell r="E820"/>
          <cell r="F820"/>
          <cell r="G820"/>
        </row>
        <row r="821">
          <cell r="A821"/>
          <cell r="B821"/>
          <cell r="C821"/>
          <cell r="D821"/>
          <cell r="E821"/>
          <cell r="F821"/>
          <cell r="G821"/>
        </row>
        <row r="822">
          <cell r="A822"/>
          <cell r="B822"/>
          <cell r="C822"/>
          <cell r="D822"/>
          <cell r="E822"/>
          <cell r="F822"/>
          <cell r="G822"/>
        </row>
        <row r="823">
          <cell r="A823"/>
          <cell r="B823"/>
          <cell r="C823"/>
          <cell r="D823"/>
          <cell r="E823"/>
          <cell r="F823"/>
          <cell r="G823"/>
        </row>
        <row r="824">
          <cell r="A824"/>
          <cell r="B824"/>
          <cell r="C824"/>
          <cell r="D824"/>
          <cell r="E824"/>
          <cell r="F824"/>
          <cell r="G824"/>
        </row>
        <row r="825">
          <cell r="A825"/>
          <cell r="B825"/>
          <cell r="C825"/>
          <cell r="D825"/>
          <cell r="E825"/>
          <cell r="F825"/>
          <cell r="G825"/>
        </row>
        <row r="826">
          <cell r="A826"/>
          <cell r="B826"/>
          <cell r="C826"/>
          <cell r="D826"/>
          <cell r="E826"/>
          <cell r="F826"/>
          <cell r="G826"/>
        </row>
        <row r="827">
          <cell r="A827"/>
          <cell r="B827"/>
          <cell r="C827"/>
          <cell r="D827"/>
          <cell r="E827"/>
          <cell r="F827"/>
          <cell r="G827"/>
        </row>
        <row r="828">
          <cell r="A828"/>
          <cell r="B828"/>
          <cell r="C828"/>
          <cell r="D828"/>
          <cell r="E828"/>
          <cell r="F828"/>
          <cell r="G828"/>
        </row>
        <row r="829">
          <cell r="A829"/>
          <cell r="B829"/>
          <cell r="C829"/>
          <cell r="D829"/>
          <cell r="E829"/>
          <cell r="F829"/>
          <cell r="G829"/>
        </row>
        <row r="830">
          <cell r="A830"/>
          <cell r="B830"/>
          <cell r="C830"/>
          <cell r="D830"/>
          <cell r="E830"/>
          <cell r="F830"/>
          <cell r="G830"/>
        </row>
        <row r="831">
          <cell r="A831"/>
          <cell r="B831"/>
          <cell r="C831"/>
          <cell r="D831"/>
          <cell r="E831"/>
          <cell r="F831"/>
          <cell r="G831"/>
        </row>
        <row r="832">
          <cell r="A832"/>
          <cell r="B832"/>
          <cell r="C832"/>
          <cell r="D832"/>
          <cell r="E832"/>
          <cell r="F832"/>
          <cell r="G832"/>
        </row>
        <row r="833">
          <cell r="A833"/>
          <cell r="B833"/>
          <cell r="C833"/>
          <cell r="D833"/>
          <cell r="E833"/>
          <cell r="F833"/>
          <cell r="G833"/>
        </row>
        <row r="834">
          <cell r="A834"/>
          <cell r="B834"/>
          <cell r="C834"/>
          <cell r="D834"/>
          <cell r="E834"/>
          <cell r="F834"/>
          <cell r="G834"/>
        </row>
        <row r="835">
          <cell r="A835"/>
          <cell r="B835"/>
          <cell r="C835"/>
          <cell r="D835"/>
          <cell r="E835"/>
          <cell r="F835"/>
          <cell r="G835"/>
        </row>
        <row r="836">
          <cell r="A836"/>
          <cell r="B836"/>
          <cell r="C836"/>
          <cell r="D836"/>
          <cell r="E836"/>
          <cell r="F836"/>
          <cell r="G836"/>
        </row>
        <row r="837">
          <cell r="A837"/>
          <cell r="B837"/>
          <cell r="C837"/>
          <cell r="D837"/>
          <cell r="E837"/>
          <cell r="F837"/>
          <cell r="G837"/>
        </row>
        <row r="838">
          <cell r="A838"/>
          <cell r="B838"/>
          <cell r="C838"/>
          <cell r="D838"/>
          <cell r="E838"/>
          <cell r="F838"/>
          <cell r="G838"/>
        </row>
        <row r="839">
          <cell r="A839"/>
          <cell r="B839"/>
          <cell r="C839"/>
          <cell r="D839"/>
          <cell r="E839"/>
          <cell r="F839"/>
          <cell r="G839"/>
        </row>
        <row r="840">
          <cell r="A840"/>
          <cell r="B840"/>
          <cell r="C840"/>
          <cell r="D840"/>
          <cell r="E840"/>
          <cell r="F840"/>
          <cell r="G840"/>
        </row>
        <row r="841">
          <cell r="A841"/>
          <cell r="B841"/>
          <cell r="C841"/>
          <cell r="D841"/>
          <cell r="E841"/>
          <cell r="F841"/>
          <cell r="G841"/>
        </row>
        <row r="842">
          <cell r="A842"/>
          <cell r="B842"/>
          <cell r="C842"/>
          <cell r="D842"/>
          <cell r="E842"/>
          <cell r="F842"/>
          <cell r="G842"/>
        </row>
        <row r="843">
          <cell r="A843"/>
          <cell r="B843"/>
          <cell r="C843"/>
          <cell r="D843"/>
          <cell r="E843"/>
          <cell r="F843"/>
          <cell r="G843"/>
        </row>
        <row r="844">
          <cell r="A844"/>
          <cell r="B844"/>
          <cell r="C844"/>
          <cell r="D844"/>
          <cell r="E844"/>
          <cell r="F844"/>
          <cell r="G844"/>
        </row>
        <row r="845">
          <cell r="A845"/>
          <cell r="B845"/>
          <cell r="C845"/>
          <cell r="D845"/>
          <cell r="E845"/>
          <cell r="F845"/>
          <cell r="G845"/>
        </row>
        <row r="846">
          <cell r="A846"/>
          <cell r="B846"/>
          <cell r="C846"/>
          <cell r="D846"/>
          <cell r="E846"/>
          <cell r="F846"/>
          <cell r="G846"/>
        </row>
        <row r="847">
          <cell r="A847"/>
          <cell r="B847"/>
          <cell r="C847"/>
          <cell r="D847"/>
          <cell r="E847"/>
          <cell r="F847"/>
          <cell r="G847"/>
        </row>
        <row r="848">
          <cell r="A848"/>
          <cell r="B848"/>
          <cell r="C848"/>
          <cell r="D848"/>
          <cell r="E848"/>
          <cell r="F848"/>
          <cell r="G848"/>
        </row>
        <row r="849">
          <cell r="A849"/>
          <cell r="B849"/>
          <cell r="C849"/>
          <cell r="D849"/>
          <cell r="E849"/>
          <cell r="F849"/>
          <cell r="G849"/>
        </row>
        <row r="850">
          <cell r="A850"/>
          <cell r="B850"/>
          <cell r="C850"/>
          <cell r="D850"/>
          <cell r="E850"/>
          <cell r="F850"/>
          <cell r="G850"/>
        </row>
        <row r="851">
          <cell r="A851"/>
          <cell r="B851"/>
          <cell r="C851"/>
          <cell r="D851"/>
          <cell r="E851"/>
          <cell r="F851"/>
          <cell r="G851"/>
        </row>
        <row r="852">
          <cell r="A852"/>
          <cell r="B852"/>
          <cell r="C852"/>
          <cell r="D852"/>
          <cell r="E852"/>
          <cell r="F852"/>
          <cell r="G852"/>
        </row>
        <row r="853">
          <cell r="A853"/>
          <cell r="B853"/>
          <cell r="C853"/>
          <cell r="D853"/>
          <cell r="E853"/>
          <cell r="F853"/>
          <cell r="G853"/>
        </row>
        <row r="854">
          <cell r="A854"/>
          <cell r="B854"/>
          <cell r="C854"/>
          <cell r="D854"/>
          <cell r="E854"/>
          <cell r="F854"/>
          <cell r="G854"/>
        </row>
        <row r="855">
          <cell r="A855"/>
          <cell r="B855"/>
          <cell r="C855"/>
          <cell r="D855"/>
          <cell r="E855"/>
          <cell r="F855"/>
          <cell r="G855"/>
        </row>
        <row r="856">
          <cell r="A856"/>
          <cell r="B856"/>
          <cell r="C856"/>
          <cell r="D856"/>
          <cell r="E856"/>
          <cell r="F856"/>
          <cell r="G856"/>
        </row>
        <row r="857">
          <cell r="A857"/>
          <cell r="B857"/>
          <cell r="C857"/>
          <cell r="D857"/>
          <cell r="E857"/>
          <cell r="F857"/>
          <cell r="G857"/>
        </row>
        <row r="858">
          <cell r="A858"/>
          <cell r="B858"/>
          <cell r="C858"/>
          <cell r="D858"/>
          <cell r="E858"/>
          <cell r="F858"/>
          <cell r="G858"/>
        </row>
        <row r="859">
          <cell r="A859"/>
          <cell r="B859"/>
          <cell r="C859"/>
          <cell r="D859"/>
          <cell r="E859"/>
          <cell r="F859"/>
          <cell r="G859"/>
        </row>
        <row r="860">
          <cell r="A860"/>
          <cell r="B860"/>
          <cell r="C860"/>
          <cell r="D860"/>
          <cell r="E860"/>
          <cell r="F860"/>
          <cell r="G860"/>
        </row>
        <row r="861">
          <cell r="A861"/>
          <cell r="B861"/>
          <cell r="C861"/>
          <cell r="D861"/>
          <cell r="E861"/>
          <cell r="F861"/>
          <cell r="G861"/>
        </row>
        <row r="862">
          <cell r="A862"/>
          <cell r="B862"/>
          <cell r="C862"/>
          <cell r="D862"/>
          <cell r="E862"/>
          <cell r="F862"/>
          <cell r="G862"/>
        </row>
        <row r="863">
          <cell r="A863"/>
          <cell r="B863"/>
          <cell r="C863"/>
          <cell r="D863"/>
          <cell r="E863"/>
          <cell r="F863"/>
          <cell r="G863"/>
        </row>
        <row r="864">
          <cell r="A864"/>
          <cell r="B864"/>
          <cell r="C864"/>
          <cell r="D864"/>
          <cell r="E864"/>
          <cell r="F864"/>
          <cell r="G864"/>
        </row>
        <row r="865">
          <cell r="A865"/>
          <cell r="B865"/>
          <cell r="C865"/>
          <cell r="D865"/>
          <cell r="E865"/>
          <cell r="F865"/>
          <cell r="G865"/>
        </row>
        <row r="866">
          <cell r="A866"/>
          <cell r="B866"/>
          <cell r="C866"/>
          <cell r="D866"/>
          <cell r="E866"/>
          <cell r="F866"/>
          <cell r="G866"/>
        </row>
        <row r="867">
          <cell r="A867"/>
          <cell r="B867"/>
          <cell r="C867"/>
          <cell r="D867"/>
          <cell r="E867"/>
          <cell r="F867"/>
          <cell r="G867"/>
        </row>
        <row r="868">
          <cell r="A868"/>
          <cell r="B868"/>
          <cell r="C868"/>
          <cell r="D868"/>
          <cell r="E868"/>
          <cell r="F868"/>
          <cell r="G868"/>
        </row>
        <row r="869">
          <cell r="A869"/>
          <cell r="B869"/>
          <cell r="C869"/>
          <cell r="D869"/>
          <cell r="E869"/>
          <cell r="F869"/>
          <cell r="G869"/>
        </row>
        <row r="870">
          <cell r="A870"/>
          <cell r="B870"/>
          <cell r="C870"/>
          <cell r="D870"/>
          <cell r="E870"/>
          <cell r="F870"/>
          <cell r="G870"/>
        </row>
        <row r="871">
          <cell r="A871"/>
          <cell r="B871"/>
          <cell r="C871"/>
          <cell r="D871"/>
          <cell r="E871"/>
          <cell r="F871"/>
          <cell r="G871"/>
        </row>
        <row r="872">
          <cell r="A872"/>
          <cell r="B872"/>
          <cell r="C872"/>
          <cell r="D872"/>
          <cell r="E872"/>
          <cell r="F872"/>
          <cell r="G872"/>
        </row>
        <row r="873">
          <cell r="A873"/>
          <cell r="B873"/>
          <cell r="C873"/>
          <cell r="D873"/>
          <cell r="E873"/>
          <cell r="F873"/>
          <cell r="G873"/>
        </row>
        <row r="874">
          <cell r="A874"/>
          <cell r="B874"/>
          <cell r="C874"/>
          <cell r="D874"/>
          <cell r="E874"/>
          <cell r="F874"/>
          <cell r="G874"/>
        </row>
        <row r="875">
          <cell r="A875"/>
          <cell r="B875"/>
          <cell r="C875"/>
          <cell r="D875"/>
          <cell r="E875"/>
          <cell r="F875"/>
          <cell r="G875"/>
        </row>
        <row r="876">
          <cell r="A876"/>
          <cell r="B876"/>
          <cell r="C876"/>
          <cell r="D876"/>
          <cell r="E876"/>
          <cell r="F876"/>
          <cell r="G876"/>
        </row>
        <row r="877">
          <cell r="A877"/>
          <cell r="B877"/>
          <cell r="C877"/>
          <cell r="D877"/>
          <cell r="E877"/>
          <cell r="F877"/>
          <cell r="G877"/>
        </row>
        <row r="878">
          <cell r="A878"/>
          <cell r="B878"/>
          <cell r="C878"/>
          <cell r="D878"/>
          <cell r="E878"/>
          <cell r="F878"/>
          <cell r="G878"/>
        </row>
        <row r="879">
          <cell r="A879"/>
          <cell r="B879"/>
          <cell r="C879"/>
          <cell r="D879"/>
          <cell r="E879"/>
          <cell r="F879"/>
          <cell r="G879"/>
        </row>
        <row r="880">
          <cell r="A880"/>
          <cell r="B880"/>
          <cell r="C880"/>
          <cell r="D880"/>
          <cell r="E880"/>
          <cell r="F880"/>
          <cell r="G880"/>
        </row>
        <row r="881">
          <cell r="A881"/>
          <cell r="B881"/>
          <cell r="C881"/>
          <cell r="D881"/>
          <cell r="E881"/>
          <cell r="F881"/>
          <cell r="G881"/>
        </row>
        <row r="882">
          <cell r="A882"/>
          <cell r="B882"/>
          <cell r="C882"/>
          <cell r="D882"/>
          <cell r="E882"/>
          <cell r="F882"/>
          <cell r="G882"/>
        </row>
        <row r="883">
          <cell r="A883"/>
          <cell r="B883"/>
          <cell r="C883"/>
          <cell r="D883"/>
          <cell r="E883"/>
          <cell r="F883"/>
          <cell r="G883"/>
        </row>
        <row r="884">
          <cell r="A884"/>
          <cell r="B884"/>
          <cell r="C884"/>
          <cell r="D884"/>
          <cell r="E884"/>
          <cell r="F884"/>
          <cell r="G884"/>
        </row>
        <row r="885">
          <cell r="A885"/>
          <cell r="B885"/>
          <cell r="C885"/>
          <cell r="D885"/>
          <cell r="E885"/>
          <cell r="F885"/>
          <cell r="G885"/>
        </row>
        <row r="886">
          <cell r="A886"/>
          <cell r="B886"/>
          <cell r="C886"/>
          <cell r="D886"/>
          <cell r="E886"/>
          <cell r="F886"/>
          <cell r="G886"/>
        </row>
        <row r="887">
          <cell r="A887"/>
          <cell r="B887"/>
          <cell r="C887"/>
          <cell r="D887"/>
          <cell r="E887"/>
          <cell r="F887"/>
          <cell r="G887"/>
        </row>
        <row r="888">
          <cell r="A888"/>
          <cell r="B888"/>
          <cell r="C888"/>
          <cell r="D888"/>
          <cell r="E888"/>
          <cell r="F888"/>
          <cell r="G888"/>
        </row>
        <row r="889">
          <cell r="A889"/>
          <cell r="B889"/>
          <cell r="C889"/>
          <cell r="D889"/>
          <cell r="E889"/>
          <cell r="F889"/>
          <cell r="G889"/>
        </row>
        <row r="890">
          <cell r="A890"/>
          <cell r="B890"/>
          <cell r="C890"/>
          <cell r="D890"/>
          <cell r="E890"/>
          <cell r="F890"/>
          <cell r="G890"/>
        </row>
        <row r="891">
          <cell r="A891"/>
          <cell r="B891"/>
          <cell r="C891"/>
          <cell r="D891"/>
          <cell r="E891"/>
          <cell r="F891"/>
          <cell r="G891"/>
        </row>
        <row r="892">
          <cell r="A892"/>
          <cell r="B892"/>
          <cell r="C892"/>
          <cell r="D892"/>
          <cell r="E892"/>
          <cell r="F892"/>
          <cell r="G892"/>
        </row>
        <row r="893">
          <cell r="A893"/>
          <cell r="B893"/>
          <cell r="C893"/>
          <cell r="D893"/>
          <cell r="E893"/>
          <cell r="F893"/>
          <cell r="G893"/>
        </row>
        <row r="894">
          <cell r="A894"/>
          <cell r="B894"/>
          <cell r="C894"/>
          <cell r="D894"/>
          <cell r="E894"/>
          <cell r="F894"/>
          <cell r="G894"/>
        </row>
        <row r="895">
          <cell r="A895"/>
          <cell r="B895"/>
          <cell r="C895"/>
          <cell r="D895"/>
          <cell r="E895"/>
          <cell r="F895"/>
          <cell r="G895"/>
        </row>
        <row r="896">
          <cell r="A896"/>
          <cell r="B896"/>
          <cell r="C896"/>
          <cell r="D896"/>
          <cell r="E896"/>
          <cell r="F896"/>
          <cell r="G896"/>
        </row>
        <row r="897">
          <cell r="A897"/>
          <cell r="B897"/>
          <cell r="C897"/>
          <cell r="D897"/>
          <cell r="E897"/>
          <cell r="F897"/>
          <cell r="G897"/>
        </row>
        <row r="898">
          <cell r="A898"/>
          <cell r="B898"/>
          <cell r="C898"/>
          <cell r="D898"/>
          <cell r="E898"/>
          <cell r="F898"/>
          <cell r="G898"/>
        </row>
        <row r="899">
          <cell r="A899"/>
          <cell r="B899"/>
          <cell r="C899"/>
          <cell r="D899"/>
          <cell r="E899"/>
          <cell r="F899"/>
          <cell r="G899"/>
        </row>
        <row r="900">
          <cell r="A900"/>
          <cell r="B900"/>
          <cell r="C900"/>
          <cell r="D900"/>
          <cell r="E900"/>
          <cell r="F900"/>
          <cell r="G900"/>
        </row>
        <row r="901">
          <cell r="A901"/>
          <cell r="B901"/>
          <cell r="C901"/>
          <cell r="D901"/>
          <cell r="E901"/>
          <cell r="F901"/>
          <cell r="G901"/>
        </row>
        <row r="902">
          <cell r="A902"/>
          <cell r="B902"/>
          <cell r="C902"/>
          <cell r="D902"/>
          <cell r="E902"/>
          <cell r="F902"/>
          <cell r="G902"/>
        </row>
        <row r="903">
          <cell r="A903"/>
          <cell r="B903"/>
          <cell r="C903"/>
          <cell r="D903"/>
          <cell r="E903"/>
          <cell r="F903"/>
          <cell r="G903"/>
        </row>
        <row r="904">
          <cell r="A904"/>
          <cell r="B904"/>
          <cell r="C904"/>
          <cell r="D904"/>
          <cell r="E904"/>
          <cell r="F904"/>
          <cell r="G904"/>
        </row>
        <row r="905">
          <cell r="A905"/>
          <cell r="B905"/>
          <cell r="C905"/>
          <cell r="D905"/>
          <cell r="E905"/>
          <cell r="F905"/>
          <cell r="G905"/>
        </row>
        <row r="906">
          <cell r="A906"/>
          <cell r="B906"/>
          <cell r="C906"/>
          <cell r="D906"/>
          <cell r="E906"/>
          <cell r="F906"/>
          <cell r="G906"/>
        </row>
        <row r="907">
          <cell r="A907"/>
          <cell r="B907"/>
          <cell r="C907"/>
          <cell r="D907"/>
          <cell r="E907"/>
          <cell r="F907"/>
          <cell r="G907"/>
        </row>
        <row r="908">
          <cell r="A908"/>
          <cell r="B908"/>
          <cell r="C908"/>
          <cell r="D908"/>
          <cell r="E908"/>
          <cell r="F908"/>
          <cell r="G908"/>
        </row>
        <row r="909">
          <cell r="A909"/>
          <cell r="B909"/>
          <cell r="C909"/>
          <cell r="D909"/>
          <cell r="E909"/>
          <cell r="F909"/>
          <cell r="G909"/>
        </row>
        <row r="910">
          <cell r="A910"/>
          <cell r="B910"/>
          <cell r="C910"/>
          <cell r="D910"/>
          <cell r="E910"/>
          <cell r="F910"/>
          <cell r="G910"/>
        </row>
        <row r="911">
          <cell r="A911"/>
          <cell r="B911"/>
          <cell r="C911"/>
          <cell r="D911"/>
          <cell r="E911"/>
          <cell r="F911"/>
          <cell r="G911"/>
        </row>
        <row r="912">
          <cell r="A912"/>
          <cell r="B912"/>
          <cell r="C912"/>
          <cell r="D912"/>
          <cell r="E912"/>
          <cell r="F912"/>
          <cell r="G912"/>
        </row>
        <row r="913">
          <cell r="A913"/>
          <cell r="B913"/>
          <cell r="C913"/>
          <cell r="D913"/>
          <cell r="E913"/>
          <cell r="F913"/>
          <cell r="G913"/>
        </row>
        <row r="914">
          <cell r="A914"/>
          <cell r="B914"/>
          <cell r="C914"/>
          <cell r="D914"/>
          <cell r="E914"/>
          <cell r="F914"/>
          <cell r="G914"/>
        </row>
        <row r="915">
          <cell r="A915"/>
          <cell r="B915"/>
          <cell r="C915"/>
          <cell r="D915"/>
          <cell r="E915"/>
          <cell r="F915"/>
          <cell r="G915"/>
        </row>
        <row r="916">
          <cell r="A916"/>
          <cell r="B916"/>
          <cell r="C916"/>
          <cell r="D916"/>
          <cell r="E916"/>
          <cell r="F916"/>
          <cell r="G916"/>
        </row>
        <row r="917">
          <cell r="A917"/>
          <cell r="B917"/>
          <cell r="C917"/>
          <cell r="D917"/>
          <cell r="E917"/>
          <cell r="F917"/>
          <cell r="G917"/>
        </row>
        <row r="918">
          <cell r="A918"/>
          <cell r="B918"/>
          <cell r="C918"/>
          <cell r="D918"/>
          <cell r="E918"/>
          <cell r="F918"/>
          <cell r="G918"/>
        </row>
        <row r="919">
          <cell r="A919"/>
          <cell r="B919"/>
          <cell r="C919"/>
          <cell r="D919"/>
          <cell r="E919"/>
          <cell r="F919"/>
          <cell r="G919"/>
        </row>
        <row r="920">
          <cell r="A920"/>
          <cell r="B920"/>
          <cell r="C920"/>
          <cell r="D920"/>
          <cell r="E920"/>
          <cell r="F920"/>
          <cell r="G920"/>
        </row>
        <row r="921">
          <cell r="A921"/>
          <cell r="B921"/>
          <cell r="C921"/>
          <cell r="D921"/>
          <cell r="E921"/>
          <cell r="F921"/>
          <cell r="G921"/>
        </row>
        <row r="922">
          <cell r="A922"/>
          <cell r="B922"/>
          <cell r="C922"/>
          <cell r="D922"/>
          <cell r="E922"/>
          <cell r="F922"/>
          <cell r="G922"/>
        </row>
        <row r="923">
          <cell r="A923"/>
          <cell r="B923"/>
          <cell r="C923"/>
          <cell r="D923"/>
          <cell r="E923"/>
          <cell r="F923"/>
          <cell r="G923"/>
        </row>
        <row r="924">
          <cell r="A924"/>
          <cell r="B924"/>
          <cell r="C924"/>
          <cell r="D924"/>
          <cell r="E924"/>
          <cell r="F924"/>
          <cell r="G924"/>
        </row>
        <row r="925">
          <cell r="A925"/>
          <cell r="B925"/>
          <cell r="C925"/>
          <cell r="D925"/>
          <cell r="E925"/>
          <cell r="F925"/>
          <cell r="G925"/>
        </row>
        <row r="926">
          <cell r="A926"/>
          <cell r="B926"/>
          <cell r="C926"/>
          <cell r="D926"/>
          <cell r="E926"/>
          <cell r="F926"/>
          <cell r="G926"/>
        </row>
        <row r="927">
          <cell r="A927"/>
          <cell r="B927"/>
          <cell r="C927"/>
          <cell r="D927"/>
          <cell r="E927"/>
          <cell r="F927"/>
          <cell r="G927"/>
        </row>
        <row r="928">
          <cell r="A928"/>
          <cell r="B928"/>
          <cell r="C928"/>
          <cell r="D928"/>
          <cell r="E928"/>
          <cell r="F928"/>
          <cell r="G928"/>
        </row>
        <row r="929">
          <cell r="A929"/>
          <cell r="B929"/>
          <cell r="C929"/>
          <cell r="D929"/>
          <cell r="E929"/>
          <cell r="F929"/>
          <cell r="G929"/>
        </row>
        <row r="930">
          <cell r="A930"/>
          <cell r="B930"/>
          <cell r="C930"/>
          <cell r="D930"/>
          <cell r="E930"/>
          <cell r="F930"/>
          <cell r="G930"/>
        </row>
        <row r="931">
          <cell r="A931"/>
          <cell r="B931"/>
          <cell r="C931"/>
          <cell r="D931"/>
          <cell r="E931"/>
          <cell r="F931"/>
          <cell r="G931"/>
        </row>
        <row r="932">
          <cell r="A932"/>
          <cell r="B932"/>
          <cell r="C932"/>
          <cell r="D932"/>
          <cell r="E932"/>
          <cell r="F932"/>
          <cell r="G932"/>
        </row>
        <row r="933">
          <cell r="A933"/>
          <cell r="B933"/>
          <cell r="C933"/>
          <cell r="D933"/>
          <cell r="E933"/>
          <cell r="F933"/>
          <cell r="G933"/>
        </row>
        <row r="934">
          <cell r="A934"/>
          <cell r="B934"/>
          <cell r="C934"/>
          <cell r="D934"/>
          <cell r="E934"/>
          <cell r="F934"/>
          <cell r="G934"/>
        </row>
        <row r="935">
          <cell r="A935"/>
          <cell r="B935"/>
          <cell r="C935"/>
          <cell r="D935"/>
          <cell r="E935"/>
          <cell r="F935"/>
          <cell r="G935"/>
        </row>
        <row r="936">
          <cell r="A936"/>
          <cell r="B936"/>
          <cell r="C936"/>
          <cell r="D936"/>
          <cell r="E936"/>
          <cell r="F936"/>
          <cell r="G936"/>
        </row>
        <row r="937">
          <cell r="A937"/>
          <cell r="B937"/>
          <cell r="C937"/>
          <cell r="D937"/>
          <cell r="E937"/>
          <cell r="F937"/>
          <cell r="G937"/>
        </row>
        <row r="938">
          <cell r="A938"/>
          <cell r="B938"/>
          <cell r="C938"/>
          <cell r="D938"/>
          <cell r="E938"/>
          <cell r="F938"/>
          <cell r="G938"/>
        </row>
        <row r="939">
          <cell r="A939"/>
          <cell r="B939"/>
          <cell r="C939"/>
          <cell r="D939"/>
          <cell r="E939"/>
          <cell r="F939"/>
          <cell r="G939"/>
        </row>
        <row r="940">
          <cell r="A940"/>
          <cell r="B940"/>
          <cell r="C940"/>
          <cell r="D940"/>
          <cell r="E940"/>
          <cell r="F940"/>
          <cell r="G940"/>
        </row>
        <row r="941">
          <cell r="A941"/>
          <cell r="B941"/>
          <cell r="C941"/>
          <cell r="D941"/>
          <cell r="E941"/>
          <cell r="F941"/>
          <cell r="G941"/>
        </row>
        <row r="942">
          <cell r="A942"/>
          <cell r="B942"/>
          <cell r="C942"/>
          <cell r="D942"/>
          <cell r="E942"/>
          <cell r="F942"/>
          <cell r="G942"/>
        </row>
        <row r="943">
          <cell r="A943"/>
          <cell r="B943"/>
          <cell r="C943"/>
          <cell r="D943"/>
          <cell r="E943"/>
          <cell r="F943"/>
          <cell r="G943"/>
        </row>
        <row r="944">
          <cell r="A944"/>
          <cell r="B944"/>
          <cell r="C944"/>
          <cell r="D944"/>
          <cell r="E944"/>
          <cell r="F944"/>
          <cell r="G944"/>
        </row>
        <row r="945">
          <cell r="A945"/>
          <cell r="B945"/>
          <cell r="C945"/>
          <cell r="D945"/>
          <cell r="E945"/>
          <cell r="F945"/>
          <cell r="G945"/>
        </row>
        <row r="946">
          <cell r="A946"/>
          <cell r="B946"/>
          <cell r="C946"/>
          <cell r="D946"/>
          <cell r="E946"/>
          <cell r="F946"/>
          <cell r="G946"/>
        </row>
        <row r="947">
          <cell r="A947"/>
          <cell r="B947"/>
          <cell r="C947"/>
          <cell r="D947"/>
          <cell r="E947"/>
          <cell r="F947"/>
          <cell r="G947"/>
        </row>
        <row r="948">
          <cell r="A948"/>
          <cell r="B948"/>
          <cell r="C948"/>
          <cell r="D948"/>
          <cell r="E948"/>
          <cell r="F948"/>
          <cell r="G948"/>
        </row>
        <row r="949">
          <cell r="A949"/>
          <cell r="B949"/>
          <cell r="C949"/>
          <cell r="D949"/>
          <cell r="E949"/>
          <cell r="F949"/>
          <cell r="G949"/>
        </row>
        <row r="950">
          <cell r="A950"/>
          <cell r="B950"/>
          <cell r="C950"/>
          <cell r="D950"/>
          <cell r="E950"/>
          <cell r="F950"/>
          <cell r="G950"/>
        </row>
        <row r="951">
          <cell r="A951"/>
          <cell r="B951"/>
          <cell r="C951"/>
          <cell r="D951"/>
          <cell r="E951"/>
          <cell r="F951"/>
          <cell r="G951"/>
        </row>
        <row r="952">
          <cell r="A952"/>
          <cell r="B952"/>
          <cell r="C952"/>
          <cell r="D952"/>
          <cell r="E952"/>
          <cell r="F952"/>
          <cell r="G952"/>
        </row>
        <row r="953">
          <cell r="A953"/>
          <cell r="B953"/>
          <cell r="C953"/>
          <cell r="D953"/>
          <cell r="E953"/>
          <cell r="F953"/>
          <cell r="G953"/>
        </row>
        <row r="954">
          <cell r="A954"/>
          <cell r="B954"/>
          <cell r="C954"/>
          <cell r="D954"/>
          <cell r="E954"/>
          <cell r="F954"/>
          <cell r="G954"/>
        </row>
        <row r="955">
          <cell r="A955"/>
          <cell r="B955"/>
          <cell r="C955"/>
          <cell r="D955"/>
          <cell r="E955"/>
          <cell r="F955"/>
          <cell r="G955"/>
        </row>
        <row r="956">
          <cell r="A956"/>
          <cell r="B956"/>
          <cell r="C956"/>
          <cell r="D956"/>
          <cell r="E956"/>
          <cell r="F956"/>
          <cell r="G956"/>
        </row>
        <row r="957">
          <cell r="A957"/>
          <cell r="B957"/>
          <cell r="C957"/>
          <cell r="D957"/>
          <cell r="E957"/>
          <cell r="F957"/>
          <cell r="G957"/>
        </row>
        <row r="958">
          <cell r="A958"/>
          <cell r="B958"/>
          <cell r="C958"/>
          <cell r="D958"/>
          <cell r="E958"/>
          <cell r="F958"/>
          <cell r="G958"/>
        </row>
        <row r="959">
          <cell r="A959"/>
          <cell r="B959"/>
          <cell r="C959"/>
          <cell r="D959"/>
          <cell r="E959"/>
          <cell r="F959"/>
          <cell r="G959"/>
        </row>
        <row r="960">
          <cell r="A960"/>
          <cell r="B960"/>
          <cell r="C960"/>
          <cell r="D960"/>
          <cell r="E960"/>
          <cell r="F960"/>
          <cell r="G960"/>
        </row>
        <row r="961">
          <cell r="A961"/>
          <cell r="B961"/>
          <cell r="C961"/>
          <cell r="D961"/>
          <cell r="E961"/>
          <cell r="F961"/>
          <cell r="G961"/>
        </row>
        <row r="962">
          <cell r="A962"/>
          <cell r="B962"/>
          <cell r="C962"/>
          <cell r="D962"/>
          <cell r="E962"/>
          <cell r="F962"/>
          <cell r="G962"/>
        </row>
        <row r="963">
          <cell r="A963"/>
          <cell r="B963"/>
          <cell r="C963"/>
          <cell r="D963"/>
          <cell r="E963"/>
          <cell r="F963"/>
          <cell r="G963"/>
        </row>
        <row r="964">
          <cell r="A964"/>
          <cell r="B964"/>
          <cell r="C964"/>
          <cell r="D964"/>
          <cell r="E964"/>
          <cell r="F964"/>
          <cell r="G964"/>
        </row>
        <row r="965">
          <cell r="A965"/>
          <cell r="B965"/>
          <cell r="C965"/>
          <cell r="D965"/>
          <cell r="E965"/>
          <cell r="F965"/>
          <cell r="G965"/>
        </row>
        <row r="966">
          <cell r="A966"/>
          <cell r="B966"/>
          <cell r="C966"/>
          <cell r="D966"/>
          <cell r="E966"/>
          <cell r="F966"/>
          <cell r="G966"/>
        </row>
        <row r="967">
          <cell r="A967"/>
          <cell r="B967"/>
          <cell r="C967"/>
          <cell r="D967"/>
          <cell r="E967"/>
          <cell r="F967"/>
          <cell r="G967"/>
        </row>
        <row r="968">
          <cell r="A968"/>
          <cell r="B968"/>
          <cell r="C968"/>
          <cell r="D968"/>
          <cell r="E968"/>
          <cell r="F968"/>
          <cell r="G968"/>
        </row>
        <row r="969">
          <cell r="A969"/>
          <cell r="B969"/>
          <cell r="C969"/>
          <cell r="D969"/>
          <cell r="E969"/>
          <cell r="F969"/>
          <cell r="G969"/>
        </row>
        <row r="970">
          <cell r="A970"/>
          <cell r="B970"/>
          <cell r="C970"/>
          <cell r="D970"/>
          <cell r="E970"/>
          <cell r="F970"/>
          <cell r="G970"/>
        </row>
        <row r="971">
          <cell r="A971"/>
          <cell r="B971"/>
          <cell r="C971"/>
          <cell r="D971"/>
          <cell r="E971"/>
          <cell r="F971"/>
          <cell r="G971"/>
        </row>
        <row r="972">
          <cell r="A972"/>
          <cell r="B972"/>
          <cell r="C972"/>
          <cell r="D972"/>
          <cell r="E972"/>
          <cell r="F972"/>
          <cell r="G972"/>
        </row>
        <row r="973">
          <cell r="A973"/>
          <cell r="B973"/>
          <cell r="C973"/>
          <cell r="D973"/>
          <cell r="E973"/>
          <cell r="F973"/>
          <cell r="G973"/>
        </row>
        <row r="974">
          <cell r="A974"/>
          <cell r="B974"/>
          <cell r="C974"/>
          <cell r="D974"/>
          <cell r="E974"/>
          <cell r="F974"/>
          <cell r="G974"/>
        </row>
        <row r="975">
          <cell r="A975"/>
          <cell r="B975"/>
          <cell r="C975"/>
          <cell r="D975"/>
          <cell r="E975"/>
          <cell r="F975"/>
          <cell r="G975"/>
        </row>
        <row r="976">
          <cell r="A976"/>
          <cell r="B976"/>
          <cell r="C976"/>
          <cell r="D976"/>
          <cell r="E976"/>
          <cell r="F976"/>
          <cell r="G976"/>
        </row>
        <row r="977">
          <cell r="A977"/>
          <cell r="B977"/>
          <cell r="C977"/>
          <cell r="D977"/>
          <cell r="E977"/>
          <cell r="F977"/>
          <cell r="G977"/>
        </row>
        <row r="978">
          <cell r="A978"/>
          <cell r="B978"/>
          <cell r="C978"/>
          <cell r="D978"/>
          <cell r="E978"/>
          <cell r="F978"/>
          <cell r="G978"/>
        </row>
        <row r="979">
          <cell r="A979"/>
          <cell r="B979"/>
          <cell r="C979"/>
          <cell r="D979"/>
          <cell r="E979"/>
          <cell r="F979"/>
          <cell r="G979"/>
        </row>
        <row r="980">
          <cell r="A980"/>
          <cell r="B980"/>
          <cell r="C980"/>
          <cell r="D980"/>
          <cell r="E980"/>
          <cell r="F980"/>
          <cell r="G980"/>
        </row>
        <row r="981">
          <cell r="A981"/>
          <cell r="B981"/>
          <cell r="C981"/>
          <cell r="D981"/>
          <cell r="E981"/>
          <cell r="F981"/>
          <cell r="G981"/>
        </row>
        <row r="982">
          <cell r="A982"/>
          <cell r="B982"/>
          <cell r="C982"/>
          <cell r="D982"/>
          <cell r="E982"/>
          <cell r="F982"/>
          <cell r="G982"/>
        </row>
        <row r="983">
          <cell r="A983"/>
          <cell r="B983"/>
          <cell r="C983"/>
          <cell r="D983"/>
          <cell r="E983"/>
          <cell r="F983"/>
          <cell r="G983"/>
        </row>
        <row r="984">
          <cell r="A984"/>
          <cell r="B984"/>
          <cell r="C984"/>
          <cell r="D984"/>
          <cell r="E984"/>
          <cell r="F984"/>
          <cell r="G984"/>
        </row>
        <row r="985">
          <cell r="A985"/>
          <cell r="B985"/>
          <cell r="C985"/>
          <cell r="D985"/>
          <cell r="E985"/>
          <cell r="F985"/>
          <cell r="G985"/>
        </row>
        <row r="986">
          <cell r="A986"/>
          <cell r="B986"/>
          <cell r="C986"/>
          <cell r="D986"/>
          <cell r="E986"/>
          <cell r="F986"/>
          <cell r="G986"/>
        </row>
        <row r="987">
          <cell r="A987"/>
          <cell r="B987"/>
          <cell r="C987"/>
          <cell r="D987"/>
          <cell r="E987"/>
          <cell r="F987"/>
          <cell r="G987"/>
        </row>
        <row r="988">
          <cell r="A988"/>
          <cell r="B988"/>
          <cell r="C988"/>
          <cell r="D988"/>
          <cell r="E988"/>
          <cell r="F988"/>
          <cell r="G988"/>
        </row>
        <row r="989">
          <cell r="A989"/>
          <cell r="B989"/>
          <cell r="C989"/>
          <cell r="D989"/>
          <cell r="E989"/>
          <cell r="F989"/>
          <cell r="G989"/>
        </row>
        <row r="990">
          <cell r="A990"/>
          <cell r="B990"/>
          <cell r="C990"/>
          <cell r="D990"/>
          <cell r="E990"/>
          <cell r="F990"/>
          <cell r="G990"/>
        </row>
        <row r="991">
          <cell r="A991"/>
          <cell r="B991"/>
          <cell r="C991"/>
          <cell r="D991"/>
          <cell r="E991"/>
          <cell r="F991"/>
          <cell r="G991"/>
        </row>
        <row r="992">
          <cell r="A992"/>
          <cell r="B992"/>
          <cell r="C992"/>
          <cell r="D992"/>
          <cell r="E992"/>
          <cell r="F992"/>
          <cell r="G992"/>
        </row>
        <row r="993">
          <cell r="A993"/>
          <cell r="B993"/>
          <cell r="C993"/>
          <cell r="D993"/>
          <cell r="E993"/>
          <cell r="F993"/>
          <cell r="G993"/>
        </row>
        <row r="994">
          <cell r="A994"/>
          <cell r="B994"/>
          <cell r="C994"/>
          <cell r="D994"/>
          <cell r="E994"/>
          <cell r="F994"/>
          <cell r="G994"/>
        </row>
        <row r="995">
          <cell r="A995"/>
          <cell r="B995"/>
          <cell r="C995"/>
          <cell r="D995"/>
          <cell r="E995"/>
          <cell r="F995"/>
          <cell r="G995"/>
        </row>
        <row r="996">
          <cell r="A996"/>
          <cell r="B996"/>
          <cell r="C996"/>
          <cell r="D996"/>
          <cell r="E996"/>
          <cell r="F996"/>
          <cell r="G996"/>
        </row>
        <row r="997">
          <cell r="A997"/>
          <cell r="B997"/>
          <cell r="C997"/>
          <cell r="D997"/>
          <cell r="E997"/>
          <cell r="F997"/>
          <cell r="G997"/>
        </row>
        <row r="998">
          <cell r="A998"/>
          <cell r="B998"/>
          <cell r="C998"/>
          <cell r="D998"/>
          <cell r="E998"/>
          <cell r="F998"/>
          <cell r="G998"/>
        </row>
        <row r="999">
          <cell r="A999"/>
          <cell r="B999"/>
          <cell r="C999"/>
          <cell r="D999"/>
          <cell r="E999"/>
          <cell r="F999"/>
          <cell r="G999"/>
        </row>
        <row r="1000">
          <cell r="A1000"/>
          <cell r="B1000"/>
          <cell r="C1000"/>
          <cell r="D1000"/>
          <cell r="E1000"/>
          <cell r="F1000"/>
          <cell r="G1000"/>
        </row>
        <row r="1001">
          <cell r="A1001"/>
          <cell r="B1001"/>
          <cell r="C1001"/>
          <cell r="D1001"/>
          <cell r="E1001"/>
          <cell r="F1001"/>
          <cell r="G1001"/>
        </row>
        <row r="1002">
          <cell r="A1002"/>
          <cell r="B1002"/>
          <cell r="C1002"/>
          <cell r="D1002"/>
          <cell r="E1002"/>
          <cell r="F1002"/>
          <cell r="G1002"/>
        </row>
        <row r="1003">
          <cell r="A1003"/>
          <cell r="B1003"/>
          <cell r="C1003"/>
          <cell r="D1003"/>
          <cell r="E1003"/>
          <cell r="F1003"/>
          <cell r="G1003"/>
        </row>
        <row r="1004">
          <cell r="A1004"/>
          <cell r="B1004"/>
          <cell r="C1004"/>
          <cell r="D1004"/>
          <cell r="E1004"/>
          <cell r="F1004"/>
          <cell r="G1004"/>
        </row>
        <row r="1005">
          <cell r="A1005"/>
          <cell r="B1005"/>
          <cell r="C1005"/>
          <cell r="D1005"/>
          <cell r="E1005"/>
          <cell r="F1005"/>
          <cell r="G1005"/>
        </row>
        <row r="1006">
          <cell r="A1006"/>
          <cell r="B1006"/>
          <cell r="C1006"/>
          <cell r="D1006"/>
          <cell r="E1006"/>
          <cell r="F1006"/>
          <cell r="G1006"/>
        </row>
        <row r="1007">
          <cell r="A1007"/>
          <cell r="B1007"/>
          <cell r="C1007"/>
          <cell r="D1007"/>
          <cell r="E1007"/>
          <cell r="F1007"/>
          <cell r="G1007"/>
        </row>
        <row r="1008">
          <cell r="A1008"/>
          <cell r="B1008"/>
          <cell r="C1008"/>
          <cell r="D1008"/>
          <cell r="E1008"/>
          <cell r="F1008"/>
          <cell r="G1008"/>
        </row>
        <row r="1009">
          <cell r="A1009"/>
          <cell r="B1009"/>
          <cell r="C1009"/>
          <cell r="D1009"/>
          <cell r="E1009"/>
          <cell r="F1009"/>
          <cell r="G1009"/>
        </row>
        <row r="1010">
          <cell r="A1010"/>
          <cell r="B1010"/>
          <cell r="C1010"/>
          <cell r="D1010"/>
          <cell r="E1010"/>
          <cell r="F1010"/>
          <cell r="G1010"/>
        </row>
        <row r="1011">
          <cell r="A1011"/>
          <cell r="B1011"/>
          <cell r="C1011"/>
          <cell r="D1011"/>
          <cell r="E1011"/>
          <cell r="F1011"/>
          <cell r="G1011"/>
        </row>
        <row r="1012">
          <cell r="A1012"/>
          <cell r="B1012"/>
          <cell r="C1012"/>
          <cell r="D1012"/>
          <cell r="E1012"/>
          <cell r="F1012"/>
          <cell r="G1012"/>
        </row>
        <row r="1013">
          <cell r="A1013"/>
          <cell r="B1013"/>
          <cell r="C1013"/>
          <cell r="D1013"/>
          <cell r="E1013"/>
          <cell r="F1013"/>
          <cell r="G1013"/>
        </row>
        <row r="1014">
          <cell r="A1014"/>
          <cell r="B1014"/>
          <cell r="C1014"/>
          <cell r="D1014"/>
          <cell r="E1014"/>
          <cell r="F1014"/>
          <cell r="G1014"/>
        </row>
        <row r="1015">
          <cell r="A1015"/>
          <cell r="B1015"/>
          <cell r="C1015"/>
          <cell r="D1015"/>
          <cell r="E1015"/>
          <cell r="F1015"/>
          <cell r="G1015"/>
        </row>
        <row r="1016">
          <cell r="A1016"/>
          <cell r="B1016"/>
          <cell r="C1016"/>
          <cell r="D1016"/>
          <cell r="E1016"/>
          <cell r="F1016"/>
          <cell r="G1016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18"/>
  <sheetViews>
    <sheetView showGridLines="0" view="pageBreakPreview" topLeftCell="A178" zoomScaleNormal="100" zoomScaleSheetLayoutView="100" workbookViewId="0">
      <selection activeCell="C307" sqref="C307"/>
    </sheetView>
  </sheetViews>
  <sheetFormatPr defaultRowHeight="15" customHeight="1" x14ac:dyDescent="0.25"/>
  <cols>
    <col min="1" max="1" width="9.28515625" customWidth="1"/>
    <col min="2" max="2" width="23.140625" customWidth="1"/>
    <col min="3" max="3" width="124.28515625" customWidth="1"/>
    <col min="4" max="4" width="6.85546875" customWidth="1"/>
    <col min="5" max="5" width="31.7109375" customWidth="1"/>
    <col min="6" max="6" width="24.85546875" customWidth="1"/>
    <col min="7" max="7" width="21.7109375" style="192" customWidth="1"/>
    <col min="8" max="8" width="25.140625" customWidth="1"/>
    <col min="9" max="25" width="9.140625" customWidth="1"/>
  </cols>
  <sheetData>
    <row r="1" spans="1:25" ht="19.5" customHeight="1" x14ac:dyDescent="0.25">
      <c r="A1" s="466" t="s">
        <v>0</v>
      </c>
      <c r="B1" s="467"/>
      <c r="C1" s="467"/>
      <c r="D1" s="467"/>
      <c r="E1" s="467"/>
      <c r="F1" s="467"/>
      <c r="G1" s="468"/>
      <c r="H1" s="304"/>
      <c r="I1" s="1">
        <v>9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9.5" customHeight="1" x14ac:dyDescent="0.25">
      <c r="A2" s="469" t="s">
        <v>1</v>
      </c>
      <c r="B2" s="470"/>
      <c r="C2" s="470"/>
      <c r="D2" s="470"/>
      <c r="E2" s="470"/>
      <c r="F2" s="470"/>
      <c r="G2" s="471"/>
      <c r="H2" s="30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9.5" customHeight="1" x14ac:dyDescent="0.25">
      <c r="A3" s="469" t="s">
        <v>219</v>
      </c>
      <c r="B3" s="470"/>
      <c r="C3" s="470"/>
      <c r="D3" s="470"/>
      <c r="E3" s="470"/>
      <c r="F3" s="470"/>
      <c r="G3" s="471"/>
      <c r="H3" s="30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25">
      <c r="A4" s="300"/>
      <c r="B4" s="301"/>
      <c r="C4" s="472" t="s">
        <v>360</v>
      </c>
      <c r="D4" s="470"/>
      <c r="E4" s="470"/>
      <c r="F4" s="470"/>
      <c r="G4" s="309"/>
      <c r="H4" s="30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25">
      <c r="A5" s="473" t="s">
        <v>349</v>
      </c>
      <c r="B5" s="470"/>
      <c r="C5" s="470"/>
      <c r="D5" s="470"/>
      <c r="E5" s="470"/>
      <c r="F5" s="470"/>
      <c r="G5" s="471"/>
      <c r="H5" s="305"/>
      <c r="I5" s="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25">
      <c r="A6" s="469" t="s">
        <v>345</v>
      </c>
      <c r="B6" s="470"/>
      <c r="C6" s="470"/>
      <c r="D6" s="470"/>
      <c r="E6" s="470"/>
      <c r="F6" s="470"/>
      <c r="G6" s="471"/>
      <c r="H6" s="472"/>
      <c r="I6" s="48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25">
      <c r="A7" s="310"/>
      <c r="B7" s="306"/>
      <c r="C7" s="472" t="s">
        <v>355</v>
      </c>
      <c r="D7" s="470"/>
      <c r="E7" s="470"/>
      <c r="F7" s="470"/>
      <c r="G7" s="311"/>
      <c r="H7" s="306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9.5" customHeight="1" x14ac:dyDescent="0.25">
      <c r="A8" s="482" t="s">
        <v>4</v>
      </c>
      <c r="B8" s="423"/>
      <c r="C8" s="423"/>
      <c r="D8" s="423"/>
      <c r="E8" s="423"/>
      <c r="F8" s="423"/>
      <c r="G8" s="483"/>
      <c r="H8" s="30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9.5" customHeight="1" x14ac:dyDescent="0.25">
      <c r="A9" s="312" t="s">
        <v>5</v>
      </c>
      <c r="B9" s="302" t="s">
        <v>6</v>
      </c>
      <c r="C9" s="5"/>
      <c r="D9" s="6" t="s">
        <v>7</v>
      </c>
      <c r="E9" s="484" t="s">
        <v>4</v>
      </c>
      <c r="F9" s="424"/>
      <c r="G9" s="425"/>
      <c r="H9" s="18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108" customFormat="1" ht="19.5" customHeight="1" x14ac:dyDescent="0.25">
      <c r="A10" s="404" t="s">
        <v>121</v>
      </c>
      <c r="B10" s="424"/>
      <c r="C10" s="424"/>
      <c r="D10" s="424"/>
      <c r="E10" s="424"/>
      <c r="F10" s="424"/>
      <c r="G10" s="425"/>
      <c r="H10" s="18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108" customFormat="1" ht="19.5" customHeight="1" x14ac:dyDescent="0.25">
      <c r="A11" s="313">
        <v>1</v>
      </c>
      <c r="B11" s="11">
        <v>20000</v>
      </c>
      <c r="C11" s="437" t="s">
        <v>122</v>
      </c>
      <c r="D11" s="438"/>
      <c r="E11" s="438"/>
      <c r="F11" s="438"/>
      <c r="G11" s="314" t="s">
        <v>8</v>
      </c>
      <c r="H11" s="18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108" customFormat="1" ht="31.5" x14ac:dyDescent="0.25">
      <c r="A12" s="315" t="s">
        <v>9</v>
      </c>
      <c r="B12" s="111">
        <v>21301</v>
      </c>
      <c r="C12" s="13" t="s">
        <v>124</v>
      </c>
      <c r="D12" s="7" t="s">
        <v>10</v>
      </c>
      <c r="E12" s="393" t="s">
        <v>20</v>
      </c>
      <c r="F12" s="399"/>
      <c r="G12" s="316">
        <f>G13</f>
        <v>3</v>
      </c>
      <c r="H12" s="18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108" customFormat="1" ht="15.75" x14ac:dyDescent="0.25">
      <c r="A13" s="118"/>
      <c r="B13" s="118"/>
      <c r="C13" s="18" t="s">
        <v>123</v>
      </c>
      <c r="D13" s="117" t="s">
        <v>10</v>
      </c>
      <c r="E13" s="488">
        <f>1*1.5*2</f>
        <v>3</v>
      </c>
      <c r="F13" s="489"/>
      <c r="G13" s="317">
        <f>E13</f>
        <v>3</v>
      </c>
      <c r="H13" s="18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108" customFormat="1" ht="31.5" x14ac:dyDescent="0.25">
      <c r="A14" s="315" t="s">
        <v>112</v>
      </c>
      <c r="B14" s="111">
        <v>20168</v>
      </c>
      <c r="C14" s="13" t="s">
        <v>125</v>
      </c>
      <c r="D14" s="7" t="s">
        <v>15</v>
      </c>
      <c r="E14" s="479" t="s">
        <v>16</v>
      </c>
      <c r="F14" s="480"/>
      <c r="G14" s="316">
        <f>G15</f>
        <v>6</v>
      </c>
      <c r="H14" s="18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108" customFormat="1" ht="15.75" x14ac:dyDescent="0.25">
      <c r="A15" s="119"/>
      <c r="B15" s="119"/>
      <c r="C15" s="18" t="s">
        <v>127</v>
      </c>
      <c r="D15" s="19" t="s">
        <v>15</v>
      </c>
      <c r="E15" s="478">
        <v>6</v>
      </c>
      <c r="F15" s="478"/>
      <c r="G15" s="318">
        <f>E15</f>
        <v>6</v>
      </c>
      <c r="H15" s="18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113" customFormat="1" ht="31.5" x14ac:dyDescent="0.25">
      <c r="A16" s="315" t="s">
        <v>113</v>
      </c>
      <c r="B16" s="111">
        <v>20111</v>
      </c>
      <c r="C16" s="13" t="s">
        <v>142</v>
      </c>
      <c r="D16" s="7" t="s">
        <v>10</v>
      </c>
      <c r="E16" s="393" t="s">
        <v>20</v>
      </c>
      <c r="F16" s="399"/>
      <c r="G16" s="316">
        <f>G17</f>
        <v>288.24</v>
      </c>
      <c r="H16" s="18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113" customFormat="1" ht="15.75" x14ac:dyDescent="0.25">
      <c r="A17" s="119"/>
      <c r="B17" s="119"/>
      <c r="C17" s="18" t="s">
        <v>308</v>
      </c>
      <c r="D17" s="117" t="s">
        <v>10</v>
      </c>
      <c r="E17" s="474">
        <v>288.24</v>
      </c>
      <c r="F17" s="475"/>
      <c r="G17" s="318">
        <f>E17</f>
        <v>288.24</v>
      </c>
      <c r="H17" s="18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s="196" customFormat="1" ht="31.5" x14ac:dyDescent="0.25">
      <c r="A18" s="319" t="s">
        <v>126</v>
      </c>
      <c r="B18" s="209">
        <v>20137</v>
      </c>
      <c r="C18" s="194" t="s">
        <v>220</v>
      </c>
      <c r="D18" s="7" t="s">
        <v>15</v>
      </c>
      <c r="E18" s="479" t="s">
        <v>16</v>
      </c>
      <c r="F18" s="480"/>
      <c r="G18" s="205">
        <f>G19</f>
        <v>6</v>
      </c>
      <c r="H18" s="30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</row>
    <row r="19" spans="1:25" s="126" customFormat="1" ht="15.75" x14ac:dyDescent="0.25">
      <c r="A19" s="118"/>
      <c r="B19" s="118"/>
      <c r="C19" s="18" t="s">
        <v>221</v>
      </c>
      <c r="D19" s="19" t="s">
        <v>15</v>
      </c>
      <c r="E19" s="474">
        <v>6</v>
      </c>
      <c r="F19" s="475"/>
      <c r="G19" s="293">
        <f>E19</f>
        <v>6</v>
      </c>
      <c r="H19" s="13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196" customFormat="1" ht="15.75" x14ac:dyDescent="0.25">
      <c r="A20" s="319" t="s">
        <v>138</v>
      </c>
      <c r="B20" s="209">
        <v>20138</v>
      </c>
      <c r="C20" s="194" t="s">
        <v>346</v>
      </c>
      <c r="D20" s="298" t="s">
        <v>15</v>
      </c>
      <c r="E20" s="476" t="s">
        <v>16</v>
      </c>
      <c r="F20" s="477"/>
      <c r="G20" s="205">
        <f>G21</f>
        <v>6</v>
      </c>
      <c r="H20" s="30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</row>
    <row r="21" spans="1:25" s="126" customFormat="1" ht="15.75" x14ac:dyDescent="0.25">
      <c r="A21" s="119"/>
      <c r="B21" s="119"/>
      <c r="C21" s="18" t="s">
        <v>222</v>
      </c>
      <c r="D21" s="117" t="s">
        <v>15</v>
      </c>
      <c r="E21" s="474">
        <v>6</v>
      </c>
      <c r="F21" s="475"/>
      <c r="G21" s="131">
        <f>E21</f>
        <v>6</v>
      </c>
      <c r="H21" s="13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s="126" customFormat="1" ht="31.5" x14ac:dyDescent="0.25">
      <c r="A22" s="315" t="s">
        <v>141</v>
      </c>
      <c r="B22" s="111">
        <v>20140</v>
      </c>
      <c r="C22" s="13" t="s">
        <v>227</v>
      </c>
      <c r="D22" s="298" t="s">
        <v>15</v>
      </c>
      <c r="E22" s="476" t="s">
        <v>16</v>
      </c>
      <c r="F22" s="477"/>
      <c r="G22" s="320">
        <f>G23</f>
        <v>12</v>
      </c>
      <c r="H22" s="13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126" customFormat="1" ht="15.75" x14ac:dyDescent="0.25">
      <c r="A23" s="118"/>
      <c r="B23" s="118"/>
      <c r="C23" s="18" t="s">
        <v>228</v>
      </c>
      <c r="D23" s="117" t="s">
        <v>15</v>
      </c>
      <c r="E23" s="474">
        <v>12</v>
      </c>
      <c r="F23" s="475"/>
      <c r="G23" s="293">
        <f>E23</f>
        <v>12</v>
      </c>
      <c r="H23" s="13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162" customFormat="1" ht="15.75" x14ac:dyDescent="0.25">
      <c r="A24" s="315" t="s">
        <v>146</v>
      </c>
      <c r="B24" s="111">
        <v>20167</v>
      </c>
      <c r="C24" s="191" t="s">
        <v>224</v>
      </c>
      <c r="D24" s="238" t="s">
        <v>15</v>
      </c>
      <c r="E24" s="476" t="s">
        <v>16</v>
      </c>
      <c r="F24" s="477"/>
      <c r="G24" s="320">
        <f>SUM(G25:G26)</f>
        <v>62</v>
      </c>
      <c r="H24" s="13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s="162" customFormat="1" ht="15.75" x14ac:dyDescent="0.25">
      <c r="A25" s="272"/>
      <c r="B25" s="271"/>
      <c r="C25" s="109" t="s">
        <v>225</v>
      </c>
      <c r="D25" s="132" t="s">
        <v>15</v>
      </c>
      <c r="E25" s="478">
        <v>42</v>
      </c>
      <c r="F25" s="478"/>
      <c r="G25" s="294">
        <f>E25</f>
        <v>42</v>
      </c>
      <c r="H25" s="13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s="236" customFormat="1" ht="15.75" x14ac:dyDescent="0.25">
      <c r="A26" s="321"/>
      <c r="B26" s="164"/>
      <c r="C26" s="109" t="s">
        <v>226</v>
      </c>
      <c r="D26" s="132" t="s">
        <v>15</v>
      </c>
      <c r="E26" s="478">
        <v>20</v>
      </c>
      <c r="F26" s="478"/>
      <c r="G26" s="294">
        <f>E26</f>
        <v>20</v>
      </c>
      <c r="H26" s="13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s="163" customFormat="1" ht="31.5" x14ac:dyDescent="0.25">
      <c r="A27" s="315" t="s">
        <v>147</v>
      </c>
      <c r="B27" s="111">
        <v>20106</v>
      </c>
      <c r="C27" s="239" t="s">
        <v>158</v>
      </c>
      <c r="D27" s="110" t="s">
        <v>10</v>
      </c>
      <c r="E27" s="393" t="s">
        <v>20</v>
      </c>
      <c r="F27" s="399"/>
      <c r="G27" s="320">
        <f>G28</f>
        <v>3.3600000000000003</v>
      </c>
      <c r="H27" s="13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s="163" customFormat="1" ht="15.75" x14ac:dyDescent="0.25">
      <c r="A28" s="118"/>
      <c r="B28" s="118"/>
      <c r="C28" s="18" t="s">
        <v>223</v>
      </c>
      <c r="D28" s="117" t="s">
        <v>10</v>
      </c>
      <c r="E28" s="478">
        <f>0.8*2.1*2</f>
        <v>3.3600000000000003</v>
      </c>
      <c r="F28" s="478"/>
      <c r="G28" s="293">
        <f>E28</f>
        <v>3.3600000000000003</v>
      </c>
      <c r="H28" s="13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s="376" customFormat="1" ht="19.5" customHeight="1" x14ac:dyDescent="0.25">
      <c r="A29" s="490" t="s">
        <v>361</v>
      </c>
      <c r="B29" s="491"/>
      <c r="C29" s="491"/>
      <c r="D29" s="491"/>
      <c r="E29" s="491"/>
      <c r="F29" s="491"/>
      <c r="G29" s="49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s="376" customFormat="1" ht="19.5" customHeight="1" x14ac:dyDescent="0.25">
      <c r="A30" s="377">
        <v>2</v>
      </c>
      <c r="B30" s="378">
        <v>30000</v>
      </c>
      <c r="C30" s="493" t="s">
        <v>362</v>
      </c>
      <c r="D30" s="494"/>
      <c r="E30" s="494"/>
      <c r="F30" s="495"/>
      <c r="G30" s="379" t="s">
        <v>8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s="376" customFormat="1" ht="19.5" customHeight="1" x14ac:dyDescent="0.25">
      <c r="A31" s="380" t="s">
        <v>114</v>
      </c>
      <c r="B31" s="15">
        <v>30105</v>
      </c>
      <c r="C31" s="381" t="s">
        <v>363</v>
      </c>
      <c r="D31" s="382" t="s">
        <v>364</v>
      </c>
      <c r="E31" s="479" t="s">
        <v>365</v>
      </c>
      <c r="F31" s="480"/>
      <c r="G31" s="383">
        <f>SUM(E32)</f>
        <v>20.176800000000004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s="190" customFormat="1" ht="19.5" customHeight="1" x14ac:dyDescent="0.25">
      <c r="A32" s="384"/>
      <c r="B32" s="384"/>
      <c r="C32" s="385" t="s">
        <v>366</v>
      </c>
      <c r="D32" s="386" t="s">
        <v>364</v>
      </c>
      <c r="E32" s="496">
        <f>(E17*0.07)</f>
        <v>20.176800000000004</v>
      </c>
      <c r="F32" s="496"/>
      <c r="G32" s="387">
        <f>E32</f>
        <v>20.176800000000004</v>
      </c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</row>
    <row r="33" spans="1:25" s="126" customFormat="1" ht="19.5" customHeight="1" x14ac:dyDescent="0.25">
      <c r="A33" s="485" t="s">
        <v>13</v>
      </c>
      <c r="B33" s="486"/>
      <c r="C33" s="486"/>
      <c r="D33" s="486"/>
      <c r="E33" s="486"/>
      <c r="F33" s="486"/>
      <c r="G33" s="487"/>
      <c r="H33" s="18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9.5" customHeight="1" x14ac:dyDescent="0.25">
      <c r="A34" s="313">
        <v>3</v>
      </c>
      <c r="B34" s="11">
        <v>70000</v>
      </c>
      <c r="C34" s="437" t="s">
        <v>14</v>
      </c>
      <c r="D34" s="438"/>
      <c r="E34" s="438"/>
      <c r="F34" s="439"/>
      <c r="G34" s="314" t="s">
        <v>8</v>
      </c>
      <c r="H34" s="18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s="193" customFormat="1" ht="19.5" customHeight="1" x14ac:dyDescent="0.25">
      <c r="A35" s="322" t="s">
        <v>115</v>
      </c>
      <c r="B35" s="15">
        <v>70924</v>
      </c>
      <c r="C35" s="12" t="s">
        <v>350</v>
      </c>
      <c r="D35" s="7" t="s">
        <v>15</v>
      </c>
      <c r="E35" s="393" t="s">
        <v>16</v>
      </c>
      <c r="F35" s="394"/>
      <c r="G35" s="316">
        <f>SUM(E36)</f>
        <v>10</v>
      </c>
      <c r="H35" s="18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s="190" customFormat="1" ht="15.75" x14ac:dyDescent="0.25">
      <c r="A36" s="323"/>
      <c r="B36" s="198"/>
      <c r="C36" s="199"/>
      <c r="D36" s="200" t="s">
        <v>15</v>
      </c>
      <c r="E36" s="410">
        <v>10</v>
      </c>
      <c r="F36" s="410"/>
      <c r="G36" s="324">
        <v>27</v>
      </c>
      <c r="H36" s="308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</row>
    <row r="37" spans="1:25" s="193" customFormat="1" ht="19.5" customHeight="1" x14ac:dyDescent="0.25">
      <c r="A37" s="322" t="s">
        <v>139</v>
      </c>
      <c r="B37" s="15">
        <v>70555</v>
      </c>
      <c r="C37" s="12" t="s">
        <v>194</v>
      </c>
      <c r="D37" s="7" t="s">
        <v>12</v>
      </c>
      <c r="E37" s="393" t="s">
        <v>191</v>
      </c>
      <c r="F37" s="394"/>
      <c r="G37" s="316">
        <f>SUM(E38)</f>
        <v>50</v>
      </c>
      <c r="H37" s="18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s="190" customFormat="1" ht="15.75" x14ac:dyDescent="0.25">
      <c r="A38" s="323"/>
      <c r="B38" s="198"/>
      <c r="C38" s="199"/>
      <c r="D38" s="200" t="s">
        <v>12</v>
      </c>
      <c r="E38" s="413">
        <v>50</v>
      </c>
      <c r="F38" s="413"/>
      <c r="G38" s="324">
        <v>258.81</v>
      </c>
      <c r="H38" s="308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</row>
    <row r="39" spans="1:25" s="193" customFormat="1" ht="19.5" customHeight="1" x14ac:dyDescent="0.25">
      <c r="A39" s="322" t="s">
        <v>159</v>
      </c>
      <c r="B39" s="15">
        <v>70563</v>
      </c>
      <c r="C39" s="12" t="s">
        <v>192</v>
      </c>
      <c r="D39" s="7" t="s">
        <v>12</v>
      </c>
      <c r="E39" s="393" t="s">
        <v>191</v>
      </c>
      <c r="F39" s="394"/>
      <c r="G39" s="316">
        <f>SUM(E40)</f>
        <v>100</v>
      </c>
      <c r="H39" s="18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s="190" customFormat="1" ht="17.25" customHeight="1" x14ac:dyDescent="0.25">
      <c r="A40" s="323"/>
      <c r="B40" s="198"/>
      <c r="C40" s="199"/>
      <c r="D40" s="200" t="s">
        <v>12</v>
      </c>
      <c r="E40" s="413">
        <v>100</v>
      </c>
      <c r="F40" s="413"/>
      <c r="G40" s="324">
        <v>523.66</v>
      </c>
      <c r="H40" s="308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</row>
    <row r="41" spans="1:25" s="193" customFormat="1" ht="19.5" customHeight="1" x14ac:dyDescent="0.25">
      <c r="A41" s="322" t="s">
        <v>183</v>
      </c>
      <c r="B41" s="15">
        <v>70564</v>
      </c>
      <c r="C41" s="12" t="s">
        <v>195</v>
      </c>
      <c r="D41" s="7" t="s">
        <v>12</v>
      </c>
      <c r="E41" s="393" t="s">
        <v>191</v>
      </c>
      <c r="F41" s="394"/>
      <c r="G41" s="316">
        <f>SUM(E42)</f>
        <v>20</v>
      </c>
      <c r="H41" s="18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190" customFormat="1" ht="15.75" x14ac:dyDescent="0.25">
      <c r="A42" s="323"/>
      <c r="B42" s="198"/>
      <c r="C42" s="199"/>
      <c r="D42" s="200" t="s">
        <v>12</v>
      </c>
      <c r="E42" s="511">
        <v>20</v>
      </c>
      <c r="F42" s="511"/>
      <c r="G42" s="324">
        <v>274.14</v>
      </c>
      <c r="H42" s="308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</row>
    <row r="43" spans="1:25" s="193" customFormat="1" ht="19.5" customHeight="1" x14ac:dyDescent="0.25">
      <c r="A43" s="322" t="s">
        <v>184</v>
      </c>
      <c r="B43" s="15">
        <v>72397</v>
      </c>
      <c r="C43" s="12" t="s">
        <v>198</v>
      </c>
      <c r="D43" s="7" t="s">
        <v>15</v>
      </c>
      <c r="E43" s="393" t="s">
        <v>16</v>
      </c>
      <c r="F43" s="394"/>
      <c r="G43" s="316">
        <f>SUM(E44)</f>
        <v>5</v>
      </c>
      <c r="H43" s="18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s="190" customFormat="1" ht="15.75" x14ac:dyDescent="0.25">
      <c r="A44" s="323"/>
      <c r="B44" s="198"/>
      <c r="C44" s="199"/>
      <c r="D44" s="200" t="s">
        <v>15</v>
      </c>
      <c r="E44" s="413">
        <v>5</v>
      </c>
      <c r="F44" s="413"/>
      <c r="G44" s="324">
        <v>4</v>
      </c>
      <c r="H44" s="308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</row>
    <row r="45" spans="1:25" s="237" customFormat="1" ht="19.5" customHeight="1" x14ac:dyDescent="0.25">
      <c r="A45" s="322" t="s">
        <v>185</v>
      </c>
      <c r="B45" s="15">
        <v>72578</v>
      </c>
      <c r="C45" s="12" t="s">
        <v>231</v>
      </c>
      <c r="D45" s="7" t="s">
        <v>15</v>
      </c>
      <c r="E45" s="393" t="s">
        <v>16</v>
      </c>
      <c r="F45" s="394"/>
      <c r="G45" s="316">
        <f>SUM(E46)</f>
        <v>5</v>
      </c>
      <c r="H45" s="18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s="190" customFormat="1" ht="15.75" x14ac:dyDescent="0.25">
      <c r="A46" s="323"/>
      <c r="B46" s="198"/>
      <c r="C46" s="199"/>
      <c r="D46" s="200" t="s">
        <v>15</v>
      </c>
      <c r="E46" s="410">
        <v>5</v>
      </c>
      <c r="F46" s="410"/>
      <c r="G46" s="324">
        <v>3</v>
      </c>
      <c r="H46" s="308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</row>
    <row r="47" spans="1:25" s="193" customFormat="1" ht="19.5" customHeight="1" x14ac:dyDescent="0.25">
      <c r="A47" s="322" t="s">
        <v>207</v>
      </c>
      <c r="B47" s="15">
        <v>72579</v>
      </c>
      <c r="C47" s="12" t="s">
        <v>230</v>
      </c>
      <c r="D47" s="7" t="s">
        <v>15</v>
      </c>
      <c r="E47" s="393" t="s">
        <v>16</v>
      </c>
      <c r="F47" s="394"/>
      <c r="G47" s="316">
        <f>SUM(E48)</f>
        <v>15</v>
      </c>
      <c r="H47" s="18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s="190" customFormat="1" ht="15.75" x14ac:dyDescent="0.25">
      <c r="A48" s="323"/>
      <c r="B48" s="198"/>
      <c r="C48" s="199"/>
      <c r="D48" s="200" t="s">
        <v>15</v>
      </c>
      <c r="E48" s="410">
        <v>15</v>
      </c>
      <c r="F48" s="410"/>
      <c r="G48" s="324">
        <v>3</v>
      </c>
      <c r="H48" s="308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</row>
    <row r="49" spans="1:25" s="193" customFormat="1" ht="19.5" customHeight="1" x14ac:dyDescent="0.25">
      <c r="A49" s="322" t="s">
        <v>208</v>
      </c>
      <c r="B49" s="203">
        <v>71171</v>
      </c>
      <c r="C49" s="194" t="s">
        <v>196</v>
      </c>
      <c r="D49" s="195" t="s">
        <v>15</v>
      </c>
      <c r="E49" s="411" t="s">
        <v>16</v>
      </c>
      <c r="F49" s="412"/>
      <c r="G49" s="316">
        <f>SUM(E50)</f>
        <v>3</v>
      </c>
      <c r="H49" s="18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s="190" customFormat="1" ht="15.75" x14ac:dyDescent="0.25">
      <c r="A50" s="323"/>
      <c r="B50" s="198"/>
      <c r="C50" s="199"/>
      <c r="D50" s="200" t="s">
        <v>15</v>
      </c>
      <c r="E50" s="413">
        <v>3</v>
      </c>
      <c r="F50" s="413"/>
      <c r="G50" s="324">
        <v>5</v>
      </c>
      <c r="H50" s="308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</row>
    <row r="51" spans="1:25" s="193" customFormat="1" ht="19.5" customHeight="1" x14ac:dyDescent="0.25">
      <c r="A51" s="322" t="s">
        <v>209</v>
      </c>
      <c r="B51" s="15">
        <v>71173</v>
      </c>
      <c r="C51" s="12" t="s">
        <v>193</v>
      </c>
      <c r="D51" s="7" t="s">
        <v>15</v>
      </c>
      <c r="E51" s="393" t="s">
        <v>16</v>
      </c>
      <c r="F51" s="394"/>
      <c r="G51" s="316">
        <f>SUM(E52)</f>
        <v>1</v>
      </c>
      <c r="H51" s="18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s="190" customFormat="1" ht="15.75" x14ac:dyDescent="0.25">
      <c r="A52" s="323"/>
      <c r="B52" s="198"/>
      <c r="C52" s="199"/>
      <c r="D52" s="200" t="s">
        <v>15</v>
      </c>
      <c r="E52" s="413">
        <v>1</v>
      </c>
      <c r="F52" s="413"/>
      <c r="G52" s="324">
        <v>1</v>
      </c>
      <c r="H52" s="308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</row>
    <row r="53" spans="1:25" s="193" customFormat="1" ht="19.5" customHeight="1" x14ac:dyDescent="0.25">
      <c r="A53" s="322" t="s">
        <v>210</v>
      </c>
      <c r="B53" s="15">
        <v>71450</v>
      </c>
      <c r="C53" s="12" t="s">
        <v>197</v>
      </c>
      <c r="D53" s="7" t="s">
        <v>15</v>
      </c>
      <c r="E53" s="393" t="s">
        <v>16</v>
      </c>
      <c r="F53" s="394"/>
      <c r="G53" s="316">
        <f>SUM(E54)</f>
        <v>2</v>
      </c>
      <c r="H53" s="18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s="190" customFormat="1" ht="15.75" x14ac:dyDescent="0.25">
      <c r="A54" s="323"/>
      <c r="B54" s="198"/>
      <c r="C54" s="199"/>
      <c r="D54" s="200" t="s">
        <v>15</v>
      </c>
      <c r="E54" s="413">
        <v>2</v>
      </c>
      <c r="F54" s="413"/>
      <c r="G54" s="324">
        <v>5</v>
      </c>
      <c r="H54" s="308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</row>
    <row r="55" spans="1:25" s="193" customFormat="1" ht="19.5" customHeight="1" x14ac:dyDescent="0.25">
      <c r="A55" s="322" t="s">
        <v>211</v>
      </c>
      <c r="B55" s="15">
        <v>71194</v>
      </c>
      <c r="C55" s="12" t="s">
        <v>232</v>
      </c>
      <c r="D55" s="7" t="s">
        <v>12</v>
      </c>
      <c r="E55" s="393" t="s">
        <v>191</v>
      </c>
      <c r="F55" s="394"/>
      <c r="G55" s="316">
        <f>SUM(E56)</f>
        <v>60</v>
      </c>
      <c r="H55" s="18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s="190" customFormat="1" ht="15.75" x14ac:dyDescent="0.25">
      <c r="A56" s="323"/>
      <c r="B56" s="198"/>
      <c r="C56" s="199"/>
      <c r="D56" s="200" t="s">
        <v>12</v>
      </c>
      <c r="E56" s="413">
        <v>60</v>
      </c>
      <c r="F56" s="413"/>
      <c r="G56" s="324">
        <v>4</v>
      </c>
      <c r="H56" s="308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</row>
    <row r="57" spans="1:25" s="193" customFormat="1" ht="15.75" x14ac:dyDescent="0.25">
      <c r="A57" s="322" t="s">
        <v>212</v>
      </c>
      <c r="B57" s="15">
        <v>70634</v>
      </c>
      <c r="C57" s="13" t="s">
        <v>261</v>
      </c>
      <c r="D57" s="7" t="s">
        <v>10</v>
      </c>
      <c r="E57" s="393" t="s">
        <v>20</v>
      </c>
      <c r="F57" s="399"/>
      <c r="G57" s="316">
        <f>SUM(E58)</f>
        <v>1</v>
      </c>
      <c r="H57" s="18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s="190" customFormat="1" ht="15.75" x14ac:dyDescent="0.25">
      <c r="A58" s="323"/>
      <c r="B58" s="198"/>
      <c r="C58" s="199"/>
      <c r="D58" s="200" t="s">
        <v>10</v>
      </c>
      <c r="E58" s="410">
        <v>1</v>
      </c>
      <c r="F58" s="410"/>
      <c r="G58" s="324">
        <v>1</v>
      </c>
      <c r="H58" s="308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</row>
    <row r="59" spans="1:25" s="201" customFormat="1" ht="15" customHeight="1" x14ac:dyDescent="0.25">
      <c r="A59" s="322" t="s">
        <v>217</v>
      </c>
      <c r="B59" s="15">
        <v>93660</v>
      </c>
      <c r="C59" s="13" t="s">
        <v>199</v>
      </c>
      <c r="D59" s="7" t="s">
        <v>15</v>
      </c>
      <c r="E59" s="393" t="s">
        <v>16</v>
      </c>
      <c r="F59" s="394"/>
      <c r="G59" s="316">
        <f>SUM(E60)</f>
        <v>1</v>
      </c>
      <c r="H59" s="18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s="190" customFormat="1" ht="15.75" x14ac:dyDescent="0.25">
      <c r="A60" s="325"/>
      <c r="B60" s="206"/>
      <c r="C60" s="207"/>
      <c r="D60" s="182"/>
      <c r="E60" s="445">
        <v>1</v>
      </c>
      <c r="F60" s="445"/>
      <c r="G60" s="326">
        <v>1</v>
      </c>
      <c r="H60" s="308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</row>
    <row r="61" spans="1:25" s="211" customFormat="1" ht="15.75" x14ac:dyDescent="0.25">
      <c r="A61" s="322" t="s">
        <v>256</v>
      </c>
      <c r="B61" s="15">
        <v>71598</v>
      </c>
      <c r="C61" s="13" t="s">
        <v>233</v>
      </c>
      <c r="D61" s="7" t="s">
        <v>15</v>
      </c>
      <c r="E61" s="393" t="s">
        <v>16</v>
      </c>
      <c r="F61" s="394"/>
      <c r="G61" s="316">
        <f>SUM(E62)</f>
        <v>7</v>
      </c>
      <c r="H61" s="18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s="190" customFormat="1" ht="19.5" customHeight="1" x14ac:dyDescent="0.25">
      <c r="A62" s="323"/>
      <c r="B62" s="198"/>
      <c r="C62" s="286" t="s">
        <v>351</v>
      </c>
      <c r="D62" s="200" t="s">
        <v>15</v>
      </c>
      <c r="E62" s="455">
        <v>7</v>
      </c>
      <c r="F62" s="455"/>
      <c r="G62" s="327">
        <v>3</v>
      </c>
      <c r="H62" s="308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</row>
    <row r="63" spans="1:25" s="237" customFormat="1" ht="15.75" x14ac:dyDescent="0.25">
      <c r="A63" s="322" t="s">
        <v>257</v>
      </c>
      <c r="B63" s="15">
        <v>71610</v>
      </c>
      <c r="C63" s="13" t="s">
        <v>352</v>
      </c>
      <c r="D63" s="7" t="s">
        <v>15</v>
      </c>
      <c r="E63" s="393" t="s">
        <v>16</v>
      </c>
      <c r="F63" s="399"/>
      <c r="G63" s="316">
        <f>SUM(G64)</f>
        <v>20</v>
      </c>
      <c r="H63" s="18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s="237" customFormat="1" ht="15.75" x14ac:dyDescent="0.25">
      <c r="A64" s="328"/>
      <c r="B64" s="242"/>
      <c r="C64" s="243"/>
      <c r="D64" s="244" t="s">
        <v>15</v>
      </c>
      <c r="E64" s="417">
        <v>20</v>
      </c>
      <c r="F64" s="417"/>
      <c r="G64" s="329">
        <f>E64</f>
        <v>20</v>
      </c>
      <c r="H64" s="18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s="211" customFormat="1" ht="15.75" x14ac:dyDescent="0.25">
      <c r="A65" s="322" t="s">
        <v>258</v>
      </c>
      <c r="B65" s="15">
        <v>71648</v>
      </c>
      <c r="C65" s="13" t="s">
        <v>353</v>
      </c>
      <c r="D65" s="7" t="s">
        <v>15</v>
      </c>
      <c r="E65" s="393" t="s">
        <v>16</v>
      </c>
      <c r="F65" s="399"/>
      <c r="G65" s="316">
        <f>SUM(G66)</f>
        <v>42</v>
      </c>
      <c r="H65" s="18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s="237" customFormat="1" ht="15.75" x14ac:dyDescent="0.25">
      <c r="A66" s="328"/>
      <c r="B66" s="242"/>
      <c r="C66" s="243"/>
      <c r="D66" s="244" t="s">
        <v>15</v>
      </c>
      <c r="E66" s="417">
        <v>42</v>
      </c>
      <c r="F66" s="417"/>
      <c r="G66" s="329">
        <f>E66</f>
        <v>42</v>
      </c>
      <c r="H66" s="18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s="166" customFormat="1" ht="15.75" x14ac:dyDescent="0.25">
      <c r="A67" s="504" t="s">
        <v>164</v>
      </c>
      <c r="B67" s="505"/>
      <c r="C67" s="505"/>
      <c r="D67" s="505"/>
      <c r="E67" s="505"/>
      <c r="F67" s="505"/>
      <c r="G67" s="506"/>
      <c r="H67" s="18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s="166" customFormat="1" ht="15.75" x14ac:dyDescent="0.25">
      <c r="A68" s="330">
        <v>4</v>
      </c>
      <c r="B68" s="181">
        <v>80000</v>
      </c>
      <c r="C68" s="512" t="s">
        <v>165</v>
      </c>
      <c r="D68" s="513"/>
      <c r="E68" s="513"/>
      <c r="F68" s="514"/>
      <c r="G68" s="331" t="s">
        <v>8</v>
      </c>
      <c r="H68" s="18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s="166" customFormat="1" ht="15.75" x14ac:dyDescent="0.25">
      <c r="A69" s="283" t="s">
        <v>116</v>
      </c>
      <c r="B69" s="281">
        <v>80721</v>
      </c>
      <c r="C69" s="282" t="s">
        <v>168</v>
      </c>
      <c r="D69" s="283" t="s">
        <v>15</v>
      </c>
      <c r="E69" s="414" t="s">
        <v>169</v>
      </c>
      <c r="F69" s="414"/>
      <c r="G69" s="291">
        <f>SUM(G70:G70)</f>
        <v>2</v>
      </c>
      <c r="H69" s="18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s="166" customFormat="1" ht="15.75" x14ac:dyDescent="0.25">
      <c r="A70" s="442"/>
      <c r="B70" s="442"/>
      <c r="C70" s="109" t="s">
        <v>262</v>
      </c>
      <c r="D70" s="119" t="s">
        <v>15</v>
      </c>
      <c r="E70" s="444">
        <v>2</v>
      </c>
      <c r="F70" s="444"/>
      <c r="G70" s="296">
        <f>E70</f>
        <v>2</v>
      </c>
      <c r="H70" s="18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s="166" customFormat="1" ht="15.75" x14ac:dyDescent="0.25">
      <c r="A71" s="283" t="s">
        <v>317</v>
      </c>
      <c r="B71" s="281">
        <v>80590</v>
      </c>
      <c r="C71" s="282" t="s">
        <v>170</v>
      </c>
      <c r="D71" s="283" t="s">
        <v>15</v>
      </c>
      <c r="E71" s="414" t="s">
        <v>169</v>
      </c>
      <c r="F71" s="414"/>
      <c r="G71" s="291">
        <f>SUM(G72:G72)</f>
        <v>11</v>
      </c>
      <c r="H71" s="18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s="166" customFormat="1" ht="15.75" x14ac:dyDescent="0.25">
      <c r="A72" s="442"/>
      <c r="B72" s="442"/>
      <c r="C72" s="109" t="s">
        <v>263</v>
      </c>
      <c r="D72" s="119" t="s">
        <v>15</v>
      </c>
      <c r="E72" s="444">
        <v>11</v>
      </c>
      <c r="F72" s="444"/>
      <c r="G72" s="296">
        <f>E72</f>
        <v>11</v>
      </c>
      <c r="H72" s="18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s="166" customFormat="1" ht="15.75" x14ac:dyDescent="0.25">
      <c r="A73" s="283" t="s">
        <v>327</v>
      </c>
      <c r="B73" s="281">
        <v>80570</v>
      </c>
      <c r="C73" s="282" t="s">
        <v>200</v>
      </c>
      <c r="D73" s="283" t="s">
        <v>15</v>
      </c>
      <c r="E73" s="414" t="s">
        <v>169</v>
      </c>
      <c r="F73" s="414"/>
      <c r="G73" s="291">
        <f>SUM(G74:G74)</f>
        <v>12</v>
      </c>
      <c r="H73" s="18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s="166" customFormat="1" ht="15.75" x14ac:dyDescent="0.25">
      <c r="A74" s="442"/>
      <c r="B74" s="442"/>
      <c r="C74" s="109" t="s">
        <v>264</v>
      </c>
      <c r="D74" s="119" t="s">
        <v>15</v>
      </c>
      <c r="E74" s="444">
        <v>12</v>
      </c>
      <c r="F74" s="444"/>
      <c r="G74" s="296">
        <f>E74</f>
        <v>12</v>
      </c>
      <c r="H74" s="18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s="166" customFormat="1" ht="15.75" x14ac:dyDescent="0.25">
      <c r="A75" s="283" t="s">
        <v>367</v>
      </c>
      <c r="B75" s="281">
        <v>80556</v>
      </c>
      <c r="C75" s="282" t="s">
        <v>171</v>
      </c>
      <c r="D75" s="283" t="s">
        <v>15</v>
      </c>
      <c r="E75" s="414" t="s">
        <v>169</v>
      </c>
      <c r="F75" s="414"/>
      <c r="G75" s="291">
        <f>SUM(G76:G76)</f>
        <v>11</v>
      </c>
      <c r="H75" s="18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s="166" customFormat="1" ht="15.75" x14ac:dyDescent="0.25">
      <c r="A76" s="442"/>
      <c r="B76" s="442"/>
      <c r="C76" s="109" t="s">
        <v>265</v>
      </c>
      <c r="D76" s="119" t="s">
        <v>15</v>
      </c>
      <c r="E76" s="444">
        <v>11</v>
      </c>
      <c r="F76" s="444"/>
      <c r="G76" s="296">
        <f>E76</f>
        <v>11</v>
      </c>
      <c r="H76" s="18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s="201" customFormat="1" ht="15.75" x14ac:dyDescent="0.25">
      <c r="A77" s="283" t="s">
        <v>368</v>
      </c>
      <c r="B77" s="281">
        <v>80555</v>
      </c>
      <c r="C77" s="282" t="s">
        <v>201</v>
      </c>
      <c r="D77" s="283" t="s">
        <v>15</v>
      </c>
      <c r="E77" s="414" t="s">
        <v>169</v>
      </c>
      <c r="F77" s="414"/>
      <c r="G77" s="291">
        <f>SUM(E78)</f>
        <v>6</v>
      </c>
      <c r="H77" s="18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s="201" customFormat="1" ht="15.75" x14ac:dyDescent="0.25">
      <c r="A78" s="290"/>
      <c r="B78" s="208"/>
      <c r="C78" s="109" t="s">
        <v>266</v>
      </c>
      <c r="D78" s="119" t="s">
        <v>15</v>
      </c>
      <c r="E78" s="415">
        <v>6</v>
      </c>
      <c r="F78" s="416"/>
      <c r="G78" s="296">
        <v>1</v>
      </c>
      <c r="H78" s="18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s="166" customFormat="1" ht="15.75" x14ac:dyDescent="0.25">
      <c r="A79" s="283" t="s">
        <v>369</v>
      </c>
      <c r="B79" s="281">
        <v>80561</v>
      </c>
      <c r="C79" s="282" t="s">
        <v>172</v>
      </c>
      <c r="D79" s="283" t="s">
        <v>15</v>
      </c>
      <c r="E79" s="414" t="s">
        <v>169</v>
      </c>
      <c r="F79" s="414"/>
      <c r="G79" s="291">
        <f>SUM(G80:G80)</f>
        <v>11</v>
      </c>
      <c r="H79" s="18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s="166" customFormat="1" ht="15.75" x14ac:dyDescent="0.25">
      <c r="A80" s="442"/>
      <c r="B80" s="442"/>
      <c r="C80" s="109" t="s">
        <v>265</v>
      </c>
      <c r="D80" s="119" t="s">
        <v>15</v>
      </c>
      <c r="E80" s="444">
        <v>11</v>
      </c>
      <c r="F80" s="444"/>
      <c r="G80" s="296">
        <f>E80</f>
        <v>11</v>
      </c>
      <c r="H80" s="18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s="201" customFormat="1" ht="15.75" x14ac:dyDescent="0.25">
      <c r="A81" s="283" t="s">
        <v>370</v>
      </c>
      <c r="B81" s="281">
        <v>81131</v>
      </c>
      <c r="C81" s="282" t="s">
        <v>202</v>
      </c>
      <c r="D81" s="283" t="s">
        <v>15</v>
      </c>
      <c r="E81" s="414" t="s">
        <v>169</v>
      </c>
      <c r="F81" s="414"/>
      <c r="G81" s="291">
        <f>SUM(E82)</f>
        <v>1</v>
      </c>
      <c r="H81" s="18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s="201" customFormat="1" ht="15.75" x14ac:dyDescent="0.25">
      <c r="A82" s="290"/>
      <c r="B82" s="208"/>
      <c r="C82" s="109"/>
      <c r="D82" s="119" t="s">
        <v>15</v>
      </c>
      <c r="E82" s="415">
        <v>1</v>
      </c>
      <c r="F82" s="416"/>
      <c r="G82" s="296">
        <f>E82</f>
        <v>1</v>
      </c>
      <c r="H82" s="18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s="166" customFormat="1" ht="15.75" x14ac:dyDescent="0.25">
      <c r="A83" s="283" t="s">
        <v>371</v>
      </c>
      <c r="B83" s="281">
        <v>80510</v>
      </c>
      <c r="C83" s="284" t="s">
        <v>173</v>
      </c>
      <c r="D83" s="283" t="s">
        <v>15</v>
      </c>
      <c r="E83" s="414" t="s">
        <v>16</v>
      </c>
      <c r="F83" s="414"/>
      <c r="G83" s="291">
        <f>SUM(G84:G84)</f>
        <v>6</v>
      </c>
      <c r="H83" s="18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s="166" customFormat="1" ht="15.75" x14ac:dyDescent="0.25">
      <c r="A84" s="456"/>
      <c r="B84" s="457"/>
      <c r="C84" s="109" t="s">
        <v>266</v>
      </c>
      <c r="D84" s="119" t="s">
        <v>15</v>
      </c>
      <c r="E84" s="415">
        <v>6</v>
      </c>
      <c r="F84" s="416"/>
      <c r="G84" s="296">
        <f>E84</f>
        <v>6</v>
      </c>
      <c r="H84" s="18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s="237" customFormat="1" ht="15.75" x14ac:dyDescent="0.25">
      <c r="A85" s="283" t="s">
        <v>372</v>
      </c>
      <c r="B85" s="281">
        <v>80742</v>
      </c>
      <c r="C85" s="284" t="s">
        <v>269</v>
      </c>
      <c r="D85" s="283" t="s">
        <v>15</v>
      </c>
      <c r="E85" s="414" t="s">
        <v>16</v>
      </c>
      <c r="F85" s="414"/>
      <c r="G85" s="291">
        <f>SUM(G86:G86)</f>
        <v>18</v>
      </c>
      <c r="H85" s="18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s="237" customFormat="1" ht="15.75" x14ac:dyDescent="0.25">
      <c r="A86" s="332"/>
      <c r="B86" s="241"/>
      <c r="C86" s="109" t="s">
        <v>267</v>
      </c>
      <c r="D86" s="119" t="s">
        <v>15</v>
      </c>
      <c r="E86" s="415">
        <v>18</v>
      </c>
      <c r="F86" s="416"/>
      <c r="G86" s="296">
        <f>E86</f>
        <v>18</v>
      </c>
      <c r="H86" s="18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s="237" customFormat="1" ht="15.75" x14ac:dyDescent="0.25">
      <c r="A87" s="283" t="s">
        <v>373</v>
      </c>
      <c r="B87" s="281">
        <v>80533</v>
      </c>
      <c r="C87" s="284" t="s">
        <v>270</v>
      </c>
      <c r="D87" s="283" t="s">
        <v>15</v>
      </c>
      <c r="E87" s="414" t="s">
        <v>16</v>
      </c>
      <c r="F87" s="414"/>
      <c r="G87" s="291">
        <f>SUM(G88:G88)</f>
        <v>6</v>
      </c>
      <c r="H87" s="18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s="237" customFormat="1" ht="15.75" x14ac:dyDescent="0.25">
      <c r="A88" s="332"/>
      <c r="B88" s="241"/>
      <c r="C88" s="109" t="s">
        <v>268</v>
      </c>
      <c r="D88" s="119" t="s">
        <v>15</v>
      </c>
      <c r="E88" s="415">
        <v>6</v>
      </c>
      <c r="F88" s="416"/>
      <c r="G88" s="296">
        <f>E88</f>
        <v>6</v>
      </c>
      <c r="H88" s="18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s="237" customFormat="1" ht="15.75" x14ac:dyDescent="0.25">
      <c r="A89" s="283" t="s">
        <v>374</v>
      </c>
      <c r="B89" s="281">
        <v>80734</v>
      </c>
      <c r="C89" s="284" t="s">
        <v>271</v>
      </c>
      <c r="D89" s="283" t="s">
        <v>15</v>
      </c>
      <c r="E89" s="414" t="s">
        <v>16</v>
      </c>
      <c r="F89" s="414"/>
      <c r="G89" s="291">
        <f>SUM(G90:G90)</f>
        <v>18</v>
      </c>
      <c r="H89" s="18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s="237" customFormat="1" ht="15.75" x14ac:dyDescent="0.25">
      <c r="A90" s="332"/>
      <c r="B90" s="241"/>
      <c r="C90" s="109" t="s">
        <v>267</v>
      </c>
      <c r="D90" s="119" t="s">
        <v>15</v>
      </c>
      <c r="E90" s="415">
        <v>18</v>
      </c>
      <c r="F90" s="416"/>
      <c r="G90" s="296">
        <f>E90</f>
        <v>18</v>
      </c>
      <c r="H90" s="18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s="166" customFormat="1" ht="15.75" x14ac:dyDescent="0.25">
      <c r="A91" s="283" t="s">
        <v>375</v>
      </c>
      <c r="B91" s="281">
        <v>80520</v>
      </c>
      <c r="C91" s="284" t="s">
        <v>174</v>
      </c>
      <c r="D91" s="283" t="s">
        <v>175</v>
      </c>
      <c r="E91" s="414" t="s">
        <v>16</v>
      </c>
      <c r="F91" s="414"/>
      <c r="G91" s="291">
        <f>SUM(G92:G92)</f>
        <v>6</v>
      </c>
      <c r="H91" s="18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s="166" customFormat="1" ht="15.75" x14ac:dyDescent="0.25">
      <c r="A92" s="456"/>
      <c r="B92" s="457"/>
      <c r="C92" s="109" t="s">
        <v>268</v>
      </c>
      <c r="D92" s="248" t="s">
        <v>175</v>
      </c>
      <c r="E92" s="415">
        <v>6</v>
      </c>
      <c r="F92" s="416"/>
      <c r="G92" s="296">
        <f>E92</f>
        <v>6</v>
      </c>
      <c r="H92" s="18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s="276" customFormat="1" ht="31.5" x14ac:dyDescent="0.25">
      <c r="A93" s="283" t="s">
        <v>376</v>
      </c>
      <c r="B93" s="281">
        <v>97328</v>
      </c>
      <c r="C93" s="284" t="s">
        <v>331</v>
      </c>
      <c r="D93" s="283" t="s">
        <v>15</v>
      </c>
      <c r="E93" s="414" t="s">
        <v>16</v>
      </c>
      <c r="F93" s="414"/>
      <c r="G93" s="291">
        <f>SUM(G94:G94)</f>
        <v>12</v>
      </c>
      <c r="H93" s="18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s="276" customFormat="1" ht="15.75" x14ac:dyDescent="0.25">
      <c r="A94" s="456"/>
      <c r="B94" s="457"/>
      <c r="C94" s="109" t="s">
        <v>332</v>
      </c>
      <c r="D94" s="248" t="s">
        <v>15</v>
      </c>
      <c r="E94" s="415">
        <v>12</v>
      </c>
      <c r="F94" s="416"/>
      <c r="G94" s="296">
        <f>E94</f>
        <v>12</v>
      </c>
      <c r="H94" s="18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s="166" customFormat="1" ht="19.5" customHeight="1" x14ac:dyDescent="0.25">
      <c r="A95" s="333" t="s">
        <v>186</v>
      </c>
      <c r="B95" s="187"/>
      <c r="C95" s="187"/>
      <c r="D95" s="187"/>
      <c r="E95" s="187"/>
      <c r="F95" s="188"/>
      <c r="G95" s="185" t="s">
        <v>8</v>
      </c>
      <c r="H95" s="18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s="201" customFormat="1" ht="15.75" x14ac:dyDescent="0.25">
      <c r="A96" s="283" t="s">
        <v>377</v>
      </c>
      <c r="B96" s="281">
        <v>81973</v>
      </c>
      <c r="C96" s="282" t="s">
        <v>203</v>
      </c>
      <c r="D96" s="283" t="s">
        <v>15</v>
      </c>
      <c r="E96" s="414" t="s">
        <v>16</v>
      </c>
      <c r="F96" s="414"/>
      <c r="G96" s="291">
        <f>SUM(E97)</f>
        <v>3</v>
      </c>
      <c r="H96" s="18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s="201" customFormat="1" ht="15.75" x14ac:dyDescent="0.25">
      <c r="A97" s="290"/>
      <c r="B97" s="208"/>
      <c r="C97" s="109" t="s">
        <v>176</v>
      </c>
      <c r="D97" s="119" t="s">
        <v>15</v>
      </c>
      <c r="E97" s="415">
        <v>3</v>
      </c>
      <c r="F97" s="416"/>
      <c r="G97" s="296">
        <v>1</v>
      </c>
      <c r="H97" s="18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s="201" customFormat="1" ht="15.75" x14ac:dyDescent="0.25">
      <c r="A98" s="283" t="s">
        <v>378</v>
      </c>
      <c r="B98" s="281">
        <v>82004</v>
      </c>
      <c r="C98" s="282" t="s">
        <v>204</v>
      </c>
      <c r="D98" s="283" t="s">
        <v>15</v>
      </c>
      <c r="E98" s="414" t="s">
        <v>16</v>
      </c>
      <c r="F98" s="414"/>
      <c r="G98" s="291">
        <f>SUM(E99)</f>
        <v>3</v>
      </c>
      <c r="H98" s="18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s="201" customFormat="1" ht="15.75" x14ac:dyDescent="0.25">
      <c r="A99" s="290"/>
      <c r="B99" s="208"/>
      <c r="C99" s="109" t="s">
        <v>176</v>
      </c>
      <c r="D99" s="119" t="s">
        <v>15</v>
      </c>
      <c r="E99" s="415">
        <v>3</v>
      </c>
      <c r="F99" s="416"/>
      <c r="G99" s="296">
        <v>3</v>
      </c>
      <c r="H99" s="18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s="166" customFormat="1" ht="15.75" x14ac:dyDescent="0.25">
      <c r="A100" s="283" t="s">
        <v>379</v>
      </c>
      <c r="B100" s="281">
        <v>80504</v>
      </c>
      <c r="C100" s="282" t="s">
        <v>347</v>
      </c>
      <c r="D100" s="283" t="s">
        <v>15</v>
      </c>
      <c r="E100" s="414" t="s">
        <v>16</v>
      </c>
      <c r="F100" s="414"/>
      <c r="G100" s="291">
        <f>SUM(G101:G101)</f>
        <v>6</v>
      </c>
      <c r="H100" s="18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s="166" customFormat="1" ht="15.75" x14ac:dyDescent="0.25">
      <c r="A101" s="442"/>
      <c r="B101" s="442"/>
      <c r="C101" s="109" t="s">
        <v>176</v>
      </c>
      <c r="D101" s="119" t="s">
        <v>15</v>
      </c>
      <c r="E101" s="443">
        <v>6</v>
      </c>
      <c r="F101" s="416"/>
      <c r="G101" s="296">
        <f>E101</f>
        <v>6</v>
      </c>
      <c r="H101" s="18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s="166" customFormat="1" ht="15.75" x14ac:dyDescent="0.25">
      <c r="A102" s="283" t="s">
        <v>380</v>
      </c>
      <c r="B102" s="281">
        <v>100849</v>
      </c>
      <c r="C102" s="282" t="s">
        <v>187</v>
      </c>
      <c r="D102" s="283" t="s">
        <v>15</v>
      </c>
      <c r="E102" s="414" t="s">
        <v>16</v>
      </c>
      <c r="F102" s="414"/>
      <c r="G102" s="291">
        <f>SUM(G103:G103)</f>
        <v>6</v>
      </c>
      <c r="H102" s="18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s="166" customFormat="1" ht="15.75" x14ac:dyDescent="0.25">
      <c r="A103" s="442"/>
      <c r="B103" s="442"/>
      <c r="C103" s="109" t="s">
        <v>176</v>
      </c>
      <c r="D103" s="119" t="s">
        <v>15</v>
      </c>
      <c r="E103" s="443">
        <v>6</v>
      </c>
      <c r="F103" s="416"/>
      <c r="G103" s="296">
        <f>E103</f>
        <v>6</v>
      </c>
      <c r="H103" s="18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s="166" customFormat="1" ht="19.5" customHeight="1" x14ac:dyDescent="0.25">
      <c r="A104" s="504" t="s">
        <v>177</v>
      </c>
      <c r="B104" s="505"/>
      <c r="C104" s="505"/>
      <c r="D104" s="505"/>
      <c r="E104" s="505"/>
      <c r="F104" s="505"/>
      <c r="G104" s="506"/>
      <c r="H104" s="18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s="166" customFormat="1" ht="15.75" x14ac:dyDescent="0.25">
      <c r="A105" s="330">
        <v>5</v>
      </c>
      <c r="B105" s="181">
        <v>100000</v>
      </c>
      <c r="C105" s="507" t="s">
        <v>178</v>
      </c>
      <c r="D105" s="507"/>
      <c r="E105" s="507"/>
      <c r="F105" s="507"/>
      <c r="G105" s="331" t="s">
        <v>18</v>
      </c>
      <c r="H105" s="18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s="166" customFormat="1" ht="15.75" x14ac:dyDescent="0.25">
      <c r="A106" s="283" t="s">
        <v>128</v>
      </c>
      <c r="B106" s="281">
        <v>100160</v>
      </c>
      <c r="C106" s="284" t="s">
        <v>179</v>
      </c>
      <c r="D106" s="283" t="s">
        <v>10</v>
      </c>
      <c r="E106" s="440" t="s">
        <v>20</v>
      </c>
      <c r="F106" s="441"/>
      <c r="G106" s="291">
        <f>SUM(G107)</f>
        <v>2.52</v>
      </c>
      <c r="H106" s="18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s="166" customFormat="1" ht="15.75" x14ac:dyDescent="0.25">
      <c r="A107" s="334"/>
      <c r="B107" s="183"/>
      <c r="C107" s="186" t="s">
        <v>234</v>
      </c>
      <c r="D107" s="180" t="s">
        <v>10</v>
      </c>
      <c r="E107" s="185" t="s">
        <v>11</v>
      </c>
      <c r="F107" s="185" t="s">
        <v>151</v>
      </c>
      <c r="G107" s="185">
        <f>SUM(G108:G108)</f>
        <v>2.52</v>
      </c>
      <c r="H107" s="18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s="166" customFormat="1" x14ac:dyDescent="0.25">
      <c r="A108" s="334"/>
      <c r="B108" s="183"/>
      <c r="C108" s="109" t="s">
        <v>310</v>
      </c>
      <c r="D108" s="132" t="s">
        <v>10</v>
      </c>
      <c r="E108" s="292">
        <v>1.2</v>
      </c>
      <c r="F108" s="296">
        <v>2.1</v>
      </c>
      <c r="G108" s="296">
        <f t="shared" ref="G108" si="0">F108*E108</f>
        <v>2.52</v>
      </c>
      <c r="H108" s="18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s="240" customFormat="1" ht="31.5" x14ac:dyDescent="0.25">
      <c r="A109" s="283" t="s">
        <v>381</v>
      </c>
      <c r="B109" s="281" t="s">
        <v>319</v>
      </c>
      <c r="C109" s="284" t="s">
        <v>320</v>
      </c>
      <c r="D109" s="283" t="s">
        <v>12</v>
      </c>
      <c r="E109" s="440" t="s">
        <v>11</v>
      </c>
      <c r="F109" s="441"/>
      <c r="G109" s="291">
        <f>SUM(G110:G110)</f>
        <v>53.63</v>
      </c>
      <c r="H109" s="18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s="240" customFormat="1" x14ac:dyDescent="0.25">
      <c r="A110" s="442"/>
      <c r="B110" s="442"/>
      <c r="C110" s="109" t="s">
        <v>318</v>
      </c>
      <c r="D110" s="132" t="s">
        <v>12</v>
      </c>
      <c r="E110" s="443">
        <f>(12.15+9.95+8.53+2+9.95+12.1+12.1+3.75)-((0.9*14)+1.1+(0.8*4))</f>
        <v>53.63</v>
      </c>
      <c r="F110" s="416"/>
      <c r="G110" s="296">
        <f>E110</f>
        <v>53.63</v>
      </c>
      <c r="H110" s="18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s="276" customFormat="1" ht="31.5" x14ac:dyDescent="0.25">
      <c r="A111" s="283" t="s">
        <v>382</v>
      </c>
      <c r="B111" s="281">
        <v>103288</v>
      </c>
      <c r="C111" s="284" t="s">
        <v>328</v>
      </c>
      <c r="D111" s="283" t="s">
        <v>15</v>
      </c>
      <c r="E111" s="440" t="s">
        <v>16</v>
      </c>
      <c r="F111" s="441"/>
      <c r="G111" s="291">
        <f>SUM(G112:G112)</f>
        <v>11</v>
      </c>
      <c r="H111" s="18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s="276" customFormat="1" x14ac:dyDescent="0.25">
      <c r="A112" s="442"/>
      <c r="B112" s="442"/>
      <c r="C112" s="109" t="s">
        <v>332</v>
      </c>
      <c r="D112" s="132" t="s">
        <v>15</v>
      </c>
      <c r="E112" s="443">
        <v>11</v>
      </c>
      <c r="F112" s="416"/>
      <c r="G112" s="296">
        <f>E112</f>
        <v>11</v>
      </c>
      <c r="H112" s="18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s="126" customFormat="1" ht="19.5" customHeight="1" x14ac:dyDescent="0.25">
      <c r="A113" s="422" t="s">
        <v>148</v>
      </c>
      <c r="B113" s="406"/>
      <c r="C113" s="406"/>
      <c r="D113" s="406"/>
      <c r="E113" s="406"/>
      <c r="F113" s="406"/>
      <c r="G113" s="407"/>
      <c r="H113" s="13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s="126" customFormat="1" ht="15.75" x14ac:dyDescent="0.25">
      <c r="A114" s="313">
        <v>6</v>
      </c>
      <c r="B114" s="11">
        <v>120000</v>
      </c>
      <c r="C114" s="437" t="s">
        <v>149</v>
      </c>
      <c r="D114" s="438"/>
      <c r="E114" s="438"/>
      <c r="F114" s="439"/>
      <c r="G114" s="314" t="s">
        <v>8</v>
      </c>
      <c r="H114" s="13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s="193" customFormat="1" ht="31.5" x14ac:dyDescent="0.25">
      <c r="A115" s="135" t="s">
        <v>105</v>
      </c>
      <c r="B115" s="202">
        <v>121105</v>
      </c>
      <c r="C115" s="285" t="s">
        <v>150</v>
      </c>
      <c r="D115" s="297" t="s">
        <v>10</v>
      </c>
      <c r="E115" s="435" t="s">
        <v>20</v>
      </c>
      <c r="F115" s="436"/>
      <c r="G115" s="297">
        <f>SUM(E116)</f>
        <v>99</v>
      </c>
      <c r="H115" s="13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s="163" customFormat="1" x14ac:dyDescent="0.25">
      <c r="A116" s="335"/>
      <c r="B116" s="167"/>
      <c r="C116" s="109" t="s">
        <v>273</v>
      </c>
      <c r="D116" s="132" t="s">
        <v>10</v>
      </c>
      <c r="E116" s="501">
        <f>(1.1*2.5)*18*2</f>
        <v>99</v>
      </c>
      <c r="F116" s="501"/>
      <c r="G116" s="249">
        <f>E116</f>
        <v>99</v>
      </c>
      <c r="H116" s="13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s="126" customFormat="1" ht="19.5" customHeight="1" x14ac:dyDescent="0.25">
      <c r="A117" s="404" t="s">
        <v>21</v>
      </c>
      <c r="B117" s="405"/>
      <c r="C117" s="406"/>
      <c r="D117" s="406"/>
      <c r="E117" s="406"/>
      <c r="F117" s="406"/>
      <c r="G117" s="407"/>
      <c r="H117" s="18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s="107" customFormat="1" ht="15.75" x14ac:dyDescent="0.25">
      <c r="A118" s="336">
        <v>7</v>
      </c>
      <c r="B118" s="130">
        <v>160000</v>
      </c>
      <c r="C118" s="508" t="s">
        <v>22</v>
      </c>
      <c r="D118" s="509"/>
      <c r="E118" s="509"/>
      <c r="F118" s="510"/>
      <c r="G118" s="337" t="s">
        <v>8</v>
      </c>
      <c r="H118" s="18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s="113" customFormat="1" ht="15.75" x14ac:dyDescent="0.25">
      <c r="A119" s="135" t="s">
        <v>117</v>
      </c>
      <c r="B119" s="202">
        <v>160601</v>
      </c>
      <c r="C119" s="250" t="s">
        <v>119</v>
      </c>
      <c r="D119" s="136" t="s">
        <v>12</v>
      </c>
      <c r="E119" s="499" t="s">
        <v>11</v>
      </c>
      <c r="F119" s="500"/>
      <c r="G119" s="338">
        <f>G120</f>
        <v>25</v>
      </c>
      <c r="H119" s="18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s="113" customFormat="1" ht="19.5" customHeight="1" x14ac:dyDescent="0.25">
      <c r="A120" s="433"/>
      <c r="B120" s="434"/>
      <c r="C120" s="18" t="s">
        <v>106</v>
      </c>
      <c r="D120" s="19" t="s">
        <v>12</v>
      </c>
      <c r="E120" s="420">
        <v>25</v>
      </c>
      <c r="F120" s="421"/>
      <c r="G120" s="339">
        <f>E120</f>
        <v>25</v>
      </c>
      <c r="H120" s="18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s="126" customFormat="1" ht="15.75" x14ac:dyDescent="0.25">
      <c r="A121" s="322" t="s">
        <v>333</v>
      </c>
      <c r="B121" s="16">
        <v>160971</v>
      </c>
      <c r="C121" s="17" t="s">
        <v>309</v>
      </c>
      <c r="D121" s="16" t="s">
        <v>10</v>
      </c>
      <c r="E121" s="393" t="s">
        <v>20</v>
      </c>
      <c r="F121" s="399"/>
      <c r="G121" s="316">
        <f>G122</f>
        <v>30</v>
      </c>
      <c r="H121" s="18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s="126" customFormat="1" ht="19.5" customHeight="1" x14ac:dyDescent="0.25">
      <c r="A122" s="395"/>
      <c r="B122" s="396"/>
      <c r="C122" s="18" t="s">
        <v>107</v>
      </c>
      <c r="D122" s="19" t="s">
        <v>10</v>
      </c>
      <c r="E122" s="502">
        <v>30</v>
      </c>
      <c r="F122" s="503"/>
      <c r="G122" s="339">
        <f>E122</f>
        <v>30</v>
      </c>
      <c r="H122" s="13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s="247" customFormat="1" ht="15.75" x14ac:dyDescent="0.25">
      <c r="A123" s="322" t="s">
        <v>383</v>
      </c>
      <c r="B123" s="16">
        <v>160911</v>
      </c>
      <c r="C123" s="17" t="s">
        <v>321</v>
      </c>
      <c r="D123" s="137" t="s">
        <v>10</v>
      </c>
      <c r="E123" s="297" t="s">
        <v>11</v>
      </c>
      <c r="F123" s="297" t="s">
        <v>326</v>
      </c>
      <c r="G123" s="340">
        <f>SUM(G124:G125)</f>
        <v>6.3599999999999994</v>
      </c>
      <c r="H123" s="18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s="247" customFormat="1" ht="19.5" customHeight="1" x14ac:dyDescent="0.25">
      <c r="A124" s="395"/>
      <c r="B124" s="396"/>
      <c r="C124" s="18" t="s">
        <v>325</v>
      </c>
      <c r="D124" s="117" t="s">
        <v>10</v>
      </c>
      <c r="E124" s="292">
        <v>1.65</v>
      </c>
      <c r="F124" s="292">
        <v>1.2</v>
      </c>
      <c r="G124" s="341">
        <f>E124*F124</f>
        <v>1.9799999999999998</v>
      </c>
      <c r="H124" s="13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s="276" customFormat="1" ht="19.5" customHeight="1" x14ac:dyDescent="0.25">
      <c r="A125" s="395"/>
      <c r="B125" s="396"/>
      <c r="C125" s="18" t="s">
        <v>354</v>
      </c>
      <c r="D125" s="117" t="s">
        <v>10</v>
      </c>
      <c r="E125" s="292">
        <v>3.65</v>
      </c>
      <c r="F125" s="292">
        <v>1.2</v>
      </c>
      <c r="G125" s="341">
        <f>E125*F125</f>
        <v>4.38</v>
      </c>
      <c r="H125" s="13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s="247" customFormat="1" ht="16.5" customHeight="1" x14ac:dyDescent="0.25">
      <c r="A126" s="322" t="s">
        <v>384</v>
      </c>
      <c r="B126" s="16">
        <v>150204</v>
      </c>
      <c r="C126" s="17" t="s">
        <v>322</v>
      </c>
      <c r="D126" s="16" t="s">
        <v>323</v>
      </c>
      <c r="E126" s="418" t="s">
        <v>324</v>
      </c>
      <c r="F126" s="419"/>
      <c r="G126" s="316">
        <f>G127</f>
        <v>30</v>
      </c>
      <c r="H126" s="18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s="247" customFormat="1" ht="19.5" customHeight="1" x14ac:dyDescent="0.25">
      <c r="A127" s="395"/>
      <c r="B127" s="396"/>
      <c r="C127" s="18" t="s">
        <v>325</v>
      </c>
      <c r="D127" s="19" t="s">
        <v>323</v>
      </c>
      <c r="E127" s="420">
        <v>30</v>
      </c>
      <c r="F127" s="421"/>
      <c r="G127" s="339">
        <f>E127</f>
        <v>30</v>
      </c>
      <c r="H127" s="13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s="165" customFormat="1" ht="19.5" customHeight="1" x14ac:dyDescent="0.25">
      <c r="A128" s="448" t="s">
        <v>160</v>
      </c>
      <c r="B128" s="449"/>
      <c r="C128" s="450"/>
      <c r="D128" s="450"/>
      <c r="E128" s="450"/>
      <c r="F128" s="450"/>
      <c r="G128" s="451"/>
      <c r="H128" s="18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s="165" customFormat="1" ht="19.5" customHeight="1" x14ac:dyDescent="0.25">
      <c r="A129" s="342">
        <v>8</v>
      </c>
      <c r="B129" s="168">
        <v>170000</v>
      </c>
      <c r="C129" s="452" t="s">
        <v>50</v>
      </c>
      <c r="D129" s="453"/>
      <c r="E129" s="453"/>
      <c r="F129" s="454"/>
      <c r="G129" s="343" t="s">
        <v>18</v>
      </c>
      <c r="H129" s="18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s="166" customFormat="1" ht="19.5" customHeight="1" x14ac:dyDescent="0.25">
      <c r="A130" s="344" t="s">
        <v>129</v>
      </c>
      <c r="B130" s="172">
        <v>170015</v>
      </c>
      <c r="C130" s="173" t="s">
        <v>244</v>
      </c>
      <c r="D130" s="245" t="s">
        <v>245</v>
      </c>
      <c r="E130" s="446" t="s">
        <v>246</v>
      </c>
      <c r="F130" s="447"/>
      <c r="G130" s="345">
        <f>E131</f>
        <v>2</v>
      </c>
      <c r="H130" s="174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</row>
    <row r="131" spans="1:25" s="166" customFormat="1" ht="19.5" customHeight="1" x14ac:dyDescent="0.25">
      <c r="A131" s="458"/>
      <c r="B131" s="459"/>
      <c r="C131" s="171" t="s">
        <v>162</v>
      </c>
      <c r="D131" s="170" t="s">
        <v>245</v>
      </c>
      <c r="E131" s="460">
        <v>2</v>
      </c>
      <c r="F131" s="461"/>
      <c r="G131" s="346">
        <f>E131</f>
        <v>2</v>
      </c>
      <c r="H131" s="174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</row>
    <row r="132" spans="1:25" s="276" customFormat="1" ht="47.25" x14ac:dyDescent="0.25">
      <c r="A132" s="344" t="s">
        <v>152</v>
      </c>
      <c r="B132" s="172">
        <v>90789</v>
      </c>
      <c r="C132" s="173" t="s">
        <v>334</v>
      </c>
      <c r="D132" s="245" t="s">
        <v>15</v>
      </c>
      <c r="E132" s="446" t="s">
        <v>16</v>
      </c>
      <c r="F132" s="447"/>
      <c r="G132" s="345">
        <f>E133</f>
        <v>2</v>
      </c>
      <c r="H132" s="174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</row>
    <row r="133" spans="1:25" s="276" customFormat="1" ht="19.5" customHeight="1" x14ac:dyDescent="0.25">
      <c r="A133" s="458"/>
      <c r="B133" s="459"/>
      <c r="C133" s="171" t="s">
        <v>335</v>
      </c>
      <c r="D133" s="170" t="s">
        <v>15</v>
      </c>
      <c r="E133" s="460">
        <v>2</v>
      </c>
      <c r="F133" s="461"/>
      <c r="G133" s="346">
        <f>E133</f>
        <v>2</v>
      </c>
      <c r="H133" s="174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</row>
    <row r="134" spans="1:25" s="236" customFormat="1" ht="19.5" customHeight="1" x14ac:dyDescent="0.25">
      <c r="A134" s="448" t="s">
        <v>218</v>
      </c>
      <c r="B134" s="449"/>
      <c r="C134" s="450"/>
      <c r="D134" s="450"/>
      <c r="E134" s="450"/>
      <c r="F134" s="450"/>
      <c r="G134" s="451"/>
      <c r="H134" s="18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9.5" customHeight="1" x14ac:dyDescent="0.25">
      <c r="A135" s="313">
        <v>9</v>
      </c>
      <c r="B135" s="11">
        <v>180000</v>
      </c>
      <c r="C135" s="408" t="s">
        <v>108</v>
      </c>
      <c r="D135" s="409"/>
      <c r="E135" s="409"/>
      <c r="F135" s="428"/>
      <c r="G135" s="314" t="s">
        <v>18</v>
      </c>
      <c r="H135" s="18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9.5" customHeight="1" x14ac:dyDescent="0.25">
      <c r="A136" s="322" t="s">
        <v>130</v>
      </c>
      <c r="B136" s="15">
        <v>180344</v>
      </c>
      <c r="C136" s="14" t="s">
        <v>242</v>
      </c>
      <c r="D136" s="15" t="s">
        <v>12</v>
      </c>
      <c r="E136" s="393" t="s">
        <v>11</v>
      </c>
      <c r="F136" s="399"/>
      <c r="G136" s="316">
        <f>G137</f>
        <v>35</v>
      </c>
      <c r="H136" s="18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s="123" customFormat="1" ht="19.5" customHeight="1" x14ac:dyDescent="0.25">
      <c r="A137" s="395"/>
      <c r="B137" s="396"/>
      <c r="C137" s="18" t="s">
        <v>243</v>
      </c>
      <c r="D137" s="8" t="s">
        <v>12</v>
      </c>
      <c r="E137" s="397">
        <v>35</v>
      </c>
      <c r="F137" s="400"/>
      <c r="G137" s="347">
        <f>E137</f>
        <v>35</v>
      </c>
      <c r="H137" s="18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s="126" customFormat="1" ht="19.5" customHeight="1" x14ac:dyDescent="0.25">
      <c r="A138" s="322" t="s">
        <v>340</v>
      </c>
      <c r="B138" s="15">
        <v>180490</v>
      </c>
      <c r="C138" s="14" t="s">
        <v>358</v>
      </c>
      <c r="D138" s="15" t="s">
        <v>10</v>
      </c>
      <c r="E138" s="110" t="s">
        <v>19</v>
      </c>
      <c r="F138" s="287" t="s">
        <v>17</v>
      </c>
      <c r="G138" s="316">
        <f>G139</f>
        <v>8.82</v>
      </c>
      <c r="H138" s="18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s="126" customFormat="1" ht="19.5" customHeight="1" x14ac:dyDescent="0.25">
      <c r="A139" s="429"/>
      <c r="B139" s="430"/>
      <c r="C139" s="18" t="s">
        <v>247</v>
      </c>
      <c r="D139" s="8" t="s">
        <v>10</v>
      </c>
      <c r="E139" s="288">
        <v>0.7</v>
      </c>
      <c r="F139" s="9">
        <v>2.1</v>
      </c>
      <c r="G139" s="347">
        <f>(E139*F139)*6</f>
        <v>8.82</v>
      </c>
      <c r="H139" s="13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s="237" customFormat="1" ht="19.5" customHeight="1" x14ac:dyDescent="0.25">
      <c r="A140" s="322" t="s">
        <v>385</v>
      </c>
      <c r="B140" s="15">
        <v>180311</v>
      </c>
      <c r="C140" s="14" t="s">
        <v>248</v>
      </c>
      <c r="D140" s="15" t="s">
        <v>10</v>
      </c>
      <c r="E140" s="110" t="s">
        <v>19</v>
      </c>
      <c r="F140" s="287" t="s">
        <v>17</v>
      </c>
      <c r="G140" s="316">
        <f>G141</f>
        <v>4.41</v>
      </c>
      <c r="H140" s="18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s="237" customFormat="1" ht="19.5" customHeight="1" x14ac:dyDescent="0.25">
      <c r="A141" s="429"/>
      <c r="B141" s="430"/>
      <c r="C141" s="18" t="s">
        <v>312</v>
      </c>
      <c r="D141" s="8" t="s">
        <v>10</v>
      </c>
      <c r="E141" s="288">
        <v>0.7</v>
      </c>
      <c r="F141" s="9">
        <v>2.1</v>
      </c>
      <c r="G141" s="347">
        <f>(E141*F141)*3</f>
        <v>4.41</v>
      </c>
      <c r="H141" s="13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s="276" customFormat="1" ht="19.5" customHeight="1" x14ac:dyDescent="0.25">
      <c r="A142" s="322" t="s">
        <v>386</v>
      </c>
      <c r="B142" s="15">
        <v>100710</v>
      </c>
      <c r="C142" s="14" t="s">
        <v>336</v>
      </c>
      <c r="D142" s="15" t="s">
        <v>15</v>
      </c>
      <c r="E142" s="393" t="s">
        <v>16</v>
      </c>
      <c r="F142" s="399"/>
      <c r="G142" s="316">
        <f>G143</f>
        <v>6</v>
      </c>
      <c r="H142" s="18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s="276" customFormat="1" ht="19.5" customHeight="1" x14ac:dyDescent="0.25">
      <c r="A143" s="429"/>
      <c r="B143" s="430"/>
      <c r="C143" s="171" t="s">
        <v>339</v>
      </c>
      <c r="D143" s="8" t="s">
        <v>15</v>
      </c>
      <c r="E143" s="397">
        <v>6</v>
      </c>
      <c r="F143" s="400"/>
      <c r="G143" s="347">
        <f>E143</f>
        <v>6</v>
      </c>
      <c r="H143" s="13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s="276" customFormat="1" ht="31.5" x14ac:dyDescent="0.25">
      <c r="A144" s="322" t="s">
        <v>387</v>
      </c>
      <c r="B144" s="15">
        <v>91304</v>
      </c>
      <c r="C144" s="14" t="s">
        <v>341</v>
      </c>
      <c r="D144" s="15" t="s">
        <v>15</v>
      </c>
      <c r="E144" s="393" t="s">
        <v>16</v>
      </c>
      <c r="F144" s="399"/>
      <c r="G144" s="316">
        <f>G145</f>
        <v>16</v>
      </c>
      <c r="H144" s="18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s="276" customFormat="1" ht="19.5" customHeight="1" x14ac:dyDescent="0.25">
      <c r="A145" s="429"/>
      <c r="B145" s="430"/>
      <c r="C145" s="171" t="s">
        <v>342</v>
      </c>
      <c r="D145" s="8" t="s">
        <v>15</v>
      </c>
      <c r="E145" s="397">
        <v>16</v>
      </c>
      <c r="F145" s="400"/>
      <c r="G145" s="347">
        <f>E145</f>
        <v>16</v>
      </c>
      <c r="H145" s="13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s="276" customFormat="1" ht="31.5" x14ac:dyDescent="0.25">
      <c r="A146" s="322" t="s">
        <v>388</v>
      </c>
      <c r="B146" s="15">
        <v>91305</v>
      </c>
      <c r="C146" s="14" t="s">
        <v>343</v>
      </c>
      <c r="D146" s="15" t="s">
        <v>15</v>
      </c>
      <c r="E146" s="393" t="s">
        <v>16</v>
      </c>
      <c r="F146" s="399"/>
      <c r="G146" s="316">
        <f>G147</f>
        <v>6</v>
      </c>
      <c r="H146" s="18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s="276" customFormat="1" ht="19.5" customHeight="1" x14ac:dyDescent="0.25">
      <c r="A147" s="429"/>
      <c r="B147" s="430"/>
      <c r="C147" s="171" t="s">
        <v>342</v>
      </c>
      <c r="D147" s="8" t="s">
        <v>15</v>
      </c>
      <c r="E147" s="397">
        <v>6</v>
      </c>
      <c r="F147" s="400"/>
      <c r="G147" s="347">
        <f>E147</f>
        <v>6</v>
      </c>
      <c r="H147" s="13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s="276" customFormat="1" ht="19.5" customHeight="1" x14ac:dyDescent="0.25">
      <c r="A148" s="322" t="s">
        <v>389</v>
      </c>
      <c r="B148" s="15">
        <v>100703</v>
      </c>
      <c r="C148" s="14" t="s">
        <v>344</v>
      </c>
      <c r="D148" s="15" t="s">
        <v>15</v>
      </c>
      <c r="E148" s="393" t="s">
        <v>16</v>
      </c>
      <c r="F148" s="399"/>
      <c r="G148" s="316">
        <f>G149</f>
        <v>2</v>
      </c>
      <c r="H148" s="18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s="276" customFormat="1" ht="19.5" customHeight="1" x14ac:dyDescent="0.25">
      <c r="A149" s="429"/>
      <c r="B149" s="430"/>
      <c r="C149" s="18" t="s">
        <v>339</v>
      </c>
      <c r="D149" s="8" t="s">
        <v>15</v>
      </c>
      <c r="E149" s="397">
        <v>2</v>
      </c>
      <c r="F149" s="400"/>
      <c r="G149" s="347">
        <f>E149</f>
        <v>2</v>
      </c>
      <c r="H149" s="13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s="237" customFormat="1" ht="19.5" customHeight="1" x14ac:dyDescent="0.25">
      <c r="A150" s="404" t="s">
        <v>237</v>
      </c>
      <c r="B150" s="405"/>
      <c r="C150" s="406"/>
      <c r="D150" s="406"/>
      <c r="E150" s="406"/>
      <c r="F150" s="406"/>
      <c r="G150" s="407"/>
      <c r="H150" s="13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s="169" customFormat="1" ht="19.5" customHeight="1" x14ac:dyDescent="0.25">
      <c r="A151" s="313">
        <v>10</v>
      </c>
      <c r="B151" s="11">
        <v>190000</v>
      </c>
      <c r="C151" s="431" t="s">
        <v>238</v>
      </c>
      <c r="D151" s="409"/>
      <c r="E151" s="409"/>
      <c r="F151" s="428"/>
      <c r="G151" s="314" t="s">
        <v>18</v>
      </c>
      <c r="H151" s="13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s="107" customFormat="1" ht="19.5" customHeight="1" x14ac:dyDescent="0.25">
      <c r="A152" s="322" t="s">
        <v>153</v>
      </c>
      <c r="B152" s="15">
        <v>190102</v>
      </c>
      <c r="C152" s="14" t="s">
        <v>189</v>
      </c>
      <c r="D152" s="15" t="s">
        <v>10</v>
      </c>
      <c r="E152" s="393" t="s">
        <v>20</v>
      </c>
      <c r="F152" s="394"/>
      <c r="G152" s="316">
        <f>SUM(E153)</f>
        <v>2.5</v>
      </c>
      <c r="H152" s="18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s="107" customFormat="1" ht="19.5" customHeight="1" x14ac:dyDescent="0.25">
      <c r="A153" s="395"/>
      <c r="B153" s="396"/>
      <c r="C153" s="18" t="s">
        <v>190</v>
      </c>
      <c r="D153" s="8" t="s">
        <v>10</v>
      </c>
      <c r="E153" s="397">
        <v>2.5</v>
      </c>
      <c r="F153" s="400"/>
      <c r="G153" s="347">
        <f>E153</f>
        <v>2.5</v>
      </c>
      <c r="H153" s="18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s="276" customFormat="1" ht="31.5" x14ac:dyDescent="0.25">
      <c r="A154" s="322" t="s">
        <v>154</v>
      </c>
      <c r="B154" s="137" t="s">
        <v>337</v>
      </c>
      <c r="C154" s="17" t="s">
        <v>338</v>
      </c>
      <c r="D154" s="16" t="s">
        <v>15</v>
      </c>
      <c r="E154" s="393" t="s">
        <v>16</v>
      </c>
      <c r="F154" s="394"/>
      <c r="G154" s="316">
        <f>SUM(E155)</f>
        <v>2</v>
      </c>
      <c r="H154" s="18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s="276" customFormat="1" ht="19.5" customHeight="1" x14ac:dyDescent="0.25">
      <c r="A155" s="395"/>
      <c r="B155" s="396"/>
      <c r="C155" s="18" t="s">
        <v>339</v>
      </c>
      <c r="D155" s="8" t="s">
        <v>15</v>
      </c>
      <c r="E155" s="397">
        <v>2</v>
      </c>
      <c r="F155" s="398"/>
      <c r="G155" s="347">
        <f>E155</f>
        <v>2</v>
      </c>
      <c r="H155" s="18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s="126" customFormat="1" ht="19.5" customHeight="1" x14ac:dyDescent="0.25">
      <c r="A156" s="404" t="s">
        <v>140</v>
      </c>
      <c r="B156" s="405"/>
      <c r="C156" s="406"/>
      <c r="D156" s="406"/>
      <c r="E156" s="406"/>
      <c r="F156" s="406"/>
      <c r="G156" s="407"/>
      <c r="H156" s="18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s="113" customFormat="1" ht="19.5" customHeight="1" x14ac:dyDescent="0.25">
      <c r="A157" s="313">
        <v>11</v>
      </c>
      <c r="B157" s="11">
        <v>200000</v>
      </c>
      <c r="C157" s="408" t="s">
        <v>143</v>
      </c>
      <c r="D157" s="409"/>
      <c r="E157" s="409"/>
      <c r="F157" s="428"/>
      <c r="G157" s="314" t="s">
        <v>18</v>
      </c>
      <c r="H157" s="18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s="126" customFormat="1" ht="19.5" customHeight="1" x14ac:dyDescent="0.25">
      <c r="A158" s="315" t="s">
        <v>166</v>
      </c>
      <c r="B158" s="111">
        <v>200103</v>
      </c>
      <c r="C158" s="14" t="s">
        <v>111</v>
      </c>
      <c r="D158" s="111" t="s">
        <v>12</v>
      </c>
      <c r="E158" s="426" t="s">
        <v>11</v>
      </c>
      <c r="F158" s="427"/>
      <c r="G158" s="316">
        <f>G159</f>
        <v>30</v>
      </c>
      <c r="H158" s="18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s="126" customFormat="1" ht="19.5" customHeight="1" x14ac:dyDescent="0.25">
      <c r="A159" s="401"/>
      <c r="B159" s="402"/>
      <c r="C159" s="112" t="s">
        <v>229</v>
      </c>
      <c r="D159" s="208" t="s">
        <v>12</v>
      </c>
      <c r="E159" s="403">
        <v>30</v>
      </c>
      <c r="F159" s="403"/>
      <c r="G159" s="348">
        <f>E159</f>
        <v>30</v>
      </c>
      <c r="H159" s="13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s="237" customFormat="1" ht="19.5" customHeight="1" x14ac:dyDescent="0.25">
      <c r="A160" s="315" t="s">
        <v>167</v>
      </c>
      <c r="B160" s="111">
        <v>200201</v>
      </c>
      <c r="C160" s="14" t="s">
        <v>359</v>
      </c>
      <c r="D160" s="246" t="s">
        <v>10</v>
      </c>
      <c r="E160" s="393" t="s">
        <v>20</v>
      </c>
      <c r="F160" s="394"/>
      <c r="G160" s="340">
        <f>G161</f>
        <v>101.52</v>
      </c>
      <c r="H160" s="18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s="237" customFormat="1" ht="19.5" customHeight="1" x14ac:dyDescent="0.25">
      <c r="A161" s="401"/>
      <c r="B161" s="402"/>
      <c r="C161" s="112" t="s">
        <v>311</v>
      </c>
      <c r="D161" s="208" t="s">
        <v>236</v>
      </c>
      <c r="E161" s="403">
        <f>(((1.1*2.5)*18)*2)+2.52</f>
        <v>101.52</v>
      </c>
      <c r="F161" s="403"/>
      <c r="G161" s="348">
        <f>E161</f>
        <v>101.52</v>
      </c>
      <c r="H161" s="13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s="237" customFormat="1" ht="19.5" customHeight="1" x14ac:dyDescent="0.25">
      <c r="A162" s="315" t="s">
        <v>188</v>
      </c>
      <c r="B162" s="111">
        <v>200403</v>
      </c>
      <c r="C162" s="14" t="s">
        <v>235</v>
      </c>
      <c r="D162" s="246" t="s">
        <v>10</v>
      </c>
      <c r="E162" s="393" t="s">
        <v>20</v>
      </c>
      <c r="F162" s="394"/>
      <c r="G162" s="340">
        <f>G163</f>
        <v>99</v>
      </c>
      <c r="H162" s="18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s="237" customFormat="1" ht="19.5" customHeight="1" x14ac:dyDescent="0.25">
      <c r="A163" s="401"/>
      <c r="B163" s="402"/>
      <c r="C163" s="112" t="s">
        <v>311</v>
      </c>
      <c r="D163" s="208" t="s">
        <v>236</v>
      </c>
      <c r="E163" s="403">
        <f>((1.1*2.5)*18)*2</f>
        <v>99</v>
      </c>
      <c r="F163" s="403"/>
      <c r="G163" s="348">
        <f>E163</f>
        <v>99</v>
      </c>
      <c r="H163" s="13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s="237" customFormat="1" ht="19.5" customHeight="1" x14ac:dyDescent="0.25">
      <c r="A164" s="315" t="s">
        <v>205</v>
      </c>
      <c r="B164" s="111">
        <v>221101</v>
      </c>
      <c r="C164" s="14" t="s">
        <v>239</v>
      </c>
      <c r="D164" s="246" t="s">
        <v>10</v>
      </c>
      <c r="E164" s="393" t="s">
        <v>20</v>
      </c>
      <c r="F164" s="394"/>
      <c r="G164" s="340">
        <f>G165</f>
        <v>288.24</v>
      </c>
      <c r="H164" s="18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s="237" customFormat="1" ht="19.5" customHeight="1" x14ac:dyDescent="0.25">
      <c r="A165" s="401"/>
      <c r="B165" s="402"/>
      <c r="C165" s="112" t="s">
        <v>240</v>
      </c>
      <c r="D165" s="208" t="s">
        <v>236</v>
      </c>
      <c r="E165" s="403">
        <f>264.99+23.25</f>
        <v>288.24</v>
      </c>
      <c r="F165" s="403"/>
      <c r="G165" s="348">
        <f>E165</f>
        <v>288.24</v>
      </c>
      <c r="H165" s="13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s="237" customFormat="1" ht="19.5" customHeight="1" x14ac:dyDescent="0.25">
      <c r="A166" s="315" t="s">
        <v>259</v>
      </c>
      <c r="B166" s="111">
        <v>221102</v>
      </c>
      <c r="C166" s="14" t="s">
        <v>241</v>
      </c>
      <c r="D166" s="246" t="s">
        <v>12</v>
      </c>
      <c r="E166" s="432" t="s">
        <v>118</v>
      </c>
      <c r="F166" s="432"/>
      <c r="G166" s="340">
        <f>G167</f>
        <v>301.95999999999998</v>
      </c>
      <c r="H166" s="18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s="237" customFormat="1" ht="19.5" customHeight="1" x14ac:dyDescent="0.25">
      <c r="A167" s="401"/>
      <c r="B167" s="402"/>
      <c r="C167" s="112" t="s">
        <v>240</v>
      </c>
      <c r="D167" s="208" t="s">
        <v>12</v>
      </c>
      <c r="E167" s="403">
        <v>301.95999999999998</v>
      </c>
      <c r="F167" s="403"/>
      <c r="G167" s="348">
        <f>E167</f>
        <v>301.95999999999998</v>
      </c>
      <c r="H167" s="13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s="126" customFormat="1" ht="19.5" customHeight="1" x14ac:dyDescent="0.25">
      <c r="A168" s="422" t="s">
        <v>23</v>
      </c>
      <c r="B168" s="423"/>
      <c r="C168" s="424"/>
      <c r="D168" s="423"/>
      <c r="E168" s="423"/>
      <c r="F168" s="423"/>
      <c r="G168" s="425"/>
      <c r="H168" s="18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9.5" customHeight="1" x14ac:dyDescent="0.25">
      <c r="A169" s="313">
        <v>12</v>
      </c>
      <c r="B169" s="11">
        <v>260000</v>
      </c>
      <c r="C169" s="408" t="s">
        <v>24</v>
      </c>
      <c r="D169" s="409"/>
      <c r="E169" s="409"/>
      <c r="F169" s="409"/>
      <c r="G169" s="314" t="s">
        <v>8</v>
      </c>
      <c r="H169" s="18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s="107" customFormat="1" ht="19.5" customHeight="1" x14ac:dyDescent="0.25">
      <c r="A170" s="322" t="s">
        <v>180</v>
      </c>
      <c r="B170" s="137">
        <v>261300</v>
      </c>
      <c r="C170" s="17" t="s">
        <v>25</v>
      </c>
      <c r="D170" s="16" t="s">
        <v>10</v>
      </c>
      <c r="E170" s="393" t="s">
        <v>20</v>
      </c>
      <c r="F170" s="394"/>
      <c r="G170" s="316">
        <f>SUM(G172:G198)</f>
        <v>850.4000000000002</v>
      </c>
      <c r="H170" s="18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s="107" customFormat="1" ht="19.5" customHeight="1" x14ac:dyDescent="0.25">
      <c r="A171" s="429"/>
      <c r="B171" s="430"/>
      <c r="C171" s="273" t="s">
        <v>104</v>
      </c>
      <c r="D171" s="253"/>
      <c r="E171" s="255"/>
      <c r="F171" s="256"/>
      <c r="G171" s="349"/>
      <c r="H171" s="18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s="240" customFormat="1" ht="19.5" customHeight="1" x14ac:dyDescent="0.25">
      <c r="A172" s="266"/>
      <c r="B172" s="125"/>
      <c r="C172" s="275" t="s">
        <v>276</v>
      </c>
      <c r="D172" s="289" t="s">
        <v>10</v>
      </c>
      <c r="E172" s="397">
        <v>17.78</v>
      </c>
      <c r="F172" s="400"/>
      <c r="G172" s="347">
        <f>E172</f>
        <v>17.78</v>
      </c>
      <c r="H172" s="18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s="240" customFormat="1" ht="19.5" customHeight="1" x14ac:dyDescent="0.25">
      <c r="A173" s="266"/>
      <c r="B173" s="125"/>
      <c r="C173" s="275" t="s">
        <v>277</v>
      </c>
      <c r="D173" s="289" t="s">
        <v>10</v>
      </c>
      <c r="E173" s="397">
        <v>31.38</v>
      </c>
      <c r="F173" s="400"/>
      <c r="G173" s="347">
        <f t="shared" ref="G173:G198" si="1">E173</f>
        <v>31.38</v>
      </c>
      <c r="H173" s="18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s="240" customFormat="1" ht="19.5" customHeight="1" x14ac:dyDescent="0.25">
      <c r="A174" s="266"/>
      <c r="B174" s="125"/>
      <c r="C174" s="275" t="s">
        <v>278</v>
      </c>
      <c r="D174" s="289" t="s">
        <v>10</v>
      </c>
      <c r="E174" s="397">
        <v>31.38</v>
      </c>
      <c r="F174" s="400"/>
      <c r="G174" s="347">
        <f t="shared" si="1"/>
        <v>31.38</v>
      </c>
      <c r="H174" s="18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s="240" customFormat="1" ht="19.5" customHeight="1" x14ac:dyDescent="0.25">
      <c r="A175" s="266"/>
      <c r="B175" s="125"/>
      <c r="C175" s="275" t="s">
        <v>279</v>
      </c>
      <c r="D175" s="289" t="s">
        <v>10</v>
      </c>
      <c r="E175" s="397">
        <v>31.37</v>
      </c>
      <c r="F175" s="400"/>
      <c r="G175" s="347">
        <f t="shared" si="1"/>
        <v>31.37</v>
      </c>
      <c r="H175" s="18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s="240" customFormat="1" ht="19.5" customHeight="1" x14ac:dyDescent="0.25">
      <c r="A176" s="266"/>
      <c r="B176" s="125"/>
      <c r="C176" s="275" t="s">
        <v>280</v>
      </c>
      <c r="D176" s="289" t="s">
        <v>10</v>
      </c>
      <c r="E176" s="397">
        <v>31.37</v>
      </c>
      <c r="F176" s="400"/>
      <c r="G176" s="347">
        <f t="shared" si="1"/>
        <v>31.37</v>
      </c>
      <c r="H176" s="18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s="240" customFormat="1" ht="19.5" customHeight="1" x14ac:dyDescent="0.25">
      <c r="A177" s="266"/>
      <c r="B177" s="125"/>
      <c r="C177" s="275" t="s">
        <v>281</v>
      </c>
      <c r="D177" s="289" t="s">
        <v>10</v>
      </c>
      <c r="E177" s="397">
        <v>49.03</v>
      </c>
      <c r="F177" s="400"/>
      <c r="G177" s="347">
        <f t="shared" si="1"/>
        <v>49.03</v>
      </c>
      <c r="H177" s="18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s="240" customFormat="1" ht="19.5" customHeight="1" x14ac:dyDescent="0.25">
      <c r="A178" s="266"/>
      <c r="B178" s="125"/>
      <c r="C178" s="275" t="s">
        <v>282</v>
      </c>
      <c r="D178" s="289" t="s">
        <v>10</v>
      </c>
      <c r="E178" s="397">
        <v>34.44</v>
      </c>
      <c r="F178" s="400"/>
      <c r="G178" s="347">
        <f t="shared" si="1"/>
        <v>34.44</v>
      </c>
      <c r="H178" s="18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s="240" customFormat="1" ht="19.5" customHeight="1" x14ac:dyDescent="0.25">
      <c r="A179" s="266"/>
      <c r="B179" s="125"/>
      <c r="C179" s="275" t="s">
        <v>283</v>
      </c>
      <c r="D179" s="289" t="s">
        <v>10</v>
      </c>
      <c r="E179" s="397">
        <v>7.11</v>
      </c>
      <c r="F179" s="400"/>
      <c r="G179" s="347">
        <f t="shared" si="1"/>
        <v>7.11</v>
      </c>
      <c r="H179" s="18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s="240" customFormat="1" ht="19.5" customHeight="1" x14ac:dyDescent="0.25">
      <c r="A180" s="266"/>
      <c r="B180" s="125"/>
      <c r="C180" s="275" t="s">
        <v>284</v>
      </c>
      <c r="D180" s="289" t="s">
        <v>10</v>
      </c>
      <c r="E180" s="397">
        <v>56.74</v>
      </c>
      <c r="F180" s="400"/>
      <c r="G180" s="347">
        <f t="shared" si="1"/>
        <v>56.74</v>
      </c>
      <c r="H180" s="18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s="240" customFormat="1" ht="19.5" customHeight="1" x14ac:dyDescent="0.25">
      <c r="A181" s="266"/>
      <c r="B181" s="125"/>
      <c r="C181" s="275" t="s">
        <v>285</v>
      </c>
      <c r="D181" s="289" t="s">
        <v>10</v>
      </c>
      <c r="E181" s="397">
        <v>55.04</v>
      </c>
      <c r="F181" s="400"/>
      <c r="G181" s="347">
        <f t="shared" si="1"/>
        <v>55.04</v>
      </c>
      <c r="H181" s="18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s="240" customFormat="1" ht="19.5" customHeight="1" x14ac:dyDescent="0.25">
      <c r="A182" s="266"/>
      <c r="B182" s="125"/>
      <c r="C182" s="275" t="s">
        <v>286</v>
      </c>
      <c r="D182" s="289" t="s">
        <v>10</v>
      </c>
      <c r="E182" s="397">
        <v>53.71</v>
      </c>
      <c r="F182" s="400"/>
      <c r="G182" s="347">
        <f t="shared" si="1"/>
        <v>53.71</v>
      </c>
      <c r="H182" s="18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s="240" customFormat="1" ht="19.5" customHeight="1" x14ac:dyDescent="0.25">
      <c r="A183" s="266"/>
      <c r="B183" s="125"/>
      <c r="C183" s="275" t="s">
        <v>287</v>
      </c>
      <c r="D183" s="289" t="s">
        <v>10</v>
      </c>
      <c r="E183" s="397">
        <v>21.73</v>
      </c>
      <c r="F183" s="400"/>
      <c r="G183" s="347">
        <f t="shared" si="1"/>
        <v>21.73</v>
      </c>
      <c r="H183" s="18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s="240" customFormat="1" ht="19.5" customHeight="1" x14ac:dyDescent="0.25">
      <c r="A184" s="266"/>
      <c r="B184" s="295"/>
      <c r="C184" s="274" t="s">
        <v>288</v>
      </c>
      <c r="D184" s="8" t="s">
        <v>10</v>
      </c>
      <c r="E184" s="397">
        <v>25.76</v>
      </c>
      <c r="F184" s="400"/>
      <c r="G184" s="347">
        <f t="shared" si="1"/>
        <v>25.76</v>
      </c>
      <c r="H184" s="18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s="240" customFormat="1" ht="19.5" customHeight="1" x14ac:dyDescent="0.25">
      <c r="A185" s="266"/>
      <c r="B185" s="125"/>
      <c r="C185" s="254" t="s">
        <v>289</v>
      </c>
      <c r="D185" s="8" t="s">
        <v>10</v>
      </c>
      <c r="E185" s="397">
        <v>31.55</v>
      </c>
      <c r="F185" s="400"/>
      <c r="G185" s="347">
        <f t="shared" si="1"/>
        <v>31.55</v>
      </c>
      <c r="H185" s="18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s="240" customFormat="1" ht="19.5" customHeight="1" x14ac:dyDescent="0.25">
      <c r="A186" s="266"/>
      <c r="B186" s="295"/>
      <c r="C186" s="254" t="s">
        <v>290</v>
      </c>
      <c r="D186" s="8" t="s">
        <v>10</v>
      </c>
      <c r="E186" s="397">
        <v>37.06</v>
      </c>
      <c r="F186" s="400"/>
      <c r="G186" s="347">
        <f t="shared" si="1"/>
        <v>37.06</v>
      </c>
      <c r="H186" s="18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s="240" customFormat="1" ht="19.5" customHeight="1" x14ac:dyDescent="0.25">
      <c r="A187" s="266"/>
      <c r="B187" s="295"/>
      <c r="C187" s="254" t="s">
        <v>291</v>
      </c>
      <c r="D187" s="8" t="s">
        <v>10</v>
      </c>
      <c r="E187" s="397">
        <v>31.38</v>
      </c>
      <c r="F187" s="400"/>
      <c r="G187" s="347">
        <f t="shared" si="1"/>
        <v>31.38</v>
      </c>
      <c r="H187" s="18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s="240" customFormat="1" ht="19.5" customHeight="1" x14ac:dyDescent="0.25">
      <c r="A188" s="266"/>
      <c r="B188" s="295"/>
      <c r="C188" s="254" t="s">
        <v>292</v>
      </c>
      <c r="D188" s="8" t="s">
        <v>10</v>
      </c>
      <c r="E188" s="397">
        <v>57.29</v>
      </c>
      <c r="F188" s="400"/>
      <c r="G188" s="347">
        <f t="shared" si="1"/>
        <v>57.29</v>
      </c>
      <c r="H188" s="18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s="240" customFormat="1" ht="19.5" customHeight="1" x14ac:dyDescent="0.25">
      <c r="A189" s="266"/>
      <c r="B189" s="295"/>
      <c r="C189" s="254" t="s">
        <v>293</v>
      </c>
      <c r="D189" s="8" t="s">
        <v>10</v>
      </c>
      <c r="E189" s="397">
        <v>14.46</v>
      </c>
      <c r="F189" s="400"/>
      <c r="G189" s="347">
        <f t="shared" si="1"/>
        <v>14.46</v>
      </c>
      <c r="H189" s="18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s="240" customFormat="1" ht="19.5" customHeight="1" x14ac:dyDescent="0.25">
      <c r="A190" s="266"/>
      <c r="B190" s="295"/>
      <c r="C190" s="254" t="s">
        <v>294</v>
      </c>
      <c r="D190" s="8" t="s">
        <v>10</v>
      </c>
      <c r="E190" s="397">
        <v>14.46</v>
      </c>
      <c r="F190" s="400"/>
      <c r="G190" s="347">
        <f t="shared" si="1"/>
        <v>14.46</v>
      </c>
      <c r="H190" s="18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s="240" customFormat="1" ht="19.5" customHeight="1" x14ac:dyDescent="0.25">
      <c r="A191" s="266"/>
      <c r="B191" s="295"/>
      <c r="C191" s="254" t="s">
        <v>295</v>
      </c>
      <c r="D191" s="8" t="s">
        <v>10</v>
      </c>
      <c r="E191" s="397">
        <v>14.46</v>
      </c>
      <c r="F191" s="400"/>
      <c r="G191" s="347">
        <f t="shared" si="1"/>
        <v>14.46</v>
      </c>
      <c r="H191" s="18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s="240" customFormat="1" ht="19.5" customHeight="1" x14ac:dyDescent="0.25">
      <c r="A192" s="266"/>
      <c r="B192" s="125"/>
      <c r="C192" s="254" t="s">
        <v>296</v>
      </c>
      <c r="D192" s="8" t="s">
        <v>10</v>
      </c>
      <c r="E192" s="397">
        <v>42.98</v>
      </c>
      <c r="F192" s="400"/>
      <c r="G192" s="347">
        <f t="shared" si="1"/>
        <v>42.98</v>
      </c>
      <c r="H192" s="18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s="240" customFormat="1" ht="19.5" customHeight="1" x14ac:dyDescent="0.25">
      <c r="A193" s="266"/>
      <c r="B193" s="295"/>
      <c r="C193" s="254" t="s">
        <v>297</v>
      </c>
      <c r="D193" s="8" t="s">
        <v>10</v>
      </c>
      <c r="E193" s="397">
        <v>35.78</v>
      </c>
      <c r="F193" s="400"/>
      <c r="G193" s="347">
        <f t="shared" si="1"/>
        <v>35.78</v>
      </c>
      <c r="H193" s="18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s="240" customFormat="1" ht="19.5" customHeight="1" x14ac:dyDescent="0.25">
      <c r="A194" s="266"/>
      <c r="B194" s="295"/>
      <c r="C194" s="254" t="s">
        <v>298</v>
      </c>
      <c r="D194" s="8" t="s">
        <v>10</v>
      </c>
      <c r="E194" s="397">
        <v>27.24</v>
      </c>
      <c r="F194" s="400"/>
      <c r="G194" s="347">
        <f t="shared" si="1"/>
        <v>27.24</v>
      </c>
      <c r="H194" s="18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s="240" customFormat="1" ht="19.5" customHeight="1" x14ac:dyDescent="0.25">
      <c r="A195" s="266"/>
      <c r="B195" s="295"/>
      <c r="C195" s="254" t="s">
        <v>299</v>
      </c>
      <c r="D195" s="8" t="s">
        <v>10</v>
      </c>
      <c r="E195" s="397">
        <v>29.54</v>
      </c>
      <c r="F195" s="400"/>
      <c r="G195" s="347">
        <f t="shared" si="1"/>
        <v>29.54</v>
      </c>
      <c r="H195" s="18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s="240" customFormat="1" ht="19.5" customHeight="1" x14ac:dyDescent="0.25">
      <c r="A196" s="266"/>
      <c r="B196" s="295"/>
      <c r="C196" s="254" t="s">
        <v>300</v>
      </c>
      <c r="D196" s="8" t="s">
        <v>10</v>
      </c>
      <c r="E196" s="397">
        <v>48.45</v>
      </c>
      <c r="F196" s="400"/>
      <c r="G196" s="347">
        <f t="shared" si="1"/>
        <v>48.45</v>
      </c>
      <c r="H196" s="18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s="240" customFormat="1" ht="19.5" customHeight="1" x14ac:dyDescent="0.25">
      <c r="A197" s="266"/>
      <c r="B197" s="295"/>
      <c r="C197" s="254" t="s">
        <v>301</v>
      </c>
      <c r="D197" s="8" t="s">
        <v>10</v>
      </c>
      <c r="E197" s="397">
        <v>9.4600000000000009</v>
      </c>
      <c r="F197" s="400"/>
      <c r="G197" s="347">
        <f t="shared" si="1"/>
        <v>9.4600000000000009</v>
      </c>
      <c r="H197" s="18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s="240" customFormat="1" ht="19.5" customHeight="1" x14ac:dyDescent="0.25">
      <c r="A198" s="335"/>
      <c r="B198" s="167"/>
      <c r="C198" s="254" t="s">
        <v>302</v>
      </c>
      <c r="D198" s="8" t="s">
        <v>10</v>
      </c>
      <c r="E198" s="397">
        <v>9.4499999999999993</v>
      </c>
      <c r="F198" s="400"/>
      <c r="G198" s="347">
        <f t="shared" si="1"/>
        <v>9.4499999999999993</v>
      </c>
      <c r="H198" s="18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s="108" customFormat="1" ht="19.5" customHeight="1" x14ac:dyDescent="0.25">
      <c r="A199" s="315" t="s">
        <v>181</v>
      </c>
      <c r="B199" s="21">
        <v>261307</v>
      </c>
      <c r="C199" s="263" t="s">
        <v>26</v>
      </c>
      <c r="D199" s="261" t="s">
        <v>10</v>
      </c>
      <c r="E199" s="393" t="s">
        <v>20</v>
      </c>
      <c r="F199" s="394"/>
      <c r="G199" s="316">
        <f>(G200+G228)</f>
        <v>1173.1800000000003</v>
      </c>
      <c r="H199" s="18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9.5" customHeight="1" x14ac:dyDescent="0.25">
      <c r="A200" s="462"/>
      <c r="B200" s="463"/>
      <c r="C200" s="262" t="s">
        <v>104</v>
      </c>
      <c r="D200" s="258"/>
      <c r="E200" s="464" t="s">
        <v>20</v>
      </c>
      <c r="F200" s="465"/>
      <c r="G200" s="350">
        <f>SUM(G201:G227)</f>
        <v>850.4000000000002</v>
      </c>
      <c r="H200" s="18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s="240" customFormat="1" ht="19.5" customHeight="1" x14ac:dyDescent="0.25">
      <c r="A201" s="462"/>
      <c r="B201" s="463"/>
      <c r="C201" s="254" t="s">
        <v>276</v>
      </c>
      <c r="D201" s="8" t="s">
        <v>10</v>
      </c>
      <c r="E201" s="397">
        <v>17.78</v>
      </c>
      <c r="F201" s="400"/>
      <c r="G201" s="347">
        <f>E201</f>
        <v>17.78</v>
      </c>
      <c r="H201" s="18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s="240" customFormat="1" ht="19.5" customHeight="1" x14ac:dyDescent="0.25">
      <c r="A202" s="462"/>
      <c r="B202" s="463"/>
      <c r="C202" s="254" t="s">
        <v>277</v>
      </c>
      <c r="D202" s="8" t="s">
        <v>10</v>
      </c>
      <c r="E202" s="397">
        <v>31.38</v>
      </c>
      <c r="F202" s="400"/>
      <c r="G202" s="347">
        <f t="shared" ref="G202:G227" si="2">E202</f>
        <v>31.38</v>
      </c>
      <c r="H202" s="18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s="240" customFormat="1" ht="19.5" customHeight="1" x14ac:dyDescent="0.25">
      <c r="A203" s="462"/>
      <c r="B203" s="463"/>
      <c r="C203" s="254" t="s">
        <v>278</v>
      </c>
      <c r="D203" s="8" t="s">
        <v>10</v>
      </c>
      <c r="E203" s="397">
        <v>31.38</v>
      </c>
      <c r="F203" s="400"/>
      <c r="G203" s="347">
        <f t="shared" si="2"/>
        <v>31.38</v>
      </c>
      <c r="H203" s="18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s="240" customFormat="1" ht="19.5" customHeight="1" x14ac:dyDescent="0.25">
      <c r="A204" s="462"/>
      <c r="B204" s="463"/>
      <c r="C204" s="254" t="s">
        <v>279</v>
      </c>
      <c r="D204" s="8" t="s">
        <v>10</v>
      </c>
      <c r="E204" s="397">
        <v>31.37</v>
      </c>
      <c r="F204" s="400"/>
      <c r="G204" s="347">
        <f t="shared" si="2"/>
        <v>31.37</v>
      </c>
      <c r="H204" s="18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s="240" customFormat="1" ht="19.5" customHeight="1" x14ac:dyDescent="0.25">
      <c r="A205" s="462"/>
      <c r="B205" s="463"/>
      <c r="C205" s="254" t="s">
        <v>280</v>
      </c>
      <c r="D205" s="8" t="s">
        <v>10</v>
      </c>
      <c r="E205" s="397">
        <v>31.37</v>
      </c>
      <c r="F205" s="400"/>
      <c r="G205" s="347">
        <f t="shared" si="2"/>
        <v>31.37</v>
      </c>
      <c r="H205" s="18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s="240" customFormat="1" ht="19.5" customHeight="1" x14ac:dyDescent="0.25">
      <c r="A206" s="462"/>
      <c r="B206" s="463"/>
      <c r="C206" s="254" t="s">
        <v>281</v>
      </c>
      <c r="D206" s="8" t="s">
        <v>10</v>
      </c>
      <c r="E206" s="397">
        <v>49.03</v>
      </c>
      <c r="F206" s="400"/>
      <c r="G206" s="347">
        <f t="shared" si="2"/>
        <v>49.03</v>
      </c>
      <c r="H206" s="18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s="240" customFormat="1" ht="19.5" customHeight="1" x14ac:dyDescent="0.25">
      <c r="A207" s="462"/>
      <c r="B207" s="463"/>
      <c r="C207" s="254" t="s">
        <v>282</v>
      </c>
      <c r="D207" s="8" t="s">
        <v>10</v>
      </c>
      <c r="E207" s="397">
        <v>34.44</v>
      </c>
      <c r="F207" s="400"/>
      <c r="G207" s="347">
        <f t="shared" si="2"/>
        <v>34.44</v>
      </c>
      <c r="H207" s="18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s="240" customFormat="1" ht="19.5" customHeight="1" x14ac:dyDescent="0.25">
      <c r="A208" s="462"/>
      <c r="B208" s="463"/>
      <c r="C208" s="254" t="s">
        <v>283</v>
      </c>
      <c r="D208" s="8" t="s">
        <v>10</v>
      </c>
      <c r="E208" s="397">
        <v>7.11</v>
      </c>
      <c r="F208" s="400"/>
      <c r="G208" s="347">
        <f t="shared" si="2"/>
        <v>7.11</v>
      </c>
      <c r="H208" s="18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s="240" customFormat="1" ht="19.5" customHeight="1" x14ac:dyDescent="0.25">
      <c r="A209" s="462"/>
      <c r="B209" s="463"/>
      <c r="C209" s="254" t="s">
        <v>284</v>
      </c>
      <c r="D209" s="8" t="s">
        <v>10</v>
      </c>
      <c r="E209" s="397">
        <v>56.74</v>
      </c>
      <c r="F209" s="400"/>
      <c r="G209" s="347">
        <f t="shared" si="2"/>
        <v>56.74</v>
      </c>
      <c r="H209" s="18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s="240" customFormat="1" ht="19.5" customHeight="1" x14ac:dyDescent="0.25">
      <c r="A210" s="462"/>
      <c r="B210" s="463"/>
      <c r="C210" s="254" t="s">
        <v>285</v>
      </c>
      <c r="D210" s="8" t="s">
        <v>10</v>
      </c>
      <c r="E210" s="397">
        <v>55.04</v>
      </c>
      <c r="F210" s="400"/>
      <c r="G210" s="347">
        <f t="shared" si="2"/>
        <v>55.04</v>
      </c>
      <c r="H210" s="18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s="240" customFormat="1" ht="19.5" customHeight="1" x14ac:dyDescent="0.25">
      <c r="A211" s="462"/>
      <c r="B211" s="463"/>
      <c r="C211" s="254" t="s">
        <v>286</v>
      </c>
      <c r="D211" s="8" t="s">
        <v>10</v>
      </c>
      <c r="E211" s="397">
        <v>53.71</v>
      </c>
      <c r="F211" s="400"/>
      <c r="G211" s="347">
        <f t="shared" si="2"/>
        <v>53.71</v>
      </c>
      <c r="H211" s="18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s="240" customFormat="1" ht="19.5" customHeight="1" x14ac:dyDescent="0.25">
      <c r="A212" s="462"/>
      <c r="B212" s="463"/>
      <c r="C212" s="254" t="s">
        <v>287</v>
      </c>
      <c r="D212" s="8" t="s">
        <v>10</v>
      </c>
      <c r="E212" s="397">
        <v>21.73</v>
      </c>
      <c r="F212" s="400"/>
      <c r="G212" s="347">
        <f t="shared" si="2"/>
        <v>21.73</v>
      </c>
      <c r="H212" s="18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s="240" customFormat="1" ht="19.5" customHeight="1" x14ac:dyDescent="0.25">
      <c r="A213" s="462"/>
      <c r="B213" s="463"/>
      <c r="C213" s="254" t="s">
        <v>288</v>
      </c>
      <c r="D213" s="8" t="s">
        <v>10</v>
      </c>
      <c r="E213" s="397">
        <v>25.76</v>
      </c>
      <c r="F213" s="400"/>
      <c r="G213" s="347">
        <f t="shared" si="2"/>
        <v>25.76</v>
      </c>
      <c r="H213" s="18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s="240" customFormat="1" ht="19.5" customHeight="1" x14ac:dyDescent="0.25">
      <c r="A214" s="462"/>
      <c r="B214" s="463"/>
      <c r="C214" s="254" t="s">
        <v>289</v>
      </c>
      <c r="D214" s="8" t="s">
        <v>10</v>
      </c>
      <c r="E214" s="397">
        <v>31.55</v>
      </c>
      <c r="F214" s="400"/>
      <c r="G214" s="347">
        <f t="shared" si="2"/>
        <v>31.55</v>
      </c>
      <c r="H214" s="18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s="240" customFormat="1" ht="19.5" customHeight="1" x14ac:dyDescent="0.25">
      <c r="A215" s="462"/>
      <c r="B215" s="463"/>
      <c r="C215" s="254" t="s">
        <v>290</v>
      </c>
      <c r="D215" s="8" t="s">
        <v>10</v>
      </c>
      <c r="E215" s="397">
        <v>37.06</v>
      </c>
      <c r="F215" s="400"/>
      <c r="G215" s="347">
        <f t="shared" si="2"/>
        <v>37.06</v>
      </c>
      <c r="H215" s="18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s="240" customFormat="1" ht="19.5" customHeight="1" x14ac:dyDescent="0.25">
      <c r="A216" s="462"/>
      <c r="B216" s="463"/>
      <c r="C216" s="254" t="s">
        <v>291</v>
      </c>
      <c r="D216" s="8" t="s">
        <v>10</v>
      </c>
      <c r="E216" s="397">
        <v>31.38</v>
      </c>
      <c r="F216" s="400"/>
      <c r="G216" s="347">
        <f t="shared" si="2"/>
        <v>31.38</v>
      </c>
      <c r="H216" s="18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s="240" customFormat="1" ht="19.5" customHeight="1" x14ac:dyDescent="0.25">
      <c r="A217" s="462"/>
      <c r="B217" s="463"/>
      <c r="C217" s="254" t="s">
        <v>292</v>
      </c>
      <c r="D217" s="8" t="s">
        <v>10</v>
      </c>
      <c r="E217" s="397">
        <v>57.29</v>
      </c>
      <c r="F217" s="400"/>
      <c r="G217" s="347">
        <f t="shared" si="2"/>
        <v>57.29</v>
      </c>
      <c r="H217" s="18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s="240" customFormat="1" ht="19.5" customHeight="1" x14ac:dyDescent="0.25">
      <c r="A218" s="462"/>
      <c r="B218" s="463"/>
      <c r="C218" s="254" t="s">
        <v>293</v>
      </c>
      <c r="D218" s="8" t="s">
        <v>10</v>
      </c>
      <c r="E218" s="397">
        <v>14.46</v>
      </c>
      <c r="F218" s="400"/>
      <c r="G218" s="347">
        <f t="shared" si="2"/>
        <v>14.46</v>
      </c>
      <c r="H218" s="18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s="240" customFormat="1" ht="19.5" customHeight="1" x14ac:dyDescent="0.25">
      <c r="A219" s="462"/>
      <c r="B219" s="463"/>
      <c r="C219" s="254" t="s">
        <v>294</v>
      </c>
      <c r="D219" s="8" t="s">
        <v>10</v>
      </c>
      <c r="E219" s="397">
        <v>14.46</v>
      </c>
      <c r="F219" s="400"/>
      <c r="G219" s="347">
        <f t="shared" si="2"/>
        <v>14.46</v>
      </c>
      <c r="H219" s="18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s="240" customFormat="1" ht="19.5" customHeight="1" x14ac:dyDescent="0.25">
      <c r="A220" s="462"/>
      <c r="B220" s="463"/>
      <c r="C220" s="254" t="s">
        <v>295</v>
      </c>
      <c r="D220" s="8" t="s">
        <v>10</v>
      </c>
      <c r="E220" s="397">
        <v>14.46</v>
      </c>
      <c r="F220" s="400"/>
      <c r="G220" s="347">
        <f t="shared" si="2"/>
        <v>14.46</v>
      </c>
      <c r="H220" s="18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s="240" customFormat="1" ht="19.5" customHeight="1" x14ac:dyDescent="0.25">
      <c r="A221" s="462"/>
      <c r="B221" s="463"/>
      <c r="C221" s="254" t="s">
        <v>296</v>
      </c>
      <c r="D221" s="8" t="s">
        <v>10</v>
      </c>
      <c r="E221" s="397">
        <v>42.98</v>
      </c>
      <c r="F221" s="400"/>
      <c r="G221" s="347">
        <f t="shared" si="2"/>
        <v>42.98</v>
      </c>
      <c r="H221" s="18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s="240" customFormat="1" ht="19.5" customHeight="1" x14ac:dyDescent="0.25">
      <c r="A222" s="462"/>
      <c r="B222" s="463"/>
      <c r="C222" s="254" t="s">
        <v>297</v>
      </c>
      <c r="D222" s="8" t="s">
        <v>10</v>
      </c>
      <c r="E222" s="397">
        <v>35.78</v>
      </c>
      <c r="F222" s="400"/>
      <c r="G222" s="347">
        <f t="shared" si="2"/>
        <v>35.78</v>
      </c>
      <c r="H222" s="18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s="240" customFormat="1" ht="19.5" customHeight="1" x14ac:dyDescent="0.25">
      <c r="A223" s="462"/>
      <c r="B223" s="463"/>
      <c r="C223" s="254" t="s">
        <v>298</v>
      </c>
      <c r="D223" s="8" t="s">
        <v>10</v>
      </c>
      <c r="E223" s="397">
        <v>27.24</v>
      </c>
      <c r="F223" s="400"/>
      <c r="G223" s="347">
        <f t="shared" si="2"/>
        <v>27.24</v>
      </c>
      <c r="H223" s="18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s="240" customFormat="1" ht="19.5" customHeight="1" x14ac:dyDescent="0.25">
      <c r="A224" s="462"/>
      <c r="B224" s="463"/>
      <c r="C224" s="254" t="s">
        <v>299</v>
      </c>
      <c r="D224" s="8" t="s">
        <v>10</v>
      </c>
      <c r="E224" s="397">
        <v>29.54</v>
      </c>
      <c r="F224" s="400"/>
      <c r="G224" s="347">
        <f t="shared" si="2"/>
        <v>29.54</v>
      </c>
      <c r="H224" s="18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s="240" customFormat="1" ht="19.5" customHeight="1" x14ac:dyDescent="0.25">
      <c r="A225" s="462"/>
      <c r="B225" s="463"/>
      <c r="C225" s="254" t="s">
        <v>300</v>
      </c>
      <c r="D225" s="8" t="s">
        <v>10</v>
      </c>
      <c r="E225" s="397">
        <v>48.45</v>
      </c>
      <c r="F225" s="400"/>
      <c r="G225" s="347">
        <f t="shared" si="2"/>
        <v>48.45</v>
      </c>
      <c r="H225" s="18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s="240" customFormat="1" ht="19.5" customHeight="1" x14ac:dyDescent="0.25">
      <c r="A226" s="462"/>
      <c r="B226" s="463"/>
      <c r="C226" s="254" t="s">
        <v>301</v>
      </c>
      <c r="D226" s="8" t="s">
        <v>10</v>
      </c>
      <c r="E226" s="397">
        <v>9.4600000000000009</v>
      </c>
      <c r="F226" s="400"/>
      <c r="G226" s="347">
        <f t="shared" si="2"/>
        <v>9.4600000000000009</v>
      </c>
      <c r="H226" s="18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s="240" customFormat="1" ht="19.5" customHeight="1" x14ac:dyDescent="0.25">
      <c r="A227" s="462"/>
      <c r="B227" s="463"/>
      <c r="C227" s="254" t="s">
        <v>302</v>
      </c>
      <c r="D227" s="8" t="s">
        <v>10</v>
      </c>
      <c r="E227" s="397">
        <v>9.4499999999999993</v>
      </c>
      <c r="F227" s="400"/>
      <c r="G227" s="347">
        <f t="shared" si="2"/>
        <v>9.4499999999999993</v>
      </c>
      <c r="H227" s="18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9.5" customHeight="1" x14ac:dyDescent="0.25">
      <c r="A228" s="462"/>
      <c r="B228" s="463"/>
      <c r="C228" s="257" t="s">
        <v>134</v>
      </c>
      <c r="D228" s="258"/>
      <c r="E228" s="464" t="s">
        <v>20</v>
      </c>
      <c r="F228" s="465"/>
      <c r="G228" s="350">
        <f>SUM(G229:G260)</f>
        <v>322.78000000000003</v>
      </c>
      <c r="H228" s="18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s="240" customFormat="1" ht="19.5" customHeight="1" x14ac:dyDescent="0.25">
      <c r="A229" s="266"/>
      <c r="B229" s="267"/>
      <c r="C229" s="264" t="s">
        <v>276</v>
      </c>
      <c r="D229" s="8" t="s">
        <v>10</v>
      </c>
      <c r="E229" s="397">
        <v>3.23</v>
      </c>
      <c r="F229" s="400"/>
      <c r="G229" s="347">
        <f>E229</f>
        <v>3.23</v>
      </c>
      <c r="H229" s="18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s="240" customFormat="1" ht="19.5" customHeight="1" x14ac:dyDescent="0.25">
      <c r="A230" s="266"/>
      <c r="B230" s="267"/>
      <c r="C230" s="264" t="s">
        <v>305</v>
      </c>
      <c r="D230" s="8" t="s">
        <v>10</v>
      </c>
      <c r="E230" s="397">
        <v>3.9</v>
      </c>
      <c r="F230" s="400"/>
      <c r="G230" s="347">
        <f t="shared" ref="G230:G231" si="3">E230</f>
        <v>3.9</v>
      </c>
      <c r="H230" s="18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s="240" customFormat="1" ht="19.5" customHeight="1" x14ac:dyDescent="0.25">
      <c r="A231" s="266"/>
      <c r="B231" s="267"/>
      <c r="C231" s="264" t="s">
        <v>306</v>
      </c>
      <c r="D231" s="8" t="s">
        <v>10</v>
      </c>
      <c r="E231" s="397">
        <v>4.66</v>
      </c>
      <c r="F231" s="400"/>
      <c r="G231" s="347">
        <f t="shared" si="3"/>
        <v>4.66</v>
      </c>
      <c r="H231" s="18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s="240" customFormat="1" ht="19.5" customHeight="1" x14ac:dyDescent="0.25">
      <c r="A232" s="266"/>
      <c r="B232" s="267"/>
      <c r="C232" s="264" t="s">
        <v>277</v>
      </c>
      <c r="D232" s="8" t="s">
        <v>10</v>
      </c>
      <c r="E232" s="397">
        <v>9.32</v>
      </c>
      <c r="F232" s="400"/>
      <c r="G232" s="347">
        <f t="shared" ref="G232:G260" si="4">E232</f>
        <v>9.32</v>
      </c>
      <c r="H232" s="18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s="240" customFormat="1" ht="19.5" customHeight="1" x14ac:dyDescent="0.25">
      <c r="A233" s="266"/>
      <c r="B233" s="267"/>
      <c r="C233" s="264" t="s">
        <v>278</v>
      </c>
      <c r="D233" s="8" t="s">
        <v>10</v>
      </c>
      <c r="E233" s="397">
        <v>9.32</v>
      </c>
      <c r="F233" s="400"/>
      <c r="G233" s="347">
        <f t="shared" si="4"/>
        <v>9.32</v>
      </c>
      <c r="H233" s="18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s="240" customFormat="1" ht="19.5" customHeight="1" x14ac:dyDescent="0.25">
      <c r="A234" s="266"/>
      <c r="B234" s="267"/>
      <c r="C234" s="264" t="s">
        <v>279</v>
      </c>
      <c r="D234" s="8" t="s">
        <v>10</v>
      </c>
      <c r="E234" s="397">
        <v>9.31</v>
      </c>
      <c r="F234" s="400"/>
      <c r="G234" s="347">
        <f t="shared" si="4"/>
        <v>9.31</v>
      </c>
      <c r="H234" s="18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s="240" customFormat="1" ht="19.5" customHeight="1" x14ac:dyDescent="0.25">
      <c r="A235" s="266"/>
      <c r="B235" s="267"/>
      <c r="C235" s="264" t="s">
        <v>280</v>
      </c>
      <c r="D235" s="8" t="s">
        <v>10</v>
      </c>
      <c r="E235" s="397">
        <v>9.31</v>
      </c>
      <c r="F235" s="400"/>
      <c r="G235" s="347">
        <f t="shared" si="4"/>
        <v>9.31</v>
      </c>
      <c r="H235" s="18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s="240" customFormat="1" ht="19.5" customHeight="1" x14ac:dyDescent="0.25">
      <c r="A236" s="266"/>
      <c r="B236" s="267"/>
      <c r="C236" s="264" t="s">
        <v>281</v>
      </c>
      <c r="D236" s="8" t="s">
        <v>10</v>
      </c>
      <c r="E236" s="397">
        <v>20.53</v>
      </c>
      <c r="F236" s="400"/>
      <c r="G236" s="347">
        <f t="shared" si="4"/>
        <v>20.53</v>
      </c>
      <c r="H236" s="18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s="240" customFormat="1" ht="19.5" customHeight="1" x14ac:dyDescent="0.25">
      <c r="A237" s="266"/>
      <c r="B237" s="267"/>
      <c r="C237" s="264" t="s">
        <v>282</v>
      </c>
      <c r="D237" s="8" t="s">
        <v>10</v>
      </c>
      <c r="E237" s="397">
        <v>11.9</v>
      </c>
      <c r="F237" s="400"/>
      <c r="G237" s="347">
        <f t="shared" si="4"/>
        <v>11.9</v>
      </c>
      <c r="H237" s="18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s="240" customFormat="1" ht="19.5" customHeight="1" x14ac:dyDescent="0.25">
      <c r="A238" s="266"/>
      <c r="B238" s="267"/>
      <c r="C238" s="264" t="s">
        <v>283</v>
      </c>
      <c r="D238" s="8" t="s">
        <v>10</v>
      </c>
      <c r="E238" s="397">
        <v>7.28</v>
      </c>
      <c r="F238" s="400"/>
      <c r="G238" s="347">
        <f t="shared" si="4"/>
        <v>7.28</v>
      </c>
      <c r="H238" s="18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s="240" customFormat="1" ht="19.5" customHeight="1" x14ac:dyDescent="0.25">
      <c r="A239" s="266"/>
      <c r="B239" s="267"/>
      <c r="C239" s="264" t="s">
        <v>284</v>
      </c>
      <c r="D239" s="8" t="s">
        <v>10</v>
      </c>
      <c r="E239" s="397">
        <v>19.97</v>
      </c>
      <c r="F239" s="400"/>
      <c r="G239" s="347">
        <f t="shared" si="4"/>
        <v>19.97</v>
      </c>
      <c r="H239" s="18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s="240" customFormat="1" ht="19.5" customHeight="1" x14ac:dyDescent="0.25">
      <c r="A240" s="266"/>
      <c r="B240" s="267"/>
      <c r="C240" s="264" t="s">
        <v>285</v>
      </c>
      <c r="D240" s="8" t="s">
        <v>10</v>
      </c>
      <c r="E240" s="397">
        <v>16.899999999999999</v>
      </c>
      <c r="F240" s="400"/>
      <c r="G240" s="347">
        <f t="shared" si="4"/>
        <v>16.899999999999999</v>
      </c>
      <c r="H240" s="18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s="240" customFormat="1" ht="19.5" customHeight="1" x14ac:dyDescent="0.25">
      <c r="A241" s="266"/>
      <c r="B241" s="267"/>
      <c r="C241" s="264" t="s">
        <v>286</v>
      </c>
      <c r="D241" s="8" t="s">
        <v>10</v>
      </c>
      <c r="E241" s="397">
        <v>19.899999999999999</v>
      </c>
      <c r="F241" s="400"/>
      <c r="G241" s="347">
        <f t="shared" si="4"/>
        <v>19.899999999999999</v>
      </c>
      <c r="H241" s="18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s="240" customFormat="1" ht="19.5" customHeight="1" x14ac:dyDescent="0.25">
      <c r="A242" s="266"/>
      <c r="B242" s="267"/>
      <c r="C242" s="264" t="s">
        <v>287</v>
      </c>
      <c r="D242" s="8" t="s">
        <v>10</v>
      </c>
      <c r="E242" s="397">
        <v>4.42</v>
      </c>
      <c r="F242" s="400"/>
      <c r="G242" s="347">
        <f t="shared" si="4"/>
        <v>4.42</v>
      </c>
      <c r="H242" s="18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s="240" customFormat="1" ht="19.5" customHeight="1" x14ac:dyDescent="0.25">
      <c r="A243" s="266"/>
      <c r="B243" s="267"/>
      <c r="C243" s="264" t="s">
        <v>288</v>
      </c>
      <c r="D243" s="8" t="s">
        <v>10</v>
      </c>
      <c r="E243" s="397">
        <v>4.66</v>
      </c>
      <c r="F243" s="400"/>
      <c r="G243" s="347">
        <f t="shared" si="4"/>
        <v>4.66</v>
      </c>
      <c r="H243" s="18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s="240" customFormat="1" ht="19.5" customHeight="1" x14ac:dyDescent="0.25">
      <c r="A244" s="266"/>
      <c r="B244" s="267"/>
      <c r="C244" s="264" t="s">
        <v>289</v>
      </c>
      <c r="D244" s="8" t="s">
        <v>10</v>
      </c>
      <c r="E244" s="397">
        <v>8</v>
      </c>
      <c r="F244" s="400"/>
      <c r="G244" s="347">
        <f t="shared" si="4"/>
        <v>8</v>
      </c>
      <c r="H244" s="18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s="240" customFormat="1" ht="19.5" customHeight="1" x14ac:dyDescent="0.25">
      <c r="A245" s="266"/>
      <c r="B245" s="267"/>
      <c r="C245" s="264" t="s">
        <v>307</v>
      </c>
      <c r="D245" s="8" t="s">
        <v>10</v>
      </c>
      <c r="E245" s="397">
        <v>21</v>
      </c>
      <c r="F245" s="400"/>
      <c r="G245" s="347">
        <f t="shared" si="4"/>
        <v>21</v>
      </c>
      <c r="H245" s="18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s="240" customFormat="1" ht="19.5" customHeight="1" x14ac:dyDescent="0.25">
      <c r="A246" s="266"/>
      <c r="B246" s="267"/>
      <c r="C246" s="264" t="s">
        <v>290</v>
      </c>
      <c r="D246" s="8" t="s">
        <v>10</v>
      </c>
      <c r="E246" s="397">
        <v>14.32</v>
      </c>
      <c r="F246" s="400"/>
      <c r="G246" s="347">
        <f t="shared" si="4"/>
        <v>14.32</v>
      </c>
      <c r="H246" s="18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s="240" customFormat="1" ht="19.5" customHeight="1" x14ac:dyDescent="0.25">
      <c r="A247" s="266"/>
      <c r="B247" s="267"/>
      <c r="C247" s="264" t="s">
        <v>291</v>
      </c>
      <c r="D247" s="8" t="s">
        <v>10</v>
      </c>
      <c r="E247" s="397">
        <v>9.32</v>
      </c>
      <c r="F247" s="400"/>
      <c r="G247" s="347">
        <f t="shared" si="4"/>
        <v>9.32</v>
      </c>
      <c r="H247" s="18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s="240" customFormat="1" ht="19.5" customHeight="1" x14ac:dyDescent="0.25">
      <c r="A248" s="266"/>
      <c r="B248" s="267"/>
      <c r="C248" s="264" t="s">
        <v>292</v>
      </c>
      <c r="D248" s="8" t="s">
        <v>10</v>
      </c>
      <c r="E248" s="397">
        <v>37</v>
      </c>
      <c r="F248" s="400"/>
      <c r="G248" s="347">
        <f t="shared" si="4"/>
        <v>37</v>
      </c>
      <c r="H248" s="18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s="240" customFormat="1" ht="19.5" customHeight="1" x14ac:dyDescent="0.25">
      <c r="A249" s="266"/>
      <c r="B249" s="267"/>
      <c r="C249" s="264" t="s">
        <v>293</v>
      </c>
      <c r="D249" s="8" t="s">
        <v>10</v>
      </c>
      <c r="E249" s="397">
        <v>2</v>
      </c>
      <c r="F249" s="400"/>
      <c r="G249" s="347">
        <f t="shared" si="4"/>
        <v>2</v>
      </c>
      <c r="H249" s="18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s="240" customFormat="1" ht="19.5" customHeight="1" x14ac:dyDescent="0.25">
      <c r="A250" s="266"/>
      <c r="B250" s="267"/>
      <c r="C250" s="264" t="s">
        <v>294</v>
      </c>
      <c r="D250" s="8" t="s">
        <v>10</v>
      </c>
      <c r="E250" s="397">
        <v>2</v>
      </c>
      <c r="F250" s="400"/>
      <c r="G250" s="347">
        <f t="shared" si="4"/>
        <v>2</v>
      </c>
      <c r="H250" s="18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s="240" customFormat="1" ht="19.5" customHeight="1" x14ac:dyDescent="0.25">
      <c r="A251" s="266"/>
      <c r="B251" s="267"/>
      <c r="C251" s="264" t="s">
        <v>295</v>
      </c>
      <c r="D251" s="8" t="s">
        <v>10</v>
      </c>
      <c r="E251" s="397">
        <v>2</v>
      </c>
      <c r="F251" s="400"/>
      <c r="G251" s="347">
        <f t="shared" si="4"/>
        <v>2</v>
      </c>
      <c r="H251" s="18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s="240" customFormat="1" ht="19.5" customHeight="1" x14ac:dyDescent="0.25">
      <c r="A252" s="266"/>
      <c r="B252" s="267"/>
      <c r="C252" s="264" t="s">
        <v>296</v>
      </c>
      <c r="D252" s="8" t="s">
        <v>10</v>
      </c>
      <c r="E252" s="397">
        <v>9.4600000000000009</v>
      </c>
      <c r="F252" s="400"/>
      <c r="G252" s="347">
        <f t="shared" si="4"/>
        <v>9.4600000000000009</v>
      </c>
      <c r="H252" s="18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s="240" customFormat="1" ht="19.5" customHeight="1" x14ac:dyDescent="0.25">
      <c r="A253" s="266"/>
      <c r="B253" s="267"/>
      <c r="C253" s="264" t="s">
        <v>297</v>
      </c>
      <c r="D253" s="8" t="s">
        <v>10</v>
      </c>
      <c r="E253" s="397">
        <v>14.14</v>
      </c>
      <c r="F253" s="400"/>
      <c r="G253" s="347">
        <f t="shared" si="4"/>
        <v>14.14</v>
      </c>
      <c r="H253" s="18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s="240" customFormat="1" ht="19.5" customHeight="1" x14ac:dyDescent="0.25">
      <c r="A254" s="266"/>
      <c r="B254" s="267"/>
      <c r="C254" s="264" t="s">
        <v>298</v>
      </c>
      <c r="D254" s="8" t="s">
        <v>10</v>
      </c>
      <c r="E254" s="397">
        <v>6.21</v>
      </c>
      <c r="F254" s="400"/>
      <c r="G254" s="347">
        <f t="shared" si="4"/>
        <v>6.21</v>
      </c>
      <c r="H254" s="18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s="240" customFormat="1" ht="19.5" customHeight="1" x14ac:dyDescent="0.25">
      <c r="A255" s="266"/>
      <c r="B255" s="267"/>
      <c r="C255" s="264" t="s">
        <v>299</v>
      </c>
      <c r="D255" s="8" t="s">
        <v>10</v>
      </c>
      <c r="E255" s="397">
        <v>7.85</v>
      </c>
      <c r="F255" s="400"/>
      <c r="G255" s="347">
        <f t="shared" si="4"/>
        <v>7.85</v>
      </c>
      <c r="H255" s="18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s="240" customFormat="1" ht="19.5" customHeight="1" x14ac:dyDescent="0.25">
      <c r="A256" s="266"/>
      <c r="B256" s="267"/>
      <c r="C256" s="264" t="s">
        <v>300</v>
      </c>
      <c r="D256" s="8" t="s">
        <v>10</v>
      </c>
      <c r="E256" s="397">
        <v>20.18</v>
      </c>
      <c r="F256" s="400"/>
      <c r="G256" s="347">
        <f t="shared" si="4"/>
        <v>20.18</v>
      </c>
      <c r="H256" s="18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s="240" customFormat="1" ht="19.5" customHeight="1" x14ac:dyDescent="0.25">
      <c r="A257" s="266"/>
      <c r="B257" s="267"/>
      <c r="C257" s="264" t="s">
        <v>301</v>
      </c>
      <c r="D257" s="8" t="s">
        <v>10</v>
      </c>
      <c r="E257" s="397">
        <v>2.8</v>
      </c>
      <c r="F257" s="400"/>
      <c r="G257" s="347">
        <f t="shared" si="4"/>
        <v>2.8</v>
      </c>
      <c r="H257" s="18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s="240" customFormat="1" ht="19.5" customHeight="1" x14ac:dyDescent="0.25">
      <c r="A258" s="266"/>
      <c r="B258" s="267"/>
      <c r="C258" s="264" t="s">
        <v>302</v>
      </c>
      <c r="D258" s="8" t="s">
        <v>10</v>
      </c>
      <c r="E258" s="397">
        <v>2.8</v>
      </c>
      <c r="F258" s="400"/>
      <c r="G258" s="347">
        <f t="shared" si="4"/>
        <v>2.8</v>
      </c>
      <c r="H258" s="18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s="240" customFormat="1" ht="19.5" customHeight="1" x14ac:dyDescent="0.25">
      <c r="A259" s="266"/>
      <c r="B259" s="267"/>
      <c r="C259" s="264" t="s">
        <v>303</v>
      </c>
      <c r="D259" s="8" t="s">
        <v>10</v>
      </c>
      <c r="E259" s="397">
        <v>3.23</v>
      </c>
      <c r="F259" s="400"/>
      <c r="G259" s="347">
        <f t="shared" si="4"/>
        <v>3.23</v>
      </c>
      <c r="H259" s="18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s="240" customFormat="1" ht="19.5" customHeight="1" x14ac:dyDescent="0.25">
      <c r="A260" s="268"/>
      <c r="B260" s="269"/>
      <c r="C260" s="264" t="s">
        <v>304</v>
      </c>
      <c r="D260" s="8" t="s">
        <v>10</v>
      </c>
      <c r="E260" s="397">
        <v>5.86</v>
      </c>
      <c r="F260" s="400"/>
      <c r="G260" s="347">
        <f t="shared" si="4"/>
        <v>5.86</v>
      </c>
      <c r="H260" s="18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s="126" customFormat="1" ht="19.5" customHeight="1" x14ac:dyDescent="0.25">
      <c r="A261" s="351" t="s">
        <v>390</v>
      </c>
      <c r="B261" s="265">
        <v>261001</v>
      </c>
      <c r="C261" s="20" t="s">
        <v>27</v>
      </c>
      <c r="D261" s="10" t="s">
        <v>10</v>
      </c>
      <c r="E261" s="393" t="s">
        <v>20</v>
      </c>
      <c r="F261" s="394"/>
      <c r="G261" s="316">
        <f>SUM(G262:G263)</f>
        <v>918.75000000000011</v>
      </c>
      <c r="H261" s="18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s="126" customFormat="1" ht="19.5" customHeight="1" x14ac:dyDescent="0.25">
      <c r="A262" s="429"/>
      <c r="B262" s="430"/>
      <c r="C262" s="259" t="s">
        <v>28</v>
      </c>
      <c r="D262" s="8" t="s">
        <v>10</v>
      </c>
      <c r="E262" s="397">
        <f>32.79+10.69+34.57+10.78+29.58+8.85+6.97+29.02+33.64+7.29+3.21+22.46+31.5+21.21+7.56+7.29+32.27+7+8.19+7.52+8.19+14+7.52+14+4.69+21.11+9.18+12.92+8.98</f>
        <v>452.98</v>
      </c>
      <c r="F262" s="398"/>
      <c r="G262" s="347">
        <f>E262</f>
        <v>452.98</v>
      </c>
      <c r="H262" s="18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s="240" customFormat="1" ht="19.5" customHeight="1" x14ac:dyDescent="0.25">
      <c r="A263" s="335"/>
      <c r="B263" s="270"/>
      <c r="C263" s="109" t="s">
        <v>313</v>
      </c>
      <c r="D263" s="8" t="s">
        <v>10</v>
      </c>
      <c r="E263" s="397">
        <f>(20.54+16.94+90.93+15.46+9.06)*2+152.25+7.66</f>
        <v>465.7700000000001</v>
      </c>
      <c r="F263" s="400"/>
      <c r="G263" s="347">
        <f>E263</f>
        <v>465.7700000000001</v>
      </c>
      <c r="H263" s="18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s="237" customFormat="1" ht="19.5" customHeight="1" x14ac:dyDescent="0.25">
      <c r="A264" s="315" t="s">
        <v>391</v>
      </c>
      <c r="B264" s="21">
        <v>261502</v>
      </c>
      <c r="C264" s="260" t="s">
        <v>109</v>
      </c>
      <c r="D264" s="15" t="s">
        <v>10</v>
      </c>
      <c r="E264" s="393" t="s">
        <v>20</v>
      </c>
      <c r="F264" s="394"/>
      <c r="G264" s="316">
        <f>G265</f>
        <v>156.28</v>
      </c>
      <c r="H264" s="18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s="237" customFormat="1" ht="19.5" customHeight="1" x14ac:dyDescent="0.25">
      <c r="A265" s="395"/>
      <c r="B265" s="396"/>
      <c r="C265" s="18" t="s">
        <v>274</v>
      </c>
      <c r="D265" s="8" t="s">
        <v>10</v>
      </c>
      <c r="E265" s="397">
        <f>(12+19.8+2.64+3.2+5.04+4.2+8.8+3.3+10.5)+(((3.3+1.65+2.3+7.8+12.4+4.6+5.2+1.7)*2)+3.1+5.8)</f>
        <v>156.28</v>
      </c>
      <c r="F265" s="400"/>
      <c r="G265" s="347">
        <f>E265</f>
        <v>156.28</v>
      </c>
      <c r="H265" s="18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s="237" customFormat="1" ht="19.5" customHeight="1" x14ac:dyDescent="0.25">
      <c r="A266" s="315" t="s">
        <v>392</v>
      </c>
      <c r="B266" s="21">
        <v>261001</v>
      </c>
      <c r="C266" s="14" t="s">
        <v>110</v>
      </c>
      <c r="D266" s="15" t="s">
        <v>10</v>
      </c>
      <c r="E266" s="393" t="s">
        <v>20</v>
      </c>
      <c r="F266" s="394"/>
      <c r="G266" s="316">
        <f>G267</f>
        <v>156.28</v>
      </c>
      <c r="H266" s="18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s="237" customFormat="1" ht="19.5" customHeight="1" x14ac:dyDescent="0.25">
      <c r="A267" s="395"/>
      <c r="B267" s="396"/>
      <c r="C267" s="18" t="s">
        <v>274</v>
      </c>
      <c r="D267" s="8" t="s">
        <v>10</v>
      </c>
      <c r="E267" s="397">
        <f>(12+19.8+2.64+3.2+5.04+4.2+8.8+3.3+10.5)+(((3.3+1.65+2.3+7.8+12.4+4.6+5.2+1.7)*2)+3.1+5.8)</f>
        <v>156.28</v>
      </c>
      <c r="F267" s="400"/>
      <c r="G267" s="347">
        <f>E267</f>
        <v>156.28</v>
      </c>
      <c r="H267" s="18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s="237" customFormat="1" ht="19.5" customHeight="1" x14ac:dyDescent="0.25">
      <c r="A268" s="315" t="s">
        <v>393</v>
      </c>
      <c r="B268" s="21">
        <v>260901</v>
      </c>
      <c r="C268" s="173" t="s">
        <v>161</v>
      </c>
      <c r="D268" s="172" t="s">
        <v>10</v>
      </c>
      <c r="E268" s="519" t="s">
        <v>20</v>
      </c>
      <c r="F268" s="520"/>
      <c r="G268" s="345">
        <f>E269</f>
        <v>43.47</v>
      </c>
      <c r="H268" s="18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s="237" customFormat="1" ht="19.5" customHeight="1" x14ac:dyDescent="0.25">
      <c r="A269" s="395"/>
      <c r="B269" s="396"/>
      <c r="C269" s="171" t="s">
        <v>275</v>
      </c>
      <c r="D269" s="170" t="s">
        <v>10</v>
      </c>
      <c r="E269" s="460">
        <f>32.13+4.62+6.72</f>
        <v>43.47</v>
      </c>
      <c r="F269" s="461"/>
      <c r="G269" s="346">
        <f>E269</f>
        <v>43.47</v>
      </c>
      <c r="H269" s="18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s="237" customFormat="1" ht="19.5" customHeight="1" x14ac:dyDescent="0.25">
      <c r="A270" s="315" t="s">
        <v>394</v>
      </c>
      <c r="B270" s="21">
        <v>261501</v>
      </c>
      <c r="C270" s="179" t="s">
        <v>163</v>
      </c>
      <c r="D270" s="178" t="s">
        <v>10</v>
      </c>
      <c r="E270" s="497" t="s">
        <v>20</v>
      </c>
      <c r="F270" s="498"/>
      <c r="G270" s="352">
        <f>E269</f>
        <v>43.47</v>
      </c>
      <c r="H270" s="18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s="237" customFormat="1" ht="19.5" customHeight="1" x14ac:dyDescent="0.25">
      <c r="A271" s="395"/>
      <c r="B271" s="396"/>
      <c r="C271" s="177" t="s">
        <v>275</v>
      </c>
      <c r="D271" s="176" t="s">
        <v>10</v>
      </c>
      <c r="E271" s="460">
        <f>32.13+4.62+6.72</f>
        <v>43.47</v>
      </c>
      <c r="F271" s="461"/>
      <c r="G271" s="353">
        <f>E271</f>
        <v>43.47</v>
      </c>
      <c r="H271" s="18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s="240" customFormat="1" ht="19.5" customHeight="1" x14ac:dyDescent="0.25">
      <c r="A272" s="315" t="s">
        <v>395</v>
      </c>
      <c r="B272" s="21">
        <v>261703</v>
      </c>
      <c r="C272" s="179" t="s">
        <v>314</v>
      </c>
      <c r="D272" s="178" t="s">
        <v>10</v>
      </c>
      <c r="E272" s="497" t="s">
        <v>20</v>
      </c>
      <c r="F272" s="498"/>
      <c r="G272" s="352">
        <f>G273</f>
        <v>512.33000000000004</v>
      </c>
      <c r="H272" s="18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s="240" customFormat="1" ht="19.5" customHeight="1" x14ac:dyDescent="0.25">
      <c r="A273" s="395"/>
      <c r="B273" s="396"/>
      <c r="C273" s="177" t="s">
        <v>315</v>
      </c>
      <c r="D273" s="176" t="s">
        <v>10</v>
      </c>
      <c r="E273" s="460">
        <f>91.33+21+400</f>
        <v>512.33000000000004</v>
      </c>
      <c r="F273" s="461"/>
      <c r="G273" s="353">
        <f>E273</f>
        <v>512.33000000000004</v>
      </c>
      <c r="H273" s="18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s="126" customFormat="1" ht="19.5" customHeight="1" x14ac:dyDescent="0.25">
      <c r="A274" s="422" t="s">
        <v>249</v>
      </c>
      <c r="B274" s="423"/>
      <c r="C274" s="424"/>
      <c r="D274" s="423"/>
      <c r="E274" s="423"/>
      <c r="F274" s="423"/>
      <c r="G274" s="425"/>
      <c r="H274" s="18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s="108" customFormat="1" ht="19.5" customHeight="1" x14ac:dyDescent="0.25">
      <c r="A275" s="313">
        <v>13</v>
      </c>
      <c r="B275" s="11">
        <v>250000</v>
      </c>
      <c r="C275" s="408" t="s">
        <v>250</v>
      </c>
      <c r="D275" s="409"/>
      <c r="E275" s="409"/>
      <c r="F275" s="409"/>
      <c r="G275" s="314" t="s">
        <v>8</v>
      </c>
      <c r="H275" s="18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s="126" customFormat="1" ht="19.5" customHeight="1" x14ac:dyDescent="0.25">
      <c r="A276" s="315" t="s">
        <v>182</v>
      </c>
      <c r="B276" s="21">
        <v>250103</v>
      </c>
      <c r="C276" s="179" t="s">
        <v>252</v>
      </c>
      <c r="D276" s="16" t="s">
        <v>135</v>
      </c>
      <c r="E276" s="393" t="s">
        <v>46</v>
      </c>
      <c r="F276" s="394"/>
      <c r="G276" s="352">
        <f>G277</f>
        <v>1.5</v>
      </c>
      <c r="H276" s="18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s="204" customFormat="1" ht="19.5" customHeight="1" x14ac:dyDescent="0.25">
      <c r="A277" s="395"/>
      <c r="B277" s="396"/>
      <c r="C277" s="18" t="s">
        <v>401</v>
      </c>
      <c r="D277" s="8" t="s">
        <v>135</v>
      </c>
      <c r="E277" s="397">
        <f>(22*3*4)/(22*8)</f>
        <v>1.5</v>
      </c>
      <c r="F277" s="398"/>
      <c r="G277" s="353">
        <f>E277</f>
        <v>1.5</v>
      </c>
      <c r="H277" s="18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s="126" customFormat="1" ht="19.5" customHeight="1" x14ac:dyDescent="0.25">
      <c r="A278" s="422" t="s">
        <v>251</v>
      </c>
      <c r="B278" s="423"/>
      <c r="C278" s="424"/>
      <c r="D278" s="423"/>
      <c r="E278" s="423"/>
      <c r="F278" s="423"/>
      <c r="G278" s="425"/>
      <c r="H278" s="18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s="123" customFormat="1" ht="19.5" customHeight="1" x14ac:dyDescent="0.25">
      <c r="A279" s="313">
        <v>14</v>
      </c>
      <c r="B279" s="11">
        <v>270000</v>
      </c>
      <c r="C279" s="408" t="s">
        <v>132</v>
      </c>
      <c r="D279" s="409"/>
      <c r="E279" s="409"/>
      <c r="F279" s="409"/>
      <c r="G279" s="314" t="s">
        <v>8</v>
      </c>
      <c r="H279" s="18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s="237" customFormat="1" ht="19.5" customHeight="1" x14ac:dyDescent="0.25">
      <c r="A280" s="315" t="s">
        <v>396</v>
      </c>
      <c r="B280" s="21">
        <v>270806</v>
      </c>
      <c r="C280" s="20" t="s">
        <v>253</v>
      </c>
      <c r="D280" s="10" t="s">
        <v>15</v>
      </c>
      <c r="E280" s="393" t="s">
        <v>16</v>
      </c>
      <c r="F280" s="394"/>
      <c r="G280" s="316">
        <f>G281</f>
        <v>1</v>
      </c>
      <c r="H280" s="18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s="237" customFormat="1" ht="19.5" customHeight="1" x14ac:dyDescent="0.25">
      <c r="A281" s="395"/>
      <c r="B281" s="396"/>
      <c r="C281" s="22" t="s">
        <v>206</v>
      </c>
      <c r="D281" s="8" t="s">
        <v>15</v>
      </c>
      <c r="E281" s="397">
        <v>1</v>
      </c>
      <c r="F281" s="398"/>
      <c r="G281" s="347">
        <f>E281</f>
        <v>1</v>
      </c>
      <c r="H281" s="18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s="237" customFormat="1" ht="19.5" customHeight="1" x14ac:dyDescent="0.25">
      <c r="A282" s="315" t="s">
        <v>397</v>
      </c>
      <c r="B282" s="21">
        <v>270501</v>
      </c>
      <c r="C282" s="20" t="s">
        <v>133</v>
      </c>
      <c r="D282" s="10" t="s">
        <v>10</v>
      </c>
      <c r="E282" s="393" t="s">
        <v>20</v>
      </c>
      <c r="F282" s="394"/>
      <c r="G282" s="316">
        <f>G283</f>
        <v>359.8</v>
      </c>
      <c r="H282" s="18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s="237" customFormat="1" ht="19.5" customHeight="1" x14ac:dyDescent="0.25">
      <c r="A283" s="395"/>
      <c r="B283" s="396"/>
      <c r="C283" s="22" t="s">
        <v>254</v>
      </c>
      <c r="D283" s="8" t="s">
        <v>10</v>
      </c>
      <c r="E283" s="397">
        <v>359.8</v>
      </c>
      <c r="F283" s="398"/>
      <c r="G283" s="347">
        <f>E283</f>
        <v>359.8</v>
      </c>
      <c r="H283" s="18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s="126" customFormat="1" ht="19.5" customHeight="1" x14ac:dyDescent="0.25">
      <c r="A284" s="322" t="s">
        <v>398</v>
      </c>
      <c r="B284" s="137">
        <v>271852</v>
      </c>
      <c r="C284" s="17" t="s">
        <v>348</v>
      </c>
      <c r="D284" s="16" t="s">
        <v>12</v>
      </c>
      <c r="E284" s="393" t="s">
        <v>11</v>
      </c>
      <c r="F284" s="394"/>
      <c r="G284" s="316">
        <f>G285</f>
        <v>3</v>
      </c>
      <c r="H284" s="13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s="126" customFormat="1" ht="19.5" customHeight="1" x14ac:dyDescent="0.25">
      <c r="A285" s="395"/>
      <c r="B285" s="396"/>
      <c r="C285" s="18" t="s">
        <v>255</v>
      </c>
      <c r="D285" s="8" t="s">
        <v>12</v>
      </c>
      <c r="E285" s="397">
        <v>3</v>
      </c>
      <c r="F285" s="398"/>
      <c r="G285" s="347">
        <f>E285</f>
        <v>3</v>
      </c>
      <c r="H285" s="13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s="240" customFormat="1" ht="19.5" customHeight="1" x14ac:dyDescent="0.25">
      <c r="A286" s="322" t="s">
        <v>399</v>
      </c>
      <c r="B286" s="137">
        <v>271608</v>
      </c>
      <c r="C286" s="17" t="s">
        <v>272</v>
      </c>
      <c r="D286" s="16" t="s">
        <v>10</v>
      </c>
      <c r="E286" s="393" t="s">
        <v>20</v>
      </c>
      <c r="F286" s="394"/>
      <c r="G286" s="316">
        <f>G287</f>
        <v>2.6399999999999997</v>
      </c>
      <c r="H286" s="13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s="240" customFormat="1" ht="19.5" customHeight="1" x14ac:dyDescent="0.25">
      <c r="A287" s="395"/>
      <c r="B287" s="396"/>
      <c r="C287" s="18" t="s">
        <v>263</v>
      </c>
      <c r="D287" s="8" t="s">
        <v>10</v>
      </c>
      <c r="E287" s="397">
        <f>(0.4*0.6)*11</f>
        <v>2.6399999999999997</v>
      </c>
      <c r="F287" s="398"/>
      <c r="G287" s="347">
        <f>E287</f>
        <v>2.6399999999999997</v>
      </c>
      <c r="H287" s="13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s="276" customFormat="1" ht="19.5" customHeight="1" x14ac:dyDescent="0.25">
      <c r="A288" s="322" t="s">
        <v>400</v>
      </c>
      <c r="B288" s="137">
        <v>14057</v>
      </c>
      <c r="C288" s="17" t="s">
        <v>329</v>
      </c>
      <c r="D288" s="16" t="s">
        <v>15</v>
      </c>
      <c r="E288" s="393" t="s">
        <v>16</v>
      </c>
      <c r="F288" s="394"/>
      <c r="G288" s="316">
        <f>G289</f>
        <v>11</v>
      </c>
      <c r="H288" s="13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s="276" customFormat="1" ht="19.5" customHeight="1" x14ac:dyDescent="0.25">
      <c r="A289" s="515"/>
      <c r="B289" s="516"/>
      <c r="C289" s="109" t="s">
        <v>332</v>
      </c>
      <c r="D289" s="303" t="s">
        <v>15</v>
      </c>
      <c r="E289" s="517">
        <v>11</v>
      </c>
      <c r="F289" s="518"/>
      <c r="G289" s="354">
        <f>E289</f>
        <v>11</v>
      </c>
      <c r="H289" s="13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9.5" customHeight="1" x14ac:dyDescent="0.25">
      <c r="A290" s="266"/>
      <c r="B290" s="125"/>
      <c r="C290" s="133"/>
      <c r="D290" s="125"/>
      <c r="E290" s="138"/>
      <c r="F290" s="138"/>
      <c r="G290" s="355"/>
      <c r="H290" s="18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9.5" customHeight="1" x14ac:dyDescent="0.25">
      <c r="A291" s="266"/>
      <c r="B291" s="125"/>
      <c r="C291" s="133"/>
      <c r="D291" s="125"/>
      <c r="E291" s="138"/>
      <c r="F291" s="138"/>
      <c r="G291" s="355"/>
      <c r="H291" s="18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9.5" customHeight="1" x14ac:dyDescent="0.25">
      <c r="A292" s="356"/>
      <c r="B292" s="357"/>
      <c r="C292" s="358"/>
      <c r="D292" s="359"/>
      <c r="E292" s="359"/>
      <c r="F292" s="359"/>
      <c r="G292" s="360"/>
      <c r="H292" s="18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s="126" customFormat="1" ht="19.5" customHeight="1" x14ac:dyDescent="0.25">
      <c r="A293" s="356"/>
      <c r="B293" s="357"/>
      <c r="C293" s="155" t="s">
        <v>29</v>
      </c>
      <c r="D293" s="155"/>
      <c r="E293" s="155"/>
      <c r="F293" s="184"/>
      <c r="G293" s="361"/>
      <c r="H293" s="18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9.5" customHeight="1" x14ac:dyDescent="0.25">
      <c r="A294" s="356"/>
      <c r="B294" s="357"/>
      <c r="C294" s="155"/>
      <c r="D294" s="155"/>
      <c r="E294" s="155"/>
      <c r="F294" s="184"/>
      <c r="G294" s="361"/>
      <c r="H294" s="18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9.5" customHeight="1" x14ac:dyDescent="0.25">
      <c r="A295" s="356"/>
      <c r="B295" s="357"/>
      <c r="C295" s="155"/>
      <c r="D295" s="155"/>
      <c r="E295" s="155"/>
      <c r="F295" s="184"/>
      <c r="G295" s="361"/>
      <c r="H295" s="18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9.5" customHeight="1" x14ac:dyDescent="0.25">
      <c r="A296" s="356"/>
      <c r="B296" s="357"/>
      <c r="C296" s="362" t="s">
        <v>30</v>
      </c>
      <c r="D296" s="363"/>
      <c r="E296" s="363"/>
      <c r="F296" s="364"/>
      <c r="G296" s="365"/>
      <c r="H296" s="18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9.5" customHeight="1" x14ac:dyDescent="0.25">
      <c r="A297" s="356"/>
      <c r="B297" s="357"/>
      <c r="C297" s="366" t="s">
        <v>136</v>
      </c>
      <c r="D297" s="363"/>
      <c r="E297" s="363"/>
      <c r="F297" s="184"/>
      <c r="G297" s="361"/>
      <c r="H297" s="18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9.5" customHeight="1" x14ac:dyDescent="0.25">
      <c r="A298" s="356"/>
      <c r="B298" s="357"/>
      <c r="C298" s="362" t="s">
        <v>137</v>
      </c>
      <c r="D298" s="363"/>
      <c r="E298" s="363"/>
      <c r="F298" s="184"/>
      <c r="G298" s="361"/>
      <c r="H298" s="18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31.5" customHeight="1" x14ac:dyDescent="0.25">
      <c r="A299" s="367"/>
      <c r="B299" s="368"/>
      <c r="C299" s="369"/>
      <c r="D299" s="370"/>
      <c r="E299" s="371"/>
      <c r="F299" s="371"/>
      <c r="G299" s="372"/>
      <c r="H299" s="18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9.5" customHeight="1" x14ac:dyDescent="0.25">
      <c r="A300" s="23"/>
      <c r="B300" s="23"/>
      <c r="C300" s="28"/>
      <c r="D300" s="25"/>
      <c r="E300" s="25"/>
      <c r="F300" s="25"/>
      <c r="G300" s="25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9.5" customHeight="1" x14ac:dyDescent="0.25">
      <c r="A301" s="23"/>
      <c r="B301" s="23"/>
      <c r="C301" s="24"/>
      <c r="D301" s="25"/>
      <c r="E301" s="25"/>
      <c r="F301" s="25"/>
      <c r="G301" s="2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9.5" customHeight="1" x14ac:dyDescent="0.25">
      <c r="A302" s="23"/>
      <c r="B302" s="23"/>
      <c r="C302" s="24"/>
      <c r="D302" s="25"/>
      <c r="E302" s="25"/>
      <c r="F302" s="25"/>
      <c r="G302" s="2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9.5" customHeight="1" x14ac:dyDescent="0.25">
      <c r="A303" s="23"/>
      <c r="B303" s="23"/>
      <c r="C303" s="24"/>
      <c r="D303" s="25"/>
      <c r="E303" s="25"/>
      <c r="F303" s="25"/>
      <c r="G303" s="2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9.5" customHeight="1" x14ac:dyDescent="0.25">
      <c r="A304" s="23"/>
      <c r="B304" s="23"/>
      <c r="C304" s="24"/>
      <c r="D304" s="25"/>
      <c r="E304" s="25"/>
      <c r="F304" s="25"/>
      <c r="G304" s="2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9.5" customHeight="1" x14ac:dyDescent="0.25">
      <c r="A305" s="23"/>
      <c r="B305" s="23"/>
      <c r="C305" s="24"/>
      <c r="D305" s="25"/>
      <c r="E305" s="25"/>
      <c r="F305" s="25"/>
      <c r="G305" s="2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9.5" customHeight="1" x14ac:dyDescent="0.25">
      <c r="A306" s="23"/>
      <c r="B306" s="23"/>
      <c r="C306" s="24"/>
      <c r="D306" s="25"/>
      <c r="E306" s="25"/>
      <c r="F306" s="25"/>
      <c r="G306" s="2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9.5" customHeight="1" x14ac:dyDescent="0.25">
      <c r="A307" s="23"/>
      <c r="B307" s="23"/>
      <c r="C307" s="24"/>
      <c r="D307" s="25"/>
      <c r="E307" s="25"/>
      <c r="F307" s="25"/>
      <c r="G307" s="2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9.5" customHeight="1" x14ac:dyDescent="0.25">
      <c r="A308" s="23"/>
      <c r="B308" s="23"/>
      <c r="C308" s="24"/>
      <c r="D308" s="25"/>
      <c r="E308" s="25"/>
      <c r="F308" s="25"/>
      <c r="G308" s="2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9.5" customHeight="1" x14ac:dyDescent="0.25">
      <c r="A309" s="23"/>
      <c r="B309" s="23"/>
      <c r="C309" s="24"/>
      <c r="D309" s="25"/>
      <c r="E309" s="25"/>
      <c r="F309" s="25"/>
      <c r="G309" s="2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9.5" customHeight="1" x14ac:dyDescent="0.25">
      <c r="A310" s="23"/>
      <c r="B310" s="23"/>
      <c r="C310" s="24"/>
      <c r="D310" s="25"/>
      <c r="E310" s="25"/>
      <c r="F310" s="25"/>
      <c r="G310" s="2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9.5" customHeight="1" x14ac:dyDescent="0.25">
      <c r="A311" s="23"/>
      <c r="B311" s="23"/>
      <c r="C311" s="24"/>
      <c r="D311" s="25"/>
      <c r="E311" s="25"/>
      <c r="F311" s="25"/>
      <c r="G311" s="2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9.5" customHeight="1" x14ac:dyDescent="0.25">
      <c r="A312" s="23"/>
      <c r="B312" s="23"/>
      <c r="C312" s="24"/>
      <c r="D312" s="25"/>
      <c r="E312" s="25"/>
      <c r="F312" s="25"/>
      <c r="G312" s="2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9.5" customHeight="1" x14ac:dyDescent="0.25">
      <c r="A313" s="23"/>
      <c r="B313" s="23"/>
      <c r="C313" s="24"/>
      <c r="D313" s="25"/>
      <c r="E313" s="25"/>
      <c r="F313" s="25"/>
      <c r="G313" s="2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9.5" customHeight="1" x14ac:dyDescent="0.25">
      <c r="A314" s="23"/>
      <c r="B314" s="23"/>
      <c r="C314" s="24"/>
      <c r="D314" s="25"/>
      <c r="E314" s="25"/>
      <c r="F314" s="25"/>
      <c r="G314" s="2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9.5" customHeight="1" x14ac:dyDescent="0.25">
      <c r="A315" s="23"/>
      <c r="B315" s="23"/>
      <c r="C315" s="24"/>
      <c r="D315" s="25"/>
      <c r="E315" s="25"/>
      <c r="F315" s="25"/>
      <c r="G315" s="2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9.5" customHeight="1" x14ac:dyDescent="0.25">
      <c r="A316" s="23"/>
      <c r="B316" s="23"/>
      <c r="C316" s="24"/>
      <c r="D316" s="25"/>
      <c r="E316" s="25"/>
      <c r="F316" s="25"/>
      <c r="G316" s="2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9.5" customHeight="1" x14ac:dyDescent="0.25">
      <c r="A317" s="23"/>
      <c r="B317" s="23"/>
      <c r="C317" s="24"/>
      <c r="D317" s="25"/>
      <c r="E317" s="25"/>
      <c r="F317" s="25"/>
      <c r="G317" s="2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9.5" customHeight="1" x14ac:dyDescent="0.25">
      <c r="A318" s="23"/>
      <c r="B318" s="23"/>
      <c r="C318" s="24"/>
      <c r="D318" s="25"/>
      <c r="E318" s="25"/>
      <c r="F318" s="25"/>
      <c r="G318" s="2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9.5" customHeight="1" x14ac:dyDescent="0.25">
      <c r="A319" s="23"/>
      <c r="B319" s="23"/>
      <c r="C319" s="24"/>
      <c r="D319" s="25"/>
      <c r="E319" s="25"/>
      <c r="F319" s="25"/>
      <c r="G319" s="2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9.5" customHeight="1" x14ac:dyDescent="0.25">
      <c r="A320" s="23"/>
      <c r="B320" s="23"/>
      <c r="C320" s="24"/>
      <c r="D320" s="25"/>
      <c r="E320" s="25"/>
      <c r="F320" s="25"/>
      <c r="G320" s="2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9.5" customHeight="1" x14ac:dyDescent="0.25">
      <c r="A321" s="23"/>
      <c r="B321" s="23"/>
      <c r="C321" s="24"/>
      <c r="D321" s="25"/>
      <c r="E321" s="25"/>
      <c r="F321" s="25"/>
      <c r="G321" s="2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9.5" customHeight="1" x14ac:dyDescent="0.25">
      <c r="A322" s="23"/>
      <c r="B322" s="23"/>
      <c r="C322" s="24"/>
      <c r="D322" s="25"/>
      <c r="E322" s="25"/>
      <c r="F322" s="25"/>
      <c r="G322" s="2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9.5" customHeight="1" x14ac:dyDescent="0.25">
      <c r="A323" s="23"/>
      <c r="B323" s="23"/>
      <c r="C323" s="24"/>
      <c r="D323" s="25"/>
      <c r="E323" s="25"/>
      <c r="F323" s="25"/>
      <c r="G323" s="2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9.5" customHeight="1" x14ac:dyDescent="0.25">
      <c r="A324" s="23"/>
      <c r="B324" s="23"/>
      <c r="C324" s="24"/>
      <c r="D324" s="25"/>
      <c r="E324" s="25"/>
      <c r="F324" s="25"/>
      <c r="G324" s="2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9.5" customHeight="1" x14ac:dyDescent="0.25">
      <c r="A325" s="23"/>
      <c r="B325" s="23"/>
      <c r="C325" s="24"/>
      <c r="D325" s="25"/>
      <c r="E325" s="25"/>
      <c r="F325" s="25"/>
      <c r="G325" s="2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9.5" customHeight="1" x14ac:dyDescent="0.25">
      <c r="A326" s="23"/>
      <c r="B326" s="23"/>
      <c r="C326" s="24"/>
      <c r="D326" s="25"/>
      <c r="E326" s="25"/>
      <c r="F326" s="25"/>
      <c r="G326" s="2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9.5" customHeight="1" x14ac:dyDescent="0.25">
      <c r="A327" s="23"/>
      <c r="B327" s="23"/>
      <c r="C327" s="24"/>
      <c r="D327" s="25"/>
      <c r="E327" s="25"/>
      <c r="F327" s="25"/>
      <c r="G327" s="2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9.5" customHeight="1" x14ac:dyDescent="0.25">
      <c r="A328" s="23"/>
      <c r="B328" s="23"/>
      <c r="C328" s="24"/>
      <c r="D328" s="25"/>
      <c r="E328" s="25"/>
      <c r="F328" s="25"/>
      <c r="G328" s="2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9.5" customHeight="1" x14ac:dyDescent="0.25">
      <c r="A329" s="23"/>
      <c r="B329" s="23"/>
      <c r="C329" s="24"/>
      <c r="D329" s="25"/>
      <c r="E329" s="25"/>
      <c r="F329" s="25"/>
      <c r="G329" s="2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9.5" customHeight="1" x14ac:dyDescent="0.25">
      <c r="A330" s="23"/>
      <c r="B330" s="23"/>
      <c r="C330" s="24"/>
      <c r="D330" s="25"/>
      <c r="E330" s="25"/>
      <c r="F330" s="25"/>
      <c r="G330" s="2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9.5" customHeight="1" x14ac:dyDescent="0.25">
      <c r="A331" s="23"/>
      <c r="B331" s="23"/>
      <c r="C331" s="24"/>
      <c r="D331" s="25"/>
      <c r="E331" s="25"/>
      <c r="F331" s="25"/>
      <c r="G331" s="2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9.5" customHeight="1" x14ac:dyDescent="0.25">
      <c r="A332" s="23"/>
      <c r="B332" s="23"/>
      <c r="C332" s="24"/>
      <c r="D332" s="25"/>
      <c r="E332" s="25"/>
      <c r="F332" s="25"/>
      <c r="G332" s="2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9.5" customHeight="1" x14ac:dyDescent="0.25">
      <c r="A333" s="23"/>
      <c r="B333" s="23"/>
      <c r="C333" s="24"/>
      <c r="D333" s="25"/>
      <c r="E333" s="25"/>
      <c r="F333" s="25"/>
      <c r="G333" s="2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9.5" customHeight="1" x14ac:dyDescent="0.25">
      <c r="A334" s="23"/>
      <c r="B334" s="23"/>
      <c r="C334" s="24"/>
      <c r="D334" s="25"/>
      <c r="E334" s="25"/>
      <c r="F334" s="25"/>
      <c r="G334" s="2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9.5" customHeight="1" x14ac:dyDescent="0.25">
      <c r="A335" s="23"/>
      <c r="B335" s="23"/>
      <c r="C335" s="24"/>
      <c r="D335" s="25"/>
      <c r="E335" s="25"/>
      <c r="F335" s="25"/>
      <c r="G335" s="2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9.5" customHeight="1" x14ac:dyDescent="0.25">
      <c r="A336" s="23"/>
      <c r="B336" s="23"/>
      <c r="C336" s="24"/>
      <c r="D336" s="25"/>
      <c r="E336" s="25"/>
      <c r="F336" s="25"/>
      <c r="G336" s="2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9.5" customHeight="1" x14ac:dyDescent="0.25">
      <c r="A337" s="23"/>
      <c r="B337" s="23"/>
      <c r="C337" s="24"/>
      <c r="D337" s="25"/>
      <c r="E337" s="25"/>
      <c r="F337" s="25"/>
      <c r="G337" s="2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9.5" customHeight="1" x14ac:dyDescent="0.25">
      <c r="A338" s="23"/>
      <c r="B338" s="23"/>
      <c r="C338" s="24"/>
      <c r="D338" s="25"/>
      <c r="E338" s="25"/>
      <c r="F338" s="25"/>
      <c r="G338" s="2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9.5" customHeight="1" x14ac:dyDescent="0.25">
      <c r="A339" s="23"/>
      <c r="B339" s="23"/>
      <c r="C339" s="24"/>
      <c r="D339" s="25"/>
      <c r="E339" s="25"/>
      <c r="F339" s="25"/>
      <c r="G339" s="2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9.5" customHeight="1" x14ac:dyDescent="0.25">
      <c r="A340" s="23"/>
      <c r="B340" s="23"/>
      <c r="C340" s="24"/>
      <c r="D340" s="25"/>
      <c r="E340" s="25"/>
      <c r="F340" s="25"/>
      <c r="G340" s="2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9.5" customHeight="1" x14ac:dyDescent="0.25">
      <c r="A341" s="23"/>
      <c r="B341" s="23"/>
      <c r="C341" s="24"/>
      <c r="D341" s="25"/>
      <c r="E341" s="25"/>
      <c r="F341" s="25"/>
      <c r="G341" s="2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9.5" customHeight="1" x14ac:dyDescent="0.25">
      <c r="A342" s="23"/>
      <c r="B342" s="23"/>
      <c r="C342" s="24"/>
      <c r="D342" s="25"/>
      <c r="E342" s="25"/>
      <c r="F342" s="25"/>
      <c r="G342" s="2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9.5" customHeight="1" x14ac:dyDescent="0.25">
      <c r="A343" s="23"/>
      <c r="B343" s="23"/>
      <c r="C343" s="24"/>
      <c r="D343" s="25"/>
      <c r="E343" s="25"/>
      <c r="F343" s="25"/>
      <c r="G343" s="2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9.5" customHeight="1" x14ac:dyDescent="0.25">
      <c r="A344" s="23"/>
      <c r="B344" s="23"/>
      <c r="C344" s="24"/>
      <c r="D344" s="25"/>
      <c r="E344" s="25"/>
      <c r="F344" s="25"/>
      <c r="G344" s="2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9.5" customHeight="1" x14ac:dyDescent="0.25">
      <c r="A345" s="23"/>
      <c r="B345" s="23"/>
      <c r="C345" s="24"/>
      <c r="D345" s="25"/>
      <c r="E345" s="25"/>
      <c r="F345" s="25"/>
      <c r="G345" s="2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9.5" customHeight="1" x14ac:dyDescent="0.25">
      <c r="A346" s="23"/>
      <c r="B346" s="23"/>
      <c r="C346" s="24"/>
      <c r="D346" s="25"/>
      <c r="E346" s="25"/>
      <c r="F346" s="25"/>
      <c r="G346" s="2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9.5" customHeight="1" x14ac:dyDescent="0.25">
      <c r="A347" s="23"/>
      <c r="B347" s="23"/>
      <c r="C347" s="24"/>
      <c r="D347" s="25"/>
      <c r="E347" s="25"/>
      <c r="F347" s="25"/>
      <c r="G347" s="2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9.5" customHeight="1" x14ac:dyDescent="0.25">
      <c r="A348" s="23"/>
      <c r="B348" s="23"/>
      <c r="C348" s="24"/>
      <c r="D348" s="25"/>
      <c r="E348" s="25"/>
      <c r="F348" s="25"/>
      <c r="G348" s="2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9.5" customHeight="1" x14ac:dyDescent="0.25">
      <c r="A349" s="23"/>
      <c r="B349" s="23"/>
      <c r="C349" s="24"/>
      <c r="D349" s="25"/>
      <c r="E349" s="25"/>
      <c r="F349" s="25"/>
      <c r="G349" s="2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9.5" customHeight="1" x14ac:dyDescent="0.25">
      <c r="A350" s="23"/>
      <c r="B350" s="23"/>
      <c r="C350" s="24"/>
      <c r="D350" s="25"/>
      <c r="E350" s="25"/>
      <c r="F350" s="25"/>
      <c r="G350" s="2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9.5" customHeight="1" x14ac:dyDescent="0.25">
      <c r="A351" s="23"/>
      <c r="B351" s="23"/>
      <c r="C351" s="24"/>
      <c r="D351" s="25"/>
      <c r="E351" s="25"/>
      <c r="F351" s="25"/>
      <c r="G351" s="2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9.5" customHeight="1" x14ac:dyDescent="0.25">
      <c r="A352" s="23"/>
      <c r="B352" s="23"/>
      <c r="C352" s="24"/>
      <c r="D352" s="25"/>
      <c r="E352" s="25"/>
      <c r="F352" s="25"/>
      <c r="G352" s="2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9.5" customHeight="1" x14ac:dyDescent="0.25">
      <c r="A353" s="23"/>
      <c r="B353" s="23"/>
      <c r="C353" s="24"/>
      <c r="D353" s="25"/>
      <c r="E353" s="25"/>
      <c r="F353" s="25"/>
      <c r="G353" s="2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9.5" customHeight="1" x14ac:dyDescent="0.25">
      <c r="A354" s="23"/>
      <c r="B354" s="23"/>
      <c r="C354" s="24"/>
      <c r="D354" s="25"/>
      <c r="E354" s="25"/>
      <c r="F354" s="25"/>
      <c r="G354" s="2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9.5" customHeight="1" x14ac:dyDescent="0.25">
      <c r="A355" s="23"/>
      <c r="B355" s="23"/>
      <c r="C355" s="24"/>
      <c r="D355" s="25"/>
      <c r="E355" s="25"/>
      <c r="F355" s="25"/>
      <c r="G355" s="2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9.5" customHeight="1" x14ac:dyDescent="0.25">
      <c r="A356" s="23"/>
      <c r="B356" s="23"/>
      <c r="C356" s="24"/>
      <c r="D356" s="25"/>
      <c r="E356" s="25"/>
      <c r="F356" s="25"/>
      <c r="G356" s="2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9.5" customHeight="1" x14ac:dyDescent="0.25">
      <c r="A357" s="23"/>
      <c r="B357" s="23"/>
      <c r="C357" s="24"/>
      <c r="D357" s="25"/>
      <c r="E357" s="25"/>
      <c r="F357" s="25"/>
      <c r="G357" s="2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9.5" customHeight="1" x14ac:dyDescent="0.25">
      <c r="A358" s="23"/>
      <c r="B358" s="23"/>
      <c r="C358" s="24"/>
      <c r="D358" s="25"/>
      <c r="E358" s="25"/>
      <c r="F358" s="25"/>
      <c r="G358" s="2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9.5" customHeight="1" x14ac:dyDescent="0.25">
      <c r="A359" s="23"/>
      <c r="B359" s="23"/>
      <c r="C359" s="24"/>
      <c r="D359" s="25"/>
      <c r="E359" s="25"/>
      <c r="F359" s="25"/>
      <c r="G359" s="2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9.5" customHeight="1" x14ac:dyDescent="0.25">
      <c r="A360" s="23"/>
      <c r="B360" s="23"/>
      <c r="C360" s="24"/>
      <c r="D360" s="25"/>
      <c r="E360" s="25"/>
      <c r="F360" s="25"/>
      <c r="G360" s="2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9.5" customHeight="1" x14ac:dyDescent="0.25">
      <c r="A361" s="23"/>
      <c r="B361" s="23"/>
      <c r="C361" s="24"/>
      <c r="D361" s="25"/>
      <c r="E361" s="25"/>
      <c r="F361" s="25"/>
      <c r="G361" s="2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9.5" customHeight="1" x14ac:dyDescent="0.25">
      <c r="A362" s="23"/>
      <c r="B362" s="23"/>
      <c r="C362" s="24"/>
      <c r="D362" s="25"/>
      <c r="E362" s="25"/>
      <c r="F362" s="25"/>
      <c r="G362" s="2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9.5" customHeight="1" x14ac:dyDescent="0.25">
      <c r="A363" s="23"/>
      <c r="B363" s="23"/>
      <c r="C363" s="24"/>
      <c r="D363" s="25"/>
      <c r="E363" s="25"/>
      <c r="F363" s="25"/>
      <c r="G363" s="2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9.5" customHeight="1" x14ac:dyDescent="0.25">
      <c r="A364" s="23"/>
      <c r="B364" s="23"/>
      <c r="C364" s="24"/>
      <c r="D364" s="25"/>
      <c r="E364" s="25"/>
      <c r="F364" s="25"/>
      <c r="G364" s="2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9.5" customHeight="1" x14ac:dyDescent="0.25">
      <c r="A365" s="23"/>
      <c r="B365" s="23"/>
      <c r="C365" s="24"/>
      <c r="D365" s="25"/>
      <c r="E365" s="25"/>
      <c r="F365" s="25"/>
      <c r="G365" s="2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9.5" customHeight="1" x14ac:dyDescent="0.25">
      <c r="A366" s="23"/>
      <c r="B366" s="23"/>
      <c r="C366" s="24"/>
      <c r="D366" s="25"/>
      <c r="E366" s="25"/>
      <c r="F366" s="25"/>
      <c r="G366" s="2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9.5" customHeight="1" x14ac:dyDescent="0.25">
      <c r="A367" s="23"/>
      <c r="B367" s="23"/>
      <c r="C367" s="24"/>
      <c r="D367" s="25"/>
      <c r="E367" s="25"/>
      <c r="F367" s="25"/>
      <c r="G367" s="2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9.5" customHeight="1" x14ac:dyDescent="0.25">
      <c r="A368" s="23"/>
      <c r="B368" s="23"/>
      <c r="C368" s="24"/>
      <c r="D368" s="25"/>
      <c r="E368" s="25"/>
      <c r="F368" s="25"/>
      <c r="G368" s="2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9.5" customHeight="1" x14ac:dyDescent="0.25">
      <c r="A369" s="23"/>
      <c r="B369" s="23"/>
      <c r="C369" s="24"/>
      <c r="D369" s="25"/>
      <c r="E369" s="25"/>
      <c r="F369" s="25"/>
      <c r="G369" s="2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9.5" customHeight="1" x14ac:dyDescent="0.25">
      <c r="A370" s="23"/>
      <c r="B370" s="23"/>
      <c r="C370" s="24"/>
      <c r="D370" s="25"/>
      <c r="E370" s="25"/>
      <c r="F370" s="25"/>
      <c r="G370" s="2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9.5" customHeight="1" x14ac:dyDescent="0.25">
      <c r="A371" s="23"/>
      <c r="B371" s="23"/>
      <c r="C371" s="24"/>
      <c r="D371" s="25"/>
      <c r="E371" s="25"/>
      <c r="F371" s="25"/>
      <c r="G371" s="2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9.5" customHeight="1" x14ac:dyDescent="0.25">
      <c r="A372" s="23"/>
      <c r="B372" s="23"/>
      <c r="C372" s="24"/>
      <c r="D372" s="25"/>
      <c r="E372" s="25"/>
      <c r="F372" s="25"/>
      <c r="G372" s="2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9.5" customHeight="1" x14ac:dyDescent="0.25">
      <c r="A373" s="23"/>
      <c r="B373" s="23"/>
      <c r="C373" s="24"/>
      <c r="D373" s="25"/>
      <c r="E373" s="25"/>
      <c r="F373" s="25"/>
      <c r="G373" s="2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9.5" customHeight="1" x14ac:dyDescent="0.25">
      <c r="A374" s="23"/>
      <c r="B374" s="23"/>
      <c r="C374" s="24"/>
      <c r="D374" s="25"/>
      <c r="E374" s="25"/>
      <c r="F374" s="25"/>
      <c r="G374" s="2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9.5" customHeight="1" x14ac:dyDescent="0.25">
      <c r="A375" s="23"/>
      <c r="B375" s="23"/>
      <c r="C375" s="24"/>
      <c r="D375" s="25"/>
      <c r="E375" s="25"/>
      <c r="F375" s="25"/>
      <c r="G375" s="2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9.5" customHeight="1" x14ac:dyDescent="0.25">
      <c r="A376" s="23"/>
      <c r="B376" s="23"/>
      <c r="C376" s="24"/>
      <c r="D376" s="25"/>
      <c r="E376" s="25"/>
      <c r="F376" s="25"/>
      <c r="G376" s="2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9.5" customHeight="1" x14ac:dyDescent="0.25">
      <c r="A377" s="23"/>
      <c r="B377" s="23"/>
      <c r="C377" s="24"/>
      <c r="D377" s="25"/>
      <c r="E377" s="25"/>
      <c r="F377" s="25"/>
      <c r="G377" s="2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9.5" customHeight="1" x14ac:dyDescent="0.25">
      <c r="A378" s="23"/>
      <c r="B378" s="23"/>
      <c r="C378" s="24"/>
      <c r="D378" s="25"/>
      <c r="E378" s="25"/>
      <c r="F378" s="25"/>
      <c r="G378" s="2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9.5" customHeight="1" x14ac:dyDescent="0.25">
      <c r="A379" s="23"/>
      <c r="B379" s="23"/>
      <c r="C379" s="24"/>
      <c r="D379" s="25"/>
      <c r="E379" s="25"/>
      <c r="F379" s="25"/>
      <c r="G379" s="2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9.5" customHeight="1" x14ac:dyDescent="0.25">
      <c r="A380" s="23"/>
      <c r="B380" s="23"/>
      <c r="C380" s="24"/>
      <c r="D380" s="25"/>
      <c r="E380" s="25"/>
      <c r="F380" s="25"/>
      <c r="G380" s="2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9.5" customHeight="1" x14ac:dyDescent="0.25">
      <c r="A381" s="23"/>
      <c r="B381" s="23"/>
      <c r="C381" s="24"/>
      <c r="D381" s="25"/>
      <c r="E381" s="25"/>
      <c r="F381" s="25"/>
      <c r="G381" s="2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9.5" customHeight="1" x14ac:dyDescent="0.25">
      <c r="A382" s="23"/>
      <c r="B382" s="23"/>
      <c r="C382" s="24"/>
      <c r="D382" s="25"/>
      <c r="E382" s="25"/>
      <c r="F382" s="25"/>
      <c r="G382" s="2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9.5" customHeight="1" x14ac:dyDescent="0.25">
      <c r="A383" s="23"/>
      <c r="B383" s="23"/>
      <c r="C383" s="24"/>
      <c r="D383" s="25"/>
      <c r="E383" s="25"/>
      <c r="F383" s="25"/>
      <c r="G383" s="2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9.5" customHeight="1" x14ac:dyDescent="0.25">
      <c r="A384" s="23"/>
      <c r="B384" s="23"/>
      <c r="C384" s="24"/>
      <c r="D384" s="25"/>
      <c r="E384" s="25"/>
      <c r="F384" s="25"/>
      <c r="G384" s="2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9.5" customHeight="1" x14ac:dyDescent="0.25">
      <c r="A385" s="23"/>
      <c r="B385" s="23"/>
      <c r="C385" s="24"/>
      <c r="D385" s="25"/>
      <c r="E385" s="25"/>
      <c r="F385" s="25"/>
      <c r="G385" s="2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9.5" customHeight="1" x14ac:dyDescent="0.25">
      <c r="A386" s="23"/>
      <c r="B386" s="23"/>
      <c r="C386" s="24"/>
      <c r="D386" s="25"/>
      <c r="E386" s="25"/>
      <c r="F386" s="25"/>
      <c r="G386" s="2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9.5" customHeight="1" x14ac:dyDescent="0.25">
      <c r="A387" s="23"/>
      <c r="B387" s="23"/>
      <c r="C387" s="24"/>
      <c r="D387" s="25"/>
      <c r="E387" s="25"/>
      <c r="F387" s="25"/>
      <c r="G387" s="2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9.5" customHeight="1" x14ac:dyDescent="0.25">
      <c r="A388" s="23"/>
      <c r="B388" s="23"/>
      <c r="C388" s="24"/>
      <c r="D388" s="25"/>
      <c r="E388" s="25"/>
      <c r="F388" s="25"/>
      <c r="G388" s="2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9.5" customHeight="1" x14ac:dyDescent="0.25">
      <c r="A389" s="23"/>
      <c r="B389" s="23"/>
      <c r="C389" s="24"/>
      <c r="D389" s="25"/>
      <c r="E389" s="25"/>
      <c r="F389" s="25"/>
      <c r="G389" s="2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9.5" customHeight="1" x14ac:dyDescent="0.25">
      <c r="A390" s="23"/>
      <c r="B390" s="23"/>
      <c r="C390" s="24"/>
      <c r="D390" s="25"/>
      <c r="E390" s="25"/>
      <c r="F390" s="25"/>
      <c r="G390" s="2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9.5" customHeight="1" x14ac:dyDescent="0.25">
      <c r="A391" s="23"/>
      <c r="B391" s="23"/>
      <c r="C391" s="24"/>
      <c r="D391" s="25"/>
      <c r="E391" s="25"/>
      <c r="F391" s="25"/>
      <c r="G391" s="2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9.5" customHeight="1" x14ac:dyDescent="0.25">
      <c r="A392" s="23"/>
      <c r="B392" s="23"/>
      <c r="C392" s="24"/>
      <c r="D392" s="25"/>
      <c r="E392" s="25"/>
      <c r="F392" s="25"/>
      <c r="G392" s="2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9.5" customHeight="1" x14ac:dyDescent="0.25">
      <c r="A393" s="23"/>
      <c r="B393" s="23"/>
      <c r="C393" s="24"/>
      <c r="D393" s="25"/>
      <c r="E393" s="25"/>
      <c r="F393" s="25"/>
      <c r="G393" s="2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9.5" customHeight="1" x14ac:dyDescent="0.25">
      <c r="A394" s="23"/>
      <c r="B394" s="23"/>
      <c r="C394" s="24"/>
      <c r="D394" s="25"/>
      <c r="E394" s="25"/>
      <c r="F394" s="25"/>
      <c r="G394" s="2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9.5" customHeight="1" x14ac:dyDescent="0.25">
      <c r="A395" s="23"/>
      <c r="B395" s="23"/>
      <c r="C395" s="24"/>
      <c r="D395" s="25"/>
      <c r="E395" s="25"/>
      <c r="F395" s="25"/>
      <c r="G395" s="2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9.5" customHeight="1" x14ac:dyDescent="0.25">
      <c r="A396" s="23"/>
      <c r="B396" s="23"/>
      <c r="C396" s="24"/>
      <c r="D396" s="25"/>
      <c r="E396" s="25"/>
      <c r="F396" s="25"/>
      <c r="G396" s="2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9.5" customHeight="1" x14ac:dyDescent="0.25">
      <c r="A397" s="23"/>
      <c r="B397" s="23"/>
      <c r="C397" s="24"/>
      <c r="D397" s="25"/>
      <c r="E397" s="25"/>
      <c r="F397" s="25"/>
      <c r="G397" s="2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9.5" customHeight="1" x14ac:dyDescent="0.25">
      <c r="A398" s="23"/>
      <c r="B398" s="23"/>
      <c r="C398" s="24"/>
      <c r="D398" s="25"/>
      <c r="E398" s="25"/>
      <c r="F398" s="25"/>
      <c r="G398" s="2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9.5" customHeight="1" x14ac:dyDescent="0.25">
      <c r="A399" s="23"/>
      <c r="B399" s="23"/>
      <c r="C399" s="24"/>
      <c r="D399" s="25"/>
      <c r="E399" s="25"/>
      <c r="F399" s="25"/>
      <c r="G399" s="2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9.5" customHeight="1" x14ac:dyDescent="0.25">
      <c r="A400" s="23"/>
      <c r="B400" s="23"/>
      <c r="C400" s="24"/>
      <c r="D400" s="25"/>
      <c r="E400" s="25"/>
      <c r="F400" s="25"/>
      <c r="G400" s="2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9.5" customHeight="1" x14ac:dyDescent="0.25">
      <c r="A401" s="23"/>
      <c r="B401" s="23"/>
      <c r="C401" s="24"/>
      <c r="D401" s="25"/>
      <c r="E401" s="25"/>
      <c r="F401" s="25"/>
      <c r="G401" s="2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9.5" customHeight="1" x14ac:dyDescent="0.25">
      <c r="A402" s="23"/>
      <c r="B402" s="23"/>
      <c r="C402" s="24"/>
      <c r="D402" s="25"/>
      <c r="E402" s="25"/>
      <c r="F402" s="25"/>
      <c r="G402" s="2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9.5" customHeight="1" x14ac:dyDescent="0.25">
      <c r="A403" s="23"/>
      <c r="B403" s="23"/>
      <c r="C403" s="24"/>
      <c r="D403" s="25"/>
      <c r="E403" s="25"/>
      <c r="F403" s="25"/>
      <c r="G403" s="2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9.5" customHeight="1" x14ac:dyDescent="0.25">
      <c r="A404" s="23"/>
      <c r="B404" s="23"/>
      <c r="C404" s="24"/>
      <c r="D404" s="25"/>
      <c r="E404" s="25"/>
      <c r="F404" s="25"/>
      <c r="G404" s="2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9.5" customHeight="1" x14ac:dyDescent="0.25">
      <c r="A405" s="23"/>
      <c r="B405" s="23"/>
      <c r="C405" s="24"/>
      <c r="D405" s="25"/>
      <c r="E405" s="25"/>
      <c r="F405" s="25"/>
      <c r="G405" s="2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9.5" customHeight="1" x14ac:dyDescent="0.25">
      <c r="A406" s="23"/>
      <c r="B406" s="23"/>
      <c r="C406" s="24"/>
      <c r="D406" s="25"/>
      <c r="E406" s="25"/>
      <c r="F406" s="25"/>
      <c r="G406" s="2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9.5" customHeight="1" x14ac:dyDescent="0.25">
      <c r="A407" s="23"/>
      <c r="B407" s="23"/>
      <c r="C407" s="24"/>
      <c r="D407" s="25"/>
      <c r="E407" s="25"/>
      <c r="F407" s="25"/>
      <c r="G407" s="2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9.5" customHeight="1" x14ac:dyDescent="0.25">
      <c r="A408" s="23"/>
      <c r="B408" s="23"/>
      <c r="C408" s="24"/>
      <c r="D408" s="25"/>
      <c r="E408" s="25"/>
      <c r="F408" s="25"/>
      <c r="G408" s="2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9.5" customHeight="1" x14ac:dyDescent="0.25">
      <c r="A409" s="23"/>
      <c r="B409" s="23"/>
      <c r="C409" s="24"/>
      <c r="D409" s="25"/>
      <c r="E409" s="25"/>
      <c r="F409" s="25"/>
      <c r="G409" s="2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9.5" customHeight="1" x14ac:dyDescent="0.25">
      <c r="A410" s="23"/>
      <c r="B410" s="23"/>
      <c r="C410" s="24"/>
      <c r="D410" s="25"/>
      <c r="E410" s="25"/>
      <c r="F410" s="25"/>
      <c r="G410" s="2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9.5" customHeight="1" x14ac:dyDescent="0.25">
      <c r="A411" s="23"/>
      <c r="B411" s="23"/>
      <c r="C411" s="24"/>
      <c r="D411" s="25"/>
      <c r="E411" s="25"/>
      <c r="F411" s="25"/>
      <c r="G411" s="2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9.5" customHeight="1" x14ac:dyDescent="0.25">
      <c r="A412" s="23"/>
      <c r="B412" s="23"/>
      <c r="C412" s="24"/>
      <c r="D412" s="25"/>
      <c r="E412" s="25"/>
      <c r="F412" s="25"/>
      <c r="G412" s="2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9.5" customHeight="1" x14ac:dyDescent="0.25">
      <c r="A413" s="23"/>
      <c r="B413" s="23"/>
      <c r="C413" s="24"/>
      <c r="D413" s="25"/>
      <c r="E413" s="25"/>
      <c r="F413" s="25"/>
      <c r="G413" s="2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9.5" customHeight="1" x14ac:dyDescent="0.25">
      <c r="A414" s="23"/>
      <c r="B414" s="23"/>
      <c r="C414" s="24"/>
      <c r="D414" s="25"/>
      <c r="E414" s="25"/>
      <c r="F414" s="25"/>
      <c r="G414" s="2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9.5" customHeight="1" x14ac:dyDescent="0.25">
      <c r="A415" s="23"/>
      <c r="B415" s="23"/>
      <c r="C415" s="24"/>
      <c r="D415" s="25"/>
      <c r="E415" s="25"/>
      <c r="F415" s="25"/>
      <c r="G415" s="2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9.5" customHeight="1" x14ac:dyDescent="0.25">
      <c r="A416" s="23"/>
      <c r="B416" s="23"/>
      <c r="C416" s="24"/>
      <c r="D416" s="25"/>
      <c r="E416" s="25"/>
      <c r="F416" s="25"/>
      <c r="G416" s="2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9.5" customHeight="1" x14ac:dyDescent="0.25">
      <c r="A417" s="23"/>
      <c r="B417" s="23"/>
      <c r="C417" s="24"/>
      <c r="D417" s="25"/>
      <c r="E417" s="25"/>
      <c r="F417" s="25"/>
      <c r="G417" s="2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9.5" customHeight="1" x14ac:dyDescent="0.25">
      <c r="A418" s="23"/>
      <c r="B418" s="23"/>
      <c r="C418" s="24"/>
      <c r="D418" s="25"/>
      <c r="E418" s="25"/>
      <c r="F418" s="25"/>
      <c r="G418" s="2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9.5" customHeight="1" x14ac:dyDescent="0.25">
      <c r="A419" s="23"/>
      <c r="B419" s="23"/>
      <c r="C419" s="24"/>
      <c r="D419" s="25"/>
      <c r="E419" s="25"/>
      <c r="F419" s="25"/>
      <c r="G419" s="2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9.5" customHeight="1" x14ac:dyDescent="0.25">
      <c r="A420" s="23"/>
      <c r="B420" s="23"/>
      <c r="C420" s="24"/>
      <c r="D420" s="25"/>
      <c r="E420" s="25"/>
      <c r="F420" s="25"/>
      <c r="G420" s="2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9.5" customHeight="1" x14ac:dyDescent="0.25">
      <c r="A421" s="23"/>
      <c r="B421" s="23"/>
      <c r="C421" s="24"/>
      <c r="D421" s="25"/>
      <c r="E421" s="25"/>
      <c r="F421" s="25"/>
      <c r="G421" s="2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9.5" customHeight="1" x14ac:dyDescent="0.25">
      <c r="A422" s="23"/>
      <c r="B422" s="23"/>
      <c r="C422" s="24"/>
      <c r="D422" s="25"/>
      <c r="E422" s="25"/>
      <c r="F422" s="25"/>
      <c r="G422" s="2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9.5" customHeight="1" x14ac:dyDescent="0.25">
      <c r="A423" s="23"/>
      <c r="B423" s="23"/>
      <c r="C423" s="24"/>
      <c r="D423" s="25"/>
      <c r="E423" s="25"/>
      <c r="F423" s="25"/>
      <c r="G423" s="2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9.5" customHeight="1" x14ac:dyDescent="0.25">
      <c r="A424" s="23"/>
      <c r="B424" s="23"/>
      <c r="C424" s="24"/>
      <c r="D424" s="25"/>
      <c r="E424" s="25"/>
      <c r="F424" s="25"/>
      <c r="G424" s="2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9.5" customHeight="1" x14ac:dyDescent="0.25">
      <c r="A425" s="23"/>
      <c r="B425" s="23"/>
      <c r="C425" s="24"/>
      <c r="D425" s="25"/>
      <c r="E425" s="25"/>
      <c r="F425" s="25"/>
      <c r="G425" s="2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9.5" customHeight="1" x14ac:dyDescent="0.25">
      <c r="A426" s="23"/>
      <c r="B426" s="23"/>
      <c r="C426" s="24"/>
      <c r="D426" s="25"/>
      <c r="E426" s="25"/>
      <c r="F426" s="25"/>
      <c r="G426" s="2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9.5" customHeight="1" x14ac:dyDescent="0.25">
      <c r="A427" s="23"/>
      <c r="B427" s="23"/>
      <c r="C427" s="24"/>
      <c r="D427" s="25"/>
      <c r="E427" s="25"/>
      <c r="F427" s="25"/>
      <c r="G427" s="2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9.5" customHeight="1" x14ac:dyDescent="0.25">
      <c r="A428" s="23"/>
      <c r="B428" s="23"/>
      <c r="C428" s="24"/>
      <c r="D428" s="25"/>
      <c r="E428" s="25"/>
      <c r="F428" s="25"/>
      <c r="G428" s="2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9.5" customHeight="1" x14ac:dyDescent="0.25">
      <c r="A429" s="23"/>
      <c r="B429" s="23"/>
      <c r="C429" s="24"/>
      <c r="D429" s="25"/>
      <c r="E429" s="25"/>
      <c r="F429" s="25"/>
      <c r="G429" s="2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9.5" customHeight="1" x14ac:dyDescent="0.25">
      <c r="A430" s="23"/>
      <c r="B430" s="23"/>
      <c r="C430" s="24"/>
      <c r="D430" s="25"/>
      <c r="E430" s="25"/>
      <c r="F430" s="25"/>
      <c r="G430" s="2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9.5" customHeight="1" x14ac:dyDescent="0.25">
      <c r="A431" s="23"/>
      <c r="B431" s="23"/>
      <c r="C431" s="24"/>
      <c r="D431" s="25"/>
      <c r="E431" s="25"/>
      <c r="F431" s="25"/>
      <c r="G431" s="2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9.5" customHeight="1" x14ac:dyDescent="0.25">
      <c r="A432" s="23"/>
      <c r="B432" s="23"/>
      <c r="C432" s="24"/>
      <c r="D432" s="25"/>
      <c r="E432" s="25"/>
      <c r="F432" s="25"/>
      <c r="G432" s="2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9.5" customHeight="1" x14ac:dyDescent="0.25">
      <c r="A433" s="23"/>
      <c r="B433" s="23"/>
      <c r="C433" s="24"/>
      <c r="D433" s="25"/>
      <c r="E433" s="25"/>
      <c r="F433" s="25"/>
      <c r="G433" s="2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9.5" customHeight="1" x14ac:dyDescent="0.25">
      <c r="A434" s="23"/>
      <c r="B434" s="23"/>
      <c r="C434" s="24"/>
      <c r="D434" s="25"/>
      <c r="E434" s="25"/>
      <c r="F434" s="25"/>
      <c r="G434" s="2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9.5" customHeight="1" x14ac:dyDescent="0.25">
      <c r="A435" s="23"/>
      <c r="B435" s="23"/>
      <c r="C435" s="24"/>
      <c r="D435" s="25"/>
      <c r="E435" s="25"/>
      <c r="F435" s="25"/>
      <c r="G435" s="2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9.5" customHeight="1" x14ac:dyDescent="0.25">
      <c r="A436" s="23"/>
      <c r="B436" s="23"/>
      <c r="C436" s="24"/>
      <c r="D436" s="25"/>
      <c r="E436" s="25"/>
      <c r="F436" s="25"/>
      <c r="G436" s="2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9.5" customHeight="1" x14ac:dyDescent="0.25">
      <c r="A437" s="23"/>
      <c r="B437" s="23"/>
      <c r="C437" s="24"/>
      <c r="D437" s="25"/>
      <c r="E437" s="25"/>
      <c r="F437" s="25"/>
      <c r="G437" s="2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9.5" customHeight="1" x14ac:dyDescent="0.25">
      <c r="A438" s="23"/>
      <c r="B438" s="23"/>
      <c r="C438" s="24"/>
      <c r="D438" s="25"/>
      <c r="E438" s="25"/>
      <c r="F438" s="25"/>
      <c r="G438" s="2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9.5" customHeight="1" x14ac:dyDescent="0.25">
      <c r="A439" s="23"/>
      <c r="B439" s="23"/>
      <c r="C439" s="24"/>
      <c r="D439" s="25"/>
      <c r="E439" s="25"/>
      <c r="F439" s="25"/>
      <c r="G439" s="2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9.5" customHeight="1" x14ac:dyDescent="0.25">
      <c r="A440" s="23"/>
      <c r="B440" s="23"/>
      <c r="C440" s="24"/>
      <c r="D440" s="25"/>
      <c r="E440" s="25"/>
      <c r="F440" s="25"/>
      <c r="G440" s="2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9.5" customHeight="1" x14ac:dyDescent="0.25">
      <c r="A441" s="23"/>
      <c r="B441" s="23"/>
      <c r="C441" s="24"/>
      <c r="D441" s="25"/>
      <c r="E441" s="25"/>
      <c r="F441" s="25"/>
      <c r="G441" s="2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9.5" customHeight="1" x14ac:dyDescent="0.25">
      <c r="A442" s="23"/>
      <c r="B442" s="23"/>
      <c r="C442" s="24"/>
      <c r="D442" s="25"/>
      <c r="E442" s="25"/>
      <c r="F442" s="25"/>
      <c r="G442" s="2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9.5" customHeight="1" x14ac:dyDescent="0.25">
      <c r="A443" s="23"/>
      <c r="B443" s="23"/>
      <c r="C443" s="24"/>
      <c r="D443" s="25"/>
      <c r="E443" s="25"/>
      <c r="F443" s="25"/>
      <c r="G443" s="2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9.5" customHeight="1" x14ac:dyDescent="0.25">
      <c r="A444" s="23"/>
      <c r="B444" s="23"/>
      <c r="C444" s="24"/>
      <c r="D444" s="25"/>
      <c r="E444" s="25"/>
      <c r="F444" s="25"/>
      <c r="G444" s="2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9.5" customHeight="1" x14ac:dyDescent="0.25">
      <c r="A445" s="23"/>
      <c r="B445" s="23"/>
      <c r="C445" s="24"/>
      <c r="D445" s="25"/>
      <c r="E445" s="25"/>
      <c r="F445" s="25"/>
      <c r="G445" s="2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9.5" customHeight="1" x14ac:dyDescent="0.25">
      <c r="A446" s="23"/>
      <c r="B446" s="23"/>
      <c r="C446" s="24"/>
      <c r="D446" s="25"/>
      <c r="E446" s="25"/>
      <c r="F446" s="25"/>
      <c r="G446" s="2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9.5" customHeight="1" x14ac:dyDescent="0.25">
      <c r="A447" s="23"/>
      <c r="B447" s="23"/>
      <c r="C447" s="24"/>
      <c r="D447" s="25"/>
      <c r="E447" s="25"/>
      <c r="F447" s="25"/>
      <c r="G447" s="2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9.5" customHeight="1" x14ac:dyDescent="0.25">
      <c r="A448" s="23"/>
      <c r="B448" s="23"/>
      <c r="C448" s="24"/>
      <c r="D448" s="25"/>
      <c r="E448" s="25"/>
      <c r="F448" s="25"/>
      <c r="G448" s="2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9.5" customHeight="1" x14ac:dyDescent="0.25">
      <c r="A449" s="23"/>
      <c r="B449" s="23"/>
      <c r="C449" s="24"/>
      <c r="D449" s="25"/>
      <c r="E449" s="25"/>
      <c r="F449" s="25"/>
      <c r="G449" s="2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9.5" customHeight="1" x14ac:dyDescent="0.25">
      <c r="A450" s="23"/>
      <c r="B450" s="23"/>
      <c r="C450" s="24"/>
      <c r="D450" s="25"/>
      <c r="E450" s="25"/>
      <c r="F450" s="25"/>
      <c r="G450" s="2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9.5" customHeight="1" x14ac:dyDescent="0.25">
      <c r="A451" s="23"/>
      <c r="B451" s="23"/>
      <c r="C451" s="24"/>
      <c r="D451" s="25"/>
      <c r="E451" s="25"/>
      <c r="F451" s="25"/>
      <c r="G451" s="2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9.5" customHeight="1" x14ac:dyDescent="0.25">
      <c r="A452" s="23"/>
      <c r="B452" s="23"/>
      <c r="C452" s="24"/>
      <c r="D452" s="25"/>
      <c r="E452" s="25"/>
      <c r="F452" s="25"/>
      <c r="G452" s="2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9.5" customHeight="1" x14ac:dyDescent="0.25">
      <c r="A453" s="23"/>
      <c r="B453" s="23"/>
      <c r="C453" s="24"/>
      <c r="D453" s="25"/>
      <c r="E453" s="25"/>
      <c r="F453" s="25"/>
      <c r="G453" s="2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9.5" customHeight="1" x14ac:dyDescent="0.25">
      <c r="A454" s="23"/>
      <c r="B454" s="23"/>
      <c r="C454" s="24"/>
      <c r="D454" s="25"/>
      <c r="E454" s="25"/>
      <c r="F454" s="25"/>
      <c r="G454" s="2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9.5" customHeight="1" x14ac:dyDescent="0.25">
      <c r="A455" s="23"/>
      <c r="B455" s="23"/>
      <c r="C455" s="24"/>
      <c r="D455" s="25"/>
      <c r="E455" s="25"/>
      <c r="F455" s="25"/>
      <c r="G455" s="2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9.5" customHeight="1" x14ac:dyDescent="0.25">
      <c r="A456" s="23"/>
      <c r="B456" s="23"/>
      <c r="C456" s="24"/>
      <c r="D456" s="25"/>
      <c r="E456" s="25"/>
      <c r="F456" s="25"/>
      <c r="G456" s="2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9.5" customHeight="1" x14ac:dyDescent="0.25">
      <c r="A457" s="23"/>
      <c r="B457" s="23"/>
      <c r="C457" s="24"/>
      <c r="D457" s="25"/>
      <c r="E457" s="25"/>
      <c r="F457" s="25"/>
      <c r="G457" s="2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9.5" customHeight="1" x14ac:dyDescent="0.25">
      <c r="A458" s="23"/>
      <c r="B458" s="23"/>
      <c r="C458" s="24"/>
      <c r="D458" s="25"/>
      <c r="E458" s="25"/>
      <c r="F458" s="25"/>
      <c r="G458" s="2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9.5" customHeight="1" x14ac:dyDescent="0.25">
      <c r="A459" s="23"/>
      <c r="B459" s="23"/>
      <c r="C459" s="24"/>
      <c r="D459" s="25"/>
      <c r="E459" s="25"/>
      <c r="F459" s="25"/>
      <c r="G459" s="2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9.5" customHeight="1" x14ac:dyDescent="0.25">
      <c r="A460" s="23"/>
      <c r="B460" s="23"/>
      <c r="C460" s="24"/>
      <c r="D460" s="25"/>
      <c r="E460" s="25"/>
      <c r="F460" s="25"/>
      <c r="G460" s="2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9.5" customHeight="1" x14ac:dyDescent="0.25">
      <c r="A461" s="23"/>
      <c r="B461" s="23"/>
      <c r="C461" s="24"/>
      <c r="D461" s="25"/>
      <c r="E461" s="25"/>
      <c r="F461" s="25"/>
      <c r="G461" s="2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9.5" customHeight="1" x14ac:dyDescent="0.25">
      <c r="A462" s="23"/>
      <c r="B462" s="23"/>
      <c r="C462" s="24"/>
      <c r="D462" s="25"/>
      <c r="E462" s="25"/>
      <c r="F462" s="25"/>
      <c r="G462" s="2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9.5" customHeight="1" x14ac:dyDescent="0.25">
      <c r="A463" s="23"/>
      <c r="B463" s="23"/>
      <c r="C463" s="24"/>
      <c r="D463" s="25"/>
      <c r="E463" s="25"/>
      <c r="F463" s="25"/>
      <c r="G463" s="2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9.5" customHeight="1" x14ac:dyDescent="0.25">
      <c r="A464" s="23"/>
      <c r="B464" s="23"/>
      <c r="C464" s="24"/>
      <c r="D464" s="25"/>
      <c r="E464" s="25"/>
      <c r="F464" s="25"/>
      <c r="G464" s="2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9.5" customHeight="1" x14ac:dyDescent="0.25">
      <c r="A465" s="23"/>
      <c r="B465" s="23"/>
      <c r="C465" s="24"/>
      <c r="D465" s="25"/>
      <c r="E465" s="25"/>
      <c r="F465" s="25"/>
      <c r="G465" s="2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9.5" customHeight="1" x14ac:dyDescent="0.25">
      <c r="A466" s="23"/>
      <c r="B466" s="23"/>
      <c r="C466" s="24"/>
      <c r="D466" s="25"/>
      <c r="E466" s="25"/>
      <c r="F466" s="25"/>
      <c r="G466" s="2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9.5" customHeight="1" x14ac:dyDescent="0.25">
      <c r="A467" s="23"/>
      <c r="B467" s="23"/>
      <c r="C467" s="24"/>
      <c r="D467" s="25"/>
      <c r="E467" s="25"/>
      <c r="F467" s="25"/>
      <c r="G467" s="2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9.5" customHeight="1" x14ac:dyDescent="0.25">
      <c r="A468" s="23"/>
      <c r="B468" s="23"/>
      <c r="C468" s="24"/>
      <c r="D468" s="25"/>
      <c r="E468" s="25"/>
      <c r="F468" s="25"/>
      <c r="G468" s="2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9.5" customHeight="1" x14ac:dyDescent="0.25">
      <c r="A469" s="23"/>
      <c r="B469" s="23"/>
      <c r="C469" s="24"/>
      <c r="D469" s="25"/>
      <c r="E469" s="25"/>
      <c r="F469" s="25"/>
      <c r="G469" s="2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9.5" customHeight="1" x14ac:dyDescent="0.25">
      <c r="A470" s="23"/>
      <c r="B470" s="23"/>
      <c r="C470" s="24"/>
      <c r="D470" s="25"/>
      <c r="E470" s="25"/>
      <c r="F470" s="25"/>
      <c r="G470" s="2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9.5" customHeight="1" x14ac:dyDescent="0.25">
      <c r="A471" s="23"/>
      <c r="B471" s="23"/>
      <c r="C471" s="24"/>
      <c r="D471" s="25"/>
      <c r="E471" s="25"/>
      <c r="F471" s="25"/>
      <c r="G471" s="2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9.5" customHeight="1" x14ac:dyDescent="0.25">
      <c r="A472" s="23"/>
      <c r="B472" s="23"/>
      <c r="C472" s="24"/>
      <c r="D472" s="25"/>
      <c r="E472" s="25"/>
      <c r="F472" s="25"/>
      <c r="G472" s="2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9.5" customHeight="1" x14ac:dyDescent="0.25">
      <c r="A473" s="23"/>
      <c r="B473" s="23"/>
      <c r="C473" s="24"/>
      <c r="D473" s="25"/>
      <c r="E473" s="25"/>
      <c r="F473" s="25"/>
      <c r="G473" s="2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9.5" customHeight="1" x14ac:dyDescent="0.25">
      <c r="A474" s="23"/>
      <c r="B474" s="23"/>
      <c r="C474" s="24"/>
      <c r="D474" s="25"/>
      <c r="E474" s="25"/>
      <c r="F474" s="25"/>
      <c r="G474" s="2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9.5" customHeight="1" x14ac:dyDescent="0.25">
      <c r="A475" s="23"/>
      <c r="B475" s="23"/>
      <c r="C475" s="24"/>
      <c r="D475" s="25"/>
      <c r="E475" s="25"/>
      <c r="F475" s="25"/>
      <c r="G475" s="2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9.5" customHeight="1" x14ac:dyDescent="0.25">
      <c r="A476" s="23"/>
      <c r="B476" s="23"/>
      <c r="C476" s="24"/>
      <c r="D476" s="25"/>
      <c r="E476" s="25"/>
      <c r="F476" s="25"/>
      <c r="G476" s="2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9.5" customHeight="1" x14ac:dyDescent="0.25">
      <c r="A477" s="23"/>
      <c r="B477" s="23"/>
      <c r="C477" s="24"/>
      <c r="D477" s="25"/>
      <c r="E477" s="25"/>
      <c r="F477" s="25"/>
      <c r="G477" s="2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9.5" customHeight="1" x14ac:dyDescent="0.25">
      <c r="A478" s="23"/>
      <c r="B478" s="23"/>
      <c r="C478" s="24"/>
      <c r="D478" s="25"/>
      <c r="E478" s="25"/>
      <c r="F478" s="25"/>
      <c r="G478" s="2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9.5" customHeight="1" x14ac:dyDescent="0.25">
      <c r="A479" s="23"/>
      <c r="B479" s="23"/>
      <c r="C479" s="24"/>
      <c r="D479" s="25"/>
      <c r="E479" s="25"/>
      <c r="F479" s="25"/>
      <c r="G479" s="2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9.5" customHeight="1" x14ac:dyDescent="0.25">
      <c r="A480" s="23"/>
      <c r="B480" s="23"/>
      <c r="C480" s="24"/>
      <c r="D480" s="25"/>
      <c r="E480" s="25"/>
      <c r="F480" s="25"/>
      <c r="G480" s="2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9.5" customHeight="1" x14ac:dyDescent="0.25">
      <c r="A481" s="23"/>
      <c r="B481" s="23"/>
      <c r="C481" s="24"/>
      <c r="D481" s="25"/>
      <c r="E481" s="25"/>
      <c r="F481" s="25"/>
      <c r="G481" s="2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9.5" customHeight="1" x14ac:dyDescent="0.25">
      <c r="A482" s="23"/>
      <c r="B482" s="23"/>
      <c r="C482" s="24"/>
      <c r="D482" s="25"/>
      <c r="E482" s="25"/>
      <c r="F482" s="25"/>
      <c r="G482" s="2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9.5" customHeight="1" x14ac:dyDescent="0.25">
      <c r="A483" s="23"/>
      <c r="B483" s="23"/>
      <c r="C483" s="24"/>
      <c r="D483" s="25"/>
      <c r="E483" s="25"/>
      <c r="F483" s="25"/>
      <c r="G483" s="2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9.5" customHeight="1" x14ac:dyDescent="0.25">
      <c r="A484" s="23"/>
      <c r="B484" s="23"/>
      <c r="C484" s="24"/>
      <c r="D484" s="25"/>
      <c r="E484" s="25"/>
      <c r="F484" s="25"/>
      <c r="G484" s="2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9.5" customHeight="1" x14ac:dyDescent="0.25">
      <c r="A485" s="23"/>
      <c r="B485" s="23"/>
      <c r="C485" s="24"/>
      <c r="D485" s="25"/>
      <c r="E485" s="25"/>
      <c r="F485" s="25"/>
      <c r="G485" s="2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9.5" customHeight="1" x14ac:dyDescent="0.25">
      <c r="A486" s="23"/>
      <c r="B486" s="23"/>
      <c r="C486" s="24"/>
      <c r="D486" s="25"/>
      <c r="E486" s="25"/>
      <c r="F486" s="25"/>
      <c r="G486" s="2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9.5" customHeight="1" x14ac:dyDescent="0.25">
      <c r="A487" s="23"/>
      <c r="B487" s="23"/>
      <c r="C487" s="24"/>
      <c r="D487" s="25"/>
      <c r="E487" s="25"/>
      <c r="F487" s="25"/>
      <c r="G487" s="2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9.5" customHeight="1" x14ac:dyDescent="0.25">
      <c r="A488" s="23"/>
      <c r="B488" s="23"/>
      <c r="C488" s="24"/>
      <c r="D488" s="25"/>
      <c r="E488" s="25"/>
      <c r="F488" s="25"/>
      <c r="G488" s="2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9.5" customHeight="1" x14ac:dyDescent="0.25">
      <c r="A489" s="23"/>
      <c r="B489" s="23"/>
      <c r="C489" s="24"/>
      <c r="D489" s="25"/>
      <c r="E489" s="25"/>
      <c r="F489" s="25"/>
      <c r="G489" s="2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9.5" customHeight="1" x14ac:dyDescent="0.25">
      <c r="A490" s="23"/>
      <c r="B490" s="23"/>
      <c r="C490" s="24"/>
      <c r="D490" s="25"/>
      <c r="E490" s="25"/>
      <c r="F490" s="25"/>
      <c r="G490" s="2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9.5" customHeight="1" x14ac:dyDescent="0.25">
      <c r="A491" s="23"/>
      <c r="B491" s="23"/>
      <c r="C491" s="24"/>
      <c r="D491" s="25"/>
      <c r="E491" s="25"/>
      <c r="F491" s="25"/>
      <c r="G491" s="2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9.5" customHeight="1" x14ac:dyDescent="0.25">
      <c r="A492" s="23"/>
      <c r="B492" s="23"/>
      <c r="C492" s="24"/>
      <c r="D492" s="25"/>
      <c r="E492" s="25"/>
      <c r="F492" s="25"/>
      <c r="G492" s="2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9.5" customHeight="1" x14ac:dyDescent="0.25">
      <c r="A493" s="23"/>
      <c r="B493" s="23"/>
      <c r="C493" s="24"/>
      <c r="D493" s="25"/>
      <c r="E493" s="25"/>
      <c r="F493" s="25"/>
      <c r="G493" s="2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9.5" customHeight="1" x14ac:dyDescent="0.25">
      <c r="A494" s="23"/>
      <c r="B494" s="23"/>
      <c r="C494" s="24"/>
      <c r="D494" s="25"/>
      <c r="E494" s="25"/>
      <c r="F494" s="25"/>
      <c r="G494" s="2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9.5" customHeight="1" x14ac:dyDescent="0.25">
      <c r="A495" s="23"/>
      <c r="B495" s="23"/>
      <c r="C495" s="24"/>
      <c r="D495" s="25"/>
      <c r="E495" s="25"/>
      <c r="F495" s="25"/>
      <c r="G495" s="2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9.5" customHeight="1" x14ac:dyDescent="0.25">
      <c r="A496" s="23"/>
      <c r="B496" s="23"/>
      <c r="C496" s="24"/>
      <c r="D496" s="25"/>
      <c r="E496" s="25"/>
      <c r="F496" s="25"/>
      <c r="G496" s="2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9.5" customHeight="1" x14ac:dyDescent="0.25">
      <c r="A497" s="23"/>
      <c r="B497" s="23"/>
      <c r="C497" s="24"/>
      <c r="D497" s="25"/>
      <c r="E497" s="25"/>
      <c r="F497" s="25"/>
      <c r="G497" s="2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9.5" customHeight="1" x14ac:dyDescent="0.25">
      <c r="A498" s="23"/>
      <c r="B498" s="23"/>
      <c r="C498" s="24"/>
      <c r="D498" s="25"/>
      <c r="E498" s="25"/>
      <c r="F498" s="25"/>
      <c r="G498" s="2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9.5" customHeight="1" x14ac:dyDescent="0.25">
      <c r="A499" s="23"/>
      <c r="B499" s="23"/>
      <c r="C499" s="24"/>
      <c r="D499" s="25"/>
      <c r="E499" s="25"/>
      <c r="F499" s="25"/>
      <c r="G499" s="2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9.5" customHeight="1" x14ac:dyDescent="0.25">
      <c r="A500" s="23"/>
      <c r="B500" s="23"/>
      <c r="C500" s="24"/>
      <c r="D500" s="25"/>
      <c r="E500" s="25"/>
      <c r="F500" s="25"/>
      <c r="G500" s="2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9.5" customHeight="1" x14ac:dyDescent="0.25">
      <c r="A501" s="23"/>
      <c r="B501" s="23"/>
      <c r="C501" s="24"/>
      <c r="D501" s="25"/>
      <c r="E501" s="25"/>
      <c r="F501" s="25"/>
      <c r="G501" s="2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9.5" customHeight="1" x14ac:dyDescent="0.25">
      <c r="A502" s="23"/>
      <c r="B502" s="23"/>
      <c r="C502" s="24"/>
      <c r="D502" s="25"/>
      <c r="E502" s="25"/>
      <c r="F502" s="25"/>
      <c r="G502" s="2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9.5" customHeight="1" x14ac:dyDescent="0.25">
      <c r="A503" s="23"/>
      <c r="B503" s="23"/>
      <c r="C503" s="24"/>
      <c r="D503" s="25"/>
      <c r="E503" s="25"/>
      <c r="F503" s="25"/>
      <c r="G503" s="2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9.5" customHeight="1" x14ac:dyDescent="0.25">
      <c r="A504" s="23"/>
      <c r="B504" s="23"/>
      <c r="C504" s="24"/>
      <c r="D504" s="25"/>
      <c r="E504" s="25"/>
      <c r="F504" s="25"/>
      <c r="G504" s="2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9.5" customHeight="1" x14ac:dyDescent="0.25">
      <c r="A505" s="23"/>
      <c r="B505" s="23"/>
      <c r="C505" s="24"/>
      <c r="D505" s="25"/>
      <c r="E505" s="25"/>
      <c r="F505" s="25"/>
      <c r="G505" s="2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9.5" customHeight="1" x14ac:dyDescent="0.25">
      <c r="A506" s="23"/>
      <c r="B506" s="23"/>
      <c r="C506" s="24"/>
      <c r="D506" s="25"/>
      <c r="E506" s="25"/>
      <c r="F506" s="25"/>
      <c r="G506" s="2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9.5" customHeight="1" x14ac:dyDescent="0.25">
      <c r="A507" s="23"/>
      <c r="B507" s="23"/>
      <c r="C507" s="24"/>
      <c r="D507" s="25"/>
      <c r="E507" s="25"/>
      <c r="F507" s="25"/>
      <c r="G507" s="2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9.5" customHeight="1" x14ac:dyDescent="0.25">
      <c r="A508" s="23"/>
      <c r="B508" s="23"/>
      <c r="C508" s="24"/>
      <c r="D508" s="25"/>
      <c r="E508" s="25"/>
      <c r="F508" s="25"/>
      <c r="G508" s="2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9.5" customHeight="1" x14ac:dyDescent="0.25">
      <c r="A509" s="23"/>
      <c r="B509" s="23"/>
      <c r="C509" s="24"/>
      <c r="D509" s="25"/>
      <c r="E509" s="25"/>
      <c r="F509" s="25"/>
      <c r="G509" s="2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9.5" customHeight="1" x14ac:dyDescent="0.25">
      <c r="A510" s="23"/>
      <c r="B510" s="23"/>
      <c r="C510" s="24"/>
      <c r="D510" s="25"/>
      <c r="E510" s="25"/>
      <c r="F510" s="25"/>
      <c r="G510" s="2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9.5" customHeight="1" x14ac:dyDescent="0.25">
      <c r="A511" s="23"/>
      <c r="B511" s="23"/>
      <c r="C511" s="24"/>
      <c r="D511" s="25"/>
      <c r="E511" s="25"/>
      <c r="F511" s="25"/>
      <c r="G511" s="2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9.5" customHeight="1" x14ac:dyDescent="0.25">
      <c r="A512" s="23"/>
      <c r="B512" s="23"/>
      <c r="C512" s="24"/>
      <c r="D512" s="25"/>
      <c r="E512" s="25"/>
      <c r="F512" s="25"/>
      <c r="G512" s="2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9.5" customHeight="1" x14ac:dyDescent="0.25">
      <c r="A513" s="23"/>
      <c r="B513" s="23"/>
      <c r="C513" s="24"/>
      <c r="D513" s="25"/>
      <c r="E513" s="25"/>
      <c r="F513" s="25"/>
      <c r="G513" s="2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9.5" customHeight="1" x14ac:dyDescent="0.25">
      <c r="A514" s="23"/>
      <c r="B514" s="23"/>
      <c r="C514" s="24"/>
      <c r="D514" s="25"/>
      <c r="E514" s="25"/>
      <c r="F514" s="25"/>
      <c r="G514" s="2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9.5" customHeight="1" x14ac:dyDescent="0.25">
      <c r="A515" s="23"/>
      <c r="B515" s="23"/>
      <c r="C515" s="24"/>
      <c r="D515" s="25"/>
      <c r="E515" s="25"/>
      <c r="F515" s="25"/>
      <c r="G515" s="2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9.5" customHeight="1" x14ac:dyDescent="0.25">
      <c r="A516" s="23"/>
      <c r="B516" s="23"/>
      <c r="C516" s="24"/>
      <c r="D516" s="25"/>
      <c r="E516" s="25"/>
      <c r="F516" s="25"/>
      <c r="G516" s="2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9.5" customHeight="1" x14ac:dyDescent="0.25">
      <c r="A517" s="23"/>
      <c r="B517" s="23"/>
      <c r="C517" s="24"/>
      <c r="D517" s="25"/>
      <c r="E517" s="25"/>
      <c r="F517" s="25"/>
      <c r="G517" s="2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9.5" customHeight="1" x14ac:dyDescent="0.25">
      <c r="A518" s="23"/>
      <c r="B518" s="23"/>
      <c r="C518" s="24"/>
      <c r="D518" s="25"/>
      <c r="E518" s="25"/>
      <c r="F518" s="25"/>
      <c r="G518" s="2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9.5" customHeight="1" x14ac:dyDescent="0.25">
      <c r="A519" s="23"/>
      <c r="B519" s="23"/>
      <c r="C519" s="24"/>
      <c r="D519" s="25"/>
      <c r="E519" s="25"/>
      <c r="F519" s="25"/>
      <c r="G519" s="2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9.5" customHeight="1" x14ac:dyDescent="0.25">
      <c r="A520" s="23"/>
      <c r="B520" s="23"/>
      <c r="C520" s="24"/>
      <c r="D520" s="25"/>
      <c r="E520" s="25"/>
      <c r="F520" s="25"/>
      <c r="G520" s="2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9.5" customHeight="1" x14ac:dyDescent="0.25">
      <c r="A521" s="23"/>
      <c r="B521" s="23"/>
      <c r="C521" s="24"/>
      <c r="D521" s="25"/>
      <c r="E521" s="25"/>
      <c r="F521" s="25"/>
      <c r="G521" s="2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9.5" customHeight="1" x14ac:dyDescent="0.25">
      <c r="A522" s="23"/>
      <c r="B522" s="23"/>
      <c r="C522" s="24"/>
      <c r="D522" s="25"/>
      <c r="E522" s="25"/>
      <c r="F522" s="25"/>
      <c r="G522" s="2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9.5" customHeight="1" x14ac:dyDescent="0.25">
      <c r="A523" s="23"/>
      <c r="B523" s="23"/>
      <c r="C523" s="24"/>
      <c r="D523" s="25"/>
      <c r="E523" s="25"/>
      <c r="F523" s="25"/>
      <c r="G523" s="2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9.5" customHeight="1" x14ac:dyDescent="0.25">
      <c r="A524" s="23"/>
      <c r="B524" s="23"/>
      <c r="C524" s="24"/>
      <c r="D524" s="25"/>
      <c r="E524" s="25"/>
      <c r="F524" s="25"/>
      <c r="G524" s="2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9.5" customHeight="1" x14ac:dyDescent="0.25">
      <c r="A525" s="23"/>
      <c r="B525" s="23"/>
      <c r="C525" s="24"/>
      <c r="D525" s="25"/>
      <c r="E525" s="25"/>
      <c r="F525" s="25"/>
      <c r="G525" s="2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9.5" customHeight="1" x14ac:dyDescent="0.25">
      <c r="A526" s="23"/>
      <c r="B526" s="23"/>
      <c r="C526" s="24"/>
      <c r="D526" s="25"/>
      <c r="E526" s="25"/>
      <c r="F526" s="25"/>
      <c r="G526" s="2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9.5" customHeight="1" x14ac:dyDescent="0.25">
      <c r="A527" s="23"/>
      <c r="B527" s="23"/>
      <c r="C527" s="24"/>
      <c r="D527" s="25"/>
      <c r="E527" s="25"/>
      <c r="F527" s="25"/>
      <c r="G527" s="2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9.5" customHeight="1" x14ac:dyDescent="0.25">
      <c r="A528" s="23"/>
      <c r="B528" s="23"/>
      <c r="C528" s="24"/>
      <c r="D528" s="25"/>
      <c r="E528" s="25"/>
      <c r="F528" s="25"/>
      <c r="G528" s="2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9.5" customHeight="1" x14ac:dyDescent="0.25">
      <c r="A529" s="23"/>
      <c r="B529" s="23"/>
      <c r="C529" s="24"/>
      <c r="D529" s="25"/>
      <c r="E529" s="25"/>
      <c r="F529" s="25"/>
      <c r="G529" s="2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9.5" customHeight="1" x14ac:dyDescent="0.25">
      <c r="A530" s="23"/>
      <c r="B530" s="23"/>
      <c r="C530" s="24"/>
      <c r="D530" s="25"/>
      <c r="E530" s="25"/>
      <c r="F530" s="25"/>
      <c r="G530" s="2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9.5" customHeight="1" x14ac:dyDescent="0.25">
      <c r="A531" s="23"/>
      <c r="B531" s="23"/>
      <c r="C531" s="24"/>
      <c r="D531" s="25"/>
      <c r="E531" s="25"/>
      <c r="F531" s="25"/>
      <c r="G531" s="2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9.5" customHeight="1" x14ac:dyDescent="0.25">
      <c r="A532" s="23"/>
      <c r="B532" s="23"/>
      <c r="C532" s="24"/>
      <c r="D532" s="25"/>
      <c r="E532" s="25"/>
      <c r="F532" s="25"/>
      <c r="G532" s="2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9.5" customHeight="1" x14ac:dyDescent="0.25">
      <c r="A533" s="23"/>
      <c r="B533" s="23"/>
      <c r="C533" s="24"/>
      <c r="D533" s="25"/>
      <c r="E533" s="25"/>
      <c r="F533" s="25"/>
      <c r="G533" s="2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9.5" customHeight="1" x14ac:dyDescent="0.25">
      <c r="A534" s="23"/>
      <c r="B534" s="23"/>
      <c r="C534" s="24"/>
      <c r="D534" s="25"/>
      <c r="E534" s="25"/>
      <c r="F534" s="25"/>
      <c r="G534" s="2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9.5" customHeight="1" x14ac:dyDescent="0.25">
      <c r="A535" s="23"/>
      <c r="B535" s="23"/>
      <c r="C535" s="24"/>
      <c r="D535" s="25"/>
      <c r="E535" s="25"/>
      <c r="F535" s="25"/>
      <c r="G535" s="2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9.5" customHeight="1" x14ac:dyDescent="0.25">
      <c r="A536" s="23"/>
      <c r="B536" s="23"/>
      <c r="C536" s="24"/>
      <c r="D536" s="25"/>
      <c r="E536" s="25"/>
      <c r="F536" s="25"/>
      <c r="G536" s="2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9.5" customHeight="1" x14ac:dyDescent="0.25">
      <c r="A537" s="23"/>
      <c r="B537" s="23"/>
      <c r="C537" s="24"/>
      <c r="D537" s="25"/>
      <c r="E537" s="25"/>
      <c r="F537" s="25"/>
      <c r="G537" s="2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9.5" customHeight="1" x14ac:dyDescent="0.25">
      <c r="A538" s="23"/>
      <c r="B538" s="23"/>
      <c r="C538" s="24"/>
      <c r="D538" s="25"/>
      <c r="E538" s="25"/>
      <c r="F538" s="25"/>
      <c r="G538" s="2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9.5" customHeight="1" x14ac:dyDescent="0.25">
      <c r="A539" s="23"/>
      <c r="B539" s="23"/>
      <c r="C539" s="24"/>
      <c r="D539" s="25"/>
      <c r="E539" s="25"/>
      <c r="F539" s="25"/>
      <c r="G539" s="2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9.5" customHeight="1" x14ac:dyDescent="0.25">
      <c r="A540" s="23"/>
      <c r="B540" s="23"/>
      <c r="C540" s="24"/>
      <c r="D540" s="25"/>
      <c r="E540" s="25"/>
      <c r="F540" s="25"/>
      <c r="G540" s="2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9.5" customHeight="1" x14ac:dyDescent="0.25">
      <c r="A541" s="23"/>
      <c r="B541" s="23"/>
      <c r="C541" s="24"/>
      <c r="D541" s="25"/>
      <c r="E541" s="25"/>
      <c r="F541" s="25"/>
      <c r="G541" s="2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9.5" customHeight="1" x14ac:dyDescent="0.25">
      <c r="A542" s="23"/>
      <c r="B542" s="23"/>
      <c r="C542" s="24"/>
      <c r="D542" s="25"/>
      <c r="E542" s="25"/>
      <c r="F542" s="25"/>
      <c r="G542" s="2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9.5" customHeight="1" x14ac:dyDescent="0.25">
      <c r="A543" s="23"/>
      <c r="B543" s="23"/>
      <c r="C543" s="24"/>
      <c r="D543" s="25"/>
      <c r="E543" s="25"/>
      <c r="F543" s="25"/>
      <c r="G543" s="2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9.5" customHeight="1" x14ac:dyDescent="0.25">
      <c r="A544" s="23"/>
      <c r="B544" s="23"/>
      <c r="C544" s="24"/>
      <c r="D544" s="25"/>
      <c r="E544" s="25"/>
      <c r="F544" s="25"/>
      <c r="G544" s="2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9.5" customHeight="1" x14ac:dyDescent="0.25">
      <c r="A545" s="23"/>
      <c r="B545" s="23"/>
      <c r="C545" s="24"/>
      <c r="D545" s="25"/>
      <c r="E545" s="25"/>
      <c r="F545" s="25"/>
      <c r="G545" s="2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9.5" customHeight="1" x14ac:dyDescent="0.25">
      <c r="A546" s="23"/>
      <c r="B546" s="23"/>
      <c r="C546" s="24"/>
      <c r="D546" s="25"/>
      <c r="E546" s="25"/>
      <c r="F546" s="25"/>
      <c r="G546" s="2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9.5" customHeight="1" x14ac:dyDescent="0.25">
      <c r="A547" s="23"/>
      <c r="B547" s="23"/>
      <c r="C547" s="24"/>
      <c r="D547" s="25"/>
      <c r="E547" s="25"/>
      <c r="F547" s="25"/>
      <c r="G547" s="2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9.5" customHeight="1" x14ac:dyDescent="0.25">
      <c r="A548" s="23"/>
      <c r="B548" s="23"/>
      <c r="C548" s="24"/>
      <c r="D548" s="25"/>
      <c r="E548" s="25"/>
      <c r="F548" s="25"/>
      <c r="G548" s="2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9.5" customHeight="1" x14ac:dyDescent="0.25">
      <c r="A549" s="23"/>
      <c r="B549" s="23"/>
      <c r="C549" s="24"/>
      <c r="D549" s="25"/>
      <c r="E549" s="25"/>
      <c r="F549" s="25"/>
      <c r="G549" s="2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9.5" customHeight="1" x14ac:dyDescent="0.25">
      <c r="A550" s="23"/>
      <c r="B550" s="23"/>
      <c r="C550" s="24"/>
      <c r="D550" s="25"/>
      <c r="E550" s="25"/>
      <c r="F550" s="25"/>
      <c r="G550" s="2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9.5" customHeight="1" x14ac:dyDescent="0.25">
      <c r="A551" s="23"/>
      <c r="B551" s="23"/>
      <c r="C551" s="24"/>
      <c r="D551" s="25"/>
      <c r="E551" s="25"/>
      <c r="F551" s="25"/>
      <c r="G551" s="2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9.5" customHeight="1" x14ac:dyDescent="0.25">
      <c r="A552" s="23"/>
      <c r="B552" s="23"/>
      <c r="C552" s="24"/>
      <c r="D552" s="25"/>
      <c r="E552" s="25"/>
      <c r="F552" s="25"/>
      <c r="G552" s="2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9.5" customHeight="1" x14ac:dyDescent="0.25">
      <c r="A553" s="23"/>
      <c r="B553" s="23"/>
      <c r="C553" s="24"/>
      <c r="D553" s="25"/>
      <c r="E553" s="25"/>
      <c r="F553" s="25"/>
      <c r="G553" s="2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9.5" customHeight="1" x14ac:dyDescent="0.25">
      <c r="A554" s="23"/>
      <c r="B554" s="23"/>
      <c r="C554" s="24"/>
      <c r="D554" s="25"/>
      <c r="E554" s="25"/>
      <c r="F554" s="25"/>
      <c r="G554" s="2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9.5" customHeight="1" x14ac:dyDescent="0.25">
      <c r="A555" s="23"/>
      <c r="B555" s="23"/>
      <c r="C555" s="24"/>
      <c r="D555" s="25"/>
      <c r="E555" s="25"/>
      <c r="F555" s="25"/>
      <c r="G555" s="2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9.5" customHeight="1" x14ac:dyDescent="0.25">
      <c r="A556" s="23"/>
      <c r="B556" s="23"/>
      <c r="C556" s="24"/>
      <c r="D556" s="25"/>
      <c r="E556" s="25"/>
      <c r="F556" s="25"/>
      <c r="G556" s="2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9.5" customHeight="1" x14ac:dyDescent="0.25">
      <c r="A557" s="23"/>
      <c r="B557" s="23"/>
      <c r="C557" s="24"/>
      <c r="D557" s="25"/>
      <c r="E557" s="25"/>
      <c r="F557" s="25"/>
      <c r="G557" s="2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9.5" customHeight="1" x14ac:dyDescent="0.25">
      <c r="A558" s="23"/>
      <c r="B558" s="23"/>
      <c r="C558" s="24"/>
      <c r="D558" s="25"/>
      <c r="E558" s="25"/>
      <c r="F558" s="25"/>
      <c r="G558" s="2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9.5" customHeight="1" x14ac:dyDescent="0.25">
      <c r="A559" s="23"/>
      <c r="B559" s="23"/>
      <c r="C559" s="24"/>
      <c r="D559" s="25"/>
      <c r="E559" s="25"/>
      <c r="F559" s="25"/>
      <c r="G559" s="2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9.5" customHeight="1" x14ac:dyDescent="0.25">
      <c r="A560" s="23"/>
      <c r="B560" s="23"/>
      <c r="C560" s="24"/>
      <c r="D560" s="25"/>
      <c r="E560" s="25"/>
      <c r="F560" s="25"/>
      <c r="G560" s="2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9.5" customHeight="1" x14ac:dyDescent="0.25">
      <c r="A561" s="23"/>
      <c r="B561" s="23"/>
      <c r="C561" s="24"/>
      <c r="D561" s="25"/>
      <c r="E561" s="25"/>
      <c r="F561" s="25"/>
      <c r="G561" s="2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9.5" customHeight="1" x14ac:dyDescent="0.25">
      <c r="A562" s="23"/>
      <c r="B562" s="23"/>
      <c r="C562" s="24"/>
      <c r="D562" s="25"/>
      <c r="E562" s="25"/>
      <c r="F562" s="25"/>
      <c r="G562" s="2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9.5" customHeight="1" x14ac:dyDescent="0.25">
      <c r="A563" s="23"/>
      <c r="B563" s="23"/>
      <c r="C563" s="24"/>
      <c r="D563" s="25"/>
      <c r="E563" s="25"/>
      <c r="F563" s="25"/>
      <c r="G563" s="2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9.5" customHeight="1" x14ac:dyDescent="0.25">
      <c r="A564" s="23"/>
      <c r="B564" s="23"/>
      <c r="C564" s="24"/>
      <c r="D564" s="25"/>
      <c r="E564" s="25"/>
      <c r="F564" s="25"/>
      <c r="G564" s="2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9.5" customHeight="1" x14ac:dyDescent="0.25">
      <c r="A565" s="23"/>
      <c r="B565" s="23"/>
      <c r="C565" s="24"/>
      <c r="D565" s="25"/>
      <c r="E565" s="25"/>
      <c r="F565" s="25"/>
      <c r="G565" s="2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9.5" customHeight="1" x14ac:dyDescent="0.25">
      <c r="A566" s="23"/>
      <c r="B566" s="23"/>
      <c r="C566" s="24"/>
      <c r="D566" s="25"/>
      <c r="E566" s="25"/>
      <c r="F566" s="25"/>
      <c r="G566" s="2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9.5" customHeight="1" x14ac:dyDescent="0.25">
      <c r="A567" s="23"/>
      <c r="B567" s="23"/>
      <c r="C567" s="24"/>
      <c r="D567" s="25"/>
      <c r="E567" s="25"/>
      <c r="F567" s="25"/>
      <c r="G567" s="2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9.5" customHeight="1" x14ac:dyDescent="0.25">
      <c r="A568" s="23"/>
      <c r="B568" s="23"/>
      <c r="C568" s="24"/>
      <c r="D568" s="25"/>
      <c r="E568" s="25"/>
      <c r="F568" s="25"/>
      <c r="G568" s="2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9.5" customHeight="1" x14ac:dyDescent="0.25">
      <c r="A569" s="23"/>
      <c r="B569" s="23"/>
      <c r="C569" s="24"/>
      <c r="D569" s="25"/>
      <c r="E569" s="25"/>
      <c r="F569" s="25"/>
      <c r="G569" s="2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9.5" customHeight="1" x14ac:dyDescent="0.25">
      <c r="A570" s="23"/>
      <c r="B570" s="23"/>
      <c r="C570" s="24"/>
      <c r="D570" s="25"/>
      <c r="E570" s="25"/>
      <c r="F570" s="25"/>
      <c r="G570" s="2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9.5" customHeight="1" x14ac:dyDescent="0.25">
      <c r="A571" s="23"/>
      <c r="B571" s="23"/>
      <c r="C571" s="24"/>
      <c r="D571" s="25"/>
      <c r="E571" s="25"/>
      <c r="F571" s="25"/>
      <c r="G571" s="2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9.5" customHeight="1" x14ac:dyDescent="0.25">
      <c r="A572" s="23"/>
      <c r="B572" s="23"/>
      <c r="C572" s="24"/>
      <c r="D572" s="25"/>
      <c r="E572" s="25"/>
      <c r="F572" s="25"/>
      <c r="G572" s="2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9.5" customHeight="1" x14ac:dyDescent="0.25">
      <c r="A573" s="23"/>
      <c r="B573" s="23"/>
      <c r="C573" s="24"/>
      <c r="D573" s="25"/>
      <c r="E573" s="25"/>
      <c r="F573" s="25"/>
      <c r="G573" s="2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9.5" customHeight="1" x14ac:dyDescent="0.25">
      <c r="A574" s="23"/>
      <c r="B574" s="23"/>
      <c r="C574" s="24"/>
      <c r="D574" s="25"/>
      <c r="E574" s="25"/>
      <c r="F574" s="25"/>
      <c r="G574" s="2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9.5" customHeight="1" x14ac:dyDescent="0.25">
      <c r="A575" s="23"/>
      <c r="B575" s="23"/>
      <c r="C575" s="24"/>
      <c r="D575" s="25"/>
      <c r="E575" s="25"/>
      <c r="F575" s="25"/>
      <c r="G575" s="2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9.5" customHeight="1" x14ac:dyDescent="0.25">
      <c r="A576" s="23"/>
      <c r="B576" s="23"/>
      <c r="C576" s="24"/>
      <c r="D576" s="25"/>
      <c r="E576" s="25"/>
      <c r="F576" s="25"/>
      <c r="G576" s="2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9.5" customHeight="1" x14ac:dyDescent="0.25">
      <c r="A577" s="23"/>
      <c r="B577" s="23"/>
      <c r="C577" s="24"/>
      <c r="D577" s="25"/>
      <c r="E577" s="25"/>
      <c r="F577" s="25"/>
      <c r="G577" s="2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9.5" customHeight="1" x14ac:dyDescent="0.25">
      <c r="A578" s="23"/>
      <c r="B578" s="23"/>
      <c r="C578" s="24"/>
      <c r="D578" s="25"/>
      <c r="E578" s="25"/>
      <c r="F578" s="25"/>
      <c r="G578" s="2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9.5" customHeight="1" x14ac:dyDescent="0.25">
      <c r="A579" s="23"/>
      <c r="B579" s="23"/>
      <c r="C579" s="24"/>
      <c r="D579" s="25"/>
      <c r="E579" s="25"/>
      <c r="F579" s="25"/>
      <c r="G579" s="2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9.5" customHeight="1" x14ac:dyDescent="0.25">
      <c r="A580" s="23"/>
      <c r="B580" s="23"/>
      <c r="C580" s="24"/>
      <c r="D580" s="25"/>
      <c r="E580" s="25"/>
      <c r="F580" s="25"/>
      <c r="G580" s="2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9.5" customHeight="1" x14ac:dyDescent="0.25">
      <c r="A581" s="23"/>
      <c r="B581" s="23"/>
      <c r="C581" s="24"/>
      <c r="D581" s="25"/>
      <c r="E581" s="25"/>
      <c r="F581" s="25"/>
      <c r="G581" s="2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9.5" customHeight="1" x14ac:dyDescent="0.25">
      <c r="A582" s="23"/>
      <c r="B582" s="23"/>
      <c r="C582" s="24"/>
      <c r="D582" s="25"/>
      <c r="E582" s="25"/>
      <c r="F582" s="25"/>
      <c r="G582" s="2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9.5" customHeight="1" x14ac:dyDescent="0.25">
      <c r="A583" s="23"/>
      <c r="B583" s="23"/>
      <c r="C583" s="24"/>
      <c r="D583" s="25"/>
      <c r="E583" s="25"/>
      <c r="F583" s="25"/>
      <c r="G583" s="2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9.5" customHeight="1" x14ac:dyDescent="0.25">
      <c r="A584" s="23"/>
      <c r="B584" s="23"/>
      <c r="C584" s="24"/>
      <c r="D584" s="25"/>
      <c r="E584" s="25"/>
      <c r="F584" s="25"/>
      <c r="G584" s="2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9.5" customHeight="1" x14ac:dyDescent="0.25">
      <c r="A585" s="23"/>
      <c r="B585" s="23"/>
      <c r="C585" s="24"/>
      <c r="D585" s="25"/>
      <c r="E585" s="25"/>
      <c r="F585" s="25"/>
      <c r="G585" s="2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9.5" customHeight="1" x14ac:dyDescent="0.25">
      <c r="A586" s="23"/>
      <c r="B586" s="23"/>
      <c r="C586" s="24"/>
      <c r="D586" s="25"/>
      <c r="E586" s="25"/>
      <c r="F586" s="25"/>
      <c r="G586" s="2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9.5" customHeight="1" x14ac:dyDescent="0.25">
      <c r="A587" s="23"/>
      <c r="B587" s="23"/>
      <c r="C587" s="24"/>
      <c r="D587" s="25"/>
      <c r="E587" s="25"/>
      <c r="F587" s="25"/>
      <c r="G587" s="2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9.5" customHeight="1" x14ac:dyDescent="0.25">
      <c r="A588" s="23"/>
      <c r="B588" s="23"/>
      <c r="C588" s="24"/>
      <c r="D588" s="25"/>
      <c r="E588" s="25"/>
      <c r="F588" s="25"/>
      <c r="G588" s="2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9.5" customHeight="1" x14ac:dyDescent="0.25">
      <c r="A589" s="23"/>
      <c r="B589" s="23"/>
      <c r="C589" s="24"/>
      <c r="D589" s="25"/>
      <c r="E589" s="25"/>
      <c r="F589" s="25"/>
      <c r="G589" s="2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9.5" customHeight="1" x14ac:dyDescent="0.25">
      <c r="A590" s="23"/>
      <c r="B590" s="23"/>
      <c r="C590" s="24"/>
      <c r="D590" s="25"/>
      <c r="E590" s="25"/>
      <c r="F590" s="25"/>
      <c r="G590" s="2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9.5" customHeight="1" x14ac:dyDescent="0.25">
      <c r="A591" s="23"/>
      <c r="B591" s="23"/>
      <c r="C591" s="24"/>
      <c r="D591" s="25"/>
      <c r="E591" s="25"/>
      <c r="F591" s="25"/>
      <c r="G591" s="2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9.5" customHeight="1" x14ac:dyDescent="0.25">
      <c r="A592" s="23"/>
      <c r="B592" s="23"/>
      <c r="C592" s="24"/>
      <c r="D592" s="25"/>
      <c r="E592" s="25"/>
      <c r="F592" s="25"/>
      <c r="G592" s="2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9.5" customHeight="1" x14ac:dyDescent="0.25">
      <c r="A593" s="23"/>
      <c r="B593" s="23"/>
      <c r="C593" s="24"/>
      <c r="D593" s="25"/>
      <c r="E593" s="25"/>
      <c r="F593" s="25"/>
      <c r="G593" s="2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9.5" customHeight="1" x14ac:dyDescent="0.25">
      <c r="A594" s="23"/>
      <c r="B594" s="23"/>
      <c r="C594" s="24"/>
      <c r="D594" s="25"/>
      <c r="E594" s="25"/>
      <c r="F594" s="25"/>
      <c r="G594" s="2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9.5" customHeight="1" x14ac:dyDescent="0.25">
      <c r="A595" s="23"/>
      <c r="B595" s="23"/>
      <c r="C595" s="24"/>
      <c r="D595" s="25"/>
      <c r="E595" s="25"/>
      <c r="F595" s="25"/>
      <c r="G595" s="2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9.5" customHeight="1" x14ac:dyDescent="0.25">
      <c r="A596" s="23"/>
      <c r="B596" s="23"/>
      <c r="C596" s="24"/>
      <c r="D596" s="25"/>
      <c r="E596" s="25"/>
      <c r="F596" s="25"/>
      <c r="G596" s="2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9.5" customHeight="1" x14ac:dyDescent="0.25">
      <c r="A597" s="23"/>
      <c r="B597" s="23"/>
      <c r="C597" s="24"/>
      <c r="D597" s="25"/>
      <c r="E597" s="25"/>
      <c r="F597" s="25"/>
      <c r="G597" s="2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9.5" customHeight="1" x14ac:dyDescent="0.25">
      <c r="A598" s="23"/>
      <c r="B598" s="23"/>
      <c r="C598" s="24"/>
      <c r="D598" s="25"/>
      <c r="E598" s="25"/>
      <c r="F598" s="25"/>
      <c r="G598" s="2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9.5" customHeight="1" x14ac:dyDescent="0.25">
      <c r="A599" s="23"/>
      <c r="B599" s="23"/>
      <c r="C599" s="24"/>
      <c r="D599" s="25"/>
      <c r="E599" s="25"/>
      <c r="F599" s="25"/>
      <c r="G599" s="2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9.5" customHeight="1" x14ac:dyDescent="0.25">
      <c r="A600" s="23"/>
      <c r="B600" s="23"/>
      <c r="C600" s="24"/>
      <c r="D600" s="25"/>
      <c r="E600" s="25"/>
      <c r="F600" s="25"/>
      <c r="G600" s="2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9.5" customHeight="1" x14ac:dyDescent="0.25">
      <c r="A601" s="23"/>
      <c r="B601" s="23"/>
      <c r="C601" s="24"/>
      <c r="D601" s="25"/>
      <c r="E601" s="25"/>
      <c r="F601" s="25"/>
      <c r="G601" s="2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9.5" customHeight="1" x14ac:dyDescent="0.25">
      <c r="A602" s="23"/>
      <c r="B602" s="23"/>
      <c r="C602" s="24"/>
      <c r="D602" s="25"/>
      <c r="E602" s="25"/>
      <c r="F602" s="25"/>
      <c r="G602" s="2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9.5" customHeight="1" x14ac:dyDescent="0.25">
      <c r="A603" s="23"/>
      <c r="B603" s="23"/>
      <c r="C603" s="24"/>
      <c r="D603" s="25"/>
      <c r="E603" s="25"/>
      <c r="F603" s="25"/>
      <c r="G603" s="2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9.5" customHeight="1" x14ac:dyDescent="0.25">
      <c r="A604" s="23"/>
      <c r="B604" s="23"/>
      <c r="C604" s="24"/>
      <c r="D604" s="25"/>
      <c r="E604" s="25"/>
      <c r="F604" s="25"/>
      <c r="G604" s="2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9.5" customHeight="1" x14ac:dyDescent="0.25">
      <c r="A605" s="23"/>
      <c r="B605" s="23"/>
      <c r="C605" s="24"/>
      <c r="D605" s="25"/>
      <c r="E605" s="25"/>
      <c r="F605" s="25"/>
      <c r="G605" s="2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9.5" customHeight="1" x14ac:dyDescent="0.25">
      <c r="A606" s="23"/>
      <c r="B606" s="23"/>
      <c r="C606" s="24"/>
      <c r="D606" s="25"/>
      <c r="E606" s="25"/>
      <c r="F606" s="25"/>
      <c r="G606" s="2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9.5" customHeight="1" x14ac:dyDescent="0.25">
      <c r="A607" s="23"/>
      <c r="B607" s="23"/>
      <c r="C607" s="24"/>
      <c r="D607" s="25"/>
      <c r="E607" s="25"/>
      <c r="F607" s="25"/>
      <c r="G607" s="2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9.5" customHeight="1" x14ac:dyDescent="0.25">
      <c r="A608" s="23"/>
      <c r="B608" s="23"/>
      <c r="C608" s="24"/>
      <c r="D608" s="25"/>
      <c r="E608" s="25"/>
      <c r="F608" s="25"/>
      <c r="G608" s="2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9.5" customHeight="1" x14ac:dyDescent="0.25">
      <c r="A609" s="23"/>
      <c r="B609" s="23"/>
      <c r="C609" s="24"/>
      <c r="D609" s="25"/>
      <c r="E609" s="25"/>
      <c r="F609" s="25"/>
      <c r="G609" s="2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9.5" customHeight="1" x14ac:dyDescent="0.25">
      <c r="A610" s="23"/>
      <c r="B610" s="23"/>
      <c r="C610" s="24"/>
      <c r="D610" s="25"/>
      <c r="E610" s="25"/>
      <c r="F610" s="25"/>
      <c r="G610" s="2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9.5" customHeight="1" x14ac:dyDescent="0.25">
      <c r="A611" s="23"/>
      <c r="B611" s="23"/>
      <c r="C611" s="24"/>
      <c r="D611" s="25"/>
      <c r="E611" s="25"/>
      <c r="F611" s="25"/>
      <c r="G611" s="2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9.5" customHeight="1" x14ac:dyDescent="0.25">
      <c r="A612" s="23"/>
      <c r="B612" s="23"/>
      <c r="C612" s="24"/>
      <c r="D612" s="25"/>
      <c r="E612" s="25"/>
      <c r="F612" s="25"/>
      <c r="G612" s="2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9.5" customHeight="1" x14ac:dyDescent="0.25">
      <c r="A613" s="23"/>
      <c r="B613" s="23"/>
      <c r="C613" s="24"/>
      <c r="D613" s="25"/>
      <c r="E613" s="25"/>
      <c r="F613" s="25"/>
      <c r="G613" s="2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9.5" customHeight="1" x14ac:dyDescent="0.25">
      <c r="A614" s="23"/>
      <c r="B614" s="23"/>
      <c r="C614" s="24"/>
      <c r="D614" s="25"/>
      <c r="E614" s="25"/>
      <c r="F614" s="25"/>
      <c r="G614" s="2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9.5" customHeight="1" x14ac:dyDescent="0.25">
      <c r="A615" s="23"/>
      <c r="B615" s="23"/>
      <c r="C615" s="24"/>
      <c r="D615" s="25"/>
      <c r="E615" s="25"/>
      <c r="F615" s="25"/>
      <c r="G615" s="2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9.5" customHeight="1" x14ac:dyDescent="0.25">
      <c r="A616" s="23"/>
      <c r="B616" s="23"/>
      <c r="C616" s="24"/>
      <c r="D616" s="25"/>
      <c r="E616" s="25"/>
      <c r="F616" s="25"/>
      <c r="G616" s="2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9.5" customHeight="1" x14ac:dyDescent="0.25">
      <c r="A617" s="23"/>
      <c r="B617" s="23"/>
      <c r="C617" s="24"/>
      <c r="D617" s="25"/>
      <c r="E617" s="25"/>
      <c r="F617" s="25"/>
      <c r="G617" s="2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9.5" customHeight="1" x14ac:dyDescent="0.25">
      <c r="A618" s="23"/>
      <c r="B618" s="23"/>
      <c r="C618" s="24"/>
      <c r="D618" s="25"/>
      <c r="E618" s="25"/>
      <c r="F618" s="25"/>
      <c r="G618" s="2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9.5" customHeight="1" x14ac:dyDescent="0.25">
      <c r="A619" s="23"/>
      <c r="B619" s="23"/>
      <c r="C619" s="24"/>
      <c r="D619" s="25"/>
      <c r="E619" s="25"/>
      <c r="F619" s="25"/>
      <c r="G619" s="2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9.5" customHeight="1" x14ac:dyDescent="0.25">
      <c r="A620" s="23"/>
      <c r="B620" s="23"/>
      <c r="C620" s="24"/>
      <c r="D620" s="25"/>
      <c r="E620" s="25"/>
      <c r="F620" s="25"/>
      <c r="G620" s="2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9.5" customHeight="1" x14ac:dyDescent="0.25">
      <c r="A621" s="23"/>
      <c r="B621" s="23"/>
      <c r="C621" s="24"/>
      <c r="D621" s="25"/>
      <c r="E621" s="25"/>
      <c r="F621" s="25"/>
      <c r="G621" s="2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9.5" customHeight="1" x14ac:dyDescent="0.25">
      <c r="A622" s="23"/>
      <c r="B622" s="23"/>
      <c r="C622" s="24"/>
      <c r="D622" s="25"/>
      <c r="E622" s="25"/>
      <c r="F622" s="25"/>
      <c r="G622" s="2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9.5" customHeight="1" x14ac:dyDescent="0.25">
      <c r="A623" s="23"/>
      <c r="B623" s="23"/>
      <c r="C623" s="24"/>
      <c r="D623" s="25"/>
      <c r="E623" s="25"/>
      <c r="F623" s="25"/>
      <c r="G623" s="2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9.5" customHeight="1" x14ac:dyDescent="0.25">
      <c r="A624" s="23"/>
      <c r="B624" s="23"/>
      <c r="C624" s="24"/>
      <c r="D624" s="25"/>
      <c r="E624" s="25"/>
      <c r="F624" s="25"/>
      <c r="G624" s="2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9.5" customHeight="1" x14ac:dyDescent="0.25">
      <c r="A625" s="23"/>
      <c r="B625" s="23"/>
      <c r="C625" s="24"/>
      <c r="D625" s="25"/>
      <c r="E625" s="25"/>
      <c r="F625" s="25"/>
      <c r="G625" s="2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9.5" customHeight="1" x14ac:dyDescent="0.25">
      <c r="A626" s="23"/>
      <c r="B626" s="23"/>
      <c r="C626" s="24"/>
      <c r="D626" s="25"/>
      <c r="E626" s="25"/>
      <c r="F626" s="25"/>
      <c r="G626" s="2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9.5" customHeight="1" x14ac:dyDescent="0.25">
      <c r="A627" s="23"/>
      <c r="B627" s="23"/>
      <c r="C627" s="24"/>
      <c r="D627" s="25"/>
      <c r="E627" s="25"/>
      <c r="F627" s="25"/>
      <c r="G627" s="2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9.5" customHeight="1" x14ac:dyDescent="0.25">
      <c r="A628" s="23"/>
      <c r="B628" s="23"/>
      <c r="C628" s="24"/>
      <c r="D628" s="25"/>
      <c r="E628" s="25"/>
      <c r="F628" s="25"/>
      <c r="G628" s="2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9.5" customHeight="1" x14ac:dyDescent="0.25">
      <c r="A629" s="23"/>
      <c r="B629" s="23"/>
      <c r="C629" s="24"/>
      <c r="D629" s="25"/>
      <c r="E629" s="25"/>
      <c r="F629" s="25"/>
      <c r="G629" s="2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9.5" customHeight="1" x14ac:dyDescent="0.25">
      <c r="A630" s="23"/>
      <c r="B630" s="23"/>
      <c r="C630" s="24"/>
      <c r="D630" s="25"/>
      <c r="E630" s="25"/>
      <c r="F630" s="25"/>
      <c r="G630" s="2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9.5" customHeight="1" x14ac:dyDescent="0.25">
      <c r="A631" s="23"/>
      <c r="B631" s="23"/>
      <c r="C631" s="24"/>
      <c r="D631" s="25"/>
      <c r="E631" s="25"/>
      <c r="F631" s="25"/>
      <c r="G631" s="2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9.5" customHeight="1" x14ac:dyDescent="0.25">
      <c r="A632" s="23"/>
      <c r="B632" s="23"/>
      <c r="C632" s="24"/>
      <c r="D632" s="25"/>
      <c r="E632" s="25"/>
      <c r="F632" s="25"/>
      <c r="G632" s="2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9.5" customHeight="1" x14ac:dyDescent="0.25">
      <c r="A633" s="23"/>
      <c r="B633" s="23"/>
      <c r="C633" s="24"/>
      <c r="D633" s="25"/>
      <c r="E633" s="25"/>
      <c r="F633" s="25"/>
      <c r="G633" s="2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9.5" customHeight="1" x14ac:dyDescent="0.25">
      <c r="A634" s="23"/>
      <c r="B634" s="23"/>
      <c r="C634" s="24"/>
      <c r="D634" s="25"/>
      <c r="E634" s="25"/>
      <c r="F634" s="25"/>
      <c r="G634" s="2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9.5" customHeight="1" x14ac:dyDescent="0.25">
      <c r="A635" s="23"/>
      <c r="B635" s="23"/>
      <c r="C635" s="24"/>
      <c r="D635" s="25"/>
      <c r="E635" s="25"/>
      <c r="F635" s="25"/>
      <c r="G635" s="2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9.5" customHeight="1" x14ac:dyDescent="0.25">
      <c r="A636" s="23"/>
      <c r="B636" s="23"/>
      <c r="C636" s="24"/>
      <c r="D636" s="25"/>
      <c r="E636" s="25"/>
      <c r="F636" s="25"/>
      <c r="G636" s="2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9.5" customHeight="1" x14ac:dyDescent="0.25">
      <c r="A637" s="23"/>
      <c r="B637" s="23"/>
      <c r="C637" s="24"/>
      <c r="D637" s="25"/>
      <c r="E637" s="25"/>
      <c r="F637" s="25"/>
      <c r="G637" s="2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9.5" customHeight="1" x14ac:dyDescent="0.25">
      <c r="A638" s="23"/>
      <c r="B638" s="23"/>
      <c r="C638" s="24"/>
      <c r="D638" s="25"/>
      <c r="E638" s="25"/>
      <c r="F638" s="25"/>
      <c r="G638" s="2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9.5" customHeight="1" x14ac:dyDescent="0.25">
      <c r="A639" s="23"/>
      <c r="B639" s="23"/>
      <c r="C639" s="24"/>
      <c r="D639" s="25"/>
      <c r="E639" s="25"/>
      <c r="F639" s="25"/>
      <c r="G639" s="2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9.5" customHeight="1" x14ac:dyDescent="0.25">
      <c r="A640" s="23"/>
      <c r="B640" s="23"/>
      <c r="C640" s="24"/>
      <c r="D640" s="25"/>
      <c r="E640" s="25"/>
      <c r="F640" s="25"/>
      <c r="G640" s="2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9.5" customHeight="1" x14ac:dyDescent="0.25">
      <c r="A641" s="23"/>
      <c r="B641" s="23"/>
      <c r="C641" s="24"/>
      <c r="D641" s="25"/>
      <c r="E641" s="25"/>
      <c r="F641" s="25"/>
      <c r="G641" s="2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9.5" customHeight="1" x14ac:dyDescent="0.25">
      <c r="A642" s="23"/>
      <c r="B642" s="23"/>
      <c r="C642" s="24"/>
      <c r="D642" s="25"/>
      <c r="E642" s="25"/>
      <c r="F642" s="25"/>
      <c r="G642" s="2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9.5" customHeight="1" x14ac:dyDescent="0.25">
      <c r="A643" s="23"/>
      <c r="B643" s="23"/>
      <c r="C643" s="24"/>
      <c r="D643" s="25"/>
      <c r="E643" s="25"/>
      <c r="F643" s="25"/>
      <c r="G643" s="2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9.5" customHeight="1" x14ac:dyDescent="0.25">
      <c r="A644" s="23"/>
      <c r="B644" s="23"/>
      <c r="C644" s="24"/>
      <c r="D644" s="25"/>
      <c r="E644" s="25"/>
      <c r="F644" s="25"/>
      <c r="G644" s="2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9.5" customHeight="1" x14ac:dyDescent="0.25">
      <c r="A645" s="23"/>
      <c r="B645" s="23"/>
      <c r="C645" s="24"/>
      <c r="D645" s="25"/>
      <c r="E645" s="25"/>
      <c r="F645" s="25"/>
      <c r="G645" s="2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9.5" customHeight="1" x14ac:dyDescent="0.25">
      <c r="A646" s="23"/>
      <c r="B646" s="23"/>
      <c r="C646" s="24"/>
      <c r="D646" s="25"/>
      <c r="E646" s="25"/>
      <c r="F646" s="25"/>
      <c r="G646" s="2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9.5" customHeight="1" x14ac:dyDescent="0.25">
      <c r="A647" s="23"/>
      <c r="B647" s="23"/>
      <c r="C647" s="24"/>
      <c r="D647" s="25"/>
      <c r="E647" s="25"/>
      <c r="F647" s="25"/>
      <c r="G647" s="2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9.5" customHeight="1" x14ac:dyDescent="0.25">
      <c r="A648" s="23"/>
      <c r="B648" s="23"/>
      <c r="C648" s="24"/>
      <c r="D648" s="25"/>
      <c r="E648" s="25"/>
      <c r="F648" s="25"/>
      <c r="G648" s="2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9.5" customHeight="1" x14ac:dyDescent="0.25">
      <c r="A649" s="23"/>
      <c r="B649" s="23"/>
      <c r="C649" s="24"/>
      <c r="D649" s="25"/>
      <c r="E649" s="25"/>
      <c r="F649" s="25"/>
      <c r="G649" s="2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9.5" customHeight="1" x14ac:dyDescent="0.25">
      <c r="A650" s="23"/>
      <c r="B650" s="23"/>
      <c r="C650" s="24"/>
      <c r="D650" s="25"/>
      <c r="E650" s="25"/>
      <c r="F650" s="25"/>
      <c r="G650" s="2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9.5" customHeight="1" x14ac:dyDescent="0.25">
      <c r="A651" s="23"/>
      <c r="B651" s="23"/>
      <c r="C651" s="24"/>
      <c r="D651" s="25"/>
      <c r="E651" s="25"/>
      <c r="F651" s="25"/>
      <c r="G651" s="2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9.5" customHeight="1" x14ac:dyDescent="0.25">
      <c r="A652" s="23"/>
      <c r="B652" s="23"/>
      <c r="C652" s="24"/>
      <c r="D652" s="25"/>
      <c r="E652" s="25"/>
      <c r="F652" s="25"/>
      <c r="G652" s="2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9.5" customHeight="1" x14ac:dyDescent="0.25">
      <c r="A653" s="23"/>
      <c r="B653" s="23"/>
      <c r="C653" s="24"/>
      <c r="D653" s="25"/>
      <c r="E653" s="25"/>
      <c r="F653" s="25"/>
      <c r="G653" s="2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9.5" customHeight="1" x14ac:dyDescent="0.25">
      <c r="A654" s="23"/>
      <c r="B654" s="23"/>
      <c r="C654" s="24"/>
      <c r="D654" s="25"/>
      <c r="E654" s="25"/>
      <c r="F654" s="25"/>
      <c r="G654" s="2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9.5" customHeight="1" x14ac:dyDescent="0.25">
      <c r="A655" s="23"/>
      <c r="B655" s="23"/>
      <c r="C655" s="24"/>
      <c r="D655" s="25"/>
      <c r="E655" s="25"/>
      <c r="F655" s="25"/>
      <c r="G655" s="2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9.5" customHeight="1" x14ac:dyDescent="0.25">
      <c r="A656" s="23"/>
      <c r="B656" s="23"/>
      <c r="C656" s="24"/>
      <c r="D656" s="25"/>
      <c r="E656" s="25"/>
      <c r="F656" s="25"/>
      <c r="G656" s="2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9.5" customHeight="1" x14ac:dyDescent="0.25">
      <c r="A657" s="23"/>
      <c r="B657" s="23"/>
      <c r="C657" s="24"/>
      <c r="D657" s="25"/>
      <c r="E657" s="25"/>
      <c r="F657" s="25"/>
      <c r="G657" s="2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9.5" customHeight="1" x14ac:dyDescent="0.25">
      <c r="A658" s="23"/>
      <c r="B658" s="23"/>
      <c r="C658" s="24"/>
      <c r="D658" s="25"/>
      <c r="E658" s="25"/>
      <c r="F658" s="25"/>
      <c r="G658" s="2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9.5" customHeight="1" x14ac:dyDescent="0.25">
      <c r="A659" s="23"/>
      <c r="B659" s="23"/>
      <c r="C659" s="24"/>
      <c r="D659" s="25"/>
      <c r="E659" s="25"/>
      <c r="F659" s="25"/>
      <c r="G659" s="2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9.5" customHeight="1" x14ac:dyDescent="0.25">
      <c r="A660" s="23"/>
      <c r="B660" s="23"/>
      <c r="C660" s="24"/>
      <c r="D660" s="25"/>
      <c r="E660" s="25"/>
      <c r="F660" s="25"/>
      <c r="G660" s="2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9.5" customHeight="1" x14ac:dyDescent="0.25">
      <c r="A661" s="23"/>
      <c r="B661" s="23"/>
      <c r="C661" s="24"/>
      <c r="D661" s="25"/>
      <c r="E661" s="25"/>
      <c r="F661" s="25"/>
      <c r="G661" s="2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9.5" customHeight="1" x14ac:dyDescent="0.25">
      <c r="A662" s="23"/>
      <c r="B662" s="23"/>
      <c r="C662" s="24"/>
      <c r="D662" s="25"/>
      <c r="E662" s="25"/>
      <c r="F662" s="25"/>
      <c r="G662" s="2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9.5" customHeight="1" x14ac:dyDescent="0.25">
      <c r="A663" s="23"/>
      <c r="B663" s="23"/>
      <c r="C663" s="24"/>
      <c r="D663" s="25"/>
      <c r="E663" s="25"/>
      <c r="F663" s="25"/>
      <c r="G663" s="2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9.5" customHeight="1" x14ac:dyDescent="0.25">
      <c r="A664" s="23"/>
      <c r="B664" s="23"/>
      <c r="C664" s="24"/>
      <c r="D664" s="25"/>
      <c r="E664" s="25"/>
      <c r="F664" s="25"/>
      <c r="G664" s="2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9.5" customHeight="1" x14ac:dyDescent="0.25">
      <c r="A665" s="23"/>
      <c r="B665" s="23"/>
      <c r="C665" s="24"/>
      <c r="D665" s="25"/>
      <c r="E665" s="25"/>
      <c r="F665" s="25"/>
      <c r="G665" s="2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9.5" customHeight="1" x14ac:dyDescent="0.25">
      <c r="A666" s="23"/>
      <c r="B666" s="23"/>
      <c r="C666" s="24"/>
      <c r="D666" s="25"/>
      <c r="E666" s="25"/>
      <c r="F666" s="25"/>
      <c r="G666" s="2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9.5" customHeight="1" x14ac:dyDescent="0.25">
      <c r="A667" s="23"/>
      <c r="B667" s="23"/>
      <c r="C667" s="24"/>
      <c r="D667" s="25"/>
      <c r="E667" s="25"/>
      <c r="F667" s="25"/>
      <c r="G667" s="2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9.5" customHeight="1" x14ac:dyDescent="0.25">
      <c r="A668" s="23"/>
      <c r="B668" s="23"/>
      <c r="C668" s="24"/>
      <c r="D668" s="25"/>
      <c r="E668" s="25"/>
      <c r="F668" s="25"/>
      <c r="G668" s="2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9.5" customHeight="1" x14ac:dyDescent="0.25">
      <c r="A669" s="23"/>
      <c r="B669" s="23"/>
      <c r="C669" s="24"/>
      <c r="D669" s="25"/>
      <c r="E669" s="25"/>
      <c r="F669" s="25"/>
      <c r="G669" s="2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9.5" customHeight="1" x14ac:dyDescent="0.25">
      <c r="A670" s="23"/>
      <c r="B670" s="23"/>
      <c r="C670" s="24"/>
      <c r="D670" s="25"/>
      <c r="E670" s="25"/>
      <c r="F670" s="25"/>
      <c r="G670" s="2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9.5" customHeight="1" x14ac:dyDescent="0.25">
      <c r="A671" s="23"/>
      <c r="B671" s="23"/>
      <c r="C671" s="24"/>
      <c r="D671" s="25"/>
      <c r="E671" s="25"/>
      <c r="F671" s="25"/>
      <c r="G671" s="2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9.5" customHeight="1" x14ac:dyDescent="0.25">
      <c r="A672" s="23"/>
      <c r="B672" s="23"/>
      <c r="C672" s="24"/>
      <c r="D672" s="25"/>
      <c r="E672" s="25"/>
      <c r="F672" s="25"/>
      <c r="G672" s="2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9.5" customHeight="1" x14ac:dyDescent="0.25">
      <c r="A673" s="23"/>
      <c r="B673" s="23"/>
      <c r="C673" s="24"/>
      <c r="D673" s="25"/>
      <c r="E673" s="25"/>
      <c r="F673" s="25"/>
      <c r="G673" s="2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9.5" customHeight="1" x14ac:dyDescent="0.25">
      <c r="A674" s="23"/>
      <c r="B674" s="23"/>
      <c r="C674" s="24"/>
      <c r="D674" s="25"/>
      <c r="E674" s="25"/>
      <c r="F674" s="25"/>
      <c r="G674" s="2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9.5" customHeight="1" x14ac:dyDescent="0.25">
      <c r="A675" s="23"/>
      <c r="B675" s="23"/>
      <c r="C675" s="24"/>
      <c r="D675" s="25"/>
      <c r="E675" s="25"/>
      <c r="F675" s="25"/>
      <c r="G675" s="2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9.5" customHeight="1" x14ac:dyDescent="0.25">
      <c r="A676" s="23"/>
      <c r="B676" s="23"/>
      <c r="C676" s="24"/>
      <c r="D676" s="25"/>
      <c r="E676" s="25"/>
      <c r="F676" s="25"/>
      <c r="G676" s="2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9.5" customHeight="1" x14ac:dyDescent="0.25">
      <c r="A677" s="23"/>
      <c r="B677" s="23"/>
      <c r="C677" s="24"/>
      <c r="D677" s="25"/>
      <c r="E677" s="25"/>
      <c r="F677" s="25"/>
      <c r="G677" s="2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9.5" customHeight="1" x14ac:dyDescent="0.25">
      <c r="A678" s="23"/>
      <c r="B678" s="23"/>
      <c r="C678" s="24"/>
      <c r="D678" s="25"/>
      <c r="E678" s="25"/>
      <c r="F678" s="25"/>
      <c r="G678" s="2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9.5" customHeight="1" x14ac:dyDescent="0.25">
      <c r="A679" s="23"/>
      <c r="B679" s="23"/>
      <c r="C679" s="24"/>
      <c r="D679" s="25"/>
      <c r="E679" s="25"/>
      <c r="F679" s="25"/>
      <c r="G679" s="2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9.5" customHeight="1" x14ac:dyDescent="0.25">
      <c r="A680" s="23"/>
      <c r="B680" s="23"/>
      <c r="C680" s="24"/>
      <c r="D680" s="25"/>
      <c r="E680" s="25"/>
      <c r="F680" s="25"/>
      <c r="G680" s="2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9.5" customHeight="1" x14ac:dyDescent="0.25">
      <c r="A681" s="23"/>
      <c r="B681" s="23"/>
      <c r="C681" s="24"/>
      <c r="D681" s="25"/>
      <c r="E681" s="25"/>
      <c r="F681" s="25"/>
      <c r="G681" s="2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9.5" customHeight="1" x14ac:dyDescent="0.25">
      <c r="A682" s="23"/>
      <c r="B682" s="23"/>
      <c r="C682" s="24"/>
      <c r="D682" s="25"/>
      <c r="E682" s="25"/>
      <c r="F682" s="25"/>
      <c r="G682" s="2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9.5" customHeight="1" x14ac:dyDescent="0.25">
      <c r="A683" s="23"/>
      <c r="B683" s="23"/>
      <c r="C683" s="24"/>
      <c r="D683" s="25"/>
      <c r="E683" s="25"/>
      <c r="F683" s="25"/>
      <c r="G683" s="2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9.5" customHeight="1" x14ac:dyDescent="0.25">
      <c r="A684" s="23"/>
      <c r="B684" s="23"/>
      <c r="C684" s="24"/>
      <c r="D684" s="25"/>
      <c r="E684" s="25"/>
      <c r="F684" s="25"/>
      <c r="G684" s="2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9.5" customHeight="1" x14ac:dyDescent="0.25">
      <c r="A685" s="23"/>
      <c r="B685" s="23"/>
      <c r="C685" s="24"/>
      <c r="D685" s="25"/>
      <c r="E685" s="25"/>
      <c r="F685" s="25"/>
      <c r="G685" s="2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9.5" customHeight="1" x14ac:dyDescent="0.25">
      <c r="A686" s="23"/>
      <c r="B686" s="23"/>
      <c r="C686" s="24"/>
      <c r="D686" s="25"/>
      <c r="E686" s="25"/>
      <c r="F686" s="25"/>
      <c r="G686" s="2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9.5" customHeight="1" x14ac:dyDescent="0.25">
      <c r="A687" s="23"/>
      <c r="B687" s="23"/>
      <c r="C687" s="24"/>
      <c r="D687" s="25"/>
      <c r="E687" s="25"/>
      <c r="F687" s="25"/>
      <c r="G687" s="2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9.5" customHeight="1" x14ac:dyDescent="0.25">
      <c r="A688" s="23"/>
      <c r="B688" s="23"/>
      <c r="C688" s="24"/>
      <c r="D688" s="25"/>
      <c r="E688" s="25"/>
      <c r="F688" s="25"/>
      <c r="G688" s="2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9.5" customHeight="1" x14ac:dyDescent="0.25">
      <c r="A689" s="23"/>
      <c r="B689" s="23"/>
      <c r="C689" s="24"/>
      <c r="D689" s="25"/>
      <c r="E689" s="25"/>
      <c r="F689" s="25"/>
      <c r="G689" s="2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9.5" customHeight="1" x14ac:dyDescent="0.25">
      <c r="A690" s="23"/>
      <c r="B690" s="23"/>
      <c r="C690" s="24"/>
      <c r="D690" s="25"/>
      <c r="E690" s="25"/>
      <c r="F690" s="25"/>
      <c r="G690" s="2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9.5" customHeight="1" x14ac:dyDescent="0.25">
      <c r="A691" s="23"/>
      <c r="B691" s="23"/>
      <c r="C691" s="24"/>
      <c r="D691" s="25"/>
      <c r="E691" s="25"/>
      <c r="F691" s="25"/>
      <c r="G691" s="2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9.5" customHeight="1" x14ac:dyDescent="0.25">
      <c r="A692" s="23"/>
      <c r="B692" s="23"/>
      <c r="C692" s="24"/>
      <c r="D692" s="25"/>
      <c r="E692" s="25"/>
      <c r="F692" s="25"/>
      <c r="G692" s="2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9.5" customHeight="1" x14ac:dyDescent="0.25">
      <c r="A693" s="23"/>
      <c r="B693" s="23"/>
      <c r="C693" s="24"/>
      <c r="D693" s="25"/>
      <c r="E693" s="25"/>
      <c r="F693" s="25"/>
      <c r="G693" s="2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9.5" customHeight="1" x14ac:dyDescent="0.25">
      <c r="A694" s="23"/>
      <c r="B694" s="23"/>
      <c r="C694" s="24"/>
      <c r="D694" s="25"/>
      <c r="E694" s="25"/>
      <c r="F694" s="25"/>
      <c r="G694" s="2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9.5" customHeight="1" x14ac:dyDescent="0.25">
      <c r="A695" s="23"/>
      <c r="B695" s="23"/>
      <c r="C695" s="24"/>
      <c r="D695" s="25"/>
      <c r="E695" s="25"/>
      <c r="F695" s="25"/>
      <c r="G695" s="2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9.5" customHeight="1" x14ac:dyDescent="0.25">
      <c r="A696" s="23"/>
      <c r="B696" s="23"/>
      <c r="C696" s="24"/>
      <c r="D696" s="25"/>
      <c r="E696" s="25"/>
      <c r="F696" s="25"/>
      <c r="G696" s="2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9.5" customHeight="1" x14ac:dyDescent="0.25">
      <c r="A697" s="23"/>
      <c r="B697" s="23"/>
      <c r="C697" s="24"/>
      <c r="D697" s="25"/>
      <c r="E697" s="25"/>
      <c r="F697" s="25"/>
      <c r="G697" s="2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9.5" customHeight="1" x14ac:dyDescent="0.25">
      <c r="A698" s="23"/>
      <c r="B698" s="23"/>
      <c r="C698" s="24"/>
      <c r="D698" s="25"/>
      <c r="E698" s="25"/>
      <c r="F698" s="25"/>
      <c r="G698" s="2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9.5" customHeight="1" x14ac:dyDescent="0.25">
      <c r="A699" s="23"/>
      <c r="B699" s="23"/>
      <c r="C699" s="24"/>
      <c r="D699" s="25"/>
      <c r="E699" s="25"/>
      <c r="F699" s="25"/>
      <c r="G699" s="2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9.5" customHeight="1" x14ac:dyDescent="0.25">
      <c r="A700" s="23"/>
      <c r="B700" s="23"/>
      <c r="C700" s="24"/>
      <c r="D700" s="25"/>
      <c r="E700" s="25"/>
      <c r="F700" s="25"/>
      <c r="G700" s="2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9.5" customHeight="1" x14ac:dyDescent="0.25">
      <c r="A701" s="23"/>
      <c r="B701" s="23"/>
      <c r="C701" s="24"/>
      <c r="D701" s="25"/>
      <c r="E701" s="25"/>
      <c r="F701" s="25"/>
      <c r="G701" s="2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9.5" customHeight="1" x14ac:dyDescent="0.25">
      <c r="A702" s="23"/>
      <c r="B702" s="23"/>
      <c r="C702" s="24"/>
      <c r="D702" s="25"/>
      <c r="E702" s="25"/>
      <c r="F702" s="25"/>
      <c r="G702" s="2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9.5" customHeight="1" x14ac:dyDescent="0.25">
      <c r="A703" s="23"/>
      <c r="B703" s="23"/>
      <c r="C703" s="24"/>
      <c r="D703" s="25"/>
      <c r="E703" s="25"/>
      <c r="F703" s="25"/>
      <c r="G703" s="2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9.5" customHeight="1" x14ac:dyDescent="0.25">
      <c r="A704" s="23"/>
      <c r="B704" s="23"/>
      <c r="C704" s="24"/>
      <c r="D704" s="25"/>
      <c r="E704" s="25"/>
      <c r="F704" s="25"/>
      <c r="G704" s="2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9.5" customHeight="1" x14ac:dyDescent="0.25">
      <c r="A705" s="23"/>
      <c r="B705" s="23"/>
      <c r="C705" s="24"/>
      <c r="D705" s="25"/>
      <c r="E705" s="25"/>
      <c r="F705" s="25"/>
      <c r="G705" s="2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9.5" customHeight="1" x14ac:dyDescent="0.25">
      <c r="A706" s="23"/>
      <c r="B706" s="23"/>
      <c r="C706" s="24"/>
      <c r="D706" s="25"/>
      <c r="E706" s="25"/>
      <c r="F706" s="25"/>
      <c r="G706" s="2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9.5" customHeight="1" x14ac:dyDescent="0.25">
      <c r="A707" s="23"/>
      <c r="B707" s="23"/>
      <c r="C707" s="24"/>
      <c r="D707" s="25"/>
      <c r="E707" s="25"/>
      <c r="F707" s="25"/>
      <c r="G707" s="2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9.5" customHeight="1" x14ac:dyDescent="0.25">
      <c r="A708" s="23"/>
      <c r="B708" s="23"/>
      <c r="C708" s="24"/>
      <c r="D708" s="25"/>
      <c r="E708" s="25"/>
      <c r="F708" s="25"/>
      <c r="G708" s="2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9.5" customHeight="1" x14ac:dyDescent="0.25">
      <c r="A709" s="23"/>
      <c r="B709" s="23"/>
      <c r="C709" s="24"/>
      <c r="D709" s="25"/>
      <c r="E709" s="25"/>
      <c r="F709" s="25"/>
      <c r="G709" s="2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9.5" customHeight="1" x14ac:dyDescent="0.25">
      <c r="A710" s="23"/>
      <c r="B710" s="23"/>
      <c r="C710" s="24"/>
      <c r="D710" s="25"/>
      <c r="E710" s="25"/>
      <c r="F710" s="25"/>
      <c r="G710" s="2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9.5" customHeight="1" x14ac:dyDescent="0.25">
      <c r="A711" s="23"/>
      <c r="B711" s="23"/>
      <c r="C711" s="24"/>
      <c r="D711" s="25"/>
      <c r="E711" s="25"/>
      <c r="F711" s="25"/>
      <c r="G711" s="2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9.5" customHeight="1" x14ac:dyDescent="0.25">
      <c r="A712" s="23"/>
      <c r="B712" s="23"/>
      <c r="C712" s="24"/>
      <c r="D712" s="25"/>
      <c r="E712" s="25"/>
      <c r="F712" s="25"/>
      <c r="G712" s="2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9.5" customHeight="1" x14ac:dyDescent="0.25">
      <c r="A713" s="23"/>
      <c r="B713" s="23"/>
      <c r="C713" s="24"/>
      <c r="D713" s="25"/>
      <c r="E713" s="25"/>
      <c r="F713" s="25"/>
      <c r="G713" s="2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9.5" customHeight="1" x14ac:dyDescent="0.25">
      <c r="A714" s="23"/>
      <c r="B714" s="23"/>
      <c r="C714" s="24"/>
      <c r="D714" s="25"/>
      <c r="E714" s="25"/>
      <c r="F714" s="25"/>
      <c r="G714" s="2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9.5" customHeight="1" x14ac:dyDescent="0.25">
      <c r="A715" s="23"/>
      <c r="B715" s="23"/>
      <c r="C715" s="24"/>
      <c r="D715" s="25"/>
      <c r="E715" s="25"/>
      <c r="F715" s="25"/>
      <c r="G715" s="2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9.5" customHeight="1" x14ac:dyDescent="0.25">
      <c r="A716" s="23"/>
      <c r="B716" s="23"/>
      <c r="C716" s="24"/>
      <c r="D716" s="25"/>
      <c r="E716" s="25"/>
      <c r="F716" s="25"/>
      <c r="G716" s="2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9.5" customHeight="1" x14ac:dyDescent="0.25">
      <c r="A717" s="23"/>
      <c r="B717" s="23"/>
      <c r="C717" s="24"/>
      <c r="D717" s="25"/>
      <c r="E717" s="25"/>
      <c r="F717" s="25"/>
      <c r="G717" s="2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9.5" customHeight="1" x14ac:dyDescent="0.25">
      <c r="A718" s="23"/>
      <c r="B718" s="23"/>
      <c r="C718" s="24"/>
      <c r="D718" s="25"/>
      <c r="E718" s="25"/>
      <c r="F718" s="25"/>
      <c r="G718" s="2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9.5" customHeight="1" x14ac:dyDescent="0.25">
      <c r="A719" s="23"/>
      <c r="B719" s="23"/>
      <c r="C719" s="24"/>
      <c r="D719" s="25"/>
      <c r="E719" s="25"/>
      <c r="F719" s="25"/>
      <c r="G719" s="2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9.5" customHeight="1" x14ac:dyDescent="0.25">
      <c r="A720" s="23"/>
      <c r="B720" s="23"/>
      <c r="C720" s="24"/>
      <c r="D720" s="25"/>
      <c r="E720" s="25"/>
      <c r="F720" s="25"/>
      <c r="G720" s="2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9.5" customHeight="1" x14ac:dyDescent="0.25">
      <c r="A721" s="23"/>
      <c r="B721" s="23"/>
      <c r="C721" s="24"/>
      <c r="D721" s="25"/>
      <c r="E721" s="25"/>
      <c r="F721" s="25"/>
      <c r="G721" s="2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9.5" customHeight="1" x14ac:dyDescent="0.25">
      <c r="A722" s="23"/>
      <c r="B722" s="23"/>
      <c r="C722" s="24"/>
      <c r="D722" s="25"/>
      <c r="E722" s="25"/>
      <c r="F722" s="25"/>
      <c r="G722" s="2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9.5" customHeight="1" x14ac:dyDescent="0.25">
      <c r="A723" s="23"/>
      <c r="B723" s="23"/>
      <c r="C723" s="24"/>
      <c r="D723" s="25"/>
      <c r="E723" s="25"/>
      <c r="F723" s="25"/>
      <c r="G723" s="2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9.5" customHeight="1" x14ac:dyDescent="0.25">
      <c r="A724" s="23"/>
      <c r="B724" s="23"/>
      <c r="C724" s="24"/>
      <c r="D724" s="25"/>
      <c r="E724" s="25"/>
      <c r="F724" s="25"/>
      <c r="G724" s="2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9.5" customHeight="1" x14ac:dyDescent="0.25">
      <c r="A725" s="23"/>
      <c r="B725" s="23"/>
      <c r="C725" s="24"/>
      <c r="D725" s="25"/>
      <c r="E725" s="25"/>
      <c r="F725" s="25"/>
      <c r="G725" s="2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9.5" customHeight="1" x14ac:dyDescent="0.25">
      <c r="A726" s="23"/>
      <c r="B726" s="23"/>
      <c r="C726" s="24"/>
      <c r="D726" s="25"/>
      <c r="E726" s="25"/>
      <c r="F726" s="25"/>
      <c r="G726" s="2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9.5" customHeight="1" x14ac:dyDescent="0.25">
      <c r="A727" s="23"/>
      <c r="B727" s="23"/>
      <c r="C727" s="24"/>
      <c r="D727" s="25"/>
      <c r="E727" s="25"/>
      <c r="F727" s="25"/>
      <c r="G727" s="2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9.5" customHeight="1" x14ac:dyDescent="0.25">
      <c r="A728" s="23"/>
      <c r="B728" s="23"/>
      <c r="C728" s="24"/>
      <c r="D728" s="25"/>
      <c r="E728" s="25"/>
      <c r="F728" s="25"/>
      <c r="G728" s="2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9.5" customHeight="1" x14ac:dyDescent="0.25">
      <c r="A729" s="23"/>
      <c r="B729" s="23"/>
      <c r="C729" s="24"/>
      <c r="D729" s="25"/>
      <c r="E729" s="25"/>
      <c r="F729" s="25"/>
      <c r="G729" s="2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9.5" customHeight="1" x14ac:dyDescent="0.25">
      <c r="A730" s="23"/>
      <c r="B730" s="23"/>
      <c r="C730" s="24"/>
      <c r="D730" s="25"/>
      <c r="E730" s="25"/>
      <c r="F730" s="25"/>
      <c r="G730" s="2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9.5" customHeight="1" x14ac:dyDescent="0.25">
      <c r="A731" s="23"/>
      <c r="B731" s="23"/>
      <c r="C731" s="24"/>
      <c r="D731" s="25"/>
      <c r="E731" s="25"/>
      <c r="F731" s="25"/>
      <c r="G731" s="2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9.5" customHeight="1" x14ac:dyDescent="0.25">
      <c r="A732" s="23"/>
      <c r="B732" s="23"/>
      <c r="C732" s="24"/>
      <c r="D732" s="25"/>
      <c r="E732" s="25"/>
      <c r="F732" s="25"/>
      <c r="G732" s="2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9.5" customHeight="1" x14ac:dyDescent="0.25">
      <c r="A733" s="23"/>
      <c r="B733" s="23"/>
      <c r="C733" s="24"/>
      <c r="D733" s="25"/>
      <c r="E733" s="25"/>
      <c r="F733" s="25"/>
      <c r="G733" s="2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9.5" customHeight="1" x14ac:dyDescent="0.25">
      <c r="A734" s="23"/>
      <c r="B734" s="23"/>
      <c r="C734" s="24"/>
      <c r="D734" s="25"/>
      <c r="E734" s="25"/>
      <c r="F734" s="25"/>
      <c r="G734" s="2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9.5" customHeight="1" x14ac:dyDescent="0.25">
      <c r="A735" s="23"/>
      <c r="B735" s="23"/>
      <c r="C735" s="24"/>
      <c r="D735" s="25"/>
      <c r="E735" s="25"/>
      <c r="F735" s="25"/>
      <c r="G735" s="2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9.5" customHeight="1" x14ac:dyDescent="0.25">
      <c r="A736" s="23"/>
      <c r="B736" s="23"/>
      <c r="C736" s="24"/>
      <c r="D736" s="25"/>
      <c r="E736" s="25"/>
      <c r="F736" s="25"/>
      <c r="G736" s="2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9.5" customHeight="1" x14ac:dyDescent="0.25">
      <c r="A737" s="23"/>
      <c r="B737" s="23"/>
      <c r="C737" s="24"/>
      <c r="D737" s="25"/>
      <c r="E737" s="25"/>
      <c r="F737" s="25"/>
      <c r="G737" s="2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9.5" customHeight="1" x14ac:dyDescent="0.25">
      <c r="A738" s="23"/>
      <c r="B738" s="23"/>
      <c r="C738" s="24"/>
      <c r="D738" s="25"/>
      <c r="E738" s="25"/>
      <c r="F738" s="25"/>
      <c r="G738" s="2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9.5" customHeight="1" x14ac:dyDescent="0.25">
      <c r="A739" s="23"/>
      <c r="B739" s="23"/>
      <c r="C739" s="24"/>
      <c r="D739" s="25"/>
      <c r="E739" s="25"/>
      <c r="F739" s="25"/>
      <c r="G739" s="2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9.5" customHeight="1" x14ac:dyDescent="0.25">
      <c r="A740" s="23"/>
      <c r="B740" s="23"/>
      <c r="C740" s="24"/>
      <c r="D740" s="25"/>
      <c r="E740" s="25"/>
      <c r="F740" s="25"/>
      <c r="G740" s="2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9.5" customHeight="1" x14ac:dyDescent="0.25">
      <c r="A741" s="23"/>
      <c r="B741" s="23"/>
      <c r="C741" s="24"/>
      <c r="D741" s="25"/>
      <c r="E741" s="25"/>
      <c r="F741" s="25"/>
      <c r="G741" s="2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9.5" customHeight="1" x14ac:dyDescent="0.25">
      <c r="A742" s="23"/>
      <c r="B742" s="23"/>
      <c r="C742" s="24"/>
      <c r="D742" s="25"/>
      <c r="E742" s="25"/>
      <c r="F742" s="25"/>
      <c r="G742" s="2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9.5" customHeight="1" x14ac:dyDescent="0.25">
      <c r="A743" s="23"/>
      <c r="B743" s="23"/>
      <c r="C743" s="24"/>
      <c r="D743" s="25"/>
      <c r="E743" s="25"/>
      <c r="F743" s="25"/>
      <c r="G743" s="2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9.5" customHeight="1" x14ac:dyDescent="0.25">
      <c r="A744" s="23"/>
      <c r="B744" s="23"/>
      <c r="C744" s="24"/>
      <c r="D744" s="25"/>
      <c r="E744" s="25"/>
      <c r="F744" s="25"/>
      <c r="G744" s="2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9.5" customHeight="1" x14ac:dyDescent="0.25">
      <c r="A745" s="23"/>
      <c r="B745" s="23"/>
      <c r="C745" s="24"/>
      <c r="D745" s="25"/>
      <c r="E745" s="25"/>
      <c r="F745" s="25"/>
      <c r="G745" s="2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9.5" customHeight="1" x14ac:dyDescent="0.25">
      <c r="A746" s="23"/>
      <c r="B746" s="23"/>
      <c r="C746" s="24"/>
      <c r="D746" s="25"/>
      <c r="E746" s="25"/>
      <c r="F746" s="25"/>
      <c r="G746" s="2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9.5" customHeight="1" x14ac:dyDescent="0.25">
      <c r="A747" s="23"/>
      <c r="B747" s="23"/>
      <c r="C747" s="24"/>
      <c r="D747" s="25"/>
      <c r="E747" s="25"/>
      <c r="F747" s="25"/>
      <c r="G747" s="2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9.5" customHeight="1" x14ac:dyDescent="0.25">
      <c r="A748" s="23"/>
      <c r="B748" s="23"/>
      <c r="C748" s="24"/>
      <c r="D748" s="25"/>
      <c r="E748" s="25"/>
      <c r="F748" s="25"/>
      <c r="G748" s="2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9.5" customHeight="1" x14ac:dyDescent="0.25">
      <c r="A749" s="23"/>
      <c r="B749" s="23"/>
      <c r="C749" s="24"/>
      <c r="D749" s="25"/>
      <c r="E749" s="25"/>
      <c r="F749" s="25"/>
      <c r="G749" s="2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9.5" customHeight="1" x14ac:dyDescent="0.25">
      <c r="A750" s="23"/>
      <c r="B750" s="23"/>
      <c r="C750" s="24"/>
      <c r="D750" s="25"/>
      <c r="E750" s="25"/>
      <c r="F750" s="25"/>
      <c r="G750" s="2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9.5" customHeight="1" x14ac:dyDescent="0.25">
      <c r="A751" s="23"/>
      <c r="B751" s="23"/>
      <c r="C751" s="24"/>
      <c r="D751" s="25"/>
      <c r="E751" s="25"/>
      <c r="F751" s="25"/>
      <c r="G751" s="2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9.5" customHeight="1" x14ac:dyDescent="0.25">
      <c r="A752" s="23"/>
      <c r="B752" s="23"/>
      <c r="C752" s="24"/>
      <c r="D752" s="25"/>
      <c r="E752" s="25"/>
      <c r="F752" s="25"/>
      <c r="G752" s="2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9.5" customHeight="1" x14ac:dyDescent="0.25">
      <c r="A753" s="23"/>
      <c r="B753" s="23"/>
      <c r="C753" s="24"/>
      <c r="D753" s="25"/>
      <c r="E753" s="25"/>
      <c r="F753" s="25"/>
      <c r="G753" s="2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9.5" customHeight="1" x14ac:dyDescent="0.25">
      <c r="A754" s="23"/>
      <c r="B754" s="23"/>
      <c r="C754" s="24"/>
      <c r="D754" s="25"/>
      <c r="E754" s="25"/>
      <c r="F754" s="25"/>
      <c r="G754" s="2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9.5" customHeight="1" x14ac:dyDescent="0.25">
      <c r="A755" s="23"/>
      <c r="B755" s="23"/>
      <c r="C755" s="24"/>
      <c r="D755" s="25"/>
      <c r="E755" s="25"/>
      <c r="F755" s="25"/>
      <c r="G755" s="2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9.5" customHeight="1" x14ac:dyDescent="0.25">
      <c r="A756" s="23"/>
      <c r="B756" s="23"/>
      <c r="C756" s="24"/>
      <c r="D756" s="25"/>
      <c r="E756" s="25"/>
      <c r="F756" s="25"/>
      <c r="G756" s="2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9.5" customHeight="1" x14ac:dyDescent="0.25">
      <c r="A757" s="23"/>
      <c r="B757" s="23"/>
      <c r="C757" s="24"/>
      <c r="D757" s="25"/>
      <c r="E757" s="25"/>
      <c r="F757" s="25"/>
      <c r="G757" s="2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9.5" customHeight="1" x14ac:dyDescent="0.25">
      <c r="A758" s="23"/>
      <c r="B758" s="23"/>
      <c r="C758" s="24"/>
      <c r="D758" s="25"/>
      <c r="E758" s="25"/>
      <c r="F758" s="25"/>
      <c r="G758" s="2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9.5" customHeight="1" x14ac:dyDescent="0.25">
      <c r="A759" s="23"/>
      <c r="B759" s="23"/>
      <c r="C759" s="24"/>
      <c r="D759" s="25"/>
      <c r="E759" s="25"/>
      <c r="F759" s="25"/>
      <c r="G759" s="2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9.5" customHeight="1" x14ac:dyDescent="0.25">
      <c r="A760" s="23"/>
      <c r="B760" s="23"/>
      <c r="C760" s="24"/>
      <c r="D760" s="25"/>
      <c r="E760" s="25"/>
      <c r="F760" s="25"/>
      <c r="G760" s="2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9.5" customHeight="1" x14ac:dyDescent="0.25">
      <c r="A761" s="23"/>
      <c r="B761" s="23"/>
      <c r="C761" s="24"/>
      <c r="D761" s="25"/>
      <c r="E761" s="25"/>
      <c r="F761" s="25"/>
      <c r="G761" s="2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9.5" customHeight="1" x14ac:dyDescent="0.25">
      <c r="A762" s="23"/>
      <c r="B762" s="23"/>
      <c r="C762" s="24"/>
      <c r="D762" s="25"/>
      <c r="E762" s="25"/>
      <c r="F762" s="25"/>
      <c r="G762" s="2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9.5" customHeight="1" x14ac:dyDescent="0.25">
      <c r="A763" s="23"/>
      <c r="B763" s="23"/>
      <c r="C763" s="24"/>
      <c r="D763" s="25"/>
      <c r="E763" s="25"/>
      <c r="F763" s="25"/>
      <c r="G763" s="2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9.5" customHeight="1" x14ac:dyDescent="0.25">
      <c r="A764" s="23"/>
      <c r="B764" s="23"/>
      <c r="C764" s="24"/>
      <c r="D764" s="25"/>
      <c r="E764" s="25"/>
      <c r="F764" s="25"/>
      <c r="G764" s="2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9.5" customHeight="1" x14ac:dyDescent="0.25">
      <c r="A765" s="23"/>
      <c r="B765" s="23"/>
      <c r="C765" s="24"/>
      <c r="D765" s="25"/>
      <c r="E765" s="25"/>
      <c r="F765" s="25"/>
      <c r="G765" s="2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9.5" customHeight="1" x14ac:dyDescent="0.25">
      <c r="A766" s="23"/>
      <c r="B766" s="23"/>
      <c r="C766" s="24"/>
      <c r="D766" s="25"/>
      <c r="E766" s="25"/>
      <c r="F766" s="25"/>
      <c r="G766" s="2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9.5" customHeight="1" x14ac:dyDescent="0.25">
      <c r="A767" s="23"/>
      <c r="B767" s="23"/>
      <c r="C767" s="24"/>
      <c r="D767" s="25"/>
      <c r="E767" s="25"/>
      <c r="F767" s="25"/>
      <c r="G767" s="2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9.5" customHeight="1" x14ac:dyDescent="0.25">
      <c r="A768" s="23"/>
      <c r="B768" s="23"/>
      <c r="C768" s="24"/>
      <c r="D768" s="25"/>
      <c r="E768" s="25"/>
      <c r="F768" s="25"/>
      <c r="G768" s="2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9.5" customHeight="1" x14ac:dyDescent="0.25">
      <c r="A769" s="23"/>
      <c r="B769" s="23"/>
      <c r="C769" s="24"/>
      <c r="D769" s="25"/>
      <c r="E769" s="25"/>
      <c r="F769" s="25"/>
      <c r="G769" s="2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9.5" customHeight="1" x14ac:dyDescent="0.25">
      <c r="A770" s="23"/>
      <c r="B770" s="23"/>
      <c r="C770" s="24"/>
      <c r="D770" s="25"/>
      <c r="E770" s="25"/>
      <c r="F770" s="25"/>
      <c r="G770" s="2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9.5" customHeight="1" x14ac:dyDescent="0.25">
      <c r="A771" s="23"/>
      <c r="B771" s="23"/>
      <c r="C771" s="24"/>
      <c r="D771" s="25"/>
      <c r="E771" s="25"/>
      <c r="F771" s="25"/>
      <c r="G771" s="2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9.5" customHeight="1" x14ac:dyDescent="0.25">
      <c r="A772" s="23"/>
      <c r="B772" s="23"/>
      <c r="C772" s="24"/>
      <c r="D772" s="25"/>
      <c r="E772" s="25"/>
      <c r="F772" s="25"/>
      <c r="G772" s="2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9.5" customHeight="1" x14ac:dyDescent="0.25">
      <c r="A773" s="23"/>
      <c r="B773" s="23"/>
      <c r="C773" s="24"/>
      <c r="D773" s="25"/>
      <c r="E773" s="25"/>
      <c r="F773" s="25"/>
      <c r="G773" s="2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9.5" customHeight="1" x14ac:dyDescent="0.25">
      <c r="A774" s="23"/>
      <c r="B774" s="23"/>
      <c r="C774" s="24"/>
      <c r="D774" s="25"/>
      <c r="E774" s="25"/>
      <c r="F774" s="25"/>
      <c r="G774" s="2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9.5" customHeight="1" x14ac:dyDescent="0.25">
      <c r="A775" s="23"/>
      <c r="B775" s="23"/>
      <c r="C775" s="24"/>
      <c r="D775" s="25"/>
      <c r="E775" s="25"/>
      <c r="F775" s="25"/>
      <c r="G775" s="2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9.5" customHeight="1" x14ac:dyDescent="0.25">
      <c r="A776" s="23"/>
      <c r="B776" s="23"/>
      <c r="C776" s="24"/>
      <c r="D776" s="25"/>
      <c r="E776" s="25"/>
      <c r="F776" s="25"/>
      <c r="G776" s="2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9.5" customHeight="1" x14ac:dyDescent="0.25">
      <c r="A777" s="23"/>
      <c r="B777" s="23"/>
      <c r="C777" s="24"/>
      <c r="D777" s="25"/>
      <c r="E777" s="25"/>
      <c r="F777" s="25"/>
      <c r="G777" s="2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9.5" customHeight="1" x14ac:dyDescent="0.25">
      <c r="A778" s="23"/>
      <c r="B778" s="23"/>
      <c r="C778" s="24"/>
      <c r="D778" s="25"/>
      <c r="E778" s="25"/>
      <c r="F778" s="25"/>
      <c r="G778" s="2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9.5" customHeight="1" x14ac:dyDescent="0.25">
      <c r="A779" s="23"/>
      <c r="B779" s="23"/>
      <c r="C779" s="24"/>
      <c r="D779" s="25"/>
      <c r="E779" s="25"/>
      <c r="F779" s="25"/>
      <c r="G779" s="2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9.5" customHeight="1" x14ac:dyDescent="0.25">
      <c r="A780" s="23"/>
      <c r="B780" s="23"/>
      <c r="C780" s="24"/>
      <c r="D780" s="25"/>
      <c r="E780" s="25"/>
      <c r="F780" s="25"/>
      <c r="G780" s="2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9.5" customHeight="1" x14ac:dyDescent="0.25">
      <c r="A781" s="23"/>
      <c r="B781" s="23"/>
      <c r="C781" s="24"/>
      <c r="D781" s="25"/>
      <c r="E781" s="25"/>
      <c r="F781" s="25"/>
      <c r="G781" s="2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9.5" customHeight="1" x14ac:dyDescent="0.25">
      <c r="A782" s="23"/>
      <c r="B782" s="23"/>
      <c r="C782" s="24"/>
      <c r="D782" s="25"/>
      <c r="E782" s="25"/>
      <c r="F782" s="25"/>
      <c r="G782" s="2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9.5" customHeight="1" x14ac:dyDescent="0.25">
      <c r="A783" s="23"/>
      <c r="B783" s="23"/>
      <c r="C783" s="24"/>
      <c r="D783" s="25"/>
      <c r="E783" s="25"/>
      <c r="F783" s="25"/>
      <c r="G783" s="2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9.5" customHeight="1" x14ac:dyDescent="0.25">
      <c r="A784" s="23"/>
      <c r="B784" s="23"/>
      <c r="C784" s="24"/>
      <c r="D784" s="25"/>
      <c r="E784" s="25"/>
      <c r="F784" s="25"/>
      <c r="G784" s="2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9.5" customHeight="1" x14ac:dyDescent="0.25">
      <c r="A785" s="23"/>
      <c r="B785" s="23"/>
      <c r="C785" s="24"/>
      <c r="D785" s="25"/>
      <c r="E785" s="25"/>
      <c r="F785" s="25"/>
      <c r="G785" s="2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9.5" customHeight="1" x14ac:dyDescent="0.25">
      <c r="A786" s="23"/>
      <c r="B786" s="23"/>
      <c r="C786" s="24"/>
      <c r="D786" s="25"/>
      <c r="E786" s="25"/>
      <c r="F786" s="25"/>
      <c r="G786" s="2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9.5" customHeight="1" x14ac:dyDescent="0.25">
      <c r="A787" s="23"/>
      <c r="B787" s="23"/>
      <c r="C787" s="24"/>
      <c r="D787" s="25"/>
      <c r="E787" s="25"/>
      <c r="F787" s="25"/>
      <c r="G787" s="2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9.5" customHeight="1" x14ac:dyDescent="0.25">
      <c r="A788" s="23"/>
      <c r="B788" s="23"/>
      <c r="C788" s="24"/>
      <c r="D788" s="25"/>
      <c r="E788" s="25"/>
      <c r="F788" s="25"/>
      <c r="G788" s="2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9.5" customHeight="1" x14ac:dyDescent="0.25">
      <c r="A789" s="23"/>
      <c r="B789" s="23"/>
      <c r="C789" s="24"/>
      <c r="D789" s="25"/>
      <c r="E789" s="25"/>
      <c r="F789" s="25"/>
      <c r="G789" s="2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9.5" customHeight="1" x14ac:dyDescent="0.25">
      <c r="A790" s="23"/>
      <c r="B790" s="23"/>
      <c r="C790" s="24"/>
      <c r="D790" s="25"/>
      <c r="E790" s="25"/>
      <c r="F790" s="25"/>
      <c r="G790" s="2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9.5" customHeight="1" x14ac:dyDescent="0.25">
      <c r="A791" s="23"/>
      <c r="B791" s="23"/>
      <c r="C791" s="24"/>
      <c r="D791" s="25"/>
      <c r="E791" s="25"/>
      <c r="F791" s="25"/>
      <c r="G791" s="2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9.5" customHeight="1" x14ac:dyDescent="0.25">
      <c r="A792" s="23"/>
      <c r="B792" s="23"/>
      <c r="C792" s="24"/>
      <c r="D792" s="25"/>
      <c r="E792" s="25"/>
      <c r="F792" s="25"/>
      <c r="G792" s="2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9.5" customHeight="1" x14ac:dyDescent="0.25">
      <c r="A793" s="23"/>
      <c r="B793" s="23"/>
      <c r="C793" s="24"/>
      <c r="D793" s="25"/>
      <c r="E793" s="25"/>
      <c r="F793" s="25"/>
      <c r="G793" s="2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9.5" customHeight="1" x14ac:dyDescent="0.25">
      <c r="A794" s="23"/>
      <c r="B794" s="23"/>
      <c r="C794" s="24"/>
      <c r="D794" s="25"/>
      <c r="E794" s="25"/>
      <c r="F794" s="25"/>
      <c r="G794" s="2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9.5" customHeight="1" x14ac:dyDescent="0.25">
      <c r="A795" s="23"/>
      <c r="B795" s="23"/>
      <c r="C795" s="24"/>
      <c r="D795" s="25"/>
      <c r="E795" s="25"/>
      <c r="F795" s="25"/>
      <c r="G795" s="2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9.5" customHeight="1" x14ac:dyDescent="0.25">
      <c r="A796" s="23"/>
      <c r="B796" s="23"/>
      <c r="C796" s="24"/>
      <c r="D796" s="25"/>
      <c r="E796" s="25"/>
      <c r="F796" s="25"/>
      <c r="G796" s="2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9.5" customHeight="1" x14ac:dyDescent="0.25">
      <c r="A797" s="23"/>
      <c r="B797" s="23"/>
      <c r="C797" s="24"/>
      <c r="D797" s="25"/>
      <c r="E797" s="25"/>
      <c r="F797" s="25"/>
      <c r="G797" s="2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9.5" customHeight="1" x14ac:dyDescent="0.25">
      <c r="A798" s="23"/>
      <c r="B798" s="23"/>
      <c r="C798" s="24"/>
      <c r="D798" s="25"/>
      <c r="E798" s="25"/>
      <c r="F798" s="25"/>
      <c r="G798" s="2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9.5" customHeight="1" x14ac:dyDescent="0.25">
      <c r="A799" s="23"/>
      <c r="B799" s="23"/>
      <c r="C799" s="24"/>
      <c r="D799" s="25"/>
      <c r="E799" s="25"/>
      <c r="F799" s="25"/>
      <c r="G799" s="2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9.5" customHeight="1" x14ac:dyDescent="0.25">
      <c r="A800" s="23"/>
      <c r="B800" s="23"/>
      <c r="C800" s="24"/>
      <c r="D800" s="25"/>
      <c r="E800" s="25"/>
      <c r="F800" s="25"/>
      <c r="G800" s="2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9.5" customHeight="1" x14ac:dyDescent="0.25">
      <c r="A801" s="23"/>
      <c r="B801" s="23"/>
      <c r="C801" s="24"/>
      <c r="D801" s="25"/>
      <c r="E801" s="25"/>
      <c r="F801" s="25"/>
      <c r="G801" s="2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9.5" customHeight="1" x14ac:dyDescent="0.25">
      <c r="A802" s="23"/>
      <c r="B802" s="23"/>
      <c r="C802" s="24"/>
      <c r="D802" s="25"/>
      <c r="E802" s="25"/>
      <c r="F802" s="25"/>
      <c r="G802" s="2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9.5" customHeight="1" x14ac:dyDescent="0.25">
      <c r="A803" s="23"/>
      <c r="B803" s="23"/>
      <c r="C803" s="24"/>
      <c r="D803" s="25"/>
      <c r="E803" s="25"/>
      <c r="F803" s="25"/>
      <c r="G803" s="2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9.5" customHeight="1" x14ac:dyDescent="0.25">
      <c r="A804" s="23"/>
      <c r="B804" s="23"/>
      <c r="C804" s="24"/>
      <c r="D804" s="25"/>
      <c r="E804" s="25"/>
      <c r="F804" s="25"/>
      <c r="G804" s="2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9.5" customHeight="1" x14ac:dyDescent="0.25">
      <c r="A805" s="23"/>
      <c r="B805" s="23"/>
      <c r="C805" s="24"/>
      <c r="D805" s="25"/>
      <c r="E805" s="25"/>
      <c r="F805" s="25"/>
      <c r="G805" s="2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9.5" customHeight="1" x14ac:dyDescent="0.25">
      <c r="A806" s="23"/>
      <c r="B806" s="23"/>
      <c r="C806" s="24"/>
      <c r="D806" s="25"/>
      <c r="E806" s="25"/>
      <c r="F806" s="25"/>
      <c r="G806" s="2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9.5" customHeight="1" x14ac:dyDescent="0.25">
      <c r="A807" s="23"/>
      <c r="B807" s="23"/>
      <c r="C807" s="24"/>
      <c r="D807" s="25"/>
      <c r="E807" s="25"/>
      <c r="F807" s="25"/>
      <c r="G807" s="2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9.5" customHeight="1" x14ac:dyDescent="0.25">
      <c r="A808" s="23"/>
      <c r="B808" s="23"/>
      <c r="C808" s="24"/>
      <c r="D808" s="25"/>
      <c r="E808" s="25"/>
      <c r="F808" s="25"/>
      <c r="G808" s="2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9.5" customHeight="1" x14ac:dyDescent="0.25">
      <c r="A809" s="23"/>
      <c r="B809" s="23"/>
      <c r="C809" s="24"/>
      <c r="D809" s="25"/>
      <c r="E809" s="25"/>
      <c r="F809" s="25"/>
      <c r="G809" s="2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9.5" customHeight="1" x14ac:dyDescent="0.25">
      <c r="A810" s="23"/>
      <c r="B810" s="23"/>
      <c r="C810" s="24"/>
      <c r="D810" s="25"/>
      <c r="E810" s="25"/>
      <c r="F810" s="25"/>
      <c r="G810" s="2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9.5" customHeight="1" x14ac:dyDescent="0.25">
      <c r="A811" s="23"/>
      <c r="B811" s="23"/>
      <c r="C811" s="24"/>
      <c r="D811" s="25"/>
      <c r="E811" s="25"/>
      <c r="F811" s="25"/>
      <c r="G811" s="2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9.5" customHeight="1" x14ac:dyDescent="0.25">
      <c r="A812" s="23"/>
      <c r="B812" s="23"/>
      <c r="C812" s="24"/>
      <c r="D812" s="25"/>
      <c r="E812" s="25"/>
      <c r="F812" s="25"/>
      <c r="G812" s="2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9.5" customHeight="1" x14ac:dyDescent="0.25">
      <c r="A813" s="23"/>
      <c r="B813" s="23"/>
      <c r="C813" s="24"/>
      <c r="D813" s="25"/>
      <c r="E813" s="25"/>
      <c r="F813" s="25"/>
      <c r="G813" s="2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9.5" customHeight="1" x14ac:dyDescent="0.25">
      <c r="A814" s="23"/>
      <c r="B814" s="23"/>
      <c r="C814" s="24"/>
      <c r="D814" s="25"/>
      <c r="E814" s="25"/>
      <c r="F814" s="25"/>
      <c r="G814" s="2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9.5" customHeight="1" x14ac:dyDescent="0.25">
      <c r="A815" s="23"/>
      <c r="B815" s="23"/>
      <c r="C815" s="24"/>
      <c r="D815" s="25"/>
      <c r="E815" s="25"/>
      <c r="F815" s="25"/>
      <c r="G815" s="2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9.5" customHeight="1" x14ac:dyDescent="0.25">
      <c r="A816" s="23"/>
      <c r="B816" s="23"/>
      <c r="C816" s="24"/>
      <c r="D816" s="25"/>
      <c r="E816" s="25"/>
      <c r="F816" s="25"/>
      <c r="G816" s="2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9.5" customHeight="1" x14ac:dyDescent="0.25">
      <c r="A817" s="23"/>
      <c r="B817" s="23"/>
      <c r="C817" s="24"/>
      <c r="D817" s="25"/>
      <c r="E817" s="25"/>
      <c r="F817" s="25"/>
      <c r="G817" s="2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9.5" customHeight="1" x14ac:dyDescent="0.25">
      <c r="A818" s="23"/>
      <c r="B818" s="23"/>
      <c r="C818" s="24"/>
      <c r="D818" s="25"/>
      <c r="E818" s="25"/>
      <c r="F818" s="25"/>
      <c r="G818" s="2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9.5" customHeight="1" x14ac:dyDescent="0.25">
      <c r="A819" s="23"/>
      <c r="B819" s="23"/>
      <c r="C819" s="24"/>
      <c r="D819" s="25"/>
      <c r="E819" s="25"/>
      <c r="F819" s="25"/>
      <c r="G819" s="2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9.5" customHeight="1" x14ac:dyDescent="0.25">
      <c r="A820" s="23"/>
      <c r="B820" s="23"/>
      <c r="C820" s="24"/>
      <c r="D820" s="25"/>
      <c r="E820" s="25"/>
      <c r="F820" s="25"/>
      <c r="G820" s="2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9.5" customHeight="1" x14ac:dyDescent="0.25">
      <c r="A821" s="23"/>
      <c r="B821" s="23"/>
      <c r="C821" s="24"/>
      <c r="D821" s="25"/>
      <c r="E821" s="25"/>
      <c r="F821" s="25"/>
      <c r="G821" s="2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9.5" customHeight="1" x14ac:dyDescent="0.25">
      <c r="A822" s="23"/>
      <c r="B822" s="23"/>
      <c r="C822" s="24"/>
      <c r="D822" s="25"/>
      <c r="E822" s="25"/>
      <c r="F822" s="25"/>
      <c r="G822" s="2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9.5" customHeight="1" x14ac:dyDescent="0.25">
      <c r="A823" s="23"/>
      <c r="B823" s="23"/>
      <c r="C823" s="24"/>
      <c r="D823" s="25"/>
      <c r="E823" s="25"/>
      <c r="F823" s="25"/>
      <c r="G823" s="2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9.5" customHeight="1" x14ac:dyDescent="0.25">
      <c r="A824" s="23"/>
      <c r="B824" s="23"/>
      <c r="C824" s="24"/>
      <c r="D824" s="25"/>
      <c r="E824" s="25"/>
      <c r="F824" s="25"/>
      <c r="G824" s="2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9.5" customHeight="1" x14ac:dyDescent="0.25">
      <c r="A825" s="23"/>
      <c r="B825" s="23"/>
      <c r="C825" s="24"/>
      <c r="D825" s="25"/>
      <c r="E825" s="25"/>
      <c r="F825" s="25"/>
      <c r="G825" s="2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9.5" customHeight="1" x14ac:dyDescent="0.25">
      <c r="A826" s="23"/>
      <c r="B826" s="23"/>
      <c r="C826" s="24"/>
      <c r="D826" s="25"/>
      <c r="E826" s="25"/>
      <c r="F826" s="25"/>
      <c r="G826" s="2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9.5" customHeight="1" x14ac:dyDescent="0.25">
      <c r="A827" s="23"/>
      <c r="B827" s="23"/>
      <c r="C827" s="24"/>
      <c r="D827" s="25"/>
      <c r="E827" s="25"/>
      <c r="F827" s="25"/>
      <c r="G827" s="2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9.5" customHeight="1" x14ac:dyDescent="0.25">
      <c r="A828" s="23"/>
      <c r="B828" s="23"/>
      <c r="C828" s="24"/>
      <c r="D828" s="25"/>
      <c r="E828" s="25"/>
      <c r="F828" s="25"/>
      <c r="G828" s="2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9.5" customHeight="1" x14ac:dyDescent="0.25">
      <c r="A829" s="23"/>
      <c r="B829" s="23"/>
      <c r="C829" s="24"/>
      <c r="D829" s="25"/>
      <c r="E829" s="25"/>
      <c r="F829" s="25"/>
      <c r="G829" s="2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9.5" customHeight="1" x14ac:dyDescent="0.25">
      <c r="A830" s="23"/>
      <c r="B830" s="23"/>
      <c r="C830" s="24"/>
      <c r="D830" s="25"/>
      <c r="E830" s="25"/>
      <c r="F830" s="25"/>
      <c r="G830" s="2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9.5" customHeight="1" x14ac:dyDescent="0.25">
      <c r="A831" s="23"/>
      <c r="B831" s="23"/>
      <c r="C831" s="24"/>
      <c r="D831" s="25"/>
      <c r="E831" s="25"/>
      <c r="F831" s="25"/>
      <c r="G831" s="2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9.5" customHeight="1" x14ac:dyDescent="0.25">
      <c r="A832" s="23"/>
      <c r="B832" s="23"/>
      <c r="C832" s="24"/>
      <c r="D832" s="25"/>
      <c r="E832" s="25"/>
      <c r="F832" s="25"/>
      <c r="G832" s="2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9.5" customHeight="1" x14ac:dyDescent="0.25">
      <c r="A833" s="23"/>
      <c r="B833" s="23"/>
      <c r="C833" s="24"/>
      <c r="D833" s="25"/>
      <c r="E833" s="25"/>
      <c r="F833" s="25"/>
      <c r="G833" s="2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9.5" customHeight="1" x14ac:dyDescent="0.25">
      <c r="A834" s="23"/>
      <c r="B834" s="23"/>
      <c r="C834" s="24"/>
      <c r="D834" s="25"/>
      <c r="E834" s="25"/>
      <c r="F834" s="25"/>
      <c r="G834" s="2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9.5" customHeight="1" x14ac:dyDescent="0.25">
      <c r="A835" s="23"/>
      <c r="B835" s="23"/>
      <c r="C835" s="24"/>
      <c r="D835" s="25"/>
      <c r="E835" s="25"/>
      <c r="F835" s="25"/>
      <c r="G835" s="2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9.5" customHeight="1" x14ac:dyDescent="0.25">
      <c r="A836" s="23"/>
      <c r="B836" s="23"/>
      <c r="C836" s="24"/>
      <c r="D836" s="25"/>
      <c r="E836" s="25"/>
      <c r="F836" s="25"/>
      <c r="G836" s="2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9.5" customHeight="1" x14ac:dyDescent="0.25">
      <c r="A837" s="23"/>
      <c r="B837" s="23"/>
      <c r="C837" s="24"/>
      <c r="D837" s="25"/>
      <c r="E837" s="25"/>
      <c r="F837" s="25"/>
      <c r="G837" s="2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9.5" customHeight="1" x14ac:dyDescent="0.25">
      <c r="A838" s="23"/>
      <c r="B838" s="23"/>
      <c r="C838" s="24"/>
      <c r="D838" s="25"/>
      <c r="E838" s="25"/>
      <c r="F838" s="25"/>
      <c r="G838" s="2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9.5" customHeight="1" x14ac:dyDescent="0.25">
      <c r="A839" s="23"/>
      <c r="B839" s="23"/>
      <c r="C839" s="24"/>
      <c r="D839" s="25"/>
      <c r="E839" s="25"/>
      <c r="F839" s="25"/>
      <c r="G839" s="2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9.5" customHeight="1" x14ac:dyDescent="0.25">
      <c r="A840" s="23"/>
      <c r="B840" s="23"/>
      <c r="C840" s="24"/>
      <c r="D840" s="25"/>
      <c r="E840" s="25"/>
      <c r="F840" s="25"/>
      <c r="G840" s="2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9.5" customHeight="1" x14ac:dyDescent="0.25">
      <c r="A841" s="23"/>
      <c r="B841" s="23"/>
      <c r="C841" s="24"/>
      <c r="D841" s="25"/>
      <c r="E841" s="25"/>
      <c r="F841" s="25"/>
      <c r="G841" s="2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9.5" customHeight="1" x14ac:dyDescent="0.25">
      <c r="A842" s="23"/>
      <c r="B842" s="23"/>
      <c r="C842" s="24"/>
      <c r="D842" s="25"/>
      <c r="E842" s="25"/>
      <c r="F842" s="25"/>
      <c r="G842" s="2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9.5" customHeight="1" x14ac:dyDescent="0.25">
      <c r="A843" s="23"/>
      <c r="B843" s="23"/>
      <c r="C843" s="24"/>
      <c r="D843" s="25"/>
      <c r="E843" s="25"/>
      <c r="F843" s="25"/>
      <c r="G843" s="2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9.5" customHeight="1" x14ac:dyDescent="0.25">
      <c r="A844" s="23"/>
      <c r="B844" s="23"/>
      <c r="C844" s="24"/>
      <c r="D844" s="25"/>
      <c r="E844" s="25"/>
      <c r="F844" s="25"/>
      <c r="G844" s="2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9.5" customHeight="1" x14ac:dyDescent="0.25">
      <c r="A845" s="23"/>
      <c r="B845" s="23"/>
      <c r="C845" s="24"/>
      <c r="D845" s="25"/>
      <c r="E845" s="25"/>
      <c r="F845" s="25"/>
      <c r="G845" s="2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9.5" customHeight="1" x14ac:dyDescent="0.25">
      <c r="A846" s="23"/>
      <c r="B846" s="23"/>
      <c r="C846" s="24"/>
      <c r="D846" s="25"/>
      <c r="E846" s="25"/>
      <c r="F846" s="25"/>
      <c r="G846" s="2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9.5" customHeight="1" x14ac:dyDescent="0.25">
      <c r="A847" s="23"/>
      <c r="B847" s="23"/>
      <c r="C847" s="24"/>
      <c r="D847" s="25"/>
      <c r="E847" s="25"/>
      <c r="F847" s="25"/>
      <c r="G847" s="2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9.5" customHeight="1" x14ac:dyDescent="0.25">
      <c r="A848" s="23"/>
      <c r="B848" s="23"/>
      <c r="C848" s="24"/>
      <c r="D848" s="25"/>
      <c r="E848" s="25"/>
      <c r="F848" s="25"/>
      <c r="G848" s="2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9.5" customHeight="1" x14ac:dyDescent="0.25">
      <c r="A849" s="23"/>
      <c r="B849" s="23"/>
      <c r="C849" s="24"/>
      <c r="D849" s="25"/>
      <c r="E849" s="25"/>
      <c r="F849" s="25"/>
      <c r="G849" s="2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9.5" customHeight="1" x14ac:dyDescent="0.25">
      <c r="A850" s="23"/>
      <c r="B850" s="23"/>
      <c r="C850" s="24"/>
      <c r="D850" s="25"/>
      <c r="E850" s="25"/>
      <c r="F850" s="25"/>
      <c r="G850" s="2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9.5" customHeight="1" x14ac:dyDescent="0.25">
      <c r="A851" s="23"/>
      <c r="B851" s="23"/>
      <c r="C851" s="24"/>
      <c r="D851" s="25"/>
      <c r="E851" s="25"/>
      <c r="F851" s="25"/>
      <c r="G851" s="2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9.5" customHeight="1" x14ac:dyDescent="0.25">
      <c r="A852" s="23"/>
      <c r="B852" s="23"/>
      <c r="C852" s="24"/>
      <c r="D852" s="25"/>
      <c r="E852" s="25"/>
      <c r="F852" s="25"/>
      <c r="G852" s="2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9.5" customHeight="1" x14ac:dyDescent="0.25">
      <c r="A853" s="23"/>
      <c r="B853" s="23"/>
      <c r="C853" s="24"/>
      <c r="D853" s="25"/>
      <c r="E853" s="25"/>
      <c r="F853" s="25"/>
      <c r="G853" s="2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9.5" customHeight="1" x14ac:dyDescent="0.25">
      <c r="A854" s="23"/>
      <c r="B854" s="23"/>
      <c r="C854" s="24"/>
      <c r="D854" s="25"/>
      <c r="E854" s="25"/>
      <c r="F854" s="25"/>
      <c r="G854" s="2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9.5" customHeight="1" x14ac:dyDescent="0.25">
      <c r="A855" s="23"/>
      <c r="B855" s="23"/>
      <c r="C855" s="24"/>
      <c r="D855" s="25"/>
      <c r="E855" s="25"/>
      <c r="F855" s="25"/>
      <c r="G855" s="2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9.5" customHeight="1" x14ac:dyDescent="0.25">
      <c r="A856" s="23"/>
      <c r="B856" s="23"/>
      <c r="C856" s="24"/>
      <c r="D856" s="25"/>
      <c r="E856" s="25"/>
      <c r="F856" s="25"/>
      <c r="G856" s="2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9.5" customHeight="1" x14ac:dyDescent="0.25">
      <c r="A857" s="23"/>
      <c r="B857" s="23"/>
      <c r="C857" s="24"/>
      <c r="D857" s="25"/>
      <c r="E857" s="25"/>
      <c r="F857" s="25"/>
      <c r="G857" s="2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9.5" customHeight="1" x14ac:dyDescent="0.25">
      <c r="A858" s="23"/>
      <c r="B858" s="23"/>
      <c r="C858" s="24"/>
      <c r="D858" s="25"/>
      <c r="E858" s="25"/>
      <c r="F858" s="25"/>
      <c r="G858" s="2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9.5" customHeight="1" x14ac:dyDescent="0.25">
      <c r="A859" s="23"/>
      <c r="B859" s="23"/>
      <c r="C859" s="24"/>
      <c r="D859" s="25"/>
      <c r="E859" s="25"/>
      <c r="F859" s="25"/>
      <c r="G859" s="2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9.5" customHeight="1" x14ac:dyDescent="0.25">
      <c r="A860" s="23"/>
      <c r="B860" s="23"/>
      <c r="C860" s="24"/>
      <c r="D860" s="25"/>
      <c r="E860" s="25"/>
      <c r="F860" s="25"/>
      <c r="G860" s="2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9.5" customHeight="1" x14ac:dyDescent="0.25">
      <c r="A861" s="23"/>
      <c r="B861" s="23"/>
      <c r="C861" s="24"/>
      <c r="D861" s="25"/>
      <c r="E861" s="25"/>
      <c r="F861" s="25"/>
      <c r="G861" s="2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9.5" customHeight="1" x14ac:dyDescent="0.25">
      <c r="A862" s="23"/>
      <c r="B862" s="23"/>
      <c r="C862" s="24"/>
      <c r="D862" s="25"/>
      <c r="E862" s="25"/>
      <c r="F862" s="25"/>
      <c r="G862" s="2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9.5" customHeight="1" x14ac:dyDescent="0.25">
      <c r="A863" s="23"/>
      <c r="B863" s="23"/>
      <c r="C863" s="24"/>
      <c r="D863" s="25"/>
      <c r="E863" s="25"/>
      <c r="F863" s="25"/>
      <c r="G863" s="2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9.5" customHeight="1" x14ac:dyDescent="0.25">
      <c r="A864" s="23"/>
      <c r="B864" s="23"/>
      <c r="C864" s="24"/>
      <c r="D864" s="25"/>
      <c r="E864" s="25"/>
      <c r="F864" s="25"/>
      <c r="G864" s="2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9.5" customHeight="1" x14ac:dyDescent="0.25">
      <c r="A865" s="23"/>
      <c r="B865" s="23"/>
      <c r="C865" s="24"/>
      <c r="D865" s="25"/>
      <c r="E865" s="25"/>
      <c r="F865" s="25"/>
      <c r="G865" s="2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9.5" customHeight="1" x14ac:dyDescent="0.25">
      <c r="A866" s="23"/>
      <c r="B866" s="23"/>
      <c r="C866" s="24"/>
      <c r="D866" s="25"/>
      <c r="E866" s="25"/>
      <c r="F866" s="25"/>
      <c r="G866" s="2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9.5" customHeight="1" x14ac:dyDescent="0.25">
      <c r="A867" s="23"/>
      <c r="B867" s="23"/>
      <c r="C867" s="24"/>
      <c r="D867" s="25"/>
      <c r="E867" s="25"/>
      <c r="F867" s="25"/>
      <c r="G867" s="2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9.5" customHeight="1" x14ac:dyDescent="0.25">
      <c r="A868" s="23"/>
      <c r="B868" s="23"/>
      <c r="C868" s="24"/>
      <c r="D868" s="25"/>
      <c r="E868" s="25"/>
      <c r="F868" s="25"/>
      <c r="G868" s="2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9.5" customHeight="1" x14ac:dyDescent="0.25">
      <c r="A869" s="23"/>
      <c r="B869" s="23"/>
      <c r="C869" s="24"/>
      <c r="D869" s="25"/>
      <c r="E869" s="25"/>
      <c r="F869" s="25"/>
      <c r="G869" s="2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9.5" customHeight="1" x14ac:dyDescent="0.25">
      <c r="A870" s="23"/>
      <c r="B870" s="23"/>
      <c r="C870" s="24"/>
      <c r="D870" s="25"/>
      <c r="E870" s="25"/>
      <c r="F870" s="25"/>
      <c r="G870" s="2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9.5" customHeight="1" x14ac:dyDescent="0.25">
      <c r="A871" s="23"/>
      <c r="B871" s="23"/>
      <c r="C871" s="24"/>
      <c r="D871" s="25"/>
      <c r="E871" s="25"/>
      <c r="F871" s="25"/>
      <c r="G871" s="2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9.5" customHeight="1" x14ac:dyDescent="0.25">
      <c r="A872" s="23"/>
      <c r="B872" s="23"/>
      <c r="C872" s="24"/>
      <c r="D872" s="25"/>
      <c r="E872" s="25"/>
      <c r="F872" s="25"/>
      <c r="G872" s="2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9.5" customHeight="1" x14ac:dyDescent="0.25">
      <c r="A873" s="23"/>
      <c r="B873" s="23"/>
      <c r="C873" s="24"/>
      <c r="D873" s="25"/>
      <c r="E873" s="25"/>
      <c r="F873" s="25"/>
      <c r="G873" s="2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9.5" customHeight="1" x14ac:dyDescent="0.25">
      <c r="A874" s="23"/>
      <c r="B874" s="23"/>
      <c r="C874" s="24"/>
      <c r="D874" s="25"/>
      <c r="E874" s="25"/>
      <c r="F874" s="25"/>
      <c r="G874" s="2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9.5" customHeight="1" x14ac:dyDescent="0.25">
      <c r="A875" s="23"/>
      <c r="B875" s="23"/>
      <c r="C875" s="24"/>
      <c r="D875" s="25"/>
      <c r="E875" s="25"/>
      <c r="F875" s="25"/>
      <c r="G875" s="2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9.5" customHeight="1" x14ac:dyDescent="0.25">
      <c r="A876" s="23"/>
      <c r="B876" s="23"/>
      <c r="C876" s="24"/>
      <c r="D876" s="25"/>
      <c r="E876" s="25"/>
      <c r="F876" s="25"/>
      <c r="G876" s="2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9.5" customHeight="1" x14ac:dyDescent="0.25">
      <c r="A877" s="23"/>
      <c r="B877" s="23"/>
      <c r="C877" s="24"/>
      <c r="D877" s="25"/>
      <c r="E877" s="25"/>
      <c r="F877" s="25"/>
      <c r="G877" s="2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9.5" customHeight="1" x14ac:dyDescent="0.25">
      <c r="A878" s="23"/>
      <c r="B878" s="23"/>
      <c r="C878" s="24"/>
      <c r="D878" s="25"/>
      <c r="E878" s="25"/>
      <c r="F878" s="25"/>
      <c r="G878" s="2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9.5" customHeight="1" x14ac:dyDescent="0.25">
      <c r="A879" s="23"/>
      <c r="B879" s="23"/>
      <c r="C879" s="24"/>
      <c r="D879" s="25"/>
      <c r="E879" s="25"/>
      <c r="F879" s="25"/>
      <c r="G879" s="2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9.5" customHeight="1" x14ac:dyDescent="0.25">
      <c r="A880" s="23"/>
      <c r="B880" s="23"/>
      <c r="C880" s="24"/>
      <c r="D880" s="25"/>
      <c r="E880" s="25"/>
      <c r="F880" s="25"/>
      <c r="G880" s="2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9.5" customHeight="1" x14ac:dyDescent="0.25">
      <c r="A881" s="23"/>
      <c r="B881" s="23"/>
      <c r="C881" s="24"/>
      <c r="D881" s="25"/>
      <c r="E881" s="25"/>
      <c r="F881" s="25"/>
      <c r="G881" s="2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9.5" customHeight="1" x14ac:dyDescent="0.25">
      <c r="A882" s="23"/>
      <c r="B882" s="23"/>
      <c r="C882" s="24"/>
      <c r="D882" s="25"/>
      <c r="E882" s="25"/>
      <c r="F882" s="25"/>
      <c r="G882" s="2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9.5" customHeight="1" x14ac:dyDescent="0.25">
      <c r="A883" s="23"/>
      <c r="B883" s="23"/>
      <c r="C883" s="24"/>
      <c r="D883" s="25"/>
      <c r="E883" s="25"/>
      <c r="F883" s="25"/>
      <c r="G883" s="2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9.5" customHeight="1" x14ac:dyDescent="0.25">
      <c r="A884" s="23"/>
      <c r="B884" s="23"/>
      <c r="C884" s="24"/>
      <c r="D884" s="25"/>
      <c r="E884" s="25"/>
      <c r="F884" s="25"/>
      <c r="G884" s="2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9.5" customHeight="1" x14ac:dyDescent="0.25">
      <c r="A885" s="23"/>
      <c r="B885" s="23"/>
      <c r="C885" s="24"/>
      <c r="D885" s="25"/>
      <c r="E885" s="25"/>
      <c r="F885" s="25"/>
      <c r="G885" s="2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9.5" customHeight="1" x14ac:dyDescent="0.25">
      <c r="A886" s="23"/>
      <c r="B886" s="23"/>
      <c r="C886" s="24"/>
      <c r="D886" s="25"/>
      <c r="E886" s="25"/>
      <c r="F886" s="25"/>
      <c r="G886" s="2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9.5" customHeight="1" x14ac:dyDescent="0.25">
      <c r="A887" s="23"/>
      <c r="B887" s="23"/>
      <c r="C887" s="24"/>
      <c r="D887" s="25"/>
      <c r="E887" s="25"/>
      <c r="F887" s="25"/>
      <c r="G887" s="2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9.5" customHeight="1" x14ac:dyDescent="0.25">
      <c r="A888" s="23"/>
      <c r="B888" s="23"/>
      <c r="C888" s="24"/>
      <c r="D888" s="25"/>
      <c r="E888" s="25"/>
      <c r="F888" s="25"/>
      <c r="G888" s="2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9.5" customHeight="1" x14ac:dyDescent="0.25">
      <c r="A889" s="23"/>
      <c r="B889" s="23"/>
      <c r="C889" s="24"/>
      <c r="D889" s="25"/>
      <c r="E889" s="25"/>
      <c r="F889" s="25"/>
      <c r="G889" s="2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9.5" customHeight="1" x14ac:dyDescent="0.25">
      <c r="A890" s="23"/>
      <c r="B890" s="23"/>
      <c r="C890" s="24"/>
      <c r="D890" s="25"/>
      <c r="E890" s="25"/>
      <c r="F890" s="25"/>
      <c r="G890" s="2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9.5" customHeight="1" x14ac:dyDescent="0.25">
      <c r="A891" s="23"/>
      <c r="B891" s="23"/>
      <c r="C891" s="24"/>
      <c r="D891" s="25"/>
      <c r="E891" s="25"/>
      <c r="F891" s="25"/>
      <c r="G891" s="2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9.5" customHeight="1" x14ac:dyDescent="0.25">
      <c r="A892" s="23"/>
      <c r="B892" s="23"/>
      <c r="C892" s="24"/>
      <c r="D892" s="25"/>
      <c r="E892" s="25"/>
      <c r="F892" s="25"/>
      <c r="G892" s="2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9.5" customHeight="1" x14ac:dyDescent="0.25">
      <c r="A893" s="23"/>
      <c r="B893" s="23"/>
      <c r="C893" s="24"/>
      <c r="D893" s="25"/>
      <c r="E893" s="25"/>
      <c r="F893" s="25"/>
      <c r="G893" s="2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9.5" customHeight="1" x14ac:dyDescent="0.25">
      <c r="A894" s="23"/>
      <c r="B894" s="23"/>
      <c r="C894" s="24"/>
      <c r="D894" s="25"/>
      <c r="E894" s="25"/>
      <c r="F894" s="25"/>
      <c r="G894" s="2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9.5" customHeight="1" x14ac:dyDescent="0.25">
      <c r="A895" s="23"/>
      <c r="B895" s="23"/>
      <c r="C895" s="24"/>
      <c r="D895" s="25"/>
      <c r="E895" s="25"/>
      <c r="F895" s="25"/>
      <c r="G895" s="2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9.5" customHeight="1" x14ac:dyDescent="0.25">
      <c r="A896" s="23"/>
      <c r="B896" s="23"/>
      <c r="C896" s="24"/>
      <c r="D896" s="25"/>
      <c r="E896" s="25"/>
      <c r="F896" s="25"/>
      <c r="G896" s="2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9.5" customHeight="1" x14ac:dyDescent="0.25">
      <c r="A897" s="23"/>
      <c r="B897" s="23"/>
      <c r="C897" s="24"/>
      <c r="D897" s="25"/>
      <c r="E897" s="25"/>
      <c r="F897" s="25"/>
      <c r="G897" s="2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9.5" customHeight="1" x14ac:dyDescent="0.25">
      <c r="A898" s="23"/>
      <c r="B898" s="23"/>
      <c r="C898" s="24"/>
      <c r="D898" s="25"/>
      <c r="E898" s="25"/>
      <c r="F898" s="25"/>
      <c r="G898" s="2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9.5" customHeight="1" x14ac:dyDescent="0.25">
      <c r="A899" s="23"/>
      <c r="B899" s="23"/>
      <c r="C899" s="24"/>
      <c r="D899" s="25"/>
      <c r="E899" s="25"/>
      <c r="F899" s="25"/>
      <c r="G899" s="2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9.5" customHeight="1" x14ac:dyDescent="0.25">
      <c r="A900" s="23"/>
      <c r="B900" s="23"/>
      <c r="C900" s="24"/>
      <c r="D900" s="25"/>
      <c r="E900" s="25"/>
      <c r="F900" s="25"/>
      <c r="G900" s="2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9.5" customHeight="1" x14ac:dyDescent="0.25">
      <c r="A901" s="23"/>
      <c r="B901" s="23"/>
      <c r="C901" s="24"/>
      <c r="D901" s="25"/>
      <c r="E901" s="25"/>
      <c r="F901" s="25"/>
      <c r="G901" s="2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9.5" customHeight="1" x14ac:dyDescent="0.25">
      <c r="A902" s="23"/>
      <c r="B902" s="23"/>
      <c r="C902" s="24"/>
      <c r="D902" s="25"/>
      <c r="E902" s="25"/>
      <c r="F902" s="25"/>
      <c r="G902" s="2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9.5" customHeight="1" x14ac:dyDescent="0.25">
      <c r="A903" s="23"/>
      <c r="B903" s="23"/>
      <c r="C903" s="24"/>
      <c r="D903" s="25"/>
      <c r="E903" s="25"/>
      <c r="F903" s="25"/>
      <c r="G903" s="2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9.5" customHeight="1" x14ac:dyDescent="0.25">
      <c r="A904" s="23"/>
      <c r="B904" s="23"/>
      <c r="C904" s="24"/>
      <c r="D904" s="25"/>
      <c r="E904" s="25"/>
      <c r="F904" s="25"/>
      <c r="G904" s="2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9.5" customHeight="1" x14ac:dyDescent="0.25">
      <c r="A905" s="23"/>
      <c r="B905" s="23"/>
      <c r="C905" s="24"/>
      <c r="D905" s="25"/>
      <c r="E905" s="25"/>
      <c r="F905" s="25"/>
      <c r="G905" s="2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9.5" customHeight="1" x14ac:dyDescent="0.25">
      <c r="A906" s="23"/>
      <c r="B906" s="23"/>
      <c r="C906" s="24"/>
      <c r="D906" s="25"/>
      <c r="E906" s="25"/>
      <c r="F906" s="25"/>
      <c r="G906" s="2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9.5" customHeight="1" x14ac:dyDescent="0.25">
      <c r="A907" s="23"/>
      <c r="B907" s="23"/>
      <c r="C907" s="24"/>
      <c r="D907" s="25"/>
      <c r="E907" s="25"/>
      <c r="F907" s="25"/>
      <c r="G907" s="2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9.5" customHeight="1" x14ac:dyDescent="0.25">
      <c r="A908" s="23"/>
      <c r="B908" s="23"/>
      <c r="C908" s="24"/>
      <c r="D908" s="25"/>
      <c r="E908" s="25"/>
      <c r="F908" s="25"/>
      <c r="G908" s="2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9.5" customHeight="1" x14ac:dyDescent="0.25">
      <c r="A909" s="23"/>
      <c r="B909" s="23"/>
      <c r="C909" s="24"/>
      <c r="D909" s="25"/>
      <c r="E909" s="25"/>
      <c r="F909" s="25"/>
      <c r="G909" s="2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9.5" customHeight="1" x14ac:dyDescent="0.25">
      <c r="A910" s="23"/>
      <c r="B910" s="23"/>
      <c r="C910" s="24"/>
      <c r="D910" s="25"/>
      <c r="E910" s="25"/>
      <c r="F910" s="25"/>
      <c r="G910" s="2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9.5" customHeight="1" x14ac:dyDescent="0.25">
      <c r="A911" s="23"/>
      <c r="B911" s="23"/>
      <c r="C911" s="24"/>
      <c r="D911" s="25"/>
      <c r="E911" s="25"/>
      <c r="F911" s="25"/>
      <c r="G911" s="2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9.5" customHeight="1" x14ac:dyDescent="0.25">
      <c r="A912" s="23"/>
      <c r="B912" s="23"/>
      <c r="C912" s="24"/>
      <c r="D912" s="25"/>
      <c r="E912" s="25"/>
      <c r="F912" s="25"/>
      <c r="G912" s="2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9.5" customHeight="1" x14ac:dyDescent="0.25">
      <c r="A913" s="23"/>
      <c r="B913" s="23"/>
      <c r="C913" s="24"/>
      <c r="D913" s="25"/>
      <c r="E913" s="25"/>
      <c r="F913" s="25"/>
      <c r="G913" s="2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9.5" customHeight="1" x14ac:dyDescent="0.25">
      <c r="A914" s="23"/>
      <c r="B914" s="23"/>
      <c r="C914" s="24"/>
      <c r="D914" s="25"/>
      <c r="E914" s="25"/>
      <c r="F914" s="25"/>
      <c r="G914" s="2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9.5" customHeight="1" x14ac:dyDescent="0.25">
      <c r="A915" s="23"/>
      <c r="B915" s="23"/>
      <c r="C915" s="24"/>
      <c r="D915" s="25"/>
      <c r="E915" s="25"/>
      <c r="F915" s="25"/>
      <c r="G915" s="2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9.5" customHeight="1" x14ac:dyDescent="0.25">
      <c r="A916" s="23"/>
      <c r="B916" s="23"/>
      <c r="C916" s="24"/>
      <c r="D916" s="25"/>
      <c r="E916" s="25"/>
      <c r="F916" s="25"/>
      <c r="G916" s="2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9.5" customHeight="1" x14ac:dyDescent="0.25">
      <c r="A917" s="23"/>
      <c r="B917" s="23"/>
      <c r="C917" s="24"/>
      <c r="D917" s="25"/>
      <c r="E917" s="25"/>
      <c r="F917" s="25"/>
      <c r="G917" s="2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9.5" customHeight="1" x14ac:dyDescent="0.25">
      <c r="A918" s="23"/>
      <c r="B918" s="23"/>
      <c r="C918" s="24"/>
      <c r="D918" s="25"/>
      <c r="E918" s="25"/>
      <c r="F918" s="25"/>
      <c r="G918" s="2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9.5" customHeight="1" x14ac:dyDescent="0.25">
      <c r="A919" s="23"/>
      <c r="B919" s="23"/>
      <c r="C919" s="24"/>
      <c r="D919" s="25"/>
      <c r="E919" s="25"/>
      <c r="F919" s="25"/>
      <c r="G919" s="2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9.5" customHeight="1" x14ac:dyDescent="0.25">
      <c r="A920" s="23"/>
      <c r="B920" s="23"/>
      <c r="C920" s="24"/>
      <c r="D920" s="25"/>
      <c r="E920" s="25"/>
      <c r="F920" s="25"/>
      <c r="G920" s="2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9.5" customHeight="1" x14ac:dyDescent="0.25">
      <c r="A921" s="23"/>
      <c r="B921" s="23"/>
      <c r="C921" s="24"/>
      <c r="D921" s="25"/>
      <c r="E921" s="25"/>
      <c r="F921" s="25"/>
      <c r="G921" s="2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9.5" customHeight="1" x14ac:dyDescent="0.25">
      <c r="A922" s="23"/>
      <c r="B922" s="23"/>
      <c r="C922" s="24"/>
      <c r="D922" s="25"/>
      <c r="E922" s="25"/>
      <c r="F922" s="25"/>
      <c r="G922" s="2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9.5" customHeight="1" x14ac:dyDescent="0.25">
      <c r="A923" s="23"/>
      <c r="B923" s="23"/>
      <c r="C923" s="24"/>
      <c r="D923" s="25"/>
      <c r="E923" s="25"/>
      <c r="F923" s="25"/>
      <c r="G923" s="2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9.5" customHeight="1" x14ac:dyDescent="0.25">
      <c r="A924" s="23"/>
      <c r="B924" s="23"/>
      <c r="C924" s="24"/>
      <c r="D924" s="25"/>
      <c r="E924" s="25"/>
      <c r="F924" s="25"/>
      <c r="G924" s="2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9.5" customHeight="1" x14ac:dyDescent="0.25">
      <c r="A925" s="23"/>
      <c r="B925" s="23"/>
      <c r="C925" s="24"/>
      <c r="D925" s="25"/>
      <c r="E925" s="25"/>
      <c r="F925" s="25"/>
      <c r="G925" s="2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9.5" customHeight="1" x14ac:dyDescent="0.25">
      <c r="A926" s="23"/>
      <c r="B926" s="23"/>
      <c r="C926" s="24"/>
      <c r="D926" s="25"/>
      <c r="E926" s="25"/>
      <c r="F926" s="25"/>
      <c r="G926" s="2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9.5" customHeight="1" x14ac:dyDescent="0.25">
      <c r="A927" s="23"/>
      <c r="B927" s="23"/>
      <c r="C927" s="24"/>
      <c r="D927" s="25"/>
      <c r="E927" s="25"/>
      <c r="F927" s="25"/>
      <c r="G927" s="2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9.5" customHeight="1" x14ac:dyDescent="0.25">
      <c r="A928" s="23"/>
      <c r="B928" s="23"/>
      <c r="C928" s="24"/>
      <c r="D928" s="25"/>
      <c r="E928" s="25"/>
      <c r="F928" s="25"/>
      <c r="G928" s="2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9.5" customHeight="1" x14ac:dyDescent="0.25">
      <c r="A929" s="23"/>
      <c r="B929" s="23"/>
      <c r="C929" s="24"/>
      <c r="D929" s="25"/>
      <c r="E929" s="25"/>
      <c r="F929" s="25"/>
      <c r="G929" s="2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9.5" customHeight="1" x14ac:dyDescent="0.25">
      <c r="A930" s="23"/>
      <c r="B930" s="23"/>
      <c r="C930" s="24"/>
      <c r="D930" s="25"/>
      <c r="E930" s="25"/>
      <c r="F930" s="25"/>
      <c r="G930" s="2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9.5" customHeight="1" x14ac:dyDescent="0.25">
      <c r="A931" s="23"/>
      <c r="B931" s="23"/>
      <c r="C931" s="24"/>
      <c r="D931" s="25"/>
      <c r="E931" s="25"/>
      <c r="F931" s="25"/>
      <c r="G931" s="2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9.5" customHeight="1" x14ac:dyDescent="0.25">
      <c r="A932" s="23"/>
      <c r="B932" s="23"/>
      <c r="C932" s="24"/>
      <c r="D932" s="25"/>
      <c r="E932" s="25"/>
      <c r="F932" s="25"/>
      <c r="G932" s="2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9.5" customHeight="1" x14ac:dyDescent="0.25">
      <c r="A933" s="23"/>
      <c r="B933" s="23"/>
      <c r="C933" s="24"/>
      <c r="D933" s="25"/>
      <c r="E933" s="25"/>
      <c r="F933" s="25"/>
      <c r="G933" s="2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9.5" customHeight="1" x14ac:dyDescent="0.25">
      <c r="A934" s="23"/>
      <c r="B934" s="23"/>
      <c r="C934" s="24"/>
      <c r="D934" s="25"/>
      <c r="E934" s="25"/>
      <c r="F934" s="25"/>
      <c r="G934" s="2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9.5" customHeight="1" x14ac:dyDescent="0.25">
      <c r="A935" s="23"/>
      <c r="B935" s="23"/>
      <c r="C935" s="24"/>
      <c r="D935" s="25"/>
      <c r="E935" s="25"/>
      <c r="F935" s="25"/>
      <c r="G935" s="2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9.5" customHeight="1" x14ac:dyDescent="0.25">
      <c r="A936" s="23"/>
      <c r="B936" s="23"/>
      <c r="C936" s="24"/>
      <c r="D936" s="25"/>
      <c r="E936" s="25"/>
      <c r="F936" s="25"/>
      <c r="G936" s="2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9.5" customHeight="1" x14ac:dyDescent="0.25">
      <c r="A937" s="23"/>
      <c r="B937" s="23"/>
      <c r="C937" s="24"/>
      <c r="D937" s="25"/>
      <c r="E937" s="25"/>
      <c r="F937" s="25"/>
      <c r="G937" s="2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9.5" customHeight="1" x14ac:dyDescent="0.25">
      <c r="A938" s="23"/>
      <c r="B938" s="23"/>
      <c r="C938" s="24"/>
      <c r="D938" s="25"/>
      <c r="E938" s="25"/>
      <c r="F938" s="25"/>
      <c r="G938" s="2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9.5" customHeight="1" x14ac:dyDescent="0.25">
      <c r="A939" s="23"/>
      <c r="B939" s="23"/>
      <c r="C939" s="24"/>
      <c r="D939" s="25"/>
      <c r="E939" s="25"/>
      <c r="F939" s="25"/>
      <c r="G939" s="2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9.5" customHeight="1" x14ac:dyDescent="0.25">
      <c r="A940" s="23"/>
      <c r="B940" s="23"/>
      <c r="C940" s="24"/>
      <c r="D940" s="25"/>
      <c r="E940" s="25"/>
      <c r="F940" s="25"/>
      <c r="G940" s="2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9.5" customHeight="1" x14ac:dyDescent="0.25">
      <c r="A941" s="23"/>
      <c r="B941" s="23"/>
      <c r="C941" s="24"/>
      <c r="D941" s="25"/>
      <c r="E941" s="25"/>
      <c r="F941" s="25"/>
      <c r="G941" s="2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9.5" customHeight="1" x14ac:dyDescent="0.25">
      <c r="A942" s="23"/>
      <c r="B942" s="23"/>
      <c r="C942" s="24"/>
      <c r="D942" s="25"/>
      <c r="E942" s="25"/>
      <c r="F942" s="25"/>
      <c r="G942" s="2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9.5" customHeight="1" x14ac:dyDescent="0.25">
      <c r="A943" s="23"/>
      <c r="B943" s="23"/>
      <c r="C943" s="24"/>
      <c r="D943" s="25"/>
      <c r="E943" s="25"/>
      <c r="F943" s="25"/>
      <c r="G943" s="2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9.5" customHeight="1" x14ac:dyDescent="0.25">
      <c r="A944" s="23"/>
      <c r="B944" s="23"/>
      <c r="C944" s="24"/>
      <c r="D944" s="25"/>
      <c r="E944" s="25"/>
      <c r="F944" s="25"/>
      <c r="G944" s="2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9.5" customHeight="1" x14ac:dyDescent="0.25">
      <c r="A945" s="23"/>
      <c r="B945" s="23"/>
      <c r="C945" s="24"/>
      <c r="D945" s="25"/>
      <c r="E945" s="25"/>
      <c r="F945" s="25"/>
      <c r="G945" s="2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9.5" customHeight="1" x14ac:dyDescent="0.25">
      <c r="A946" s="23"/>
      <c r="B946" s="23"/>
      <c r="C946" s="24"/>
      <c r="D946" s="25"/>
      <c r="E946" s="25"/>
      <c r="F946" s="25"/>
      <c r="G946" s="2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9.5" customHeight="1" x14ac:dyDescent="0.25">
      <c r="A947" s="23"/>
      <c r="B947" s="23"/>
      <c r="C947" s="24"/>
      <c r="D947" s="25"/>
      <c r="E947" s="25"/>
      <c r="F947" s="25"/>
      <c r="G947" s="2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9.5" customHeight="1" x14ac:dyDescent="0.25">
      <c r="A948" s="23"/>
      <c r="B948" s="23"/>
      <c r="C948" s="24"/>
      <c r="D948" s="25"/>
      <c r="E948" s="25"/>
      <c r="F948" s="25"/>
      <c r="G948" s="2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9.5" customHeight="1" x14ac:dyDescent="0.25">
      <c r="A949" s="23"/>
      <c r="B949" s="23"/>
      <c r="C949" s="24"/>
      <c r="D949" s="25"/>
      <c r="E949" s="25"/>
      <c r="F949" s="25"/>
      <c r="G949" s="2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9.5" customHeight="1" x14ac:dyDescent="0.25">
      <c r="A950" s="23"/>
      <c r="B950" s="23"/>
      <c r="C950" s="24"/>
      <c r="D950" s="25"/>
      <c r="E950" s="25"/>
      <c r="F950" s="25"/>
      <c r="G950" s="2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9.5" customHeight="1" x14ac:dyDescent="0.25">
      <c r="A951" s="23"/>
      <c r="B951" s="23"/>
      <c r="C951" s="24"/>
      <c r="D951" s="25"/>
      <c r="E951" s="25"/>
      <c r="F951" s="25"/>
      <c r="G951" s="2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9.5" customHeight="1" x14ac:dyDescent="0.25">
      <c r="A952" s="23"/>
      <c r="B952" s="23"/>
      <c r="C952" s="24"/>
      <c r="D952" s="25"/>
      <c r="E952" s="25"/>
      <c r="F952" s="25"/>
      <c r="G952" s="2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9.5" customHeight="1" x14ac:dyDescent="0.25">
      <c r="A953" s="23"/>
      <c r="B953" s="23"/>
      <c r="C953" s="24"/>
      <c r="D953" s="25"/>
      <c r="E953" s="25"/>
      <c r="F953" s="25"/>
      <c r="G953" s="2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9.5" customHeight="1" x14ac:dyDescent="0.25">
      <c r="A954" s="23"/>
      <c r="B954" s="23"/>
      <c r="C954" s="24"/>
      <c r="D954" s="25"/>
      <c r="E954" s="25"/>
      <c r="F954" s="25"/>
      <c r="G954" s="2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9.5" customHeight="1" x14ac:dyDescent="0.25">
      <c r="A955" s="23"/>
      <c r="B955" s="23"/>
      <c r="C955" s="24"/>
      <c r="D955" s="25"/>
      <c r="E955" s="25"/>
      <c r="F955" s="25"/>
      <c r="G955" s="2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9.5" customHeight="1" x14ac:dyDescent="0.25">
      <c r="A956" s="23"/>
      <c r="B956" s="23"/>
      <c r="C956" s="24"/>
      <c r="D956" s="25"/>
      <c r="E956" s="25"/>
      <c r="F956" s="25"/>
      <c r="G956" s="2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9.5" customHeight="1" x14ac:dyDescent="0.25">
      <c r="A957" s="23"/>
      <c r="B957" s="23"/>
      <c r="C957" s="24"/>
      <c r="D957" s="25"/>
      <c r="E957" s="25"/>
      <c r="F957" s="25"/>
      <c r="G957" s="2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9.5" customHeight="1" x14ac:dyDescent="0.25">
      <c r="A958" s="23"/>
      <c r="B958" s="23"/>
      <c r="C958" s="24"/>
      <c r="D958" s="25"/>
      <c r="E958" s="25"/>
      <c r="F958" s="25"/>
      <c r="G958" s="2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9.5" customHeight="1" x14ac:dyDescent="0.25">
      <c r="A959" s="23"/>
      <c r="B959" s="23"/>
      <c r="C959" s="24"/>
      <c r="D959" s="25"/>
      <c r="E959" s="25"/>
      <c r="F959" s="25"/>
      <c r="G959" s="2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9.5" customHeight="1" x14ac:dyDescent="0.25">
      <c r="A960" s="23"/>
      <c r="B960" s="23"/>
      <c r="C960" s="24"/>
      <c r="D960" s="25"/>
      <c r="E960" s="25"/>
      <c r="F960" s="25"/>
      <c r="G960" s="2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9.5" customHeight="1" x14ac:dyDescent="0.25">
      <c r="A961" s="23"/>
      <c r="B961" s="23"/>
      <c r="C961" s="24"/>
      <c r="D961" s="25"/>
      <c r="E961" s="25"/>
      <c r="F961" s="25"/>
      <c r="G961" s="2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9.5" customHeight="1" x14ac:dyDescent="0.25">
      <c r="A962" s="23"/>
      <c r="B962" s="23"/>
      <c r="C962" s="24"/>
      <c r="D962" s="25"/>
      <c r="E962" s="25"/>
      <c r="F962" s="25"/>
      <c r="G962" s="2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9.5" customHeight="1" x14ac:dyDescent="0.25">
      <c r="A963" s="23"/>
      <c r="B963" s="23"/>
      <c r="C963" s="24"/>
      <c r="D963" s="25"/>
      <c r="E963" s="25"/>
      <c r="F963" s="25"/>
      <c r="G963" s="2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9.5" customHeight="1" x14ac:dyDescent="0.25">
      <c r="A964" s="23"/>
      <c r="B964" s="23"/>
      <c r="C964" s="24"/>
      <c r="D964" s="25"/>
      <c r="E964" s="25"/>
      <c r="F964" s="25"/>
      <c r="G964" s="2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9.5" customHeight="1" x14ac:dyDescent="0.25">
      <c r="A965" s="23"/>
      <c r="B965" s="23"/>
      <c r="C965" s="24"/>
      <c r="D965" s="25"/>
      <c r="E965" s="25"/>
      <c r="F965" s="25"/>
      <c r="G965" s="2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9.5" customHeight="1" x14ac:dyDescent="0.25">
      <c r="A966" s="23"/>
      <c r="B966" s="23"/>
      <c r="C966" s="24"/>
      <c r="D966" s="25"/>
      <c r="E966" s="25"/>
      <c r="F966" s="25"/>
      <c r="G966" s="2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9.5" customHeight="1" x14ac:dyDescent="0.25">
      <c r="A967" s="23"/>
      <c r="B967" s="23"/>
      <c r="C967" s="24"/>
      <c r="D967" s="25"/>
      <c r="E967" s="25"/>
      <c r="F967" s="25"/>
      <c r="G967" s="2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9.5" customHeight="1" x14ac:dyDescent="0.25">
      <c r="A968" s="23"/>
      <c r="B968" s="23"/>
      <c r="C968" s="24"/>
      <c r="D968" s="25"/>
      <c r="E968" s="25"/>
      <c r="F968" s="25"/>
      <c r="G968" s="2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9.5" customHeight="1" x14ac:dyDescent="0.25">
      <c r="A969" s="23"/>
      <c r="B969" s="23"/>
      <c r="C969" s="24"/>
      <c r="D969" s="25"/>
      <c r="E969" s="25"/>
      <c r="F969" s="25"/>
      <c r="G969" s="2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9.5" customHeight="1" x14ac:dyDescent="0.25">
      <c r="A970" s="23"/>
      <c r="B970" s="23"/>
      <c r="C970" s="24"/>
      <c r="D970" s="25"/>
      <c r="E970" s="25"/>
      <c r="F970" s="25"/>
      <c r="G970" s="2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9.5" customHeight="1" x14ac:dyDescent="0.25">
      <c r="A971" s="23"/>
      <c r="B971" s="23"/>
      <c r="C971" s="24"/>
      <c r="D971" s="25"/>
      <c r="E971" s="25"/>
      <c r="F971" s="25"/>
      <c r="G971" s="2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9.5" customHeight="1" x14ac:dyDescent="0.25">
      <c r="A972" s="23"/>
      <c r="B972" s="23"/>
      <c r="C972" s="24"/>
      <c r="D972" s="25"/>
      <c r="E972" s="25"/>
      <c r="F972" s="25"/>
      <c r="G972" s="2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9.5" customHeight="1" x14ac:dyDescent="0.25">
      <c r="A973" s="23"/>
      <c r="B973" s="23"/>
      <c r="C973" s="24"/>
      <c r="D973" s="25"/>
      <c r="E973" s="25"/>
      <c r="F973" s="25"/>
      <c r="G973" s="2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9.5" customHeight="1" x14ac:dyDescent="0.25">
      <c r="A974" s="23"/>
      <c r="B974" s="23"/>
      <c r="C974" s="24"/>
      <c r="D974" s="25"/>
      <c r="E974" s="25"/>
      <c r="F974" s="25"/>
      <c r="G974" s="2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9.5" customHeight="1" x14ac:dyDescent="0.25">
      <c r="A975" s="23"/>
      <c r="B975" s="23"/>
      <c r="C975" s="24"/>
      <c r="D975" s="25"/>
      <c r="E975" s="25"/>
      <c r="F975" s="25"/>
      <c r="G975" s="2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9.5" customHeight="1" x14ac:dyDescent="0.25">
      <c r="A976" s="23"/>
      <c r="B976" s="23"/>
      <c r="C976" s="24"/>
      <c r="D976" s="25"/>
      <c r="E976" s="25"/>
      <c r="F976" s="25"/>
      <c r="G976" s="2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9.5" customHeight="1" x14ac:dyDescent="0.25">
      <c r="A977" s="23"/>
      <c r="B977" s="23"/>
      <c r="C977" s="24"/>
      <c r="D977" s="25"/>
      <c r="E977" s="25"/>
      <c r="F977" s="25"/>
      <c r="G977" s="2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9.5" customHeight="1" x14ac:dyDescent="0.25">
      <c r="A978" s="23"/>
      <c r="B978" s="23"/>
      <c r="C978" s="24"/>
      <c r="D978" s="25"/>
      <c r="E978" s="25"/>
      <c r="F978" s="25"/>
      <c r="G978" s="2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9.5" customHeight="1" x14ac:dyDescent="0.25">
      <c r="A979" s="23"/>
      <c r="B979" s="23"/>
      <c r="C979" s="24"/>
      <c r="D979" s="25"/>
      <c r="E979" s="25"/>
      <c r="F979" s="25"/>
      <c r="G979" s="2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9.5" customHeight="1" x14ac:dyDescent="0.25">
      <c r="A980" s="23"/>
      <c r="B980" s="23"/>
      <c r="C980" s="24"/>
      <c r="D980" s="25"/>
      <c r="E980" s="25"/>
      <c r="F980" s="25"/>
      <c r="G980" s="2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9.5" customHeight="1" x14ac:dyDescent="0.25">
      <c r="A981" s="23"/>
      <c r="B981" s="23"/>
      <c r="C981" s="24"/>
      <c r="D981" s="25"/>
      <c r="E981" s="25"/>
      <c r="F981" s="25"/>
      <c r="G981" s="2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9.5" customHeight="1" x14ac:dyDescent="0.25">
      <c r="A982" s="23"/>
      <c r="B982" s="23"/>
      <c r="C982" s="24"/>
      <c r="D982" s="25"/>
      <c r="E982" s="25"/>
      <c r="F982" s="25"/>
      <c r="G982" s="2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9.5" customHeight="1" x14ac:dyDescent="0.25">
      <c r="A983" s="23"/>
      <c r="B983" s="23"/>
      <c r="C983" s="24"/>
      <c r="D983" s="25"/>
      <c r="E983" s="25"/>
      <c r="F983" s="25"/>
      <c r="G983" s="2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9.5" customHeight="1" x14ac:dyDescent="0.25">
      <c r="A984" s="23"/>
      <c r="B984" s="23"/>
      <c r="C984" s="24"/>
      <c r="D984" s="25"/>
      <c r="E984" s="25"/>
      <c r="F984" s="25"/>
      <c r="G984" s="2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9.5" customHeight="1" x14ac:dyDescent="0.25">
      <c r="A985" s="23"/>
      <c r="B985" s="23"/>
      <c r="C985" s="24"/>
      <c r="D985" s="25"/>
      <c r="E985" s="25"/>
      <c r="F985" s="25"/>
      <c r="G985" s="2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9.5" customHeight="1" x14ac:dyDescent="0.25">
      <c r="A986" s="23"/>
      <c r="B986" s="23"/>
      <c r="C986" s="24"/>
      <c r="D986" s="25"/>
      <c r="E986" s="25"/>
      <c r="F986" s="25"/>
      <c r="G986" s="2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9.5" customHeight="1" x14ac:dyDescent="0.25">
      <c r="A987" s="23"/>
      <c r="B987" s="23"/>
      <c r="C987" s="24"/>
      <c r="D987" s="25"/>
      <c r="E987" s="25"/>
      <c r="F987" s="25"/>
      <c r="G987" s="2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9.5" customHeight="1" x14ac:dyDescent="0.25">
      <c r="A988" s="23"/>
      <c r="B988" s="23"/>
      <c r="C988" s="24"/>
      <c r="D988" s="25"/>
      <c r="E988" s="25"/>
      <c r="F988" s="25"/>
      <c r="G988" s="2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9.5" customHeight="1" x14ac:dyDescent="0.25">
      <c r="A989" s="23"/>
      <c r="B989" s="23"/>
      <c r="C989" s="24"/>
      <c r="D989" s="25"/>
      <c r="E989" s="25"/>
      <c r="F989" s="25"/>
      <c r="G989" s="2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9.5" customHeight="1" x14ac:dyDescent="0.25">
      <c r="A990" s="23"/>
      <c r="B990" s="23"/>
      <c r="C990" s="24"/>
      <c r="D990" s="25"/>
      <c r="E990" s="25"/>
      <c r="F990" s="25"/>
      <c r="G990" s="2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9.5" customHeight="1" x14ac:dyDescent="0.25">
      <c r="A991" s="23"/>
      <c r="B991" s="23"/>
      <c r="C991" s="24"/>
      <c r="D991" s="25"/>
      <c r="E991" s="25"/>
      <c r="F991" s="25"/>
      <c r="G991" s="2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9.5" customHeight="1" x14ac:dyDescent="0.25">
      <c r="A992" s="23"/>
      <c r="B992" s="23"/>
      <c r="C992" s="24"/>
      <c r="D992" s="25"/>
      <c r="E992" s="25"/>
      <c r="F992" s="25"/>
      <c r="G992" s="2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9.5" customHeight="1" x14ac:dyDescent="0.25">
      <c r="A993" s="23"/>
      <c r="B993" s="23"/>
      <c r="C993" s="24"/>
      <c r="D993" s="25"/>
      <c r="E993" s="25"/>
      <c r="F993" s="25"/>
      <c r="G993" s="2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9.5" customHeight="1" x14ac:dyDescent="0.25">
      <c r="A994" s="23"/>
      <c r="B994" s="23"/>
      <c r="C994" s="24"/>
      <c r="D994" s="25"/>
      <c r="E994" s="25"/>
      <c r="F994" s="25"/>
      <c r="G994" s="2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9.5" customHeight="1" x14ac:dyDescent="0.25">
      <c r="A995" s="23"/>
      <c r="B995" s="23"/>
      <c r="C995" s="24"/>
      <c r="D995" s="25"/>
      <c r="E995" s="25"/>
      <c r="F995" s="25"/>
      <c r="G995" s="2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9.5" customHeight="1" x14ac:dyDescent="0.25">
      <c r="A996" s="23"/>
      <c r="B996" s="23"/>
      <c r="C996" s="24"/>
      <c r="D996" s="25"/>
      <c r="E996" s="25"/>
      <c r="F996" s="25"/>
      <c r="G996" s="25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9.5" customHeight="1" x14ac:dyDescent="0.25">
      <c r="A997" s="23"/>
      <c r="B997" s="23"/>
      <c r="C997" s="24"/>
      <c r="D997" s="25"/>
      <c r="E997" s="25"/>
      <c r="F997" s="25"/>
      <c r="G997" s="25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9.5" customHeight="1" x14ac:dyDescent="0.25">
      <c r="A998" s="23"/>
      <c r="B998" s="23"/>
      <c r="C998" s="24"/>
      <c r="D998" s="25"/>
      <c r="E998" s="25"/>
      <c r="F998" s="25"/>
      <c r="G998" s="25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9.5" customHeight="1" x14ac:dyDescent="0.25">
      <c r="A999" s="23"/>
      <c r="B999" s="23"/>
      <c r="C999" s="24"/>
      <c r="D999" s="25"/>
      <c r="E999" s="25"/>
      <c r="F999" s="25"/>
      <c r="G999" s="25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9.5" customHeight="1" x14ac:dyDescent="0.25">
      <c r="A1000" s="23"/>
      <c r="B1000" s="23"/>
      <c r="C1000" s="24"/>
      <c r="D1000" s="25"/>
      <c r="E1000" s="25"/>
      <c r="F1000" s="25"/>
      <c r="G1000" s="25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9.5" customHeight="1" x14ac:dyDescent="0.25">
      <c r="A1001" s="23"/>
      <c r="B1001" s="23"/>
      <c r="C1001" s="24"/>
      <c r="D1001" s="25"/>
      <c r="E1001" s="25"/>
      <c r="F1001" s="25"/>
      <c r="G1001" s="25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9.5" customHeight="1" x14ac:dyDescent="0.25">
      <c r="A1002" s="23"/>
      <c r="B1002" s="23"/>
      <c r="C1002" s="24"/>
      <c r="D1002" s="25"/>
      <c r="E1002" s="25"/>
      <c r="F1002" s="25"/>
      <c r="G1002" s="25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9.5" customHeight="1" x14ac:dyDescent="0.25">
      <c r="A1003" s="23"/>
      <c r="B1003" s="23"/>
      <c r="C1003" s="24"/>
      <c r="D1003" s="25"/>
      <c r="E1003" s="25"/>
      <c r="F1003" s="25"/>
      <c r="G1003" s="25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9.5" customHeight="1" x14ac:dyDescent="0.25">
      <c r="A1004" s="23"/>
      <c r="B1004" s="23"/>
      <c r="C1004" s="24"/>
      <c r="D1004" s="25"/>
      <c r="E1004" s="25"/>
      <c r="F1004" s="25"/>
      <c r="G1004" s="25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9.5" customHeight="1" x14ac:dyDescent="0.25">
      <c r="A1005" s="23"/>
      <c r="B1005" s="23"/>
      <c r="C1005" s="24"/>
      <c r="D1005" s="25"/>
      <c r="E1005" s="25"/>
      <c r="F1005" s="25"/>
      <c r="G1005" s="25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9.5" customHeight="1" x14ac:dyDescent="0.25">
      <c r="A1006" s="23"/>
      <c r="B1006" s="23"/>
      <c r="C1006" s="24"/>
      <c r="D1006" s="25"/>
      <c r="E1006" s="25"/>
      <c r="F1006" s="25"/>
      <c r="G1006" s="25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9.5" customHeight="1" x14ac:dyDescent="0.25">
      <c r="A1007" s="23"/>
      <c r="B1007" s="23"/>
      <c r="C1007" s="24"/>
      <c r="D1007" s="25"/>
      <c r="E1007" s="25"/>
      <c r="F1007" s="25"/>
      <c r="G1007" s="25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9.5" customHeight="1" x14ac:dyDescent="0.25">
      <c r="A1008" s="23"/>
      <c r="B1008" s="23"/>
      <c r="C1008" s="24"/>
      <c r="D1008" s="25"/>
      <c r="E1008" s="25"/>
      <c r="F1008" s="25"/>
      <c r="G1008" s="25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9.5" customHeight="1" x14ac:dyDescent="0.25">
      <c r="A1009" s="23"/>
      <c r="B1009" s="23"/>
      <c r="C1009" s="24"/>
      <c r="D1009" s="25"/>
      <c r="E1009" s="25"/>
      <c r="F1009" s="25"/>
      <c r="G1009" s="25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9.5" customHeight="1" x14ac:dyDescent="0.25">
      <c r="A1010" s="23"/>
      <c r="B1010" s="23"/>
      <c r="C1010" s="24"/>
      <c r="D1010" s="25"/>
      <c r="E1010" s="25"/>
      <c r="F1010" s="25"/>
      <c r="G1010" s="25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9.5" customHeight="1" x14ac:dyDescent="0.25">
      <c r="A1011" s="23"/>
      <c r="B1011" s="23"/>
      <c r="C1011" s="24"/>
      <c r="D1011" s="25"/>
      <c r="E1011" s="25"/>
      <c r="F1011" s="25"/>
      <c r="G1011" s="25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9.5" customHeight="1" x14ac:dyDescent="0.25">
      <c r="A1012" s="23"/>
      <c r="B1012" s="23"/>
      <c r="C1012" s="24"/>
      <c r="D1012" s="25"/>
      <c r="E1012" s="25"/>
      <c r="F1012" s="25"/>
      <c r="G1012" s="25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9.5" customHeight="1" x14ac:dyDescent="0.25">
      <c r="A1013" s="23"/>
      <c r="B1013" s="23"/>
      <c r="C1013" s="24"/>
      <c r="D1013" s="25"/>
      <c r="E1013" s="25"/>
      <c r="F1013" s="25"/>
      <c r="G1013" s="25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9.5" customHeight="1" x14ac:dyDescent="0.25">
      <c r="A1014" s="23"/>
      <c r="B1014" s="23"/>
      <c r="C1014" s="24"/>
      <c r="D1014" s="25"/>
      <c r="E1014" s="25"/>
      <c r="F1014" s="25"/>
      <c r="G1014" s="25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9.5" customHeight="1" x14ac:dyDescent="0.25">
      <c r="A1015" s="23"/>
      <c r="B1015" s="23"/>
      <c r="C1015" s="24"/>
      <c r="D1015" s="25"/>
      <c r="E1015" s="25"/>
      <c r="F1015" s="25"/>
      <c r="G1015" s="25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9.5" customHeight="1" x14ac:dyDescent="0.25">
      <c r="A1016" s="23"/>
      <c r="B1016" s="23"/>
      <c r="C1016" s="24"/>
      <c r="D1016" s="25"/>
      <c r="E1016" s="25"/>
      <c r="F1016" s="25"/>
      <c r="G1016" s="25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5" customHeight="1" x14ac:dyDescent="0.25">
      <c r="A1017" s="23"/>
      <c r="B1017" s="23"/>
      <c r="C1017" s="24"/>
      <c r="D1017" s="25"/>
      <c r="E1017" s="25"/>
      <c r="F1017" s="25"/>
      <c r="G1017" s="25"/>
    </row>
    <row r="1018" spans="1:25" ht="15" customHeight="1" x14ac:dyDescent="0.25">
      <c r="A1018" s="23"/>
      <c r="B1018" s="23"/>
      <c r="C1018" s="24"/>
      <c r="D1018" s="25"/>
      <c r="E1018" s="25"/>
      <c r="F1018" s="25"/>
      <c r="G1018" s="25"/>
    </row>
  </sheetData>
  <mergeCells count="326">
    <mergeCell ref="E272:F272"/>
    <mergeCell ref="A273:B273"/>
    <mergeCell ref="E273:F273"/>
    <mergeCell ref="E260:F260"/>
    <mergeCell ref="E237:F237"/>
    <mergeCell ref="E238:F238"/>
    <mergeCell ref="E239:F239"/>
    <mergeCell ref="E240:F240"/>
    <mergeCell ref="E241:F241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42:F242"/>
    <mergeCell ref="E243:F243"/>
    <mergeCell ref="E244:F244"/>
    <mergeCell ref="E246:F246"/>
    <mergeCell ref="E268:F268"/>
    <mergeCell ref="A269:B269"/>
    <mergeCell ref="E288:F288"/>
    <mergeCell ref="A289:B289"/>
    <mergeCell ref="E289:F289"/>
    <mergeCell ref="E111:F111"/>
    <mergeCell ref="A112:B112"/>
    <mergeCell ref="E112:F112"/>
    <mergeCell ref="E132:F132"/>
    <mergeCell ref="A133:B133"/>
    <mergeCell ref="E133:F133"/>
    <mergeCell ref="A143:B143"/>
    <mergeCell ref="E142:F142"/>
    <mergeCell ref="E143:F143"/>
    <mergeCell ref="E154:F154"/>
    <mergeCell ref="A155:B155"/>
    <mergeCell ref="E155:F155"/>
    <mergeCell ref="E144:F144"/>
    <mergeCell ref="A145:B145"/>
    <mergeCell ref="E145:F145"/>
    <mergeCell ref="E146:F146"/>
    <mergeCell ref="E263:F263"/>
    <mergeCell ref="E247:F247"/>
    <mergeCell ref="E248:F248"/>
    <mergeCell ref="E249:F249"/>
    <mergeCell ref="E250:F250"/>
    <mergeCell ref="E231:F231"/>
    <mergeCell ref="E245:F245"/>
    <mergeCell ref="E226:F226"/>
    <mergeCell ref="E227:F227"/>
    <mergeCell ref="E229:F229"/>
    <mergeCell ref="E232:F232"/>
    <mergeCell ref="E233:F233"/>
    <mergeCell ref="E234:F234"/>
    <mergeCell ref="E235:F235"/>
    <mergeCell ref="E236:F236"/>
    <mergeCell ref="E209:F209"/>
    <mergeCell ref="E210:F210"/>
    <mergeCell ref="E211:F211"/>
    <mergeCell ref="E212:F212"/>
    <mergeCell ref="E213:F213"/>
    <mergeCell ref="E214:F214"/>
    <mergeCell ref="E215:F215"/>
    <mergeCell ref="E216:F216"/>
    <mergeCell ref="E230:F230"/>
    <mergeCell ref="E217:F217"/>
    <mergeCell ref="E218:F218"/>
    <mergeCell ref="E219:F219"/>
    <mergeCell ref="E220:F220"/>
    <mergeCell ref="E221:F221"/>
    <mergeCell ref="E222:F222"/>
    <mergeCell ref="E223:F223"/>
    <mergeCell ref="E224:F224"/>
    <mergeCell ref="E225:F225"/>
    <mergeCell ref="E198:F198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86:F286"/>
    <mergeCell ref="A287:B287"/>
    <mergeCell ref="E287:F287"/>
    <mergeCell ref="E264:F264"/>
    <mergeCell ref="E266:F266"/>
    <mergeCell ref="E267:F267"/>
    <mergeCell ref="E265:F265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E180:F180"/>
    <mergeCell ref="E181:F181"/>
    <mergeCell ref="E182:F182"/>
    <mergeCell ref="E183:F183"/>
    <mergeCell ref="E184:F184"/>
    <mergeCell ref="E185:F185"/>
    <mergeCell ref="E186:F186"/>
    <mergeCell ref="E187:F187"/>
    <mergeCell ref="E196:F196"/>
    <mergeCell ref="E44:F44"/>
    <mergeCell ref="E46:F46"/>
    <mergeCell ref="E59:F59"/>
    <mergeCell ref="E45:F45"/>
    <mergeCell ref="E47:F47"/>
    <mergeCell ref="A67:G67"/>
    <mergeCell ref="C68:F68"/>
    <mergeCell ref="E69:F69"/>
    <mergeCell ref="A103:B103"/>
    <mergeCell ref="E103:F103"/>
    <mergeCell ref="E93:F93"/>
    <mergeCell ref="A94:B94"/>
    <mergeCell ref="E94:F94"/>
    <mergeCell ref="E54:F54"/>
    <mergeCell ref="E55:F55"/>
    <mergeCell ref="E56:F56"/>
    <mergeCell ref="E58:F58"/>
    <mergeCell ref="E61:F61"/>
    <mergeCell ref="A76:B76"/>
    <mergeCell ref="E80:F80"/>
    <mergeCell ref="E76:F76"/>
    <mergeCell ref="E79:F79"/>
    <mergeCell ref="A80:B80"/>
    <mergeCell ref="A70:B70"/>
    <mergeCell ref="E35:F35"/>
    <mergeCell ref="E36:F36"/>
    <mergeCell ref="E37:F37"/>
    <mergeCell ref="E39:F39"/>
    <mergeCell ref="E41:F41"/>
    <mergeCell ref="E43:F43"/>
    <mergeCell ref="E38:F38"/>
    <mergeCell ref="E40:F40"/>
    <mergeCell ref="E42:F42"/>
    <mergeCell ref="E270:F270"/>
    <mergeCell ref="A271:B271"/>
    <mergeCell ref="E271:F271"/>
    <mergeCell ref="E96:F96"/>
    <mergeCell ref="E98:F98"/>
    <mergeCell ref="A101:B101"/>
    <mergeCell ref="E97:F97"/>
    <mergeCell ref="E99:F99"/>
    <mergeCell ref="E101:F101"/>
    <mergeCell ref="A134:G134"/>
    <mergeCell ref="E102:F102"/>
    <mergeCell ref="E100:F100"/>
    <mergeCell ref="E119:F119"/>
    <mergeCell ref="E116:F116"/>
    <mergeCell ref="E121:F121"/>
    <mergeCell ref="A122:B122"/>
    <mergeCell ref="E122:F122"/>
    <mergeCell ref="A104:G104"/>
    <mergeCell ref="C105:F105"/>
    <mergeCell ref="E106:F106"/>
    <mergeCell ref="C118:F118"/>
    <mergeCell ref="E191:F191"/>
    <mergeCell ref="E192:F192"/>
    <mergeCell ref="E197:F197"/>
    <mergeCell ref="C34:F34"/>
    <mergeCell ref="H6:I6"/>
    <mergeCell ref="C7:F7"/>
    <mergeCell ref="A8:G8"/>
    <mergeCell ref="E9:G9"/>
    <mergeCell ref="A10:G10"/>
    <mergeCell ref="C11:F11"/>
    <mergeCell ref="E12:F12"/>
    <mergeCell ref="E27:F27"/>
    <mergeCell ref="E28:F28"/>
    <mergeCell ref="A33:G33"/>
    <mergeCell ref="E13:F13"/>
    <mergeCell ref="E26:F26"/>
    <mergeCell ref="A29:G29"/>
    <mergeCell ref="C30:F30"/>
    <mergeCell ref="E31:F31"/>
    <mergeCell ref="E32:F32"/>
    <mergeCell ref="A1:G1"/>
    <mergeCell ref="A2:G2"/>
    <mergeCell ref="A3:G3"/>
    <mergeCell ref="C4:F4"/>
    <mergeCell ref="A5:G5"/>
    <mergeCell ref="A6:G6"/>
    <mergeCell ref="E23:F23"/>
    <mergeCell ref="E24:F24"/>
    <mergeCell ref="E25:F25"/>
    <mergeCell ref="E16:F16"/>
    <mergeCell ref="E17:F17"/>
    <mergeCell ref="E21:F21"/>
    <mergeCell ref="E20:F20"/>
    <mergeCell ref="E22:F22"/>
    <mergeCell ref="E14:F14"/>
    <mergeCell ref="E15:F15"/>
    <mergeCell ref="E19:F19"/>
    <mergeCell ref="E18:F18"/>
    <mergeCell ref="A285:B285"/>
    <mergeCell ref="E284:F284"/>
    <mergeCell ref="E285:F285"/>
    <mergeCell ref="A278:G278"/>
    <mergeCell ref="C279:F279"/>
    <mergeCell ref="A159:B159"/>
    <mergeCell ref="A137:B137"/>
    <mergeCell ref="C135:F135"/>
    <mergeCell ref="A131:B131"/>
    <mergeCell ref="E131:F131"/>
    <mergeCell ref="A265:B265"/>
    <mergeCell ref="A267:B267"/>
    <mergeCell ref="A274:G274"/>
    <mergeCell ref="C275:F275"/>
    <mergeCell ref="E261:F261"/>
    <mergeCell ref="E170:F170"/>
    <mergeCell ref="E199:F199"/>
    <mergeCell ref="A139:B139"/>
    <mergeCell ref="A200:B228"/>
    <mergeCell ref="E228:F228"/>
    <mergeCell ref="A262:B262"/>
    <mergeCell ref="A141:B141"/>
    <mergeCell ref="E200:F200"/>
    <mergeCell ref="E152:F152"/>
    <mergeCell ref="A74:B74"/>
    <mergeCell ref="E74:F74"/>
    <mergeCell ref="E78:F78"/>
    <mergeCell ref="E60:F60"/>
    <mergeCell ref="E57:F57"/>
    <mergeCell ref="E77:F77"/>
    <mergeCell ref="E130:F130"/>
    <mergeCell ref="A128:G128"/>
    <mergeCell ref="C129:F129"/>
    <mergeCell ref="E71:F71"/>
    <mergeCell ref="E75:F75"/>
    <mergeCell ref="E62:F62"/>
    <mergeCell ref="E65:F65"/>
    <mergeCell ref="A72:B72"/>
    <mergeCell ref="E72:F72"/>
    <mergeCell ref="A124:B124"/>
    <mergeCell ref="A127:B127"/>
    <mergeCell ref="A92:B92"/>
    <mergeCell ref="E92:F92"/>
    <mergeCell ref="A84:B84"/>
    <mergeCell ref="E84:F84"/>
    <mergeCell ref="E82:F82"/>
    <mergeCell ref="E83:F83"/>
    <mergeCell ref="E91:F91"/>
    <mergeCell ref="E81:F81"/>
    <mergeCell ref="A117:G117"/>
    <mergeCell ref="A120:B120"/>
    <mergeCell ref="E115:F115"/>
    <mergeCell ref="E120:F120"/>
    <mergeCell ref="C114:F114"/>
    <mergeCell ref="E189:F189"/>
    <mergeCell ref="E190:F190"/>
    <mergeCell ref="A113:G113"/>
    <mergeCell ref="E147:F147"/>
    <mergeCell ref="A149:B149"/>
    <mergeCell ref="E149:F149"/>
    <mergeCell ref="A125:B125"/>
    <mergeCell ref="E109:F109"/>
    <mergeCell ref="A110:B110"/>
    <mergeCell ref="E110:F110"/>
    <mergeCell ref="E148:F148"/>
    <mergeCell ref="A147:B147"/>
    <mergeCell ref="E126:F126"/>
    <mergeCell ref="E127:F127"/>
    <mergeCell ref="A168:G168"/>
    <mergeCell ref="E158:F158"/>
    <mergeCell ref="C157:F157"/>
    <mergeCell ref="A171:B171"/>
    <mergeCell ref="E193:F193"/>
    <mergeCell ref="E153:F153"/>
    <mergeCell ref="A153:B153"/>
    <mergeCell ref="C151:F151"/>
    <mergeCell ref="E161:F161"/>
    <mergeCell ref="E164:F164"/>
    <mergeCell ref="A165:B165"/>
    <mergeCell ref="E165:F165"/>
    <mergeCell ref="E166:F166"/>
    <mergeCell ref="A167:B167"/>
    <mergeCell ref="E167:F167"/>
    <mergeCell ref="E188:F188"/>
    <mergeCell ref="E48:F48"/>
    <mergeCell ref="E49:F49"/>
    <mergeCell ref="E50:F50"/>
    <mergeCell ref="E51:F51"/>
    <mergeCell ref="E52:F52"/>
    <mergeCell ref="E53:F53"/>
    <mergeCell ref="E89:F89"/>
    <mergeCell ref="E90:F90"/>
    <mergeCell ref="E87:F87"/>
    <mergeCell ref="E88:F88"/>
    <mergeCell ref="E85:F85"/>
    <mergeCell ref="E86:F86"/>
    <mergeCell ref="E66:F66"/>
    <mergeCell ref="E63:F63"/>
    <mergeCell ref="E64:F64"/>
    <mergeCell ref="E73:F73"/>
    <mergeCell ref="E70:F70"/>
    <mergeCell ref="E280:F280"/>
    <mergeCell ref="A281:B281"/>
    <mergeCell ref="E281:F281"/>
    <mergeCell ref="E282:F282"/>
    <mergeCell ref="A283:B283"/>
    <mergeCell ref="E283:F283"/>
    <mergeCell ref="A277:B277"/>
    <mergeCell ref="E277:F277"/>
    <mergeCell ref="E136:F136"/>
    <mergeCell ref="E137:F137"/>
    <mergeCell ref="E276:F276"/>
    <mergeCell ref="E162:F162"/>
    <mergeCell ref="A163:B163"/>
    <mergeCell ref="E163:F163"/>
    <mergeCell ref="A150:G150"/>
    <mergeCell ref="E160:F160"/>
    <mergeCell ref="A161:B161"/>
    <mergeCell ref="A156:G156"/>
    <mergeCell ref="E159:F159"/>
    <mergeCell ref="E262:F262"/>
    <mergeCell ref="C169:F169"/>
    <mergeCell ref="E194:F194"/>
    <mergeCell ref="E195:F195"/>
    <mergeCell ref="E269:F269"/>
  </mergeCells>
  <phoneticPr fontId="30" type="noConversion"/>
  <conditionalFormatting sqref="C199 C171 C116 C137 C139 C128:C131 C261:C263">
    <cfRule type="containsText" dxfId="167" priority="409" operator="containsText" text="m2">
      <formula>NOT(ISERROR(SEARCH(("m2"),(C116))))</formula>
    </cfRule>
  </conditionalFormatting>
  <conditionalFormatting sqref="C171">
    <cfRule type="containsText" dxfId="166" priority="410" operator="containsText" text="m2">
      <formula>NOT(ISERROR(SEARCH(("m2"),(C171))))</formula>
    </cfRule>
  </conditionalFormatting>
  <conditionalFormatting sqref="C171">
    <cfRule type="containsText" dxfId="165" priority="411" operator="containsText" text="m2">
      <formula>NOT(ISERROR(SEARCH(("m2"),(C171))))</formula>
    </cfRule>
  </conditionalFormatting>
  <conditionalFormatting sqref="C13">
    <cfRule type="containsText" dxfId="164" priority="400" operator="containsText" text="m2">
      <formula>NOT(ISERROR(SEARCH(("m2"),(C13))))</formula>
    </cfRule>
  </conditionalFormatting>
  <conditionalFormatting sqref="C122">
    <cfRule type="containsText" dxfId="163" priority="392" operator="containsText" text="m2">
      <formula>NOT(ISERROR(SEARCH(("m2"),(C122))))</formula>
    </cfRule>
  </conditionalFormatting>
  <conditionalFormatting sqref="C19">
    <cfRule type="containsText" dxfId="162" priority="360" operator="containsText" text="m2">
      <formula>NOT(ISERROR(SEARCH(("m2"),(C19))))</formula>
    </cfRule>
  </conditionalFormatting>
  <conditionalFormatting sqref="C23 C25:C26">
    <cfRule type="containsText" dxfId="161" priority="359" operator="containsText" text="m2">
      <formula>NOT(ISERROR(SEARCH(("m2"),(C23))))</formula>
    </cfRule>
  </conditionalFormatting>
  <conditionalFormatting sqref="C290:C291">
    <cfRule type="containsText" dxfId="160" priority="279" operator="containsText" text="m2">
      <formula>NOT(ISERROR(SEARCH(("m2"),(C290))))</formula>
    </cfRule>
  </conditionalFormatting>
  <conditionalFormatting sqref="C290:C291">
    <cfRule type="containsText" dxfId="159" priority="277" operator="containsText" text="m2">
      <formula>NOT(ISERROR(SEARCH(("m2"),(C290))))</formula>
    </cfRule>
  </conditionalFormatting>
  <conditionalFormatting sqref="C290:C291">
    <cfRule type="containsText" dxfId="158" priority="278" operator="containsText" text="m2">
      <formula>NOT(ISERROR(SEARCH(("m2"),(C290))))</formula>
    </cfRule>
  </conditionalFormatting>
  <conditionalFormatting sqref="C285">
    <cfRule type="containsText" dxfId="157" priority="271" operator="containsText" text="m2">
      <formula>NOT(ISERROR(SEARCH(("m2"),(C285))))</formula>
    </cfRule>
  </conditionalFormatting>
  <conditionalFormatting sqref="C285">
    <cfRule type="containsText" dxfId="156" priority="272" operator="containsText" text="m2">
      <formula>NOT(ISERROR(SEARCH(("m2"),(C285))))</formula>
    </cfRule>
  </conditionalFormatting>
  <conditionalFormatting sqref="C285">
    <cfRule type="containsText" dxfId="155" priority="273" operator="containsText" text="m2">
      <formula>NOT(ISERROR(SEARCH(("m2"),(C285))))</formula>
    </cfRule>
  </conditionalFormatting>
  <conditionalFormatting sqref="C28">
    <cfRule type="containsText" dxfId="154" priority="257" operator="containsText" text="m2">
      <formula>NOT(ISERROR(SEARCH(("m2"),(C28))))</formula>
    </cfRule>
  </conditionalFormatting>
  <conditionalFormatting sqref="C153">
    <cfRule type="containsText" dxfId="153" priority="231" operator="containsText" text="m2">
      <formula>NOT(ISERROR(SEARCH(("m2"),(C153))))</formula>
    </cfRule>
  </conditionalFormatting>
  <conditionalFormatting sqref="C134">
    <cfRule type="containsText" dxfId="152" priority="180" operator="containsText" text="m2">
      <formula>NOT(ISERROR(SEARCH(("m2"),(C134))))</formula>
    </cfRule>
  </conditionalFormatting>
  <conditionalFormatting sqref="C21">
    <cfRule type="containsText" dxfId="151" priority="181" operator="containsText" text="m2">
      <formula>NOT(ISERROR(SEARCH(("m2"),(C21))))</formula>
    </cfRule>
  </conditionalFormatting>
  <conditionalFormatting sqref="C268:C269">
    <cfRule type="containsText" dxfId="150" priority="170" operator="containsText" text="m2">
      <formula>NOT(ISERROR(SEARCH(("m2"),(C268))))</formula>
    </cfRule>
  </conditionalFormatting>
  <conditionalFormatting sqref="C265">
    <cfRule type="containsText" dxfId="149" priority="172" operator="containsText" text="m2">
      <formula>NOT(ISERROR(SEARCH(("m2"),(C265))))</formula>
    </cfRule>
  </conditionalFormatting>
  <conditionalFormatting sqref="C267">
    <cfRule type="containsText" dxfId="148" priority="171" operator="containsText" text="m2">
      <formula>NOT(ISERROR(SEARCH(("m2"),(C267))))</formula>
    </cfRule>
  </conditionalFormatting>
  <conditionalFormatting sqref="C270:C271">
    <cfRule type="containsText" dxfId="147" priority="169" operator="containsText" text="m2">
      <formula>NOT(ISERROR(SEARCH(("m2"),(C270))))</formula>
    </cfRule>
  </conditionalFormatting>
  <conditionalFormatting sqref="C141">
    <cfRule type="containsText" dxfId="146" priority="168" operator="containsText" text="m2">
      <formula>NOT(ISERROR(SEARCH(("m2"),(C141))))</formula>
    </cfRule>
  </conditionalFormatting>
  <conditionalFormatting sqref="C277">
    <cfRule type="containsText" dxfId="145" priority="161" operator="containsText" text="m2">
      <formula>NOT(ISERROR(SEARCH(("m2"),(C277))))</formula>
    </cfRule>
  </conditionalFormatting>
  <conditionalFormatting sqref="C276">
    <cfRule type="containsText" dxfId="144" priority="166" operator="containsText" text="m2">
      <formula>NOT(ISERROR(SEARCH(("m2"),(C276))))</formula>
    </cfRule>
  </conditionalFormatting>
  <conditionalFormatting sqref="C277">
    <cfRule type="containsText" dxfId="143" priority="160" operator="containsText" text="m2">
      <formula>NOT(ISERROR(SEARCH(("m2"),(C277))))</formula>
    </cfRule>
  </conditionalFormatting>
  <conditionalFormatting sqref="C280:C281">
    <cfRule type="containsText" dxfId="142" priority="158" operator="containsText" text="m2">
      <formula>NOT(ISERROR(SEARCH(("m2"),(C280))))</formula>
    </cfRule>
  </conditionalFormatting>
  <conditionalFormatting sqref="C277">
    <cfRule type="containsText" dxfId="141" priority="162" operator="containsText" text="m2">
      <formula>NOT(ISERROR(SEARCH(("m2"),(C277))))</formula>
    </cfRule>
  </conditionalFormatting>
  <conditionalFormatting sqref="C282:C283">
    <cfRule type="containsText" dxfId="140" priority="157" operator="containsText" text="m2">
      <formula>NOT(ISERROR(SEARCH(("m2"),(C282))))</formula>
    </cfRule>
  </conditionalFormatting>
  <conditionalFormatting sqref="C287">
    <cfRule type="containsText" dxfId="139" priority="154" operator="containsText" text="m2">
      <formula>NOT(ISERROR(SEARCH(("m2"),(C287))))</formula>
    </cfRule>
  </conditionalFormatting>
  <conditionalFormatting sqref="C287">
    <cfRule type="containsText" dxfId="138" priority="155" operator="containsText" text="m2">
      <formula>NOT(ISERROR(SEARCH(("m2"),(C287))))</formula>
    </cfRule>
  </conditionalFormatting>
  <conditionalFormatting sqref="C287">
    <cfRule type="containsText" dxfId="137" priority="156" operator="containsText" text="m2">
      <formula>NOT(ISERROR(SEARCH(("m2"),(C287))))</formula>
    </cfRule>
  </conditionalFormatting>
  <conditionalFormatting sqref="C198">
    <cfRule type="containsText" dxfId="136" priority="148" operator="containsText" text="m2">
      <formula>NOT(ISERROR(SEARCH(("m2"),(C198))))</formula>
    </cfRule>
  </conditionalFormatting>
  <conditionalFormatting sqref="C198">
    <cfRule type="containsText" dxfId="135" priority="149" operator="containsText" text="m2">
      <formula>NOT(ISERROR(SEARCH(("m2"),(C198))))</formula>
    </cfRule>
  </conditionalFormatting>
  <conditionalFormatting sqref="C198">
    <cfRule type="containsText" dxfId="134" priority="150" operator="containsText" text="m2">
      <formula>NOT(ISERROR(SEARCH(("m2"),(C198))))</formula>
    </cfRule>
  </conditionalFormatting>
  <conditionalFormatting sqref="C196:C197">
    <cfRule type="containsText" dxfId="133" priority="145" operator="containsText" text="m2">
      <formula>NOT(ISERROR(SEARCH(("m2"),(C196))))</formula>
    </cfRule>
  </conditionalFormatting>
  <conditionalFormatting sqref="C196:C197">
    <cfRule type="containsText" dxfId="132" priority="146" operator="containsText" text="m2">
      <formula>NOT(ISERROR(SEARCH(("m2"),(C196))))</formula>
    </cfRule>
  </conditionalFormatting>
  <conditionalFormatting sqref="C196:C197">
    <cfRule type="containsText" dxfId="131" priority="147" operator="containsText" text="m2">
      <formula>NOT(ISERROR(SEARCH(("m2"),(C196))))</formula>
    </cfRule>
  </conditionalFormatting>
  <conditionalFormatting sqref="C194:C195">
    <cfRule type="containsText" dxfId="130" priority="142" operator="containsText" text="m2">
      <formula>NOT(ISERROR(SEARCH(("m2"),(C194))))</formula>
    </cfRule>
  </conditionalFormatting>
  <conditionalFormatting sqref="C194:C195">
    <cfRule type="containsText" dxfId="129" priority="143" operator="containsText" text="m2">
      <formula>NOT(ISERROR(SEARCH(("m2"),(C194))))</formula>
    </cfRule>
  </conditionalFormatting>
  <conditionalFormatting sqref="C194:C195">
    <cfRule type="containsText" dxfId="128" priority="144" operator="containsText" text="m2">
      <formula>NOT(ISERROR(SEARCH(("m2"),(C194))))</formula>
    </cfRule>
  </conditionalFormatting>
  <conditionalFormatting sqref="C192:C193">
    <cfRule type="containsText" dxfId="127" priority="139" operator="containsText" text="m2">
      <formula>NOT(ISERROR(SEARCH(("m2"),(C192))))</formula>
    </cfRule>
  </conditionalFormatting>
  <conditionalFormatting sqref="C192:C193">
    <cfRule type="containsText" dxfId="126" priority="140" operator="containsText" text="m2">
      <formula>NOT(ISERROR(SEARCH(("m2"),(C192))))</formula>
    </cfRule>
  </conditionalFormatting>
  <conditionalFormatting sqref="C192:C193">
    <cfRule type="containsText" dxfId="125" priority="141" operator="containsText" text="m2">
      <formula>NOT(ISERROR(SEARCH(("m2"),(C192))))</formula>
    </cfRule>
  </conditionalFormatting>
  <conditionalFormatting sqref="C190:C191">
    <cfRule type="containsText" dxfId="124" priority="136" operator="containsText" text="m2">
      <formula>NOT(ISERROR(SEARCH(("m2"),(C190))))</formula>
    </cfRule>
  </conditionalFormatting>
  <conditionalFormatting sqref="C190:C191">
    <cfRule type="containsText" dxfId="123" priority="137" operator="containsText" text="m2">
      <formula>NOT(ISERROR(SEARCH(("m2"),(C190))))</formula>
    </cfRule>
  </conditionalFormatting>
  <conditionalFormatting sqref="C190:C191">
    <cfRule type="containsText" dxfId="122" priority="138" operator="containsText" text="m2">
      <formula>NOT(ISERROR(SEARCH(("m2"),(C190))))</formula>
    </cfRule>
  </conditionalFormatting>
  <conditionalFormatting sqref="C188:C189">
    <cfRule type="containsText" dxfId="121" priority="133" operator="containsText" text="m2">
      <formula>NOT(ISERROR(SEARCH(("m2"),(C188))))</formula>
    </cfRule>
  </conditionalFormatting>
  <conditionalFormatting sqref="C188:C189">
    <cfRule type="containsText" dxfId="120" priority="134" operator="containsText" text="m2">
      <formula>NOT(ISERROR(SEARCH(("m2"),(C188))))</formula>
    </cfRule>
  </conditionalFormatting>
  <conditionalFormatting sqref="C188:C189">
    <cfRule type="containsText" dxfId="119" priority="135" operator="containsText" text="m2">
      <formula>NOT(ISERROR(SEARCH(("m2"),(C188))))</formula>
    </cfRule>
  </conditionalFormatting>
  <conditionalFormatting sqref="C186:C187">
    <cfRule type="containsText" dxfId="118" priority="130" operator="containsText" text="m2">
      <formula>NOT(ISERROR(SEARCH(("m2"),(C186))))</formula>
    </cfRule>
  </conditionalFormatting>
  <conditionalFormatting sqref="C186:C187">
    <cfRule type="containsText" dxfId="117" priority="131" operator="containsText" text="m2">
      <formula>NOT(ISERROR(SEARCH(("m2"),(C186))))</formula>
    </cfRule>
  </conditionalFormatting>
  <conditionalFormatting sqref="C186:C187">
    <cfRule type="containsText" dxfId="116" priority="132" operator="containsText" text="m2">
      <formula>NOT(ISERROR(SEARCH(("m2"),(C186))))</formula>
    </cfRule>
  </conditionalFormatting>
  <conditionalFormatting sqref="C184:C185">
    <cfRule type="containsText" dxfId="115" priority="127" operator="containsText" text="m2">
      <formula>NOT(ISERROR(SEARCH(("m2"),(C184))))</formula>
    </cfRule>
  </conditionalFormatting>
  <conditionalFormatting sqref="C184:C185">
    <cfRule type="containsText" dxfId="114" priority="128" operator="containsText" text="m2">
      <formula>NOT(ISERROR(SEARCH(("m2"),(C184))))</formula>
    </cfRule>
  </conditionalFormatting>
  <conditionalFormatting sqref="C184:C185">
    <cfRule type="containsText" dxfId="113" priority="129" operator="containsText" text="m2">
      <formula>NOT(ISERROR(SEARCH(("m2"),(C184))))</formula>
    </cfRule>
  </conditionalFormatting>
  <conditionalFormatting sqref="C182:C183">
    <cfRule type="containsText" dxfId="112" priority="124" operator="containsText" text="m2">
      <formula>NOT(ISERROR(SEARCH(("m2"),(C182))))</formula>
    </cfRule>
  </conditionalFormatting>
  <conditionalFormatting sqref="C182:C183">
    <cfRule type="containsText" dxfId="111" priority="125" operator="containsText" text="m2">
      <formula>NOT(ISERROR(SEARCH(("m2"),(C182))))</formula>
    </cfRule>
  </conditionalFormatting>
  <conditionalFormatting sqref="C182:C183">
    <cfRule type="containsText" dxfId="110" priority="126" operator="containsText" text="m2">
      <formula>NOT(ISERROR(SEARCH(("m2"),(C182))))</formula>
    </cfRule>
  </conditionalFormatting>
  <conditionalFormatting sqref="C180:C181">
    <cfRule type="containsText" dxfId="109" priority="121" operator="containsText" text="m2">
      <formula>NOT(ISERROR(SEARCH(("m2"),(C180))))</formula>
    </cfRule>
  </conditionalFormatting>
  <conditionalFormatting sqref="C180:C181">
    <cfRule type="containsText" dxfId="108" priority="122" operator="containsText" text="m2">
      <formula>NOT(ISERROR(SEARCH(("m2"),(C180))))</formula>
    </cfRule>
  </conditionalFormatting>
  <conditionalFormatting sqref="C180:C181">
    <cfRule type="containsText" dxfId="107" priority="123" operator="containsText" text="m2">
      <formula>NOT(ISERROR(SEARCH(("m2"),(C180))))</formula>
    </cfRule>
  </conditionalFormatting>
  <conditionalFormatting sqref="C178:C179">
    <cfRule type="containsText" dxfId="106" priority="118" operator="containsText" text="m2">
      <formula>NOT(ISERROR(SEARCH(("m2"),(C178))))</formula>
    </cfRule>
  </conditionalFormatting>
  <conditionalFormatting sqref="C178:C179">
    <cfRule type="containsText" dxfId="105" priority="119" operator="containsText" text="m2">
      <formula>NOT(ISERROR(SEARCH(("m2"),(C178))))</formula>
    </cfRule>
  </conditionalFormatting>
  <conditionalFormatting sqref="C178:C179">
    <cfRule type="containsText" dxfId="104" priority="120" operator="containsText" text="m2">
      <formula>NOT(ISERROR(SEARCH(("m2"),(C178))))</formula>
    </cfRule>
  </conditionalFormatting>
  <conditionalFormatting sqref="C177">
    <cfRule type="containsText" dxfId="103" priority="115" operator="containsText" text="m2">
      <formula>NOT(ISERROR(SEARCH(("m2"),(C177))))</formula>
    </cfRule>
  </conditionalFormatting>
  <conditionalFormatting sqref="C177">
    <cfRule type="containsText" dxfId="102" priority="116" operator="containsText" text="m2">
      <formula>NOT(ISERROR(SEARCH(("m2"),(C177))))</formula>
    </cfRule>
  </conditionalFormatting>
  <conditionalFormatting sqref="C177">
    <cfRule type="containsText" dxfId="101" priority="117" operator="containsText" text="m2">
      <formula>NOT(ISERROR(SEARCH(("m2"),(C177))))</formula>
    </cfRule>
  </conditionalFormatting>
  <conditionalFormatting sqref="C206">
    <cfRule type="containsText" dxfId="100" priority="73" operator="containsText" text="m2">
      <formula>NOT(ISERROR(SEARCH(("m2"),(C206))))</formula>
    </cfRule>
  </conditionalFormatting>
  <conditionalFormatting sqref="C206">
    <cfRule type="containsText" dxfId="99" priority="74" operator="containsText" text="m2">
      <formula>NOT(ISERROR(SEARCH(("m2"),(C206))))</formula>
    </cfRule>
  </conditionalFormatting>
  <conditionalFormatting sqref="C206">
    <cfRule type="containsText" dxfId="98" priority="75" operator="containsText" text="m2">
      <formula>NOT(ISERROR(SEARCH(("m2"),(C206))))</formula>
    </cfRule>
  </conditionalFormatting>
  <conditionalFormatting sqref="C172:C176">
    <cfRule type="containsText" dxfId="97" priority="109" operator="containsText" text="m2">
      <formula>NOT(ISERROR(SEARCH(("m2"),(C172))))</formula>
    </cfRule>
  </conditionalFormatting>
  <conditionalFormatting sqref="C172:C176">
    <cfRule type="containsText" dxfId="96" priority="110" operator="containsText" text="m2">
      <formula>NOT(ISERROR(SEARCH(("m2"),(C172))))</formula>
    </cfRule>
  </conditionalFormatting>
  <conditionalFormatting sqref="C172:C176">
    <cfRule type="containsText" dxfId="95" priority="111" operator="containsText" text="m2">
      <formula>NOT(ISERROR(SEARCH(("m2"),(C172))))</formula>
    </cfRule>
  </conditionalFormatting>
  <conditionalFormatting sqref="C227">
    <cfRule type="containsText" dxfId="94" priority="106" operator="containsText" text="m2">
      <formula>NOT(ISERROR(SEARCH(("m2"),(C227))))</formula>
    </cfRule>
  </conditionalFormatting>
  <conditionalFormatting sqref="C227">
    <cfRule type="containsText" dxfId="93" priority="107" operator="containsText" text="m2">
      <formula>NOT(ISERROR(SEARCH(("m2"),(C227))))</formula>
    </cfRule>
  </conditionalFormatting>
  <conditionalFormatting sqref="C227">
    <cfRule type="containsText" dxfId="92" priority="108" operator="containsText" text="m2">
      <formula>NOT(ISERROR(SEARCH(("m2"),(C227))))</formula>
    </cfRule>
  </conditionalFormatting>
  <conditionalFormatting sqref="C225:C226">
    <cfRule type="containsText" dxfId="91" priority="103" operator="containsText" text="m2">
      <formula>NOT(ISERROR(SEARCH(("m2"),(C225))))</formula>
    </cfRule>
  </conditionalFormatting>
  <conditionalFormatting sqref="C225:C226">
    <cfRule type="containsText" dxfId="90" priority="104" operator="containsText" text="m2">
      <formula>NOT(ISERROR(SEARCH(("m2"),(C225))))</formula>
    </cfRule>
  </conditionalFormatting>
  <conditionalFormatting sqref="C225:C226">
    <cfRule type="containsText" dxfId="89" priority="105" operator="containsText" text="m2">
      <formula>NOT(ISERROR(SEARCH(("m2"),(C225))))</formula>
    </cfRule>
  </conditionalFormatting>
  <conditionalFormatting sqref="C223:C224">
    <cfRule type="containsText" dxfId="88" priority="100" operator="containsText" text="m2">
      <formula>NOT(ISERROR(SEARCH(("m2"),(C223))))</formula>
    </cfRule>
  </conditionalFormatting>
  <conditionalFormatting sqref="C223:C224">
    <cfRule type="containsText" dxfId="87" priority="101" operator="containsText" text="m2">
      <formula>NOT(ISERROR(SEARCH(("m2"),(C223))))</formula>
    </cfRule>
  </conditionalFormatting>
  <conditionalFormatting sqref="C223:C224">
    <cfRule type="containsText" dxfId="86" priority="102" operator="containsText" text="m2">
      <formula>NOT(ISERROR(SEARCH(("m2"),(C223))))</formula>
    </cfRule>
  </conditionalFormatting>
  <conditionalFormatting sqref="C221:C222">
    <cfRule type="containsText" dxfId="85" priority="97" operator="containsText" text="m2">
      <formula>NOT(ISERROR(SEARCH(("m2"),(C221))))</formula>
    </cfRule>
  </conditionalFormatting>
  <conditionalFormatting sqref="C221:C222">
    <cfRule type="containsText" dxfId="84" priority="98" operator="containsText" text="m2">
      <formula>NOT(ISERROR(SEARCH(("m2"),(C221))))</formula>
    </cfRule>
  </conditionalFormatting>
  <conditionalFormatting sqref="C221:C222">
    <cfRule type="containsText" dxfId="83" priority="99" operator="containsText" text="m2">
      <formula>NOT(ISERROR(SEARCH(("m2"),(C221))))</formula>
    </cfRule>
  </conditionalFormatting>
  <conditionalFormatting sqref="C219:C220">
    <cfRule type="containsText" dxfId="82" priority="94" operator="containsText" text="m2">
      <formula>NOT(ISERROR(SEARCH(("m2"),(C219))))</formula>
    </cfRule>
  </conditionalFormatting>
  <conditionalFormatting sqref="C219:C220">
    <cfRule type="containsText" dxfId="81" priority="95" operator="containsText" text="m2">
      <formula>NOT(ISERROR(SEARCH(("m2"),(C219))))</formula>
    </cfRule>
  </conditionalFormatting>
  <conditionalFormatting sqref="C219:C220">
    <cfRule type="containsText" dxfId="80" priority="96" operator="containsText" text="m2">
      <formula>NOT(ISERROR(SEARCH(("m2"),(C219))))</formula>
    </cfRule>
  </conditionalFormatting>
  <conditionalFormatting sqref="C217:C218">
    <cfRule type="containsText" dxfId="79" priority="91" operator="containsText" text="m2">
      <formula>NOT(ISERROR(SEARCH(("m2"),(C217))))</formula>
    </cfRule>
  </conditionalFormatting>
  <conditionalFormatting sqref="C217:C218">
    <cfRule type="containsText" dxfId="78" priority="92" operator="containsText" text="m2">
      <formula>NOT(ISERROR(SEARCH(("m2"),(C217))))</formula>
    </cfRule>
  </conditionalFormatting>
  <conditionalFormatting sqref="C217:C218">
    <cfRule type="containsText" dxfId="77" priority="93" operator="containsText" text="m2">
      <formula>NOT(ISERROR(SEARCH(("m2"),(C217))))</formula>
    </cfRule>
  </conditionalFormatting>
  <conditionalFormatting sqref="C215:C216">
    <cfRule type="containsText" dxfId="76" priority="88" operator="containsText" text="m2">
      <formula>NOT(ISERROR(SEARCH(("m2"),(C215))))</formula>
    </cfRule>
  </conditionalFormatting>
  <conditionalFormatting sqref="C215:C216">
    <cfRule type="containsText" dxfId="75" priority="89" operator="containsText" text="m2">
      <formula>NOT(ISERROR(SEARCH(("m2"),(C215))))</formula>
    </cfRule>
  </conditionalFormatting>
  <conditionalFormatting sqref="C215:C216">
    <cfRule type="containsText" dxfId="74" priority="90" operator="containsText" text="m2">
      <formula>NOT(ISERROR(SEARCH(("m2"),(C215))))</formula>
    </cfRule>
  </conditionalFormatting>
  <conditionalFormatting sqref="C213:C214">
    <cfRule type="containsText" dxfId="73" priority="85" operator="containsText" text="m2">
      <formula>NOT(ISERROR(SEARCH(("m2"),(C213))))</formula>
    </cfRule>
  </conditionalFormatting>
  <conditionalFormatting sqref="C213:C214">
    <cfRule type="containsText" dxfId="72" priority="86" operator="containsText" text="m2">
      <formula>NOT(ISERROR(SEARCH(("m2"),(C213))))</formula>
    </cfRule>
  </conditionalFormatting>
  <conditionalFormatting sqref="C213:C214">
    <cfRule type="containsText" dxfId="71" priority="87" operator="containsText" text="m2">
      <formula>NOT(ISERROR(SEARCH(("m2"),(C213))))</formula>
    </cfRule>
  </conditionalFormatting>
  <conditionalFormatting sqref="C211:C212">
    <cfRule type="containsText" dxfId="70" priority="82" operator="containsText" text="m2">
      <formula>NOT(ISERROR(SEARCH(("m2"),(C211))))</formula>
    </cfRule>
  </conditionalFormatting>
  <conditionalFormatting sqref="C211:C212">
    <cfRule type="containsText" dxfId="69" priority="83" operator="containsText" text="m2">
      <formula>NOT(ISERROR(SEARCH(("m2"),(C211))))</formula>
    </cfRule>
  </conditionalFormatting>
  <conditionalFormatting sqref="C211:C212">
    <cfRule type="containsText" dxfId="68" priority="84" operator="containsText" text="m2">
      <formula>NOT(ISERROR(SEARCH(("m2"),(C211))))</formula>
    </cfRule>
  </conditionalFormatting>
  <conditionalFormatting sqref="C209:C210">
    <cfRule type="containsText" dxfId="67" priority="79" operator="containsText" text="m2">
      <formula>NOT(ISERROR(SEARCH(("m2"),(C209))))</formula>
    </cfRule>
  </conditionalFormatting>
  <conditionalFormatting sqref="C209:C210">
    <cfRule type="containsText" dxfId="66" priority="80" operator="containsText" text="m2">
      <formula>NOT(ISERROR(SEARCH(("m2"),(C209))))</formula>
    </cfRule>
  </conditionalFormatting>
  <conditionalFormatting sqref="C209:C210">
    <cfRule type="containsText" dxfId="65" priority="81" operator="containsText" text="m2">
      <formula>NOT(ISERROR(SEARCH(("m2"),(C209))))</formula>
    </cfRule>
  </conditionalFormatting>
  <conditionalFormatting sqref="C207:C208">
    <cfRule type="containsText" dxfId="64" priority="76" operator="containsText" text="m2">
      <formula>NOT(ISERROR(SEARCH(("m2"),(C207))))</formula>
    </cfRule>
  </conditionalFormatting>
  <conditionalFormatting sqref="C207:C208">
    <cfRule type="containsText" dxfId="63" priority="77" operator="containsText" text="m2">
      <formula>NOT(ISERROR(SEARCH(("m2"),(C207))))</formula>
    </cfRule>
  </conditionalFormatting>
  <conditionalFormatting sqref="C207:C208">
    <cfRule type="containsText" dxfId="62" priority="78" operator="containsText" text="m2">
      <formula>NOT(ISERROR(SEARCH(("m2"),(C207))))</formula>
    </cfRule>
  </conditionalFormatting>
  <conditionalFormatting sqref="C201:C205">
    <cfRule type="containsText" dxfId="61" priority="70" operator="containsText" text="m2">
      <formula>NOT(ISERROR(SEARCH(("m2"),(C201))))</formula>
    </cfRule>
  </conditionalFormatting>
  <conditionalFormatting sqref="C201:C205">
    <cfRule type="containsText" dxfId="60" priority="71" operator="containsText" text="m2">
      <formula>NOT(ISERROR(SEARCH(("m2"),(C201))))</formula>
    </cfRule>
  </conditionalFormatting>
  <conditionalFormatting sqref="C201:C205">
    <cfRule type="containsText" dxfId="59" priority="72" operator="containsText" text="m2">
      <formula>NOT(ISERROR(SEARCH(("m2"),(C201))))</formula>
    </cfRule>
  </conditionalFormatting>
  <conditionalFormatting sqref="C200">
    <cfRule type="containsText" dxfId="58" priority="67" operator="containsText" text="m2">
      <formula>NOT(ISERROR(SEARCH(("m2"),(C200))))</formula>
    </cfRule>
  </conditionalFormatting>
  <conditionalFormatting sqref="C200">
    <cfRule type="containsText" dxfId="57" priority="68" operator="containsText" text="m2">
      <formula>NOT(ISERROR(SEARCH(("m2"),(C200))))</formula>
    </cfRule>
  </conditionalFormatting>
  <conditionalFormatting sqref="C200">
    <cfRule type="containsText" dxfId="56" priority="69" operator="containsText" text="m2">
      <formula>NOT(ISERROR(SEARCH(("m2"),(C200))))</formula>
    </cfRule>
  </conditionalFormatting>
  <conditionalFormatting sqref="C228">
    <cfRule type="containsText" dxfId="55" priority="64" operator="containsText" text="m2">
      <formula>NOT(ISERROR(SEARCH(("m2"),(C228))))</formula>
    </cfRule>
  </conditionalFormatting>
  <conditionalFormatting sqref="C228">
    <cfRule type="containsText" dxfId="54" priority="65" operator="containsText" text="m2">
      <formula>NOT(ISERROR(SEARCH(("m2"),(C228))))</formula>
    </cfRule>
  </conditionalFormatting>
  <conditionalFormatting sqref="C228">
    <cfRule type="containsText" dxfId="53" priority="66" operator="containsText" text="m2">
      <formula>NOT(ISERROR(SEARCH(("m2"),(C228))))</formula>
    </cfRule>
  </conditionalFormatting>
  <conditionalFormatting sqref="C258:C260">
    <cfRule type="containsText" dxfId="52" priority="61" operator="containsText" text="m2">
      <formula>NOT(ISERROR(SEARCH(("m2"),(C258))))</formula>
    </cfRule>
  </conditionalFormatting>
  <conditionalFormatting sqref="C258:C260">
    <cfRule type="containsText" dxfId="51" priority="62" operator="containsText" text="m2">
      <formula>NOT(ISERROR(SEARCH(("m2"),(C258))))</formula>
    </cfRule>
  </conditionalFormatting>
  <conditionalFormatting sqref="C258:C260">
    <cfRule type="containsText" dxfId="50" priority="63" operator="containsText" text="m2">
      <formula>NOT(ISERROR(SEARCH(("m2"),(C258))))</formula>
    </cfRule>
  </conditionalFormatting>
  <conditionalFormatting sqref="C256:C257">
    <cfRule type="containsText" dxfId="49" priority="58" operator="containsText" text="m2">
      <formula>NOT(ISERROR(SEARCH(("m2"),(C256))))</formula>
    </cfRule>
  </conditionalFormatting>
  <conditionalFormatting sqref="C256:C257">
    <cfRule type="containsText" dxfId="48" priority="59" operator="containsText" text="m2">
      <formula>NOT(ISERROR(SEARCH(("m2"),(C256))))</formula>
    </cfRule>
  </conditionalFormatting>
  <conditionalFormatting sqref="C256:C257">
    <cfRule type="containsText" dxfId="47" priority="60" operator="containsText" text="m2">
      <formula>NOT(ISERROR(SEARCH(("m2"),(C256))))</formula>
    </cfRule>
  </conditionalFormatting>
  <conditionalFormatting sqref="C254:C255">
    <cfRule type="containsText" dxfId="46" priority="55" operator="containsText" text="m2">
      <formula>NOT(ISERROR(SEARCH(("m2"),(C254))))</formula>
    </cfRule>
  </conditionalFormatting>
  <conditionalFormatting sqref="C254:C255">
    <cfRule type="containsText" dxfId="45" priority="56" operator="containsText" text="m2">
      <formula>NOT(ISERROR(SEARCH(("m2"),(C254))))</formula>
    </cfRule>
  </conditionalFormatting>
  <conditionalFormatting sqref="C254:C255">
    <cfRule type="containsText" dxfId="44" priority="57" operator="containsText" text="m2">
      <formula>NOT(ISERROR(SEARCH(("m2"),(C254))))</formula>
    </cfRule>
  </conditionalFormatting>
  <conditionalFormatting sqref="C252:C253">
    <cfRule type="containsText" dxfId="43" priority="52" operator="containsText" text="m2">
      <formula>NOT(ISERROR(SEARCH(("m2"),(C252))))</formula>
    </cfRule>
  </conditionalFormatting>
  <conditionalFormatting sqref="C252:C253">
    <cfRule type="containsText" dxfId="42" priority="53" operator="containsText" text="m2">
      <formula>NOT(ISERROR(SEARCH(("m2"),(C252))))</formula>
    </cfRule>
  </conditionalFormatting>
  <conditionalFormatting sqref="C252:C253">
    <cfRule type="containsText" dxfId="41" priority="54" operator="containsText" text="m2">
      <formula>NOT(ISERROR(SEARCH(("m2"),(C252))))</formula>
    </cfRule>
  </conditionalFormatting>
  <conditionalFormatting sqref="C250:C251">
    <cfRule type="containsText" dxfId="40" priority="49" operator="containsText" text="m2">
      <formula>NOT(ISERROR(SEARCH(("m2"),(C250))))</formula>
    </cfRule>
  </conditionalFormatting>
  <conditionalFormatting sqref="C250:C251">
    <cfRule type="containsText" dxfId="39" priority="50" operator="containsText" text="m2">
      <formula>NOT(ISERROR(SEARCH(("m2"),(C250))))</formula>
    </cfRule>
  </conditionalFormatting>
  <conditionalFormatting sqref="C250:C251">
    <cfRule type="containsText" dxfId="38" priority="51" operator="containsText" text="m2">
      <formula>NOT(ISERROR(SEARCH(("m2"),(C250))))</formula>
    </cfRule>
  </conditionalFormatting>
  <conditionalFormatting sqref="C248:C249">
    <cfRule type="containsText" dxfId="37" priority="46" operator="containsText" text="m2">
      <formula>NOT(ISERROR(SEARCH(("m2"),(C248))))</formula>
    </cfRule>
  </conditionalFormatting>
  <conditionalFormatting sqref="C248:C249">
    <cfRule type="containsText" dxfId="36" priority="47" operator="containsText" text="m2">
      <formula>NOT(ISERROR(SEARCH(("m2"),(C248))))</formula>
    </cfRule>
  </conditionalFormatting>
  <conditionalFormatting sqref="C248:C249">
    <cfRule type="containsText" dxfId="35" priority="48" operator="containsText" text="m2">
      <formula>NOT(ISERROR(SEARCH(("m2"),(C248))))</formula>
    </cfRule>
  </conditionalFormatting>
  <conditionalFormatting sqref="C246:C247">
    <cfRule type="containsText" dxfId="34" priority="43" operator="containsText" text="m2">
      <formula>NOT(ISERROR(SEARCH(("m2"),(C246))))</formula>
    </cfRule>
  </conditionalFormatting>
  <conditionalFormatting sqref="C246:C247">
    <cfRule type="containsText" dxfId="33" priority="44" operator="containsText" text="m2">
      <formula>NOT(ISERROR(SEARCH(("m2"),(C246))))</formula>
    </cfRule>
  </conditionalFormatting>
  <conditionalFormatting sqref="C246:C247">
    <cfRule type="containsText" dxfId="32" priority="45" operator="containsText" text="m2">
      <formula>NOT(ISERROR(SEARCH(("m2"),(C246))))</formula>
    </cfRule>
  </conditionalFormatting>
  <conditionalFormatting sqref="C243:C245">
    <cfRule type="containsText" dxfId="31" priority="40" operator="containsText" text="m2">
      <formula>NOT(ISERROR(SEARCH(("m2"),(C243))))</formula>
    </cfRule>
  </conditionalFormatting>
  <conditionalFormatting sqref="C243:C245">
    <cfRule type="containsText" dxfId="30" priority="41" operator="containsText" text="m2">
      <formula>NOT(ISERROR(SEARCH(("m2"),(C243))))</formula>
    </cfRule>
  </conditionalFormatting>
  <conditionalFormatting sqref="C243:C245">
    <cfRule type="containsText" dxfId="29" priority="42" operator="containsText" text="m2">
      <formula>NOT(ISERROR(SEARCH(("m2"),(C243))))</formula>
    </cfRule>
  </conditionalFormatting>
  <conditionalFormatting sqref="C241:C242">
    <cfRule type="containsText" dxfId="28" priority="37" operator="containsText" text="m2">
      <formula>NOT(ISERROR(SEARCH(("m2"),(C241))))</formula>
    </cfRule>
  </conditionalFormatting>
  <conditionalFormatting sqref="C241:C242">
    <cfRule type="containsText" dxfId="27" priority="38" operator="containsText" text="m2">
      <formula>NOT(ISERROR(SEARCH(("m2"),(C241))))</formula>
    </cfRule>
  </conditionalFormatting>
  <conditionalFormatting sqref="C241:C242">
    <cfRule type="containsText" dxfId="26" priority="39" operator="containsText" text="m2">
      <formula>NOT(ISERROR(SEARCH(("m2"),(C241))))</formula>
    </cfRule>
  </conditionalFormatting>
  <conditionalFormatting sqref="C239:C240">
    <cfRule type="containsText" dxfId="25" priority="34" operator="containsText" text="m2">
      <formula>NOT(ISERROR(SEARCH(("m2"),(C239))))</formula>
    </cfRule>
  </conditionalFormatting>
  <conditionalFormatting sqref="C239:C240">
    <cfRule type="containsText" dxfId="24" priority="35" operator="containsText" text="m2">
      <formula>NOT(ISERROR(SEARCH(("m2"),(C239))))</formula>
    </cfRule>
  </conditionalFormatting>
  <conditionalFormatting sqref="C239:C240">
    <cfRule type="containsText" dxfId="23" priority="36" operator="containsText" text="m2">
      <formula>NOT(ISERROR(SEARCH(("m2"),(C239))))</formula>
    </cfRule>
  </conditionalFormatting>
  <conditionalFormatting sqref="C237:C238">
    <cfRule type="containsText" dxfId="22" priority="31" operator="containsText" text="m2">
      <formula>NOT(ISERROR(SEARCH(("m2"),(C237))))</formula>
    </cfRule>
  </conditionalFormatting>
  <conditionalFormatting sqref="C237:C238">
    <cfRule type="containsText" dxfId="21" priority="32" operator="containsText" text="m2">
      <formula>NOT(ISERROR(SEARCH(("m2"),(C237))))</formula>
    </cfRule>
  </conditionalFormatting>
  <conditionalFormatting sqref="C237:C238">
    <cfRule type="containsText" dxfId="20" priority="33" operator="containsText" text="m2">
      <formula>NOT(ISERROR(SEARCH(("m2"),(C237))))</formula>
    </cfRule>
  </conditionalFormatting>
  <conditionalFormatting sqref="C236">
    <cfRule type="containsText" dxfId="19" priority="28" operator="containsText" text="m2">
      <formula>NOT(ISERROR(SEARCH(("m2"),(C236))))</formula>
    </cfRule>
  </conditionalFormatting>
  <conditionalFormatting sqref="C236">
    <cfRule type="containsText" dxfId="18" priority="29" operator="containsText" text="m2">
      <formula>NOT(ISERROR(SEARCH(("m2"),(C236))))</formula>
    </cfRule>
  </conditionalFormatting>
  <conditionalFormatting sqref="C236">
    <cfRule type="containsText" dxfId="17" priority="30" operator="containsText" text="m2">
      <formula>NOT(ISERROR(SEARCH(("m2"),(C236))))</formula>
    </cfRule>
  </conditionalFormatting>
  <conditionalFormatting sqref="C229:C235">
    <cfRule type="containsText" dxfId="16" priority="25" operator="containsText" text="m2">
      <formula>NOT(ISERROR(SEARCH(("m2"),(C229))))</formula>
    </cfRule>
  </conditionalFormatting>
  <conditionalFormatting sqref="C229:C235">
    <cfRule type="containsText" dxfId="15" priority="26" operator="containsText" text="m2">
      <formula>NOT(ISERROR(SEARCH(("m2"),(C229))))</formula>
    </cfRule>
  </conditionalFormatting>
  <conditionalFormatting sqref="C229:C235">
    <cfRule type="containsText" dxfId="14" priority="27" operator="containsText" text="m2">
      <formula>NOT(ISERROR(SEARCH(("m2"),(C229))))</formula>
    </cfRule>
  </conditionalFormatting>
  <conditionalFormatting sqref="C272:C273">
    <cfRule type="containsText" dxfId="13" priority="24" operator="containsText" text="m2">
      <formula>NOT(ISERROR(SEARCH(("m2"),(C272))))</formula>
    </cfRule>
  </conditionalFormatting>
  <conditionalFormatting sqref="C124">
    <cfRule type="containsText" dxfId="12" priority="23" operator="containsText" text="m2">
      <formula>NOT(ISERROR(SEARCH(("m2"),(C124))))</formula>
    </cfRule>
  </conditionalFormatting>
  <conditionalFormatting sqref="C127">
    <cfRule type="containsText" dxfId="11" priority="21" operator="containsText" text="m2">
      <formula>NOT(ISERROR(SEARCH(("m2"),(C127))))</formula>
    </cfRule>
  </conditionalFormatting>
  <conditionalFormatting sqref="C132:C133">
    <cfRule type="containsText" dxfId="10" priority="14" operator="containsText" text="m2">
      <formula>NOT(ISERROR(SEARCH(("m2"),(C132))))</formula>
    </cfRule>
  </conditionalFormatting>
  <conditionalFormatting sqref="C143">
    <cfRule type="containsText" dxfId="9" priority="12" operator="containsText" text="m2">
      <formula>NOT(ISERROR(SEARCH(("m2"),(C143))))</formula>
    </cfRule>
  </conditionalFormatting>
  <conditionalFormatting sqref="C155">
    <cfRule type="containsText" dxfId="8" priority="8" operator="containsText" text="m2">
      <formula>NOT(ISERROR(SEARCH(("m2"),(C155))))</formula>
    </cfRule>
  </conditionalFormatting>
  <conditionalFormatting sqref="C155">
    <cfRule type="containsText" dxfId="7" priority="10" operator="containsText" text="m2">
      <formula>NOT(ISERROR(SEARCH(("m2"),(C155))))</formula>
    </cfRule>
  </conditionalFormatting>
  <conditionalFormatting sqref="C145">
    <cfRule type="containsText" dxfId="6" priority="7" operator="containsText" text="m2">
      <formula>NOT(ISERROR(SEARCH(("m2"),(C145))))</formula>
    </cfRule>
  </conditionalFormatting>
  <conditionalFormatting sqref="C155">
    <cfRule type="containsText" dxfId="5" priority="9" operator="containsText" text="m2">
      <formula>NOT(ISERROR(SEARCH(("m2"),(C155))))</formula>
    </cfRule>
  </conditionalFormatting>
  <conditionalFormatting sqref="C147">
    <cfRule type="containsText" dxfId="4" priority="6" operator="containsText" text="m2">
      <formula>NOT(ISERROR(SEARCH(("m2"),(C147))))</formula>
    </cfRule>
  </conditionalFormatting>
  <conditionalFormatting sqref="C149">
    <cfRule type="containsText" dxfId="3" priority="2" operator="containsText" text="m2">
      <formula>NOT(ISERROR(SEARCH(("m2"),(C149))))</formula>
    </cfRule>
  </conditionalFormatting>
  <conditionalFormatting sqref="C149">
    <cfRule type="containsText" dxfId="2" priority="4" operator="containsText" text="m2">
      <formula>NOT(ISERROR(SEARCH(("m2"),(C149))))</formula>
    </cfRule>
  </conditionalFormatting>
  <conditionalFormatting sqref="C149">
    <cfRule type="containsText" dxfId="1" priority="3" operator="containsText" text="m2">
      <formula>NOT(ISERROR(SEARCH(("m2"),(C149))))</formula>
    </cfRule>
  </conditionalFormatting>
  <conditionalFormatting sqref="C125">
    <cfRule type="containsText" dxfId="0" priority="1" operator="containsText" text="m2">
      <formula>NOT(ISERROR(SEARCH(("m2"),(C125))))</formula>
    </cfRule>
  </conditionalFormatting>
  <pageMargins left="0.25" right="0.25" top="0.75" bottom="0.75" header="0.3" footer="0.3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67"/>
  <sheetViews>
    <sheetView showGridLines="0" tabSelected="1" view="pageBreakPreview" zoomScale="80" zoomScaleNormal="80" zoomScaleSheetLayoutView="80" workbookViewId="0">
      <pane xSplit="4" ySplit="14" topLeftCell="E43" activePane="bottomRight" state="frozen"/>
      <selection pane="topRight" activeCell="E1" sqref="E1"/>
      <selection pane="bottomLeft" activeCell="A15" sqref="A15"/>
      <selection pane="bottomRight" activeCell="A43" sqref="A43:H43"/>
    </sheetView>
  </sheetViews>
  <sheetFormatPr defaultColWidth="14.42578125" defaultRowHeight="15" customHeight="1" x14ac:dyDescent="0.25"/>
  <cols>
    <col min="1" max="1" width="5.7109375" customWidth="1"/>
    <col min="2" max="2" width="13.85546875" customWidth="1"/>
    <col min="3" max="3" width="10.140625" customWidth="1"/>
    <col min="4" max="4" width="106.7109375" customWidth="1"/>
    <col min="5" max="5" width="10.85546875" customWidth="1"/>
    <col min="6" max="6" width="19.85546875" customWidth="1"/>
    <col min="7" max="7" width="14.5703125" customWidth="1"/>
    <col min="8" max="8" width="21" customWidth="1"/>
    <col min="9" max="9" width="23.7109375" customWidth="1"/>
    <col min="10" max="10" width="23.7109375" style="81" customWidth="1"/>
    <col min="11" max="11" width="25.140625" customWidth="1"/>
    <col min="12" max="25" width="9.140625" customWidth="1"/>
  </cols>
  <sheetData>
    <row r="1" spans="1:25" ht="14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 x14ac:dyDescent="0.25">
      <c r="A2" s="528" t="s">
        <v>31</v>
      </c>
      <c r="B2" s="529"/>
      <c r="C2" s="529"/>
      <c r="D2" s="529"/>
      <c r="E2" s="529"/>
      <c r="F2" s="529"/>
      <c r="G2" s="529"/>
      <c r="H2" s="529"/>
      <c r="I2" s="529"/>
      <c r="J2" s="53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25">
      <c r="A3" s="531" t="s">
        <v>1</v>
      </c>
      <c r="B3" s="532"/>
      <c r="C3" s="532"/>
      <c r="D3" s="532"/>
      <c r="E3" s="532"/>
      <c r="F3" s="532"/>
      <c r="G3" s="532"/>
      <c r="H3" s="532"/>
      <c r="I3" s="532"/>
      <c r="J3" s="53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25">
      <c r="A4" s="534" t="s">
        <v>219</v>
      </c>
      <c r="B4" s="535"/>
      <c r="C4" s="535"/>
      <c r="D4" s="535"/>
      <c r="E4" s="535"/>
      <c r="F4" s="535"/>
      <c r="G4" s="535"/>
      <c r="H4" s="535"/>
      <c r="I4" s="535"/>
      <c r="J4" s="53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25">
      <c r="A5" s="537" t="s">
        <v>360</v>
      </c>
      <c r="B5" s="538"/>
      <c r="C5" s="538"/>
      <c r="D5" s="538"/>
      <c r="E5" s="538"/>
      <c r="F5" s="538"/>
      <c r="G5" s="538"/>
      <c r="H5" s="538"/>
      <c r="I5" s="538"/>
      <c r="J5" s="53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25">
      <c r="A6" s="540" t="s">
        <v>349</v>
      </c>
      <c r="B6" s="541"/>
      <c r="C6" s="541"/>
      <c r="D6" s="541"/>
      <c r="E6" s="541"/>
      <c r="F6" s="541"/>
      <c r="G6" s="541"/>
      <c r="H6" s="541"/>
      <c r="I6" s="541"/>
      <c r="J6" s="54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25">
      <c r="A7" s="567" t="s">
        <v>345</v>
      </c>
      <c r="B7" s="568"/>
      <c r="C7" s="568"/>
      <c r="D7" s="568"/>
      <c r="E7" s="568"/>
      <c r="F7" s="568"/>
      <c r="G7" s="568"/>
      <c r="H7" s="568"/>
      <c r="I7" s="568"/>
      <c r="J7" s="56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221" customFormat="1" ht="14.25" customHeight="1" x14ac:dyDescent="0.25">
      <c r="A8" s="567" t="s">
        <v>355</v>
      </c>
      <c r="B8" s="568"/>
      <c r="C8" s="568"/>
      <c r="D8" s="568"/>
      <c r="E8" s="568"/>
      <c r="F8" s="568"/>
      <c r="G8" s="568"/>
      <c r="H8" s="568"/>
      <c r="I8" s="568"/>
      <c r="J8" s="56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25">
      <c r="A9" s="570" t="s">
        <v>32</v>
      </c>
      <c r="B9" s="571"/>
      <c r="C9" s="571"/>
      <c r="D9" s="571"/>
      <c r="E9" s="571"/>
      <c r="F9" s="571"/>
      <c r="G9" s="571"/>
      <c r="H9" s="571"/>
      <c r="I9" s="571"/>
      <c r="J9" s="57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thickBot="1" x14ac:dyDescent="0.3">
      <c r="A10" s="573"/>
      <c r="B10" s="574"/>
      <c r="C10" s="574"/>
      <c r="D10" s="574"/>
      <c r="E10" s="574"/>
      <c r="F10" s="574"/>
      <c r="G10" s="574"/>
      <c r="H10" s="574"/>
      <c r="I10" s="574"/>
      <c r="J10" s="57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66" customHeight="1" thickBot="1" x14ac:dyDescent="0.3">
      <c r="A11" s="31" t="s">
        <v>5</v>
      </c>
      <c r="B11" s="31" t="s">
        <v>33</v>
      </c>
      <c r="C11" s="31" t="s">
        <v>34</v>
      </c>
      <c r="D11" s="32" t="s">
        <v>35</v>
      </c>
      <c r="E11" s="33" t="s">
        <v>7</v>
      </c>
      <c r="F11" s="33" t="s">
        <v>36</v>
      </c>
      <c r="G11" s="34" t="s">
        <v>37</v>
      </c>
      <c r="H11" s="35" t="s">
        <v>38</v>
      </c>
      <c r="I11" s="36" t="s">
        <v>94</v>
      </c>
      <c r="J11" s="36" t="s">
        <v>95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25">
      <c r="A12" s="521" t="s">
        <v>121</v>
      </c>
      <c r="B12" s="522"/>
      <c r="C12" s="522"/>
      <c r="D12" s="522"/>
      <c r="E12" s="120"/>
      <c r="F12" s="120"/>
      <c r="G12" s="120"/>
      <c r="H12" s="121"/>
      <c r="I12" s="83">
        <f>SUM(I14:I21)</f>
        <v>1167.9000000000001</v>
      </c>
      <c r="J12" s="82">
        <f>SUM(J14:J21)</f>
        <v>5096.7392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108" customFormat="1" ht="14.25" customHeight="1" x14ac:dyDescent="0.25">
      <c r="A13" s="139">
        <v>1</v>
      </c>
      <c r="B13" s="580" t="s">
        <v>122</v>
      </c>
      <c r="C13" s="581"/>
      <c r="D13" s="581"/>
      <c r="E13" s="581"/>
      <c r="F13" s="581"/>
      <c r="G13" s="581"/>
      <c r="H13" s="581"/>
      <c r="I13" s="581"/>
      <c r="J13" s="582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108" customFormat="1" ht="28.5" x14ac:dyDescent="0.25">
      <c r="A14" s="37" t="s">
        <v>9</v>
      </c>
      <c r="B14" s="38" t="s">
        <v>39</v>
      </c>
      <c r="C14" s="140">
        <f>VLOOKUP(A14,'MEMÓRIA DE CÁLCULO'!A:G,2,)</f>
        <v>21301</v>
      </c>
      <c r="D14" s="141" t="str">
        <f>VLOOKUP(A14,'MEMÓRIA DE CÁLCULO'!A:G,3,)</f>
        <v>PLACA DE OBRA PLOTADA EM CHAPA METÁLICA 26 , AFIXADA EM CAVALETES DE
MADEIRA DE LEI (VIGOTAS 6X12CM) - PADRÃO GOINFRA</v>
      </c>
      <c r="E14" s="142" t="str">
        <f>VLOOKUP(A14,'MEMÓRIA DE CÁLCULO'!A:G,4,)</f>
        <v>m²</v>
      </c>
      <c r="F14" s="142">
        <f>VLOOKUP(A14,'MEMÓRIA DE CÁLCULO'!A:G,7,)</f>
        <v>3</v>
      </c>
      <c r="G14" s="41">
        <v>389.3</v>
      </c>
      <c r="H14" s="41">
        <v>4.24</v>
      </c>
      <c r="I14" s="41">
        <f>F14*G14</f>
        <v>1167.9000000000001</v>
      </c>
      <c r="J14" s="84">
        <f t="shared" ref="J14:J21" si="0">(G14+H14)*F14</f>
        <v>1180.6200000000001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108" customFormat="1" ht="28.5" x14ac:dyDescent="0.25">
      <c r="A15" s="37" t="s">
        <v>112</v>
      </c>
      <c r="B15" s="38" t="s">
        <v>39</v>
      </c>
      <c r="C15" s="140">
        <f>VLOOKUP(A15,'MEMÓRIA DE CÁLCULO'!A:G,2,)</f>
        <v>20168</v>
      </c>
      <c r="D15" s="141" t="str">
        <f>VLOOKUP(A15,'MEMÓRIA DE CÁLCULO'!A:G,3,)</f>
        <v>REMOÇÃO MANUAL DE INTERRUPTOR/TOMADA ELÉTRICA/DISJUNTOR COM
TRANSPORTE ATÉ CAÇAMBA E CARGA</v>
      </c>
      <c r="E15" s="142" t="str">
        <f>VLOOKUP(A15,'MEMÓRIA DE CÁLCULO'!A:G,4,)</f>
        <v>und</v>
      </c>
      <c r="F15" s="142">
        <f>VLOOKUP(A15,'MEMÓRIA DE CÁLCULO'!A:G,7,)</f>
        <v>6</v>
      </c>
      <c r="G15" s="41">
        <v>0</v>
      </c>
      <c r="H15" s="41">
        <v>1.37</v>
      </c>
      <c r="I15" s="41">
        <f t="shared" ref="I15:I19" si="1">F15*G15</f>
        <v>0</v>
      </c>
      <c r="J15" s="84">
        <f>(G15+H15)*F15</f>
        <v>8.2200000000000006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108" customFormat="1" ht="28.5" x14ac:dyDescent="0.25">
      <c r="A16" s="37" t="s">
        <v>113</v>
      </c>
      <c r="B16" s="38" t="s">
        <v>39</v>
      </c>
      <c r="C16" s="140">
        <f>VLOOKUP(A16,'MEMÓRIA DE CÁLCULO'!A:G,2,)</f>
        <v>20111</v>
      </c>
      <c r="D16" s="141" t="str">
        <f>VLOOKUP(A16,'MEMÓRIA DE CÁLCULO'!A:G,3,)</f>
        <v>DEMOLIÇÃO MANUAL DE PISO CERÂMICO SOBRE LASTRO DE CONCRETO COM
TRANSPORTE ATÉ CAÇAMBA E CARGA</v>
      </c>
      <c r="E16" s="142" t="str">
        <f>VLOOKUP(A16,'MEMÓRIA DE CÁLCULO'!A:G,4,)</f>
        <v>m²</v>
      </c>
      <c r="F16" s="142">
        <f>VLOOKUP(A16,'MEMÓRIA DE CÁLCULO'!A:G,7,)</f>
        <v>288.24</v>
      </c>
      <c r="G16" s="41">
        <v>0</v>
      </c>
      <c r="H16" s="41">
        <v>12.53</v>
      </c>
      <c r="I16" s="41">
        <f t="shared" si="1"/>
        <v>0</v>
      </c>
      <c r="J16" s="84">
        <f t="shared" si="0"/>
        <v>3611.6471999999999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196" customFormat="1" ht="28.5" x14ac:dyDescent="0.25">
      <c r="A17" s="37" t="s">
        <v>126</v>
      </c>
      <c r="B17" s="38" t="s">
        <v>39</v>
      </c>
      <c r="C17" s="140">
        <f>VLOOKUP(A17,'MEMÓRIA DE CÁLCULO'!A:G,2,)</f>
        <v>20137</v>
      </c>
      <c r="D17" s="141" t="str">
        <f>VLOOKUP(A17,'MEMÓRIA DE CÁLCULO'!A:G,3,)</f>
        <v>REMOÇÃO MANUAL DE BACIA SANITÁRIA COM TRANSPORTE ATÉ CAÇAMBA E
CARGA</v>
      </c>
      <c r="E17" s="142" t="str">
        <f>VLOOKUP(A17,'MEMÓRIA DE CÁLCULO'!A:G,4,)</f>
        <v>und</v>
      </c>
      <c r="F17" s="142">
        <f>VLOOKUP(A17,'MEMÓRIA DE CÁLCULO'!A:G,7,)</f>
        <v>6</v>
      </c>
      <c r="G17" s="41">
        <v>0</v>
      </c>
      <c r="H17" s="41">
        <v>5.6</v>
      </c>
      <c r="I17" s="41">
        <f t="shared" si="1"/>
        <v>0</v>
      </c>
      <c r="J17" s="84">
        <f t="shared" si="0"/>
        <v>33.599999999999994</v>
      </c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</row>
    <row r="18" spans="1:25" s="113" customFormat="1" x14ac:dyDescent="0.25">
      <c r="A18" s="37" t="s">
        <v>138</v>
      </c>
      <c r="B18" s="38" t="s">
        <v>39</v>
      </c>
      <c r="C18" s="140">
        <f>VLOOKUP(A18,'MEMÓRIA DE CÁLCULO'!A:G,2,)</f>
        <v>20138</v>
      </c>
      <c r="D18" s="141" t="str">
        <f>VLOOKUP(A18,'MEMÓRIA DE CÁLCULO'!A:G,3,)</f>
        <v>REMOÇÃO MANUAL DE LAVATÓRIO COM TRANSPORTE ATÉ CAÇAMBA E CARGA</v>
      </c>
      <c r="E18" s="142" t="str">
        <f>VLOOKUP(A18,'MEMÓRIA DE CÁLCULO'!A:G,4,)</f>
        <v>und</v>
      </c>
      <c r="F18" s="142">
        <f>VLOOKUP(A18,'MEMÓRIA DE CÁLCULO'!A:G,7,)</f>
        <v>6</v>
      </c>
      <c r="G18" s="41">
        <v>0</v>
      </c>
      <c r="H18" s="41">
        <v>7.48</v>
      </c>
      <c r="I18" s="41">
        <f t="shared" si="1"/>
        <v>0</v>
      </c>
      <c r="J18" s="84">
        <f t="shared" si="0"/>
        <v>44.88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s="108" customFormat="1" ht="28.5" x14ac:dyDescent="0.25">
      <c r="A19" s="37" t="s">
        <v>141</v>
      </c>
      <c r="B19" s="38" t="s">
        <v>39</v>
      </c>
      <c r="C19" s="140">
        <f>VLOOKUP(A19,'MEMÓRIA DE CÁLCULO'!A:G,2,)</f>
        <v>20140</v>
      </c>
      <c r="D19" s="141" t="str">
        <f>VLOOKUP(A19,'MEMÓRIA DE CÁLCULO'!A:G,3,)</f>
        <v>REMOÇÃO MANUAL DE METAL SANITÁRIO (VÁLVULAS/SIFÃO/REGISTROS/
TORNEIRAS/OUTROS) COM TRANSPORTE ATÉ CAÇAMBA E CARGA</v>
      </c>
      <c r="E19" s="142" t="str">
        <f>VLOOKUP(A19,'MEMÓRIA DE CÁLCULO'!A:G,4,)</f>
        <v>und</v>
      </c>
      <c r="F19" s="142">
        <f>VLOOKUP(A19,'MEMÓRIA DE CÁLCULO'!A:G,7,)</f>
        <v>12</v>
      </c>
      <c r="G19" s="41">
        <v>0</v>
      </c>
      <c r="H19" s="41">
        <v>6.6</v>
      </c>
      <c r="I19" s="41">
        <f t="shared" si="1"/>
        <v>0</v>
      </c>
      <c r="J19" s="84">
        <f t="shared" si="0"/>
        <v>79.199999999999989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126" customFormat="1" x14ac:dyDescent="0.25">
      <c r="A20" s="37" t="s">
        <v>146</v>
      </c>
      <c r="B20" s="38" t="s">
        <v>39</v>
      </c>
      <c r="C20" s="140">
        <f>VLOOKUP(A20,'MEMÓRIA DE CÁLCULO'!A:G,2,)</f>
        <v>20167</v>
      </c>
      <c r="D20" s="141" t="str">
        <f>VLOOKUP(A20,'MEMÓRIA DE CÁLCULO'!A:G,3,)</f>
        <v>REMOÇÃO MANUAL DE LUMINÁRIA COM TRANSPORTE ATÉ CAÇAMBA E CARGA</v>
      </c>
      <c r="E20" s="142" t="str">
        <f>VLOOKUP(A20,'MEMÓRIA DE CÁLCULO'!A:G,4,)</f>
        <v>und</v>
      </c>
      <c r="F20" s="142">
        <f>VLOOKUP(A20,'MEMÓRIA DE CÁLCULO'!A:G,7,)</f>
        <v>62</v>
      </c>
      <c r="G20" s="41">
        <v>0</v>
      </c>
      <c r="H20" s="41">
        <v>1.75</v>
      </c>
      <c r="I20" s="41">
        <f t="shared" ref="I20:I21" si="2">F20*G20</f>
        <v>0</v>
      </c>
      <c r="J20" s="84">
        <f t="shared" si="0"/>
        <v>108.5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169" customFormat="1" ht="28.5" x14ac:dyDescent="0.25">
      <c r="A21" s="37" t="s">
        <v>147</v>
      </c>
      <c r="B21" s="38" t="s">
        <v>39</v>
      </c>
      <c r="C21" s="140">
        <f>VLOOKUP(A21,'MEMÓRIA DE CÁLCULO'!A:G,2,)</f>
        <v>20106</v>
      </c>
      <c r="D21" s="141" t="str">
        <f>VLOOKUP(A21,'MEMÓRIA DE CÁLCULO'!A:G,3,)</f>
        <v>REMOÇÃO MANUAL DE JANELA OU PORTAL COM TRANSPORTE ATÉ CAÇAMBA E
 CARGA</v>
      </c>
      <c r="E21" s="142" t="str">
        <f>VLOOKUP(A21,'MEMÓRIA DE CÁLCULO'!A:G,4,)</f>
        <v>m²</v>
      </c>
      <c r="F21" s="142">
        <f>VLOOKUP(A21,'MEMÓRIA DE CÁLCULO'!A:G,7,)</f>
        <v>3.3600000000000003</v>
      </c>
      <c r="G21" s="41">
        <v>0</v>
      </c>
      <c r="H21" s="41">
        <v>8.9499999999999993</v>
      </c>
      <c r="I21" s="41">
        <f t="shared" si="2"/>
        <v>0</v>
      </c>
      <c r="J21" s="84">
        <f t="shared" si="0"/>
        <v>30.071999999999999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s="376" customFormat="1" ht="14.25" customHeight="1" x14ac:dyDescent="0.25">
      <c r="A22" s="543" t="s">
        <v>361</v>
      </c>
      <c r="B22" s="424"/>
      <c r="C22" s="424"/>
      <c r="D22" s="424"/>
      <c r="E22" s="424"/>
      <c r="F22" s="424"/>
      <c r="G22" s="424"/>
      <c r="H22" s="544"/>
      <c r="I22" s="87">
        <f>SUM(I24)</f>
        <v>2017.9897500000004</v>
      </c>
      <c r="J22" s="388">
        <f>SUM(J24)</f>
        <v>2274.6057600000004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s="376" customFormat="1" ht="14.25" customHeight="1" x14ac:dyDescent="0.25">
      <c r="A23" s="389">
        <v>2</v>
      </c>
      <c r="B23" s="523" t="s">
        <v>362</v>
      </c>
      <c r="C23" s="524"/>
      <c r="D23" s="524"/>
      <c r="E23" s="524"/>
      <c r="F23" s="524"/>
      <c r="G23" s="524"/>
      <c r="H23" s="524"/>
      <c r="I23" s="524"/>
      <c r="J23" s="54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s="376" customFormat="1" ht="14.25" customHeight="1" x14ac:dyDescent="0.25">
      <c r="A24" s="390" t="s">
        <v>114</v>
      </c>
      <c r="B24" s="45" t="s">
        <v>39</v>
      </c>
      <c r="C24" s="39">
        <f>VLOOKUP(A24,'[1]MEMÓRIA DE CÁLCULO'!A:G,2,)</f>
        <v>30105</v>
      </c>
      <c r="D24" s="40" t="str">
        <f>VLOOKUP(A24,'[1]MEMÓRIA DE CÁLCULO'!A:G,3,)</f>
        <v>TRANSPORTE DE ENTULHO EM CAÇAMBA ESTACIONÁRIA INCLUSO A CARGA MANUAL</v>
      </c>
      <c r="E24" s="48" t="str">
        <f>VLOOKUP(A24,'[1]MEMÓRIA DE CÁLCULO'!A:G,4,)</f>
        <v>m³</v>
      </c>
      <c r="F24" s="46">
        <f>VLOOKUP(A24,'[1]MEMÓRIA DE CÁLCULO'!A:G,7,)</f>
        <v>20.079500000000003</v>
      </c>
      <c r="G24" s="41">
        <v>100.5</v>
      </c>
      <c r="H24" s="41">
        <v>12.78</v>
      </c>
      <c r="I24" s="143">
        <f t="shared" ref="I24" si="3">F24*G24</f>
        <v>2017.9897500000004</v>
      </c>
      <c r="J24" s="391">
        <f t="shared" ref="J24" si="4">(G24+H24)*F24</f>
        <v>2274.6057600000004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25">
      <c r="A25" s="549" t="s">
        <v>13</v>
      </c>
      <c r="B25" s="424"/>
      <c r="C25" s="424"/>
      <c r="D25" s="424"/>
      <c r="E25" s="424"/>
      <c r="F25" s="424"/>
      <c r="G25" s="424"/>
      <c r="H25" s="544"/>
      <c r="I25" s="87">
        <f>SUM(I27:I42)</f>
        <v>8052</v>
      </c>
      <c r="J25" s="87">
        <f>SUM(J27:J42)</f>
        <v>10699.8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25">
      <c r="A26" s="42">
        <v>3</v>
      </c>
      <c r="B26" s="523" t="s">
        <v>213</v>
      </c>
      <c r="C26" s="524"/>
      <c r="D26" s="524"/>
      <c r="E26" s="524"/>
      <c r="F26" s="524"/>
      <c r="G26" s="524"/>
      <c r="H26" s="524"/>
      <c r="I26" s="524"/>
      <c r="J26" s="52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211" customFormat="1" ht="14.25" customHeight="1" x14ac:dyDescent="0.25">
      <c r="A27" s="44" t="s">
        <v>115</v>
      </c>
      <c r="B27" s="45" t="s">
        <v>39</v>
      </c>
      <c r="C27" s="39">
        <v>70935</v>
      </c>
      <c r="D27" s="40" t="str">
        <f>VLOOKUP(A27,'MEMÓRIA DE CÁLCULO'!A:G,3,)</f>
        <v>CONDULETE MULTIPLO DE PVC COM 01 SAÍDA 3/4" (TIPO B OU E) SEM TAMPA</v>
      </c>
      <c r="E27" s="48" t="str">
        <f>VLOOKUP(A27,'MEMÓRIA DE CÁLCULO'!A:G,4,)</f>
        <v>und</v>
      </c>
      <c r="F27" s="46">
        <f>VLOOKUP(A27,'MEMÓRIA DE CÁLCULO'!A:G,7,)</f>
        <v>10</v>
      </c>
      <c r="G27" s="41">
        <v>11.15</v>
      </c>
      <c r="H27" s="41">
        <v>17.7</v>
      </c>
      <c r="I27" s="143">
        <f t="shared" ref="I27:I42" si="5">F27*G27</f>
        <v>111.5</v>
      </c>
      <c r="J27" s="144">
        <f t="shared" ref="J27:J42" si="6">(G27+H27)*F27</f>
        <v>288.5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211" customFormat="1" ht="14.25" customHeight="1" x14ac:dyDescent="0.25">
      <c r="A28" s="44" t="s">
        <v>139</v>
      </c>
      <c r="B28" s="45" t="s">
        <v>39</v>
      </c>
      <c r="C28" s="39">
        <f>VLOOKUP(A28,'MEMÓRIA DE CÁLCULO'!A:G,2,)</f>
        <v>70555</v>
      </c>
      <c r="D28" s="40" t="str">
        <f>VLOOKUP(A28,'MEMÓRIA DE CÁLCULO'!A:G,3,)</f>
        <v>CABO FLEXIVEL PARALELO 2 X 1,5 MM2</v>
      </c>
      <c r="E28" s="48" t="str">
        <f>VLOOKUP(A28,'MEMÓRIA DE CÁLCULO'!A:G,4,)</f>
        <v>m</v>
      </c>
      <c r="F28" s="46">
        <f>VLOOKUP(A28,'MEMÓRIA DE CÁLCULO'!A:G,7,)</f>
        <v>50</v>
      </c>
      <c r="G28" s="41">
        <v>4.29</v>
      </c>
      <c r="H28" s="41">
        <v>2.68</v>
      </c>
      <c r="I28" s="143">
        <f>F28*G28</f>
        <v>214.5</v>
      </c>
      <c r="J28" s="144">
        <f t="shared" si="6"/>
        <v>348.50000000000006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s="211" customFormat="1" ht="14.25" customHeight="1" x14ac:dyDescent="0.25">
      <c r="A29" s="44" t="s">
        <v>159</v>
      </c>
      <c r="B29" s="45" t="s">
        <v>39</v>
      </c>
      <c r="C29" s="39">
        <f>VLOOKUP(A29,'MEMÓRIA DE CÁLCULO'!A:G,2,)</f>
        <v>70563</v>
      </c>
      <c r="D29" s="40" t="str">
        <f>VLOOKUP(A29,'MEMÓRIA DE CÁLCULO'!A:G,3,)</f>
        <v>CABO FLEXÍVEL, PVC (70° C), 450/750 V, 2,5 MM2</v>
      </c>
      <c r="E29" s="48" t="str">
        <f>VLOOKUP(A29,'MEMÓRIA DE CÁLCULO'!A:G,4,)</f>
        <v>m</v>
      </c>
      <c r="F29" s="46">
        <f>VLOOKUP(A29,'MEMÓRIA DE CÁLCULO'!A:G,7,)</f>
        <v>100</v>
      </c>
      <c r="G29" s="41">
        <v>2.8</v>
      </c>
      <c r="H29" s="41">
        <v>2.68</v>
      </c>
      <c r="I29" s="143">
        <f t="shared" si="5"/>
        <v>280</v>
      </c>
      <c r="J29" s="144">
        <f t="shared" si="6"/>
        <v>548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211" customFormat="1" ht="14.25" customHeight="1" x14ac:dyDescent="0.25">
      <c r="A30" s="44" t="s">
        <v>183</v>
      </c>
      <c r="B30" s="45" t="s">
        <v>39</v>
      </c>
      <c r="C30" s="39">
        <f>VLOOKUP(A30,'MEMÓRIA DE CÁLCULO'!A:G,2,)</f>
        <v>70564</v>
      </c>
      <c r="D30" s="40" t="str">
        <f>VLOOKUP(A30,'MEMÓRIA DE CÁLCULO'!A:G,3,)</f>
        <v>CABO FLEXÍVEL, PVC (70° C), 450/750 V, 4 MM2</v>
      </c>
      <c r="E30" s="48" t="str">
        <f>VLOOKUP(A30,'MEMÓRIA DE CÁLCULO'!A:G,4,)</f>
        <v>m</v>
      </c>
      <c r="F30" s="46">
        <f>VLOOKUP(A30,'MEMÓRIA DE CÁLCULO'!A:G,7,)</f>
        <v>20</v>
      </c>
      <c r="G30" s="41">
        <v>3.88</v>
      </c>
      <c r="H30" s="41">
        <v>2.91</v>
      </c>
      <c r="I30" s="143">
        <f t="shared" si="5"/>
        <v>77.599999999999994</v>
      </c>
      <c r="J30" s="144">
        <f t="shared" si="6"/>
        <v>135.80000000000001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211" customFormat="1" ht="14.25" customHeight="1" x14ac:dyDescent="0.25">
      <c r="A31" s="44" t="s">
        <v>184</v>
      </c>
      <c r="B31" s="45" t="s">
        <v>39</v>
      </c>
      <c r="C31" s="39">
        <f>VLOOKUP(A31,'MEMÓRIA DE CÁLCULO'!A:G,2,)</f>
        <v>72397</v>
      </c>
      <c r="D31" s="40" t="str">
        <f>VLOOKUP(A31,'MEMÓRIA DE CÁLCULO'!A:G,3,)</f>
        <v>TAMPA CEGA PLÁSTICA 4"X2" COM FURO CENTRAL (PARA TV/SOM...</v>
      </c>
      <c r="E31" s="48" t="str">
        <f>VLOOKUP(A31,'MEMÓRIA DE CÁLCULO'!A:G,4,)</f>
        <v>und</v>
      </c>
      <c r="F31" s="46">
        <f>VLOOKUP(A31,'MEMÓRIA DE CÁLCULO'!A:G,7,)</f>
        <v>5</v>
      </c>
      <c r="G31" s="41">
        <v>4.57</v>
      </c>
      <c r="H31" s="41">
        <v>1.45</v>
      </c>
      <c r="I31" s="143">
        <f t="shared" si="5"/>
        <v>22.85</v>
      </c>
      <c r="J31" s="144">
        <f t="shared" si="6"/>
        <v>30.1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211" customFormat="1" ht="14.25" customHeight="1" x14ac:dyDescent="0.25">
      <c r="A32" s="44" t="s">
        <v>185</v>
      </c>
      <c r="B32" s="45" t="s">
        <v>39</v>
      </c>
      <c r="C32" s="39">
        <f>VLOOKUP(A32,'MEMÓRIA DE CÁLCULO'!A:G,2,)</f>
        <v>72578</v>
      </c>
      <c r="D32" s="40" t="str">
        <f>VLOOKUP(A32,'MEMÓRIA DE CÁLCULO'!A:G,3,)</f>
        <v>TOMADA HEXAGONAL 2P + T - 10A - 250V</v>
      </c>
      <c r="E32" s="48" t="str">
        <f>VLOOKUP(A32,'MEMÓRIA DE CÁLCULO'!A:G,4,)</f>
        <v>und</v>
      </c>
      <c r="F32" s="46">
        <f>VLOOKUP(A32,'MEMÓRIA DE CÁLCULO'!A:G,7,)</f>
        <v>5</v>
      </c>
      <c r="G32" s="41">
        <v>10.78</v>
      </c>
      <c r="H32" s="41">
        <v>14.13</v>
      </c>
      <c r="I32" s="143">
        <f t="shared" si="5"/>
        <v>53.9</v>
      </c>
      <c r="J32" s="144">
        <f t="shared" si="6"/>
        <v>124.55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211" customFormat="1" ht="14.25" customHeight="1" x14ac:dyDescent="0.25">
      <c r="A33" s="44" t="s">
        <v>207</v>
      </c>
      <c r="B33" s="45" t="s">
        <v>39</v>
      </c>
      <c r="C33" s="39">
        <f>VLOOKUP(A33,'MEMÓRIA DE CÁLCULO'!A:G,2,)</f>
        <v>72579</v>
      </c>
      <c r="D33" s="40" t="str">
        <f>VLOOKUP(A33,'MEMÓRIA DE CÁLCULO'!A:G,3,)</f>
        <v>TOMADA HEXAGONAL DUPLA 2P + T - 10A - 250V</v>
      </c>
      <c r="E33" s="48" t="str">
        <f>VLOOKUP(A33,'MEMÓRIA DE CÁLCULO'!A:G,4,)</f>
        <v>und</v>
      </c>
      <c r="F33" s="46">
        <f>VLOOKUP(A33,'MEMÓRIA DE CÁLCULO'!A:G,7,)</f>
        <v>15</v>
      </c>
      <c r="G33" s="41">
        <v>13.3</v>
      </c>
      <c r="H33" s="41">
        <v>15.59</v>
      </c>
      <c r="I33" s="143">
        <f t="shared" si="5"/>
        <v>199.5</v>
      </c>
      <c r="J33" s="144">
        <f t="shared" si="6"/>
        <v>433.35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211" customFormat="1" ht="14.25" customHeight="1" x14ac:dyDescent="0.25">
      <c r="A34" s="44" t="s">
        <v>208</v>
      </c>
      <c r="B34" s="45" t="s">
        <v>39</v>
      </c>
      <c r="C34" s="39">
        <f>VLOOKUP(A34,'MEMÓRIA DE CÁLCULO'!A:G,2,)</f>
        <v>71171</v>
      </c>
      <c r="D34" s="40" t="str">
        <f>VLOOKUP(A34,'MEMÓRIA DE CÁLCULO'!A:G,3,)</f>
        <v>DISJUNTOR MONOPOLAR DE 10 A 35-A</v>
      </c>
      <c r="E34" s="48" t="str">
        <f>VLOOKUP(A34,'MEMÓRIA DE CÁLCULO'!A:G,4,)</f>
        <v>und</v>
      </c>
      <c r="F34" s="46">
        <f>VLOOKUP(A34,'MEMÓRIA DE CÁLCULO'!A:G,7,)</f>
        <v>3</v>
      </c>
      <c r="G34" s="41">
        <v>10.9</v>
      </c>
      <c r="H34" s="41">
        <v>14.62</v>
      </c>
      <c r="I34" s="143">
        <f t="shared" si="5"/>
        <v>32.700000000000003</v>
      </c>
      <c r="J34" s="144">
        <f t="shared" si="6"/>
        <v>76.56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211" customFormat="1" ht="14.25" customHeight="1" x14ac:dyDescent="0.25">
      <c r="A35" s="44" t="s">
        <v>209</v>
      </c>
      <c r="B35" s="45" t="s">
        <v>39</v>
      </c>
      <c r="C35" s="39">
        <f>VLOOKUP(A35,'MEMÓRIA DE CÁLCULO'!A:G,2,)</f>
        <v>71173</v>
      </c>
      <c r="D35" s="40" t="str">
        <f>VLOOKUP(A35,'MEMÓRIA DE CÁLCULO'!A:G,3,)</f>
        <v>DISJUNTOR TRIPOLAR DE 10 A 35-A</v>
      </c>
      <c r="E35" s="48" t="str">
        <f>VLOOKUP(A35,'MEMÓRIA DE CÁLCULO'!A:G,4,)</f>
        <v>und</v>
      </c>
      <c r="F35" s="46">
        <f>VLOOKUP(A35,'MEMÓRIA DE CÁLCULO'!A:G,7,)</f>
        <v>1</v>
      </c>
      <c r="G35" s="41">
        <v>52.29</v>
      </c>
      <c r="H35" s="41">
        <v>43.86</v>
      </c>
      <c r="I35" s="143">
        <f t="shared" si="5"/>
        <v>52.29</v>
      </c>
      <c r="J35" s="144">
        <f t="shared" si="6"/>
        <v>96.15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211" customFormat="1" ht="14.25" customHeight="1" x14ac:dyDescent="0.25">
      <c r="A36" s="44" t="s">
        <v>210</v>
      </c>
      <c r="B36" s="45" t="s">
        <v>39</v>
      </c>
      <c r="C36" s="39">
        <f>VLOOKUP(A36,'MEMÓRIA DE CÁLCULO'!A:G,2,)</f>
        <v>71450</v>
      </c>
      <c r="D36" s="40" t="str">
        <f>VLOOKUP(A36,'MEMÓRIA DE CÁLCULO'!A:G,3,)</f>
        <v>INTERRUPTOR DIFERENCIAL RESIDUAL (D.R.) BIPOLAR DE 25A-30mA</v>
      </c>
      <c r="E36" s="48" t="str">
        <f>VLOOKUP(A36,'MEMÓRIA DE CÁLCULO'!A:G,4,)</f>
        <v>und</v>
      </c>
      <c r="F36" s="46">
        <f>VLOOKUP(A36,'MEMÓRIA DE CÁLCULO'!A:G,7,)</f>
        <v>2</v>
      </c>
      <c r="G36" s="41">
        <v>97.92</v>
      </c>
      <c r="H36" s="41">
        <v>29.24</v>
      </c>
      <c r="I36" s="143">
        <f t="shared" si="5"/>
        <v>195.84</v>
      </c>
      <c r="J36" s="144">
        <f t="shared" si="6"/>
        <v>254.32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211" customFormat="1" ht="14.25" customHeight="1" x14ac:dyDescent="0.25">
      <c r="A37" s="44" t="s">
        <v>211</v>
      </c>
      <c r="B37" s="45" t="s">
        <v>39</v>
      </c>
      <c r="C37" s="39">
        <f>VLOOKUP(A37,'MEMÓRIA DE CÁLCULO'!A:G,2,)</f>
        <v>71194</v>
      </c>
      <c r="D37" s="40" t="str">
        <f>VLOOKUP(A37,'MEMÓRIA DE CÁLCULO'!A:G,3,)</f>
        <v>ELETRODUTO PVC FLEXÍVEL - MANGUEIRA CORRUGADA LEVE - DIAM. 25MM</v>
      </c>
      <c r="E37" s="48" t="str">
        <f>VLOOKUP(A37,'MEMÓRIA DE CÁLCULO'!A:G,4,)</f>
        <v>m</v>
      </c>
      <c r="F37" s="46">
        <f>VLOOKUP(A37,'MEMÓRIA DE CÁLCULO'!A:G,7,)</f>
        <v>60</v>
      </c>
      <c r="G37" s="41">
        <v>2.1800000000000002</v>
      </c>
      <c r="H37" s="41">
        <v>8.27</v>
      </c>
      <c r="I37" s="143">
        <f t="shared" si="5"/>
        <v>130.80000000000001</v>
      </c>
      <c r="J37" s="144">
        <f t="shared" si="6"/>
        <v>627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211" customFormat="1" ht="14.25" customHeight="1" x14ac:dyDescent="0.25">
      <c r="A38" s="44" t="s">
        <v>212</v>
      </c>
      <c r="B38" s="45" t="s">
        <v>39</v>
      </c>
      <c r="C38" s="39">
        <f>VLOOKUP(A38,'MEMÓRIA DE CÁLCULO'!A:G,2,)</f>
        <v>70634</v>
      </c>
      <c r="D38" s="40" t="str">
        <f>VLOOKUP(A38,'MEMÓRIA DE CÁLCULO'!A:G,3,)</f>
        <v>CAIXA DE PASSAGEM - TAMPA EM CONCRETO ARMADO 25 MPA E=5CM</v>
      </c>
      <c r="E38" s="48" t="str">
        <f>VLOOKUP(A38,'MEMÓRIA DE CÁLCULO'!A:G,4,)</f>
        <v>m²</v>
      </c>
      <c r="F38" s="46">
        <f>VLOOKUP(A38,'MEMÓRIA DE CÁLCULO'!A:G,7,)</f>
        <v>1</v>
      </c>
      <c r="G38" s="41">
        <v>67.36</v>
      </c>
      <c r="H38" s="41">
        <v>25.04</v>
      </c>
      <c r="I38" s="143">
        <f t="shared" si="5"/>
        <v>67.36</v>
      </c>
      <c r="J38" s="144">
        <f t="shared" si="6"/>
        <v>92.4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211" customFormat="1" ht="14.25" customHeight="1" x14ac:dyDescent="0.25">
      <c r="A39" s="44" t="s">
        <v>217</v>
      </c>
      <c r="B39" s="45" t="s">
        <v>214</v>
      </c>
      <c r="C39" s="39">
        <f>VLOOKUP(A39,'MEMÓRIA DE CÁLCULO'!A:G,2,)</f>
        <v>93660</v>
      </c>
      <c r="D39" s="40" t="str">
        <f>VLOOKUP(A39,'MEMÓRIA DE CÁLCULO'!A:G,3,)</f>
        <v>DISJUNTOR BIPOLAR TIPO DIN, CORRENTE NOMINAL DE 10A - FORNECIMENTO E INSTALAÇÃO. AF_07/2025</v>
      </c>
      <c r="E39" s="48" t="str">
        <f>VLOOKUP(A39,'MEMÓRIA DE CÁLCULO'!A:G,4,)</f>
        <v>und</v>
      </c>
      <c r="F39" s="46">
        <f>VLOOKUP(A39,'MEMÓRIA DE CÁLCULO'!A:G,7,)</f>
        <v>1</v>
      </c>
      <c r="G39" s="526">
        <v>52.36</v>
      </c>
      <c r="H39" s="527"/>
      <c r="I39" s="143">
        <f t="shared" si="5"/>
        <v>52.36</v>
      </c>
      <c r="J39" s="144">
        <f t="shared" si="6"/>
        <v>52.36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211" customFormat="1" ht="14.25" customHeight="1" x14ac:dyDescent="0.25">
      <c r="A40" s="44" t="s">
        <v>256</v>
      </c>
      <c r="B40" s="45" t="s">
        <v>39</v>
      </c>
      <c r="C40" s="39">
        <f>VLOOKUP(A40,'MEMÓRIA DE CÁLCULO'!A:G,2,)</f>
        <v>71598</v>
      </c>
      <c r="D40" s="40" t="str">
        <f>VLOOKUP(A40,'MEMÓRIA DE CÁLCULO'!A:G,3,)</f>
        <v>LUMINÁRIA DE EMERGÊNCIA 30 LEDS</v>
      </c>
      <c r="E40" s="48" t="str">
        <f>VLOOKUP(A40,'MEMÓRIA DE CÁLCULO'!A:G,4,)</f>
        <v>und</v>
      </c>
      <c r="F40" s="46">
        <f>VLOOKUP(A40,'MEMÓRIA DE CÁLCULO'!A:G,7,)</f>
        <v>7</v>
      </c>
      <c r="G40" s="41">
        <v>19.2</v>
      </c>
      <c r="H40" s="41">
        <v>8.11</v>
      </c>
      <c r="I40" s="143">
        <f t="shared" si="5"/>
        <v>134.4</v>
      </c>
      <c r="J40" s="144">
        <f t="shared" si="6"/>
        <v>191.17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211" customFormat="1" ht="14.25" customHeight="1" x14ac:dyDescent="0.25">
      <c r="A41" s="44" t="s">
        <v>257</v>
      </c>
      <c r="B41" s="45" t="s">
        <v>39</v>
      </c>
      <c r="C41" s="39">
        <f>VLOOKUP(A41,'MEMÓRIA DE CÁLCULO'!A:G,2,)</f>
        <v>71610</v>
      </c>
      <c r="D41" s="40" t="str">
        <f>VLOOKUP(A41,'MEMÓRIA DE CÁLCULO'!A:G,3,)</f>
        <v>LUMINÁRIA TIPO ARANDELA DE USO EXTERNO BLINDADA COM GRADE ( PEQUENA) - BASE E-27</v>
      </c>
      <c r="E41" s="48" t="str">
        <f>VLOOKUP(A41,'MEMÓRIA DE CÁLCULO'!A:G,4,)</f>
        <v>und</v>
      </c>
      <c r="F41" s="46">
        <f>VLOOKUP(A41,'MEMÓRIA DE CÁLCULO'!A:G,7,)</f>
        <v>20</v>
      </c>
      <c r="G41" s="41">
        <v>79.819999999999993</v>
      </c>
      <c r="H41" s="41">
        <v>15.72</v>
      </c>
      <c r="I41" s="143">
        <f t="shared" si="5"/>
        <v>1596.3999999999999</v>
      </c>
      <c r="J41" s="144">
        <f t="shared" si="6"/>
        <v>1910.7999999999997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211" customFormat="1" ht="14.25" customHeight="1" x14ac:dyDescent="0.25">
      <c r="A42" s="44" t="s">
        <v>258</v>
      </c>
      <c r="B42" s="45" t="s">
        <v>39</v>
      </c>
      <c r="C42" s="39">
        <f>VLOOKUP(A42,'MEMÓRIA DE CÁLCULO'!A:G,2,)</f>
        <v>71648</v>
      </c>
      <c r="D42" s="40" t="str">
        <f>VLOOKUP(A42,'MEMÓRIA DE CÁLCULO'!A:G,3,)</f>
        <v>LUMINÁRIA PLAFON LED QUADRADA DE SOBREPOR, 30W, 40X40 CM (MEDIDAS APROXIMADAS)</v>
      </c>
      <c r="E42" s="48" t="str">
        <f>VLOOKUP(A42,'MEMÓRIA DE CÁLCULO'!A:G,4,)</f>
        <v>und</v>
      </c>
      <c r="F42" s="46">
        <f>VLOOKUP(A42,'MEMÓRIA DE CÁLCULO'!A:G,7,)</f>
        <v>42</v>
      </c>
      <c r="G42" s="41">
        <v>115</v>
      </c>
      <c r="H42" s="41">
        <v>15.72</v>
      </c>
      <c r="I42" s="143">
        <f t="shared" si="5"/>
        <v>4830</v>
      </c>
      <c r="J42" s="144">
        <f t="shared" si="6"/>
        <v>5490.24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25">
      <c r="A43" s="549" t="s">
        <v>402</v>
      </c>
      <c r="B43" s="576"/>
      <c r="C43" s="576"/>
      <c r="D43" s="576"/>
      <c r="E43" s="576"/>
      <c r="F43" s="576"/>
      <c r="G43" s="576"/>
      <c r="H43" s="577"/>
      <c r="I43" s="88">
        <f>SUM(I45:I60)</f>
        <v>8623.7300000000014</v>
      </c>
      <c r="J43" s="88">
        <f>SUM(J45:J60)</f>
        <v>10797.3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25">
      <c r="A44" s="42">
        <v>4</v>
      </c>
      <c r="B44" s="523" t="s">
        <v>215</v>
      </c>
      <c r="C44" s="524"/>
      <c r="D44" s="524"/>
      <c r="E44" s="524"/>
      <c r="F44" s="524"/>
      <c r="G44" s="524"/>
      <c r="H44" s="524"/>
      <c r="I44" s="524"/>
      <c r="J44" s="52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25">
      <c r="A45" s="44" t="s">
        <v>116</v>
      </c>
      <c r="B45" s="45" t="s">
        <v>39</v>
      </c>
      <c r="C45" s="39">
        <f>VLOOKUP(A45,'MEMÓRIA DE CÁLCULO'!A:G,2,)</f>
        <v>80721</v>
      </c>
      <c r="D45" s="40" t="str">
        <f>VLOOKUP(A45,'MEMÓRIA DE CÁLCULO'!A:G,3,)</f>
        <v>CHUVEIRO ELÉTRICO EM PVC COM BRAÇO METÁLICO</v>
      </c>
      <c r="E45" s="48" t="str">
        <f>VLOOKUP(A45,'MEMÓRIA DE CÁLCULO'!A:G,4,)</f>
        <v>und</v>
      </c>
      <c r="F45" s="46">
        <f>VLOOKUP(A45,'MEMÓRIA DE CÁLCULO'!A:G,7,)</f>
        <v>2</v>
      </c>
      <c r="G45" s="41">
        <v>128.01</v>
      </c>
      <c r="H45" s="41">
        <v>24.37</v>
      </c>
      <c r="I45" s="143">
        <f>G45*F45</f>
        <v>256.02</v>
      </c>
      <c r="J45" s="144">
        <f>(H45+G45)*F45</f>
        <v>304.76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25">
      <c r="A46" s="44" t="s">
        <v>317</v>
      </c>
      <c r="B46" s="45" t="s">
        <v>39</v>
      </c>
      <c r="C46" s="39">
        <f>VLOOKUP(A46,'MEMÓRIA DE CÁLCULO'!A:G,2,)</f>
        <v>80590</v>
      </c>
      <c r="D46" s="40" t="str">
        <f>VLOOKUP(A46,'MEMÓRIA DE CÁLCULO'!A:G,3,)</f>
        <v>CUBA DE LOUCA DE EMBUTIR OVAL MÉDIA</v>
      </c>
      <c r="E46" s="48" t="str">
        <f>VLOOKUP(A46,'MEMÓRIA DE CÁLCULO'!A:G,4,)</f>
        <v>und</v>
      </c>
      <c r="F46" s="46">
        <f>VLOOKUP(A46,'MEMÓRIA DE CÁLCULO'!A:G,7,)</f>
        <v>11</v>
      </c>
      <c r="G46" s="41">
        <v>111.17</v>
      </c>
      <c r="H46" s="41">
        <v>19.13</v>
      </c>
      <c r="I46" s="143">
        <f t="shared" ref="I46:I60" si="7">G46*F46</f>
        <v>1222.8700000000001</v>
      </c>
      <c r="J46" s="144">
        <f t="shared" ref="J46:J58" si="8">(H46+G46)*F46</f>
        <v>1433.3000000000002</v>
      </c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s="126" customFormat="1" ht="14.25" customHeight="1" x14ac:dyDescent="0.25">
      <c r="A47" s="44" t="s">
        <v>327</v>
      </c>
      <c r="B47" s="45" t="s">
        <v>39</v>
      </c>
      <c r="C47" s="39">
        <f>VLOOKUP(A47,'MEMÓRIA DE CÁLCULO'!A:G,2,)</f>
        <v>80570</v>
      </c>
      <c r="D47" s="40" t="str">
        <f>VLOOKUP(A47,'MEMÓRIA DE CÁLCULO'!A:G,3,)</f>
        <v>TORNEIRA DE MESA PARA LAVATÓRIO DIÂMETRO DE 1/2"</v>
      </c>
      <c r="E47" s="48" t="str">
        <f>VLOOKUP(A47,'MEMÓRIA DE CÁLCULO'!A:G,4,)</f>
        <v>und</v>
      </c>
      <c r="F47" s="46">
        <f>VLOOKUP(A47,'MEMÓRIA DE CÁLCULO'!A:G,7,)</f>
        <v>12</v>
      </c>
      <c r="G47" s="41">
        <v>81.92</v>
      </c>
      <c r="H47" s="41">
        <v>9.81</v>
      </c>
      <c r="I47" s="143">
        <f t="shared" si="7"/>
        <v>983.04</v>
      </c>
      <c r="J47" s="144">
        <f t="shared" si="8"/>
        <v>1100.76</v>
      </c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s="126" customFormat="1" ht="14.25" customHeight="1" x14ac:dyDescent="0.25">
      <c r="A48" s="44" t="s">
        <v>367</v>
      </c>
      <c r="B48" s="45" t="s">
        <v>39</v>
      </c>
      <c r="C48" s="39">
        <f>VLOOKUP(A48,'MEMÓRIA DE CÁLCULO'!A:G,2,)</f>
        <v>80556</v>
      </c>
      <c r="D48" s="40" t="str">
        <f>VLOOKUP(A48,'MEMÓRIA DE CÁLCULO'!A:G,3,)</f>
        <v>LIGAÇÃO FLEXÍVEL PVC DIAM.1/2" (ENGATE)</v>
      </c>
      <c r="E48" s="48" t="str">
        <f>VLOOKUP(A48,'MEMÓRIA DE CÁLCULO'!A:G,4,)</f>
        <v>und</v>
      </c>
      <c r="F48" s="46">
        <f>VLOOKUP(A48,'MEMÓRIA DE CÁLCULO'!A:G,7,)</f>
        <v>11</v>
      </c>
      <c r="G48" s="41">
        <v>4.4000000000000004</v>
      </c>
      <c r="H48" s="41">
        <v>12.25</v>
      </c>
      <c r="I48" s="143">
        <f t="shared" si="7"/>
        <v>48.400000000000006</v>
      </c>
      <c r="J48" s="144">
        <f t="shared" si="8"/>
        <v>183.14999999999998</v>
      </c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s="126" customFormat="1" ht="14.25" customHeight="1" x14ac:dyDescent="0.25">
      <c r="A49" s="44" t="s">
        <v>368</v>
      </c>
      <c r="B49" s="45" t="s">
        <v>39</v>
      </c>
      <c r="C49" s="39">
        <f>VLOOKUP(A49,'MEMÓRIA DE CÁLCULO'!A:G,2,)</f>
        <v>80555</v>
      </c>
      <c r="D49" s="40" t="str">
        <f>VLOOKUP(A49,'MEMÓRIA DE CÁLCULO'!A:G,3,)</f>
        <v>LIGAÇÃO FLEXÍVEL METÁLICA DIAM.1/2"(ENGATE)</v>
      </c>
      <c r="E49" s="48" t="str">
        <f>VLOOKUP(A49,'MEMÓRIA DE CÁLCULO'!A:G,4,)</f>
        <v>und</v>
      </c>
      <c r="F49" s="46">
        <f>VLOOKUP(A49,'MEMÓRIA DE CÁLCULO'!A:G,7,)</f>
        <v>6</v>
      </c>
      <c r="G49" s="41">
        <v>49.07</v>
      </c>
      <c r="H49" s="41">
        <v>12.25</v>
      </c>
      <c r="I49" s="143">
        <f t="shared" si="7"/>
        <v>294.42</v>
      </c>
      <c r="J49" s="144">
        <f t="shared" si="8"/>
        <v>367.92</v>
      </c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s="126" customFormat="1" ht="14.25" customHeight="1" x14ac:dyDescent="0.25">
      <c r="A50" s="44" t="s">
        <v>369</v>
      </c>
      <c r="B50" s="45" t="s">
        <v>39</v>
      </c>
      <c r="C50" s="39">
        <f>VLOOKUP(A50,'MEMÓRIA DE CÁLCULO'!A:G,2,)</f>
        <v>80561</v>
      </c>
      <c r="D50" s="40" t="str">
        <f>VLOOKUP(A50,'MEMÓRIA DE CÁLCULO'!A:G,3,)</f>
        <v>SIFAO P/LAVATORIO PVC DIAM.1"X1.1/2"</v>
      </c>
      <c r="E50" s="48" t="str">
        <f>VLOOKUP(A50,'MEMÓRIA DE CÁLCULO'!A:G,4,)</f>
        <v>und</v>
      </c>
      <c r="F50" s="46">
        <f>VLOOKUP(A50,'MEMÓRIA DE CÁLCULO'!A:G,7,)</f>
        <v>11</v>
      </c>
      <c r="G50" s="41">
        <v>12.01</v>
      </c>
      <c r="H50" s="41">
        <v>17.649999999999999</v>
      </c>
      <c r="I50" s="143">
        <f t="shared" si="7"/>
        <v>132.10999999999999</v>
      </c>
      <c r="J50" s="144">
        <f t="shared" si="8"/>
        <v>326.26</v>
      </c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s="211" customFormat="1" ht="14.25" customHeight="1" x14ac:dyDescent="0.25">
      <c r="A51" s="44" t="s">
        <v>370</v>
      </c>
      <c r="B51" s="45" t="s">
        <v>39</v>
      </c>
      <c r="C51" s="39">
        <f>VLOOKUP(A51,'MEMÓRIA DE CÁLCULO'!A:G,2,)</f>
        <v>81131</v>
      </c>
      <c r="D51" s="40" t="str">
        <f>VLOOKUP(A51,'MEMÓRIA DE CÁLCULO'!A:G,3,)</f>
        <v>LUVA SOLDAVEL C/ROSCA DIAMETRO 25 X 3/4"</v>
      </c>
      <c r="E51" s="48" t="str">
        <f>VLOOKUP(A51,'MEMÓRIA DE CÁLCULO'!A:G,4,)</f>
        <v>und</v>
      </c>
      <c r="F51" s="46">
        <f>VLOOKUP(A51,'MEMÓRIA DE CÁLCULO'!A:G,7,)</f>
        <v>1</v>
      </c>
      <c r="G51" s="41">
        <v>2.17</v>
      </c>
      <c r="H51" s="41">
        <v>7.35</v>
      </c>
      <c r="I51" s="143">
        <f t="shared" si="7"/>
        <v>2.17</v>
      </c>
      <c r="J51" s="144">
        <f t="shared" si="8"/>
        <v>9.52</v>
      </c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:25" s="211" customFormat="1" ht="14.25" customHeight="1" x14ac:dyDescent="0.25">
      <c r="A52" s="44" t="s">
        <v>371</v>
      </c>
      <c r="B52" s="45" t="s">
        <v>39</v>
      </c>
      <c r="C52" s="39">
        <f>VLOOKUP(A52,'MEMÓRIA DE CÁLCULO'!A:G,2,)</f>
        <v>80510</v>
      </c>
      <c r="D52" s="40" t="str">
        <f>VLOOKUP(A52,'MEMÓRIA DE CÁLCULO'!A:G,3,)</f>
        <v>ANEL DE VEDAÇÃO PARA VASO SANITÁRIO</v>
      </c>
      <c r="E52" s="48" t="str">
        <f>VLOOKUP(A52,'MEMÓRIA DE CÁLCULO'!A:G,4,)</f>
        <v>und</v>
      </c>
      <c r="F52" s="46">
        <f>VLOOKUP(A52,'MEMÓRIA DE CÁLCULO'!A:G,7,)</f>
        <v>6</v>
      </c>
      <c r="G52" s="41">
        <v>11.32</v>
      </c>
      <c r="H52" s="41">
        <v>7.35</v>
      </c>
      <c r="I52" s="143">
        <f t="shared" si="7"/>
        <v>67.92</v>
      </c>
      <c r="J52" s="144">
        <f t="shared" si="8"/>
        <v>112.02000000000001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:25" s="211" customFormat="1" ht="14.25" customHeight="1" x14ac:dyDescent="0.25">
      <c r="A53" s="44" t="s">
        <v>372</v>
      </c>
      <c r="B53" s="45" t="s">
        <v>39</v>
      </c>
      <c r="C53" s="39">
        <f>VLOOKUP(A53,'MEMÓRIA DE CÁLCULO'!A:G,2,)</f>
        <v>80742</v>
      </c>
      <c r="D53" s="40" t="str">
        <f>VLOOKUP(A53,'MEMÓRIA DE CÁLCULO'!A:G,3,)</f>
        <v>DISPENSER PLÁSTICO PARA SABONETE LIQUIDO OU ALCOOL GEL</v>
      </c>
      <c r="E53" s="48" t="str">
        <f>VLOOKUP(A53,'MEMÓRIA DE CÁLCULO'!A:G,4,)</f>
        <v>und</v>
      </c>
      <c r="F53" s="46">
        <f>VLOOKUP(A53,'MEMÓRIA DE CÁLCULO'!A:G,7,)</f>
        <v>18</v>
      </c>
      <c r="G53" s="41">
        <v>44.96</v>
      </c>
      <c r="H53" s="41">
        <v>14.09</v>
      </c>
      <c r="I53" s="143">
        <f t="shared" si="7"/>
        <v>809.28</v>
      </c>
      <c r="J53" s="144">
        <f t="shared" si="8"/>
        <v>1062.8999999999999</v>
      </c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:25" s="211" customFormat="1" ht="14.25" customHeight="1" x14ac:dyDescent="0.25">
      <c r="A54" s="44" t="s">
        <v>373</v>
      </c>
      <c r="B54" s="45" t="s">
        <v>39</v>
      </c>
      <c r="C54" s="39">
        <f>VLOOKUP(A54,'MEMÓRIA DE CÁLCULO'!A:G,2,)</f>
        <v>80533</v>
      </c>
      <c r="D54" s="40" t="str">
        <f>VLOOKUP(A54,'MEMÓRIA DE CÁLCULO'!A:G,3,)</f>
        <v>DISPENSER PLASTICO PARA PAPEL HIGIÊNICO DE 300 A 600 M</v>
      </c>
      <c r="E54" s="48" t="str">
        <f>VLOOKUP(A54,'MEMÓRIA DE CÁLCULO'!A:G,4,)</f>
        <v>und</v>
      </c>
      <c r="F54" s="46">
        <f>VLOOKUP(A54,'MEMÓRIA DE CÁLCULO'!A:G,7,)</f>
        <v>6</v>
      </c>
      <c r="G54" s="41">
        <v>44.96</v>
      </c>
      <c r="H54" s="41">
        <v>14.09</v>
      </c>
      <c r="I54" s="143">
        <f t="shared" si="7"/>
        <v>269.76</v>
      </c>
      <c r="J54" s="144">
        <f t="shared" si="8"/>
        <v>354.29999999999995</v>
      </c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:25" s="211" customFormat="1" ht="14.25" customHeight="1" x14ac:dyDescent="0.25">
      <c r="A55" s="44" t="s">
        <v>374</v>
      </c>
      <c r="B55" s="45" t="s">
        <v>39</v>
      </c>
      <c r="C55" s="39">
        <f>VLOOKUP(A55,'MEMÓRIA DE CÁLCULO'!A:G,2,)</f>
        <v>80734</v>
      </c>
      <c r="D55" s="40" t="str">
        <f>VLOOKUP(A55,'MEMÓRIA DE CÁLCULO'!A:G,3,)</f>
        <v>DISPENSER PLASTICO PARA PAPEL TOALHA</v>
      </c>
      <c r="E55" s="48" t="str">
        <f>VLOOKUP(A55,'MEMÓRIA DE CÁLCULO'!A:G,4,)</f>
        <v>und</v>
      </c>
      <c r="F55" s="46">
        <f>VLOOKUP(A55,'MEMÓRIA DE CÁLCULO'!A:G,7,)</f>
        <v>18</v>
      </c>
      <c r="G55" s="41">
        <v>42.28</v>
      </c>
      <c r="H55" s="41">
        <v>10.93</v>
      </c>
      <c r="I55" s="143">
        <f t="shared" si="7"/>
        <v>761.04</v>
      </c>
      <c r="J55" s="144">
        <f t="shared" si="8"/>
        <v>957.78</v>
      </c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:25" s="276" customFormat="1" ht="14.25" customHeight="1" x14ac:dyDescent="0.25">
      <c r="A56" s="44" t="s">
        <v>375</v>
      </c>
      <c r="B56" s="45" t="s">
        <v>39</v>
      </c>
      <c r="C56" s="39">
        <f>VLOOKUP(A56,'MEMÓRIA DE CÁLCULO'!A:G,2,)</f>
        <v>80520</v>
      </c>
      <c r="D56" s="40" t="str">
        <f>VLOOKUP(A56,'MEMÓRIA DE CÁLCULO'!A:G,3,)</f>
        <v>CONJUNTO DE FIXACAO P/VASO SANITARIO (PAR)</v>
      </c>
      <c r="E56" s="48" t="str">
        <f>VLOOKUP(A56,'MEMÓRIA DE CÁLCULO'!A:G,4,)</f>
        <v>cj</v>
      </c>
      <c r="F56" s="46">
        <f>VLOOKUP(A56,'MEMÓRIA DE CÁLCULO'!A:G,7,)</f>
        <v>6</v>
      </c>
      <c r="G56" s="708">
        <v>13.82</v>
      </c>
      <c r="H56" s="709">
        <v>9.81</v>
      </c>
      <c r="I56" s="143">
        <f>G56*F56</f>
        <v>82.92</v>
      </c>
      <c r="J56" s="144">
        <f>(G56)*F56</f>
        <v>82.92</v>
      </c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 spans="1:25" s="211" customFormat="1" ht="14.25" customHeight="1" x14ac:dyDescent="0.25">
      <c r="A57" s="44" t="s">
        <v>376</v>
      </c>
      <c r="B57" s="45" t="s">
        <v>214</v>
      </c>
      <c r="C57" s="39">
        <f>VLOOKUP(A57,'MEMÓRIA DE CÁLCULO'!A:G,2,)</f>
        <v>97328</v>
      </c>
      <c r="D57" s="40" t="str">
        <f>VLOOKUP(A57,'MEMÓRIA DE CÁLCULO'!A:G,3,)</f>
        <v>TUBO EM COBRE FLEXÍVEL, DN 3/8", COM ISOLAMENTO, INSTALADO EM RAMAL DE ALIMENTAÇÃO DE
AR-CONDICIONADO - FORNECIMENTO E INSTALAÇÃO. AF_07/2025</v>
      </c>
      <c r="E57" s="48" t="str">
        <f>VLOOKUP(A57,'MEMÓRIA DE CÁLCULO'!A:G,4,)</f>
        <v>und</v>
      </c>
      <c r="F57" s="46">
        <f>VLOOKUP(A57,'MEMÓRIA DE CÁLCULO'!A:G,7,)</f>
        <v>12</v>
      </c>
      <c r="G57" s="526">
        <v>44.64</v>
      </c>
      <c r="H57" s="527"/>
      <c r="I57" s="143">
        <f t="shared" si="7"/>
        <v>535.68000000000006</v>
      </c>
      <c r="J57" s="144">
        <f t="shared" si="8"/>
        <v>535.68000000000006</v>
      </c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s="196" customFormat="1" ht="14.25" customHeight="1" x14ac:dyDescent="0.25">
      <c r="A58" s="44" t="s">
        <v>377</v>
      </c>
      <c r="B58" s="45" t="s">
        <v>39</v>
      </c>
      <c r="C58" s="213">
        <f>VLOOKUP(A58,'MEMÓRIA DE CÁLCULO'!A:G,2,)</f>
        <v>81973</v>
      </c>
      <c r="D58" s="214" t="str">
        <f>VLOOKUP(A58,'MEMÓRIA DE CÁLCULO'!A:G,3,)</f>
        <v>JUNCAO SIMPLES DIAM. 100 X 50 MM (ESGOTO)</v>
      </c>
      <c r="E58" s="215" t="str">
        <f>VLOOKUP(A58,'MEMÓRIA DE CÁLCULO'!A:G,4,)</f>
        <v>und</v>
      </c>
      <c r="F58" s="216">
        <f>VLOOKUP(A58,'MEMÓRIA DE CÁLCULO'!A:G,7,)</f>
        <v>3</v>
      </c>
      <c r="G58" s="210">
        <v>12.88</v>
      </c>
      <c r="H58" s="210">
        <v>22.56</v>
      </c>
      <c r="I58" s="143">
        <f t="shared" si="7"/>
        <v>38.64</v>
      </c>
      <c r="J58" s="144">
        <f t="shared" si="8"/>
        <v>106.32</v>
      </c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</row>
    <row r="59" spans="1:25" s="237" customFormat="1" ht="14.25" customHeight="1" x14ac:dyDescent="0.25">
      <c r="A59" s="44" t="s">
        <v>378</v>
      </c>
      <c r="B59" s="45" t="s">
        <v>39</v>
      </c>
      <c r="C59" s="39">
        <f>VLOOKUP(A59,'MEMÓRIA DE CÁLCULO'!A:G,2,)</f>
        <v>82004</v>
      </c>
      <c r="D59" s="40" t="str">
        <f>VLOOKUP(A59,'MEMÓRIA DE CÁLCULO'!A:G,3,)</f>
        <v>LUVA SIMPLES DIAMETRO 100 mm - (ESGOTO)</v>
      </c>
      <c r="E59" s="48" t="str">
        <f>VLOOKUP(A59,'MEMÓRIA DE CÁLCULO'!A:G,4,)</f>
        <v>und</v>
      </c>
      <c r="F59" s="46">
        <f>VLOOKUP(A59,'MEMÓRIA DE CÁLCULO'!A:G,7,)</f>
        <v>3</v>
      </c>
      <c r="G59" s="41">
        <v>5</v>
      </c>
      <c r="H59" s="41">
        <v>11.27</v>
      </c>
      <c r="I59" s="143">
        <f t="shared" si="7"/>
        <v>15</v>
      </c>
      <c r="J59" s="144">
        <f t="shared" ref="J59:J60" si="9">(H59+G59)*F59</f>
        <v>48.81</v>
      </c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 spans="1:25" s="237" customFormat="1" ht="14.25" customHeight="1" x14ac:dyDescent="0.25">
      <c r="A60" s="44" t="s">
        <v>379</v>
      </c>
      <c r="B60" s="212" t="s">
        <v>39</v>
      </c>
      <c r="C60" s="39">
        <f>VLOOKUP(A60,'MEMÓRIA DE CÁLCULO'!A:G,2,)</f>
        <v>80504</v>
      </c>
      <c r="D60" s="40" t="str">
        <f>VLOOKUP(A60,'MEMÓRIA DE CÁLCULO'!A:G,3,)</f>
        <v>VASO SANITÁRIO COM CAIXA ACOPLADA COM DUPLO ACIONAMENTO (1ª LINHA) -COMPLETO EXCLUSO O ASSENTO</v>
      </c>
      <c r="E60" s="48" t="str">
        <f>VLOOKUP(A60,'MEMÓRIA DE CÁLCULO'!A:G,4,)</f>
        <v>und</v>
      </c>
      <c r="F60" s="46">
        <f>VLOOKUP(A60,'MEMÓRIA DE CÁLCULO'!A:G,7,)</f>
        <v>6</v>
      </c>
      <c r="G60" s="710">
        <v>517.41</v>
      </c>
      <c r="H60" s="711">
        <v>117.74</v>
      </c>
      <c r="I60" s="143">
        <f t="shared" si="7"/>
        <v>3104.46</v>
      </c>
      <c r="J60" s="144">
        <f t="shared" si="9"/>
        <v>3810.8999999999996</v>
      </c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 spans="1:25" ht="14.25" customHeight="1" x14ac:dyDescent="0.25">
      <c r="A61" s="549" t="s">
        <v>177</v>
      </c>
      <c r="B61" s="550"/>
      <c r="C61" s="550"/>
      <c r="D61" s="550"/>
      <c r="E61" s="550"/>
      <c r="F61" s="550"/>
      <c r="G61" s="550"/>
      <c r="H61" s="551"/>
      <c r="I61" s="86">
        <f>SUM(I63:I65)</f>
        <v>7721.4162000000006</v>
      </c>
      <c r="J61" s="86">
        <f>SUM(J63:J65)</f>
        <v>9000.64876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25">
      <c r="A62" s="42">
        <v>5</v>
      </c>
      <c r="B62" s="523" t="s">
        <v>216</v>
      </c>
      <c r="C62" s="524"/>
      <c r="D62" s="524"/>
      <c r="E62" s="524"/>
      <c r="F62" s="524"/>
      <c r="G62" s="524"/>
      <c r="H62" s="524"/>
      <c r="I62" s="524"/>
      <c r="J62" s="52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25">
      <c r="A63" s="43" t="s">
        <v>128</v>
      </c>
      <c r="B63" s="45" t="s">
        <v>39</v>
      </c>
      <c r="C63" s="39">
        <f>VLOOKUP(A63,'MEMÓRIA DE CÁLCULO'!A:G,2,)</f>
        <v>100160</v>
      </c>
      <c r="D63" s="40" t="str">
        <f>VLOOKUP(A63,'MEMÓRIA DE CÁLCULO'!A:G,3,)</f>
        <v>ALVENARIA DE TIJOLO FURADO 1/2 VEZ 14X29X9 - 6 FUROS - ARG. (1CALH:4ARML+100KG DE CI/M3)</v>
      </c>
      <c r="E63" s="48" t="str">
        <f>VLOOKUP(A63,'MEMÓRIA DE CÁLCULO'!A:G,4,)</f>
        <v>m²</v>
      </c>
      <c r="F63" s="46">
        <f>VLOOKUP(A63,'MEMÓRIA DE CÁLCULO'!A:G,7,)</f>
        <v>2.52</v>
      </c>
      <c r="G63" s="47">
        <v>27.09</v>
      </c>
      <c r="H63" s="47">
        <v>37.049999999999997</v>
      </c>
      <c r="I63" s="146">
        <f>G63*F63</f>
        <v>68.266800000000003</v>
      </c>
      <c r="J63" s="147">
        <f>F63*(G63+H63)</f>
        <v>161.6328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s="247" customFormat="1" ht="14.25" customHeight="1" x14ac:dyDescent="0.25">
      <c r="A64" s="43" t="s">
        <v>381</v>
      </c>
      <c r="B64" s="45" t="s">
        <v>356</v>
      </c>
      <c r="C64" s="39" t="str">
        <f>VLOOKUP(A64,'MEMÓRIA DE CÁLCULO'!A:G,2,)</f>
        <v>ED-49583</v>
      </c>
      <c r="D64" s="40" t="str">
        <f>VLOOKUP(A64,'MEMÓRIA DE CÁLCULO'!A:G,3,)</f>
        <v>PROTETOR DE PAREDE/BATE MACA CURVO EM PVC RÍGIDO DE ALTO IMPACTO, LARGURA 20CM, INCLUSIVE BASE DE FIXAÇÃO, TERMINAIS DE ACABAMENTO E ACESSÓRIOS</v>
      </c>
      <c r="E64" s="48" t="str">
        <f>VLOOKUP(A64,'MEMÓRIA DE CÁLCULO'!A:G,4,)</f>
        <v>m</v>
      </c>
      <c r="F64" s="46">
        <f>VLOOKUP(A64,'MEMÓRIA DE CÁLCULO'!A:G,7,)</f>
        <v>53.63</v>
      </c>
      <c r="G64" s="47">
        <v>139.38</v>
      </c>
      <c r="H64" s="47">
        <v>22.111999999999998</v>
      </c>
      <c r="I64" s="146">
        <f>G64*F64</f>
        <v>7474.9494000000004</v>
      </c>
      <c r="J64" s="147">
        <f>F64*(G64+H64)</f>
        <v>8660.8159599999999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s="276" customFormat="1" ht="14.25" customHeight="1" x14ac:dyDescent="0.25">
      <c r="A65" s="43" t="s">
        <v>382</v>
      </c>
      <c r="B65" s="45" t="s">
        <v>214</v>
      </c>
      <c r="C65" s="39">
        <f>VLOOKUP(A65,'MEMÓRIA DE CÁLCULO'!A:G,2,)</f>
        <v>103288</v>
      </c>
      <c r="D65" s="40" t="str">
        <f>VLOOKUP(A65,'MEMÓRIA DE CÁLCULO'!A:G,3,)</f>
        <v>RASGO E CHUMBAMENTO EM ALVENARIA PARA TUBOS DE SPLIT PAREDE DE 9000 A 24000 BTUS/H. AF_11/2021</v>
      </c>
      <c r="E65" s="48" t="str">
        <f>VLOOKUP(A65,'MEMÓRIA DE CÁLCULO'!A:G,4,)</f>
        <v>und</v>
      </c>
      <c r="F65" s="46">
        <f>VLOOKUP(A65,'MEMÓRIA DE CÁLCULO'!A:G,7,)</f>
        <v>11</v>
      </c>
      <c r="G65" s="585">
        <v>16.2</v>
      </c>
      <c r="H65" s="586"/>
      <c r="I65" s="146">
        <f>G65*F65</f>
        <v>178.2</v>
      </c>
      <c r="J65" s="147">
        <f>F65*(G65+H65)</f>
        <v>178.2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25">
      <c r="A66" s="549" t="s">
        <v>148</v>
      </c>
      <c r="B66" s="424"/>
      <c r="C66" s="424"/>
      <c r="D66" s="424"/>
      <c r="E66" s="424"/>
      <c r="F66" s="424"/>
      <c r="G66" s="424"/>
      <c r="H66" s="544"/>
      <c r="I66" s="89">
        <f>SUM(I68:I68)</f>
        <v>1063.26</v>
      </c>
      <c r="J66" s="89">
        <f>SUM(J68:J68)</f>
        <v>1535.49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42">
        <v>6</v>
      </c>
      <c r="B67" s="523" t="s">
        <v>149</v>
      </c>
      <c r="C67" s="524"/>
      <c r="D67" s="524"/>
      <c r="E67" s="524"/>
      <c r="F67" s="524"/>
      <c r="G67" s="524"/>
      <c r="H67" s="524"/>
      <c r="I67" s="524"/>
      <c r="J67" s="52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7" customHeight="1" x14ac:dyDescent="0.25">
      <c r="A68" s="44" t="s">
        <v>105</v>
      </c>
      <c r="B68" s="45" t="s">
        <v>39</v>
      </c>
      <c r="C68" s="39">
        <f>VLOOKUP(A68,'MEMÓRIA DE CÁLCULO'!A:G,2,)</f>
        <v>121105</v>
      </c>
      <c r="D68" s="40" t="str">
        <f>VLOOKUP(A68,'MEMÓRIA DE CÁLCULO'!A:G,3,)</f>
        <v>IMPERMEABILIZAÇÃO DE ALICERCE / "PÉ" DE PAREDE / PEITORIL E ALVENARIA DE UM MODO GERAL COM CIMENTO CRISTALIZANTE SEMI FLEXÍVEL - 2 DEMÃOS ( ESPECÍFICO PARA OBRAS DE REFORMA)</v>
      </c>
      <c r="E68" s="48" t="str">
        <f>VLOOKUP(A68,'MEMÓRIA DE CÁLCULO'!A:G,4,)</f>
        <v>m²</v>
      </c>
      <c r="F68" s="46">
        <f>VLOOKUP(A68,'MEMÓRIA DE CÁLCULO'!A:G,7,)</f>
        <v>99</v>
      </c>
      <c r="G68" s="41">
        <v>10.74</v>
      </c>
      <c r="H68" s="41">
        <v>4.7699999999999996</v>
      </c>
      <c r="I68" s="148">
        <f>G68*F68</f>
        <v>1063.26</v>
      </c>
      <c r="J68" s="85">
        <f>(H68+G68)*F68</f>
        <v>1535.49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25">
      <c r="A69" s="549" t="s">
        <v>21</v>
      </c>
      <c r="B69" s="424"/>
      <c r="C69" s="424"/>
      <c r="D69" s="424"/>
      <c r="E69" s="424"/>
      <c r="F69" s="424"/>
      <c r="G69" s="424"/>
      <c r="H69" s="544"/>
      <c r="I69" s="89">
        <f>SUM(I71:I74)</f>
        <v>7478.2952000000005</v>
      </c>
      <c r="J69" s="89">
        <f>SUM(J71:J74)</f>
        <v>8716.0488000000005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5">
      <c r="A70" s="42">
        <v>7</v>
      </c>
      <c r="B70" s="523" t="s">
        <v>22</v>
      </c>
      <c r="C70" s="524"/>
      <c r="D70" s="524"/>
      <c r="E70" s="524"/>
      <c r="F70" s="524"/>
      <c r="G70" s="524"/>
      <c r="H70" s="524"/>
      <c r="I70" s="524"/>
      <c r="J70" s="52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5">
      <c r="A71" s="44" t="s">
        <v>117</v>
      </c>
      <c r="B71" s="45" t="s">
        <v>39</v>
      </c>
      <c r="C71" s="39">
        <f>VLOOKUP(A71,'MEMÓRIA DE CÁLCULO'!A:G,2,)</f>
        <v>160601</v>
      </c>
      <c r="D71" s="40" t="str">
        <f>VLOOKUP(A71,'MEMÓRIA DE CÁLCULO'!A:G,3,)</f>
        <v>CALHA DE CHAPA GALVANIZADA Nº 26 DESENVOLVIMENTO 60 CM</v>
      </c>
      <c r="E71" s="48" t="str">
        <f>VLOOKUP(A71,'MEMÓRIA DE CÁLCULO'!A:G,4,)</f>
        <v>m</v>
      </c>
      <c r="F71" s="46">
        <f>VLOOKUP(A71,'MEMÓRIA DE CÁLCULO'!A:G,7,)</f>
        <v>25</v>
      </c>
      <c r="G71" s="41">
        <v>27.77</v>
      </c>
      <c r="H71" s="41">
        <v>44.14</v>
      </c>
      <c r="I71" s="143">
        <f>G71*F71</f>
        <v>694.25</v>
      </c>
      <c r="J71" s="144">
        <f>F71*(G71+H71)</f>
        <v>1797.75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s="107" customFormat="1" ht="14.25" customHeight="1" x14ac:dyDescent="0.25">
      <c r="A72" s="44" t="s">
        <v>333</v>
      </c>
      <c r="B72" s="45" t="s">
        <v>39</v>
      </c>
      <c r="C72" s="39">
        <f>VLOOKUP(A72,'MEMÓRIA DE CÁLCULO'!A:G,2,)</f>
        <v>160971</v>
      </c>
      <c r="D72" s="40" t="str">
        <f>VLOOKUP(A72,'MEMÓRIA DE CÁLCULO'!A:G,3,)</f>
        <v>COBERTURA COM TELHA ONDULADA DE FIBROCIMENTO</v>
      </c>
      <c r="E72" s="48" t="str">
        <f>VLOOKUP(A72,'MEMÓRIA DE CÁLCULO'!A:G,4,)</f>
        <v>m²</v>
      </c>
      <c r="F72" s="46">
        <f>VLOOKUP(A72,'MEMÓRIA DE CÁLCULO'!A:G,7,)</f>
        <v>30</v>
      </c>
      <c r="G72" s="41">
        <v>187.41</v>
      </c>
      <c r="H72" s="41">
        <v>2.83</v>
      </c>
      <c r="I72" s="143">
        <f t="shared" ref="I72" si="10">G72*F72</f>
        <v>5622.3</v>
      </c>
      <c r="J72" s="144">
        <f t="shared" ref="J72" si="11">F72*(G72+H72)</f>
        <v>5707.2000000000007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s="247" customFormat="1" ht="14.25" customHeight="1" x14ac:dyDescent="0.25">
      <c r="A73" s="44" t="s">
        <v>383</v>
      </c>
      <c r="B73" s="45" t="s">
        <v>39</v>
      </c>
      <c r="C73" s="39">
        <f>VLOOKUP(A73,'MEMÓRIA DE CÁLCULO'!A:G,2,)</f>
        <v>160911</v>
      </c>
      <c r="D73" s="40" t="str">
        <f>VLOOKUP(A73,'MEMÓRIA DE CÁLCULO'!A:G,3,)</f>
        <v>COBERTURA COM TELHA FIBERGLASS COM VÉU PROTEÇÃO 1,5 MM COM ACESSÓRIOS</v>
      </c>
      <c r="E73" s="48" t="str">
        <f>VLOOKUP(A73,'MEMÓRIA DE CÁLCULO'!A:G,4,)</f>
        <v>m²</v>
      </c>
      <c r="F73" s="46">
        <f>VLOOKUP(A73,'MEMÓRIA DE CÁLCULO'!A:G,7,)</f>
        <v>6.3599999999999994</v>
      </c>
      <c r="G73" s="41">
        <v>92.57</v>
      </c>
      <c r="H73" s="41">
        <v>7.76</v>
      </c>
      <c r="I73" s="143">
        <f>G73*F73</f>
        <v>588.74519999999995</v>
      </c>
      <c r="J73" s="144">
        <f>F73*(G73+H73)</f>
        <v>638.09879999999998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s="247" customFormat="1" ht="14.25" customHeight="1" x14ac:dyDescent="0.25">
      <c r="A74" s="44" t="s">
        <v>384</v>
      </c>
      <c r="B74" s="45" t="s">
        <v>39</v>
      </c>
      <c r="C74" s="39">
        <f>VLOOKUP(A74,'MEMÓRIA DE CÁLCULO'!A:G,2,)</f>
        <v>150204</v>
      </c>
      <c r="D74" s="40" t="str">
        <f>VLOOKUP(A74,'MEMÓRIA DE CÁLCULO'!A:G,3,)</f>
        <v>ESTRUTURA METÁLICA CONVENCIONAL EM AÇO DO TIPO MR-250 / ASTM A36 COM FUNDO ANTICORROSIVO</v>
      </c>
      <c r="E74" s="48" t="str">
        <f>VLOOKUP(A74,'MEMÓRIA DE CÁLCULO'!A:G,4,)</f>
        <v>kg</v>
      </c>
      <c r="F74" s="46">
        <f>VLOOKUP(A74,'MEMÓRIA DE CÁLCULO'!A:G,7,)</f>
        <v>30</v>
      </c>
      <c r="G74" s="578">
        <v>19.100000000000001</v>
      </c>
      <c r="H74" s="579"/>
      <c r="I74" s="143">
        <f t="shared" ref="I74" si="12">G74*F74</f>
        <v>573</v>
      </c>
      <c r="J74" s="144">
        <f t="shared" ref="J74" si="13">F74*(G74+H74)</f>
        <v>573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s="108" customFormat="1" x14ac:dyDescent="0.25">
      <c r="A75" s="549" t="s">
        <v>160</v>
      </c>
      <c r="B75" s="424"/>
      <c r="C75" s="424"/>
      <c r="D75" s="424"/>
      <c r="E75" s="424"/>
      <c r="F75" s="424"/>
      <c r="G75" s="424"/>
      <c r="H75" s="544"/>
      <c r="I75" s="89">
        <f>SUM(I77:I78)</f>
        <v>2399.38</v>
      </c>
      <c r="J75" s="89">
        <f>SUM(J77:J78)</f>
        <v>2689.16</v>
      </c>
      <c r="K75" s="9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s="108" customFormat="1" x14ac:dyDescent="0.25">
      <c r="A76" s="42">
        <v>8</v>
      </c>
      <c r="B76" s="523" t="s">
        <v>50</v>
      </c>
      <c r="C76" s="524"/>
      <c r="D76" s="524"/>
      <c r="E76" s="524"/>
      <c r="F76" s="524"/>
      <c r="G76" s="524"/>
      <c r="H76" s="524"/>
      <c r="I76" s="524"/>
      <c r="J76" s="525"/>
      <c r="K76" s="9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s="108" customFormat="1" x14ac:dyDescent="0.25">
      <c r="A77" s="44" t="s">
        <v>129</v>
      </c>
      <c r="B77" s="45" t="s">
        <v>39</v>
      </c>
      <c r="C77" s="39">
        <f>VLOOKUP(A77,'MEMÓRIA DE CÁLCULO'!A:G,2,)</f>
        <v>170015</v>
      </c>
      <c r="D77" s="40" t="str">
        <f>VLOOKUP(A77,'MEMÓRIA DE CÁLCULO'!A:G,3,)</f>
        <v>PORTAL (INCLUSO ENCHIMENTO COM ALVENARIA)</v>
      </c>
      <c r="E77" s="48" t="str">
        <f>VLOOKUP(A77,'MEMÓRIA DE CÁLCULO'!A:G,4,)</f>
        <v>jg</v>
      </c>
      <c r="F77" s="46">
        <f>VLOOKUP(A77,'MEMÓRIA DE CÁLCULO'!A:G,7,)</f>
        <v>2</v>
      </c>
      <c r="G77" s="41">
        <v>265.16000000000003</v>
      </c>
      <c r="H77" s="41">
        <v>144.88999999999999</v>
      </c>
      <c r="I77" s="143">
        <f>G77*F77</f>
        <v>530.32000000000005</v>
      </c>
      <c r="J77" s="149">
        <f>F77*(G77+H77)</f>
        <v>820.1</v>
      </c>
      <c r="K77" s="9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s="276" customFormat="1" ht="42.75" x14ac:dyDescent="0.25">
      <c r="A78" s="44" t="s">
        <v>152</v>
      </c>
      <c r="B78" s="45" t="s">
        <v>214</v>
      </c>
      <c r="C78" s="39">
        <f>VLOOKUP(A78,'MEMÓRIA DE CÁLCULO'!A:G,2,)</f>
        <v>90789</v>
      </c>
      <c r="D78" s="40" t="str">
        <f>VLOOKUP(A78,'MEMÓRIA DE CÁLCULO'!A:G,3,)</f>
        <v>KIT DE PORTA-PRONTA DE MADEIRA EM ACABAMENTO MELAMÍNICO BRANCO, FOLHA LEVE OU MÉDIA, 70X210CM, EXCLUSIVE FECHADURA, FIXAÇÃO COM PREENCHIMENTO PARCIAL DE ESPUMA EXPANSIVA - FORNECIMENTO E INSTALAÇÃO. AF_10/2025</v>
      </c>
      <c r="E78" s="48" t="str">
        <f>VLOOKUP(A78,'MEMÓRIA DE CÁLCULO'!A:G,4,)</f>
        <v>und</v>
      </c>
      <c r="F78" s="46">
        <f>VLOOKUP(A78,'MEMÓRIA DE CÁLCULO'!A:G,7,)</f>
        <v>2</v>
      </c>
      <c r="G78" s="578">
        <v>934.53</v>
      </c>
      <c r="H78" s="579"/>
      <c r="I78" s="143">
        <f>G78*F78</f>
        <v>1869.06</v>
      </c>
      <c r="J78" s="149">
        <f>F78*(G78+H78)</f>
        <v>1869.06</v>
      </c>
      <c r="K78" s="9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s="221" customFormat="1" x14ac:dyDescent="0.25">
      <c r="A79" s="549" t="s">
        <v>218</v>
      </c>
      <c r="B79" s="424"/>
      <c r="C79" s="424"/>
      <c r="D79" s="424"/>
      <c r="E79" s="424"/>
      <c r="F79" s="424"/>
      <c r="G79" s="424"/>
      <c r="H79" s="544"/>
      <c r="I79" s="89">
        <f>SUM(I81:I87)</f>
        <v>13957.037000000002</v>
      </c>
      <c r="J79" s="89">
        <f>SUM(J81:J87)</f>
        <v>15528.016900000001</v>
      </c>
      <c r="K79" s="9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s="211" customFormat="1" x14ac:dyDescent="0.25">
      <c r="A80" s="139">
        <v>9</v>
      </c>
      <c r="B80" s="523" t="s">
        <v>108</v>
      </c>
      <c r="C80" s="524"/>
      <c r="D80" s="524"/>
      <c r="E80" s="524"/>
      <c r="F80" s="524"/>
      <c r="G80" s="524"/>
      <c r="H80" s="524"/>
      <c r="I80" s="524"/>
      <c r="J80" s="525"/>
      <c r="K80" s="9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211" customFormat="1" ht="18" customHeight="1" x14ac:dyDescent="0.25">
      <c r="A81" s="278" t="s">
        <v>130</v>
      </c>
      <c r="B81" s="279" t="s">
        <v>39</v>
      </c>
      <c r="C81" s="39">
        <f>VLOOKUP(A81,'MEMÓRIA DE CÁLCULO'!A:G,2,)</f>
        <v>180344</v>
      </c>
      <c r="D81" s="40" t="str">
        <f>VLOOKUP(A81,'MEMÓRIA DE CÁLCULO'!A:G,3,)</f>
        <v>CORRIMÃO DUPLO EM TUBO INDUSTRIAL DE 1.1/2" FIXADO EM PISO COM MONTANTES VERTICAIS DE 2"</v>
      </c>
      <c r="E81" s="48" t="str">
        <f>VLOOKUP(A81,'MEMÓRIA DE CÁLCULO'!A:G,4,)</f>
        <v>m</v>
      </c>
      <c r="F81" s="46">
        <f>VLOOKUP(A81,'MEMÓRIA DE CÁLCULO'!A:G,7,)</f>
        <v>35</v>
      </c>
      <c r="G81" s="41">
        <v>105.47</v>
      </c>
      <c r="H81" s="41">
        <v>25.81</v>
      </c>
      <c r="I81" s="143">
        <f>G81*F81</f>
        <v>3691.45</v>
      </c>
      <c r="J81" s="150">
        <f>F81*(G81+H81)</f>
        <v>4594.8</v>
      </c>
      <c r="K81" s="9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s="211" customFormat="1" x14ac:dyDescent="0.25">
      <c r="A82" s="278" t="s">
        <v>340</v>
      </c>
      <c r="B82" s="277" t="s">
        <v>39</v>
      </c>
      <c r="C82" s="39">
        <f>VLOOKUP(A82,'MEMÓRIA DE CÁLCULO'!A:G,2,)</f>
        <v>180490</v>
      </c>
      <c r="D82" s="40" t="str">
        <f>VLOOKUP(A82,'MEMÓRIA DE CÁLCULO'!A:G,3,)</f>
        <v>PORTA DE ABRIR DE 01 FOLHA EM CHAPA VINCADA PF-1A C/FERRAGENS</v>
      </c>
      <c r="E82" s="48" t="str">
        <f>VLOOKUP(A82,'MEMÓRIA DE CÁLCULO'!A:G,4,)</f>
        <v>m²</v>
      </c>
      <c r="F82" s="46">
        <f>VLOOKUP(A82,'MEMÓRIA DE CÁLCULO'!A:G,7,)</f>
        <v>8.82</v>
      </c>
      <c r="G82" s="41">
        <v>561.82000000000005</v>
      </c>
      <c r="H82" s="41">
        <v>60.04</v>
      </c>
      <c r="I82" s="143">
        <f t="shared" ref="I82:I83" si="14">G82*F82</f>
        <v>4955.2524000000003</v>
      </c>
      <c r="J82" s="150">
        <f t="shared" ref="J82:J83" si="15">F82*(G82+H82)</f>
        <v>5484.8052000000007</v>
      </c>
      <c r="K82" s="9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s="211" customFormat="1" x14ac:dyDescent="0.25">
      <c r="A83" s="278" t="s">
        <v>385</v>
      </c>
      <c r="B83" s="280" t="s">
        <v>39</v>
      </c>
      <c r="C83" s="39">
        <f>VLOOKUP(A83,'MEMÓRIA DE CÁLCULO'!A:G,2,)</f>
        <v>180311</v>
      </c>
      <c r="D83" s="40" t="str">
        <f>VLOOKUP(A83,'MEMÓRIA DE CÁLCULO'!A:G,3,)</f>
        <v>GRADE DE PROTECAO/TUBO INDUSTRIAL/FERRO REDONDO-GP5</v>
      </c>
      <c r="E83" s="48" t="str">
        <f>VLOOKUP(A83,'MEMÓRIA DE CÁLCULO'!A:G,4,)</f>
        <v>m²</v>
      </c>
      <c r="F83" s="46">
        <f>VLOOKUP(A83,'MEMÓRIA DE CÁLCULO'!A:G,7,)</f>
        <v>4.41</v>
      </c>
      <c r="G83" s="41">
        <v>235.06</v>
      </c>
      <c r="H83" s="41">
        <v>31.31</v>
      </c>
      <c r="I83" s="143">
        <f t="shared" si="14"/>
        <v>1036.6146000000001</v>
      </c>
      <c r="J83" s="150">
        <f t="shared" si="15"/>
        <v>1174.6917000000001</v>
      </c>
      <c r="K83" s="9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276" customFormat="1" x14ac:dyDescent="0.25">
      <c r="A84" s="278" t="s">
        <v>386</v>
      </c>
      <c r="B84" s="280" t="s">
        <v>214</v>
      </c>
      <c r="C84" s="39">
        <f>VLOOKUP(A84,'MEMÓRIA DE CÁLCULO'!A:G,2,)</f>
        <v>100710</v>
      </c>
      <c r="D84" s="40" t="str">
        <f>VLOOKUP(A84,'MEMÓRIA DE CÁLCULO'!A:G,3,)</f>
        <v>DOBRADIÇA TIPO VAI E VEM EM LATÃO POLIDO 3". AF_10/2025</v>
      </c>
      <c r="E84" s="48" t="str">
        <f>VLOOKUP(A84,'MEMÓRIA DE CÁLCULO'!A:G,4,)</f>
        <v>und</v>
      </c>
      <c r="F84" s="46">
        <f>VLOOKUP(A84,'MEMÓRIA DE CÁLCULO'!A:G,7,)</f>
        <v>6</v>
      </c>
      <c r="G84" s="587">
        <v>156.66999999999999</v>
      </c>
      <c r="H84" s="588"/>
      <c r="I84" s="143">
        <f t="shared" ref="I84" si="16">G84*F84</f>
        <v>940.02</v>
      </c>
      <c r="J84" s="150">
        <f t="shared" ref="J84" si="17">F84*(G84+H84)</f>
        <v>940.02</v>
      </c>
      <c r="K84" s="9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s="276" customFormat="1" ht="28.5" x14ac:dyDescent="0.25">
      <c r="A85" s="278" t="s">
        <v>387</v>
      </c>
      <c r="B85" s="280" t="s">
        <v>214</v>
      </c>
      <c r="C85" s="39">
        <f>VLOOKUP(A85,'MEMÓRIA DE CÁLCULO'!A:G,2,)</f>
        <v>91304</v>
      </c>
      <c r="D85" s="40" t="str">
        <f>VLOOKUP(A85,'MEMÓRIA DE CÁLCULO'!A:G,3,)</f>
        <v>FECHADURA DE EMBUTIR COM CILINDRO, EXTERNA, COMPLETA, ACABAMENTO PADRÃO POPULAR, INCLUSO EXECUÇÃO DE FURO - FORNECIMENTO E INSTALAÇÃO. AF_10/2025</v>
      </c>
      <c r="E85" s="48" t="str">
        <f>VLOOKUP(A85,'MEMÓRIA DE CÁLCULO'!A:G,4,)</f>
        <v>und</v>
      </c>
      <c r="F85" s="46">
        <f>VLOOKUP(A85,'MEMÓRIA DE CÁLCULO'!A:G,7,)</f>
        <v>16</v>
      </c>
      <c r="G85" s="587">
        <v>133.55000000000001</v>
      </c>
      <c r="H85" s="588"/>
      <c r="I85" s="143">
        <f t="shared" ref="I85:I86" si="18">G85*F85</f>
        <v>2136.8000000000002</v>
      </c>
      <c r="J85" s="150">
        <f t="shared" ref="J85:J86" si="19">F85*(G85+H85)</f>
        <v>2136.8000000000002</v>
      </c>
      <c r="K85" s="9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s="276" customFormat="1" ht="28.5" x14ac:dyDescent="0.25">
      <c r="A86" s="278" t="s">
        <v>388</v>
      </c>
      <c r="B86" s="280" t="s">
        <v>214</v>
      </c>
      <c r="C86" s="39">
        <f>VLOOKUP(A86,'MEMÓRIA DE CÁLCULO'!A:G,2,)</f>
        <v>91305</v>
      </c>
      <c r="D86" s="40" t="str">
        <f>VLOOKUP(A86,'MEMÓRIA DE CÁLCULO'!A:G,3,)</f>
        <v>FECHADURA DE EMBUTIR PARA PORTA DE BANHEIRO, COMPLETA, ACABAMENTO PADRÃO POPULAR, INCLUSO EXECUÇÃO DE FURO - FORNECIMENTO E INSTALAÇÃO. AF_10/2025</v>
      </c>
      <c r="E86" s="48" t="str">
        <f>VLOOKUP(A86,'MEMÓRIA DE CÁLCULO'!A:G,4,)</f>
        <v>und</v>
      </c>
      <c r="F86" s="46">
        <f>VLOOKUP(A86,'MEMÓRIA DE CÁLCULO'!A:G,7,)</f>
        <v>6</v>
      </c>
      <c r="G86" s="587">
        <v>187.51</v>
      </c>
      <c r="H86" s="588"/>
      <c r="I86" s="143">
        <f t="shared" si="18"/>
        <v>1125.06</v>
      </c>
      <c r="J86" s="150">
        <f t="shared" si="19"/>
        <v>1125.06</v>
      </c>
      <c r="K86" s="9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276" customFormat="1" x14ac:dyDescent="0.25">
      <c r="A87" s="278" t="s">
        <v>389</v>
      </c>
      <c r="B87" s="280" t="s">
        <v>214</v>
      </c>
      <c r="C87" s="39">
        <f>VLOOKUP(A87,'MEMÓRIA DE CÁLCULO'!A:G,2,)</f>
        <v>100703</v>
      </c>
      <c r="D87" s="40" t="str">
        <f>VLOOKUP(A87,'MEMÓRIA DE CÁLCULO'!A:G,3,)</f>
        <v>PUXADOR CENTRAL PARA ESQUADRIA DE MADEIRA. AF_10/2025</v>
      </c>
      <c r="E87" s="48" t="str">
        <f>VLOOKUP(A87,'MEMÓRIA DE CÁLCULO'!A:G,4,)</f>
        <v>und</v>
      </c>
      <c r="F87" s="46">
        <f>VLOOKUP(A87,'MEMÓRIA DE CÁLCULO'!A:G,7,)</f>
        <v>2</v>
      </c>
      <c r="G87" s="587">
        <v>35.92</v>
      </c>
      <c r="H87" s="588"/>
      <c r="I87" s="143">
        <f t="shared" ref="I87" si="20">G87*F87</f>
        <v>71.84</v>
      </c>
      <c r="J87" s="150">
        <f t="shared" ref="J87" si="21">F87*(G87+H87)</f>
        <v>71.84</v>
      </c>
      <c r="K87" s="9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237" customFormat="1" x14ac:dyDescent="0.25">
      <c r="A88" s="549" t="s">
        <v>237</v>
      </c>
      <c r="B88" s="424"/>
      <c r="C88" s="424"/>
      <c r="D88" s="424"/>
      <c r="E88" s="424"/>
      <c r="F88" s="424"/>
      <c r="G88" s="424"/>
      <c r="H88" s="544"/>
      <c r="I88" s="89">
        <f>SUM(I90:I91)</f>
        <v>487.81</v>
      </c>
      <c r="J88" s="89">
        <f>SUM(J90:J91)</f>
        <v>699.89980000000003</v>
      </c>
      <c r="K88" s="9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237" customFormat="1" x14ac:dyDescent="0.25">
      <c r="A89" s="42">
        <v>10</v>
      </c>
      <c r="B89" s="523" t="s">
        <v>260</v>
      </c>
      <c r="C89" s="524"/>
      <c r="D89" s="524"/>
      <c r="E89" s="524"/>
      <c r="F89" s="524"/>
      <c r="G89" s="524"/>
      <c r="H89" s="524"/>
      <c r="I89" s="524"/>
      <c r="J89" s="525"/>
      <c r="K89" s="9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s="108" customFormat="1" x14ac:dyDescent="0.25">
      <c r="A90" s="44" t="s">
        <v>153</v>
      </c>
      <c r="B90" s="45" t="s">
        <v>39</v>
      </c>
      <c r="C90" s="39">
        <f>VLOOKUP(A90,'MEMÓRIA DE CÁLCULO'!A:G,2,)</f>
        <v>190102</v>
      </c>
      <c r="D90" s="40" t="str">
        <f>VLOOKUP(A90,'MEMÓRIA DE CÁLCULO'!A:G,3,)</f>
        <v>VIDRO LISO 4 MM - COLOCADO</v>
      </c>
      <c r="E90" s="48" t="str">
        <f>VLOOKUP(A90,'MEMÓRIA DE CÁLCULO'!A:G,4,)</f>
        <v>m²</v>
      </c>
      <c r="F90" s="46">
        <f>VLOOKUP(A90,'MEMÓRIA DE CÁLCULO'!A:G,7,)</f>
        <v>2.5</v>
      </c>
      <c r="G90" s="563">
        <v>176.74</v>
      </c>
      <c r="H90" s="564"/>
      <c r="I90" s="145">
        <f>G90*F90</f>
        <v>441.85</v>
      </c>
      <c r="J90" s="145">
        <f>F90*(G90+H90)</f>
        <v>441.85</v>
      </c>
      <c r="K90" s="9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s="276" customFormat="1" ht="28.5" x14ac:dyDescent="0.25">
      <c r="A91" s="44" t="s">
        <v>154</v>
      </c>
      <c r="B91" s="45" t="s">
        <v>356</v>
      </c>
      <c r="C91" s="39" t="str">
        <f>VLOOKUP(A91,'MEMÓRIA DE CÁLCULO'!A:G,2,)</f>
        <v>ED-7066</v>
      </c>
      <c r="D91" s="40" t="str">
        <f>VLOOKUP(A91,'MEMÓRIA DE CÁLCULO'!A:G,3,)</f>
        <v>FORNECIMENTO DE VISOR (30X20)CM DE VIDRO EM CRISTAL INCOLOR FIXO, ESP. 4MM, INCLUSIVE MOLDURA DE MADEIRA</v>
      </c>
      <c r="E91" s="48" t="str">
        <f>VLOOKUP(A91,'MEMÓRIA DE CÁLCULO'!A:G,4,)</f>
        <v>und</v>
      </c>
      <c r="F91" s="46">
        <f>VLOOKUP(A91,'MEMÓRIA DE CÁLCULO'!A:G,7,)</f>
        <v>2</v>
      </c>
      <c r="G91" s="122">
        <v>22.98</v>
      </c>
      <c r="H91" s="41">
        <v>106.0449</v>
      </c>
      <c r="I91" s="145">
        <f>G91*F91</f>
        <v>45.96</v>
      </c>
      <c r="J91" s="85">
        <f>F91*(G91+H91)</f>
        <v>258.0498</v>
      </c>
      <c r="K91" s="9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s="211" customFormat="1" x14ac:dyDescent="0.25">
      <c r="A92" s="549" t="s">
        <v>140</v>
      </c>
      <c r="B92" s="424"/>
      <c r="C92" s="424"/>
      <c r="D92" s="424"/>
      <c r="E92" s="424"/>
      <c r="F92" s="424"/>
      <c r="G92" s="424"/>
      <c r="H92" s="544"/>
      <c r="I92" s="89">
        <f>SUM(I94:I98)</f>
        <v>37957.688800000004</v>
      </c>
      <c r="J92" s="89">
        <f>SUM(J94:J98)</f>
        <v>49456.206400000003</v>
      </c>
      <c r="K92" s="9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s="211" customFormat="1" x14ac:dyDescent="0.25">
      <c r="A93" s="42">
        <v>11</v>
      </c>
      <c r="B93" s="523" t="s">
        <v>143</v>
      </c>
      <c r="C93" s="524"/>
      <c r="D93" s="524"/>
      <c r="E93" s="524"/>
      <c r="F93" s="524"/>
      <c r="G93" s="524"/>
      <c r="H93" s="524"/>
      <c r="I93" s="524"/>
      <c r="J93" s="525"/>
      <c r="K93" s="9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s="211" customFormat="1" x14ac:dyDescent="0.25">
      <c r="A94" s="44" t="s">
        <v>166</v>
      </c>
      <c r="B94" s="45" t="s">
        <v>39</v>
      </c>
      <c r="C94" s="39">
        <f>VLOOKUP(A94,'MEMÓRIA DE CÁLCULO'!A:G,2,)</f>
        <v>200103</v>
      </c>
      <c r="D94" s="40" t="str">
        <f>VLOOKUP(A94,'MEMÓRIA DE CÁLCULO'!A:G,3,)</f>
        <v>RASGO E ENCHIMENTO DE ALVENARIA</v>
      </c>
      <c r="E94" s="48" t="str">
        <f>VLOOKUP(A94,'MEMÓRIA DE CÁLCULO'!A:G,4,)</f>
        <v>m</v>
      </c>
      <c r="F94" s="46">
        <f>VLOOKUP(A94,'MEMÓRIA DE CÁLCULO'!A:G,7,)</f>
        <v>30</v>
      </c>
      <c r="G94" s="122">
        <v>0.17</v>
      </c>
      <c r="H94" s="41">
        <v>20.36</v>
      </c>
      <c r="I94" s="145">
        <f>G94*F94</f>
        <v>5.1000000000000005</v>
      </c>
      <c r="J94" s="222">
        <f>F94*(G94+H94)</f>
        <v>615.90000000000009</v>
      </c>
      <c r="K94" s="9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s="211" customFormat="1" x14ac:dyDescent="0.25">
      <c r="A95" s="44" t="s">
        <v>167</v>
      </c>
      <c r="B95" s="45" t="s">
        <v>39</v>
      </c>
      <c r="C95" s="39">
        <f>VLOOKUP(A95,'MEMÓRIA DE CÁLCULO'!A:G,2,)</f>
        <v>200201</v>
      </c>
      <c r="D95" s="40" t="str">
        <f>VLOOKUP(A95,'MEMÓRIA DE CÁLCULO'!A:G,3,)</f>
        <v>EMBOÇO (1CI:4 ARML)</v>
      </c>
      <c r="E95" s="48" t="str">
        <f>VLOOKUP(A95,'MEMÓRIA DE CÁLCULO'!A:G,4,)</f>
        <v>m²</v>
      </c>
      <c r="F95" s="46">
        <f>VLOOKUP(A95,'MEMÓRIA DE CÁLCULO'!A:G,7,)</f>
        <v>101.52</v>
      </c>
      <c r="G95" s="122">
        <v>9.32</v>
      </c>
      <c r="H95" s="41">
        <v>18.48</v>
      </c>
      <c r="I95" s="145">
        <f t="shared" ref="I95:I98" si="22">G95*F95</f>
        <v>946.16639999999995</v>
      </c>
      <c r="J95" s="222">
        <f t="shared" ref="J95:J98" si="23">F95*(G95+H95)</f>
        <v>2822.2559999999999</v>
      </c>
      <c r="K95" s="9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s="196" customFormat="1" x14ac:dyDescent="0.25">
      <c r="A96" s="44" t="s">
        <v>188</v>
      </c>
      <c r="B96" s="45" t="s">
        <v>39</v>
      </c>
      <c r="C96" s="213">
        <f>VLOOKUP(A96,'MEMÓRIA DE CÁLCULO'!A:G,2,)</f>
        <v>200403</v>
      </c>
      <c r="D96" s="214" t="str">
        <f>VLOOKUP(A96,'MEMÓRIA DE CÁLCULO'!A:G,3,)</f>
        <v>REBOCO (1 CALH:4 ARFC+100kgCI/M3)</v>
      </c>
      <c r="E96" s="215" t="str">
        <f>VLOOKUP(A96,'MEMÓRIA DE CÁLCULO'!A:G,4,)</f>
        <v>m²</v>
      </c>
      <c r="F96" s="216">
        <f>VLOOKUP(A96,'MEMÓRIA DE CÁLCULO'!A:G,7,)</f>
        <v>99</v>
      </c>
      <c r="G96" s="251">
        <v>2.73</v>
      </c>
      <c r="H96" s="252">
        <v>19.84</v>
      </c>
      <c r="I96" s="145">
        <f t="shared" si="22"/>
        <v>270.27</v>
      </c>
      <c r="J96" s="222">
        <f t="shared" si="23"/>
        <v>2234.4299999999998</v>
      </c>
      <c r="K96" s="219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</row>
    <row r="97" spans="1:25" s="196" customFormat="1" x14ac:dyDescent="0.25">
      <c r="A97" s="44" t="s">
        <v>205</v>
      </c>
      <c r="B97" s="212" t="s">
        <v>39</v>
      </c>
      <c r="C97" s="213">
        <f>VLOOKUP(A97,'MEMÓRIA DE CÁLCULO'!A:G,2,)</f>
        <v>221101</v>
      </c>
      <c r="D97" s="214" t="str">
        <f>VLOOKUP(A97,'MEMÓRIA DE CÁLCULO'!A:G,3,)</f>
        <v>GRANITINA 8MM FUNDIDA COM CONTRAPISO (1CI:3ARML) E=2CM E JUNTA PLASTICA 27MM</v>
      </c>
      <c r="E97" s="215" t="str">
        <f>VLOOKUP(A97,'MEMÓRIA DE CÁLCULO'!A:G,4,)</f>
        <v>m²</v>
      </c>
      <c r="F97" s="216">
        <f>VLOOKUP(A97,'MEMÓRIA DE CÁLCULO'!A:G,7,)</f>
        <v>288.24</v>
      </c>
      <c r="G97" s="122">
        <v>95.76</v>
      </c>
      <c r="H97" s="41">
        <v>24.45</v>
      </c>
      <c r="I97" s="145">
        <f t="shared" ref="I97" si="24">G97*F97</f>
        <v>27601.862400000002</v>
      </c>
      <c r="J97" s="222">
        <f t="shared" ref="J97" si="25">F97*(G97+H97)</f>
        <v>34649.330400000006</v>
      </c>
      <c r="K97" s="219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</row>
    <row r="98" spans="1:25" s="196" customFormat="1" x14ac:dyDescent="0.25">
      <c r="A98" s="44" t="s">
        <v>259</v>
      </c>
      <c r="B98" s="212" t="s">
        <v>39</v>
      </c>
      <c r="C98" s="213">
        <f>VLOOKUP(A98,'MEMÓRIA DE CÁLCULO'!A:G,2,)</f>
        <v>221102</v>
      </c>
      <c r="D98" s="214" t="str">
        <f>VLOOKUP(A98,'MEMÓRIA DE CÁLCULO'!A:G,3,)</f>
        <v>RODAPÉ FUNDIDO DE GRANITINA 7CM</v>
      </c>
      <c r="E98" s="215" t="str">
        <f>VLOOKUP(A98,'MEMÓRIA DE CÁLCULO'!A:G,4,)</f>
        <v>m</v>
      </c>
      <c r="F98" s="216">
        <f>VLOOKUP(A98,'MEMÓRIA DE CÁLCULO'!A:G,7,)</f>
        <v>301.95999999999998</v>
      </c>
      <c r="G98" s="565">
        <v>30.25</v>
      </c>
      <c r="H98" s="566"/>
      <c r="I98" s="145">
        <f t="shared" si="22"/>
        <v>9134.2899999999991</v>
      </c>
      <c r="J98" s="222">
        <f t="shared" si="23"/>
        <v>9134.2899999999991</v>
      </c>
      <c r="K98" s="219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</row>
    <row r="99" spans="1:25" s="211" customFormat="1" x14ac:dyDescent="0.25">
      <c r="A99" s="549" t="s">
        <v>23</v>
      </c>
      <c r="B99" s="424"/>
      <c r="C99" s="424"/>
      <c r="D99" s="424"/>
      <c r="E99" s="424"/>
      <c r="F99" s="424"/>
      <c r="G99" s="424"/>
      <c r="H99" s="544"/>
      <c r="I99" s="89">
        <f>SUM(I101:I108)</f>
        <v>16843.538600000003</v>
      </c>
      <c r="J99" s="89">
        <f>SUM(J101:J108)</f>
        <v>40400.59580000001</v>
      </c>
      <c r="K99" s="9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s="211" customFormat="1" x14ac:dyDescent="0.25">
      <c r="A100" s="42">
        <v>12</v>
      </c>
      <c r="B100" s="523" t="s">
        <v>24</v>
      </c>
      <c r="C100" s="524"/>
      <c r="D100" s="524"/>
      <c r="E100" s="524"/>
      <c r="F100" s="524"/>
      <c r="G100" s="524"/>
      <c r="H100" s="524"/>
      <c r="I100" s="524"/>
      <c r="J100" s="525"/>
      <c r="K100" s="9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s="211" customFormat="1" x14ac:dyDescent="0.25">
      <c r="A101" s="44" t="s">
        <v>180</v>
      </c>
      <c r="B101" s="45" t="s">
        <v>39</v>
      </c>
      <c r="C101" s="39">
        <f>VLOOKUP(A101,'MEMÓRIA DE CÁLCULO'!A:G,2,)</f>
        <v>261300</v>
      </c>
      <c r="D101" s="40" t="str">
        <f>VLOOKUP(A101,'MEMÓRIA DE CÁLCULO'!A:G,3,)</f>
        <v>EMASSAMENTO COM MASSA PVA DUAS DEMAOS</v>
      </c>
      <c r="E101" s="48" t="str">
        <f>VLOOKUP(A101,'MEMÓRIA DE CÁLCULO'!A:G,4,)</f>
        <v>m²</v>
      </c>
      <c r="F101" s="46">
        <f>VLOOKUP(A101,'MEMÓRIA DE CÁLCULO'!A:G,7,)</f>
        <v>850.4000000000002</v>
      </c>
      <c r="G101" s="122">
        <v>2.96</v>
      </c>
      <c r="H101" s="41">
        <v>12.42</v>
      </c>
      <c r="I101" s="145">
        <f>G101*F101</f>
        <v>2517.1840000000007</v>
      </c>
      <c r="J101" s="85">
        <f>H101*(G101+F101)</f>
        <v>10598.731200000004</v>
      </c>
      <c r="K101" s="9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s="211" customFormat="1" x14ac:dyDescent="0.25">
      <c r="A102" s="44" t="s">
        <v>181</v>
      </c>
      <c r="B102" s="45" t="s">
        <v>39</v>
      </c>
      <c r="C102" s="39">
        <f>VLOOKUP(A102,'MEMÓRIA DE CÁLCULO'!A:G,2,)</f>
        <v>261307</v>
      </c>
      <c r="D102" s="40" t="str">
        <f>VLOOKUP(A102,'MEMÓRIA DE CÁLCULO'!A:G,3,)</f>
        <v>PINTURA PVA LATEX 2 DEMAOS SEM SELADOR</v>
      </c>
      <c r="E102" s="48" t="str">
        <f>VLOOKUP(A102,'MEMÓRIA DE CÁLCULO'!A:G,4,)</f>
        <v>m²</v>
      </c>
      <c r="F102" s="46">
        <f>VLOOKUP(A102,'MEMÓRIA DE CÁLCULO'!A:G,7,)</f>
        <v>1173.1800000000003</v>
      </c>
      <c r="G102" s="122">
        <v>4.12</v>
      </c>
      <c r="H102" s="41">
        <v>7.19</v>
      </c>
      <c r="I102" s="145">
        <f t="shared" ref="I102:I103" si="26">G102*F102</f>
        <v>4833.5016000000014</v>
      </c>
      <c r="J102" s="85">
        <f t="shared" ref="J102:J103" si="27">H102*(G102+F102)</f>
        <v>8464.7870000000021</v>
      </c>
      <c r="K102" s="9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s="211" customFormat="1" x14ac:dyDescent="0.25">
      <c r="A103" s="44" t="s">
        <v>390</v>
      </c>
      <c r="B103" s="45" t="s">
        <v>39</v>
      </c>
      <c r="C103" s="39">
        <f>VLOOKUP(A103,'MEMÓRIA DE CÁLCULO'!A:G,2,)</f>
        <v>261001</v>
      </c>
      <c r="D103" s="40" t="str">
        <f>VLOOKUP(A103,'MEMÓRIA DE CÁLCULO'!A:G,3,)</f>
        <v>PINTURA LATEX ACRILICO 2 DEMAOS</v>
      </c>
      <c r="E103" s="48" t="str">
        <f>VLOOKUP(A103,'MEMÓRIA DE CÁLCULO'!A:G,4,)</f>
        <v>m²</v>
      </c>
      <c r="F103" s="46">
        <f>VLOOKUP(A103,'MEMÓRIA DE CÁLCULO'!A:G,7,)</f>
        <v>918.75000000000011</v>
      </c>
      <c r="G103" s="122">
        <v>4.6500000000000004</v>
      </c>
      <c r="H103" s="41">
        <v>9.93</v>
      </c>
      <c r="I103" s="145">
        <f t="shared" si="26"/>
        <v>4272.1875000000009</v>
      </c>
      <c r="J103" s="85">
        <f t="shared" si="27"/>
        <v>9169.362000000001</v>
      </c>
      <c r="K103" s="9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s="237" customFormat="1" x14ac:dyDescent="0.25">
      <c r="A104" s="44" t="s">
        <v>391</v>
      </c>
      <c r="B104" s="45" t="s">
        <v>39</v>
      </c>
      <c r="C104" s="39">
        <f>VLOOKUP(A104,'MEMÓRIA DE CÁLCULO'!A:G,2,)</f>
        <v>261502</v>
      </c>
      <c r="D104" s="40" t="str">
        <f>VLOOKUP(A104,'MEMÓRIA DE CÁLCULO'!A:G,3,)</f>
        <v>PINTURA ESMALTE SEM FUNDO ANTICORROSIVO 2 DEMAOS</v>
      </c>
      <c r="E104" s="48" t="str">
        <f>VLOOKUP(A104,'MEMÓRIA DE CÁLCULO'!A:G,4,)</f>
        <v>m²</v>
      </c>
      <c r="F104" s="46">
        <f>VLOOKUP(A104,'MEMÓRIA DE CÁLCULO'!A:G,7,)</f>
        <v>156.28</v>
      </c>
      <c r="G104" s="122">
        <v>4.34</v>
      </c>
      <c r="H104" s="41">
        <v>18.95</v>
      </c>
      <c r="I104" s="145">
        <f>G104*F104</f>
        <v>678.25519999999995</v>
      </c>
      <c r="J104" s="85">
        <f>H104*(G104+F104)</f>
        <v>3043.7489999999998</v>
      </c>
      <c r="K104" s="9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s="237" customFormat="1" x14ac:dyDescent="0.25">
      <c r="A105" s="44" t="s">
        <v>392</v>
      </c>
      <c r="B105" s="45" t="s">
        <v>39</v>
      </c>
      <c r="C105" s="39">
        <v>261008</v>
      </c>
      <c r="D105" s="40" t="str">
        <f>VLOOKUP(A105,'MEMÓRIA DE CÁLCULO'!A:G,3,)</f>
        <v xml:space="preserve">FUNDO ANTICORROSIVO PARA ESQUADRIAS METÁLICAS </v>
      </c>
      <c r="E105" s="48" t="str">
        <f>VLOOKUP(A105,'MEMÓRIA DE CÁLCULO'!A:G,4,)</f>
        <v>m²</v>
      </c>
      <c r="F105" s="46">
        <f>VLOOKUP(A105,'MEMÓRIA DE CÁLCULO'!A:G,7,)</f>
        <v>156.28</v>
      </c>
      <c r="G105" s="122">
        <v>7.71</v>
      </c>
      <c r="H105" s="41">
        <v>12.36</v>
      </c>
      <c r="I105" s="145">
        <f t="shared" ref="I105:I107" si="28">G105*F105</f>
        <v>1204.9187999999999</v>
      </c>
      <c r="J105" s="85">
        <f t="shared" ref="J105:J107" si="29">H105*(G105+F105)</f>
        <v>2026.9164000000001</v>
      </c>
      <c r="K105" s="9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s="237" customFormat="1" x14ac:dyDescent="0.25">
      <c r="A106" s="44" t="s">
        <v>393</v>
      </c>
      <c r="B106" s="45" t="s">
        <v>39</v>
      </c>
      <c r="C106" s="39">
        <f>VLOOKUP(A106,'MEMÓRIA DE CÁLCULO'!A:G,2,)</f>
        <v>260901</v>
      </c>
      <c r="D106" s="40" t="str">
        <f>VLOOKUP(A106,'MEMÓRIA DE CÁLCULO'!A:G,3,)</f>
        <v>PINTURA VERNIZ EM MADEIRA 2 DEMAOS</v>
      </c>
      <c r="E106" s="48" t="str">
        <f>VLOOKUP(A106,'MEMÓRIA DE CÁLCULO'!A:G,4,)</f>
        <v>m²</v>
      </c>
      <c r="F106" s="46">
        <f>VLOOKUP(A106,'MEMÓRIA DE CÁLCULO'!A:G,7,)</f>
        <v>43.47</v>
      </c>
      <c r="G106" s="122">
        <v>19.350000000000001</v>
      </c>
      <c r="H106" s="41">
        <v>8.39</v>
      </c>
      <c r="I106" s="145">
        <f t="shared" si="28"/>
        <v>841.14449999999999</v>
      </c>
      <c r="J106" s="85">
        <f t="shared" si="29"/>
        <v>527.0598</v>
      </c>
      <c r="K106" s="9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s="237" customFormat="1" x14ac:dyDescent="0.25">
      <c r="A107" s="44" t="s">
        <v>394</v>
      </c>
      <c r="B107" s="45" t="s">
        <v>39</v>
      </c>
      <c r="C107" s="39">
        <f>VLOOKUP(A107,'MEMÓRIA DE CÁLCULO'!A:G,2,)</f>
        <v>261501</v>
      </c>
      <c r="D107" s="40" t="str">
        <f>VLOOKUP(A107,'MEMÓRIA DE CÁLCULO'!A:G,3,)</f>
        <v>EMASSAMENTO/OLEO/ESQUADRIAS MADEIRA</v>
      </c>
      <c r="E107" s="48" t="str">
        <f>VLOOKUP(A107,'MEMÓRIA DE CÁLCULO'!A:G,4,)</f>
        <v>m²</v>
      </c>
      <c r="F107" s="46">
        <f>VLOOKUP(A107,'MEMÓRIA DE CÁLCULO'!A:G,7,)</f>
        <v>43.47</v>
      </c>
      <c r="G107" s="122">
        <v>9.93</v>
      </c>
      <c r="H107" s="41">
        <v>14.83</v>
      </c>
      <c r="I107" s="145">
        <f t="shared" si="28"/>
        <v>431.65709999999996</v>
      </c>
      <c r="J107" s="85">
        <f t="shared" si="29"/>
        <v>791.92200000000003</v>
      </c>
      <c r="K107" s="9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s="240" customFormat="1" x14ac:dyDescent="0.25">
      <c r="A108" s="44" t="s">
        <v>395</v>
      </c>
      <c r="B108" s="45" t="s">
        <v>39</v>
      </c>
      <c r="C108" s="39">
        <f>VLOOKUP(A108,'MEMÓRIA DE CÁLCULO'!A:G,2,)</f>
        <v>261703</v>
      </c>
      <c r="D108" s="40" t="str">
        <f>VLOOKUP(A108,'MEMÓRIA DE CÁLCULO'!A:G,3,)</f>
        <v>PINTURA TINTA POLIESPORTIVA - 2 DEMÃOS (PISOS E CIMENTADOS)</v>
      </c>
      <c r="E108" s="48" t="str">
        <f>VLOOKUP(A108,'MEMÓRIA DE CÁLCULO'!A:G,4,)</f>
        <v>m²</v>
      </c>
      <c r="F108" s="46">
        <f>VLOOKUP(A108,'MEMÓRIA DE CÁLCULO'!A:G,7,)</f>
        <v>512.33000000000004</v>
      </c>
      <c r="G108" s="122">
        <v>4.03</v>
      </c>
      <c r="H108" s="41">
        <v>11.19</v>
      </c>
      <c r="I108" s="145">
        <f>G108*F108</f>
        <v>2064.6899000000003</v>
      </c>
      <c r="J108" s="85">
        <f t="shared" ref="J108" si="30">H108*(G108+F108)</f>
        <v>5778.0684000000001</v>
      </c>
      <c r="K108" s="9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s="211" customFormat="1" x14ac:dyDescent="0.25">
      <c r="A109" s="549" t="s">
        <v>249</v>
      </c>
      <c r="B109" s="424"/>
      <c r="C109" s="424"/>
      <c r="D109" s="424"/>
      <c r="E109" s="424"/>
      <c r="F109" s="424"/>
      <c r="G109" s="424"/>
      <c r="H109" s="544"/>
      <c r="I109" s="89">
        <f>SUM(I111:I111)</f>
        <v>9905.0250000000015</v>
      </c>
      <c r="J109" s="89">
        <f>SUM(J111:J111)</f>
        <v>9905.0250000000015</v>
      </c>
      <c r="K109" s="9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s="211" customFormat="1" x14ac:dyDescent="0.25">
      <c r="A110" s="42">
        <v>13</v>
      </c>
      <c r="B110" s="523" t="s">
        <v>250</v>
      </c>
      <c r="C110" s="524"/>
      <c r="D110" s="524"/>
      <c r="E110" s="524"/>
      <c r="F110" s="524"/>
      <c r="G110" s="524"/>
      <c r="H110" s="524"/>
      <c r="I110" s="524"/>
      <c r="J110" s="525"/>
      <c r="K110" s="9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s="237" customFormat="1" x14ac:dyDescent="0.25">
      <c r="A111" s="44" t="s">
        <v>182</v>
      </c>
      <c r="B111" s="45" t="s">
        <v>39</v>
      </c>
      <c r="C111" s="39">
        <f>VLOOKUP(A111,'MEMÓRIA DE CÁLCULO'!A:G,2,)</f>
        <v>250103</v>
      </c>
      <c r="D111" s="40" t="str">
        <f>VLOOKUP(A111,'MEMÓRIA DE CÁLCULO'!A:G,3,)</f>
        <v>ENCARREGADO - (OBRAS CIVIS)</v>
      </c>
      <c r="E111" s="48" t="str">
        <f>VLOOKUP(A111,'MEMÓRIA DE CÁLCULO'!A:G,4,)</f>
        <v>mês</v>
      </c>
      <c r="F111" s="46">
        <f>VLOOKUP(A111,'MEMÓRIA DE CÁLCULO'!A:G,7,)</f>
        <v>1.5</v>
      </c>
      <c r="G111" s="565">
        <v>6603.35</v>
      </c>
      <c r="H111" s="566"/>
      <c r="I111" s="145">
        <f>G111*F111</f>
        <v>9905.0250000000015</v>
      </c>
      <c r="J111" s="85">
        <f>F111*G111</f>
        <v>9905.0250000000015</v>
      </c>
      <c r="K111" s="9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s="211" customFormat="1" x14ac:dyDescent="0.25">
      <c r="A112" s="549" t="s">
        <v>131</v>
      </c>
      <c r="B112" s="424"/>
      <c r="C112" s="424"/>
      <c r="D112" s="424"/>
      <c r="E112" s="424"/>
      <c r="F112" s="424"/>
      <c r="G112" s="424"/>
      <c r="H112" s="544"/>
      <c r="I112" s="89">
        <f>SUM(I114:I118)</f>
        <v>5640.0783999999994</v>
      </c>
      <c r="J112" s="89">
        <f>SUM(J114:J118)</f>
        <v>11676.933000000001</v>
      </c>
      <c r="K112" s="9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s="211" customFormat="1" x14ac:dyDescent="0.25">
      <c r="A113" s="42">
        <v>14</v>
      </c>
      <c r="B113" s="523" t="s">
        <v>132</v>
      </c>
      <c r="C113" s="524"/>
      <c r="D113" s="524"/>
      <c r="E113" s="524"/>
      <c r="F113" s="524"/>
      <c r="G113" s="524"/>
      <c r="H113" s="524"/>
      <c r="I113" s="524"/>
      <c r="J113" s="525"/>
      <c r="K113" s="9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s="237" customFormat="1" x14ac:dyDescent="0.25">
      <c r="A114" s="44" t="s">
        <v>396</v>
      </c>
      <c r="B114" s="45" t="s">
        <v>39</v>
      </c>
      <c r="C114" s="39">
        <f>VLOOKUP(A114,'MEMÓRIA DE CÁLCULO'!A:G,2,)</f>
        <v>270806</v>
      </c>
      <c r="D114" s="40" t="str">
        <f>VLOOKUP(A114,'MEMÓRIA DE CÁLCULO'!A:G,3,)</f>
        <v>PLACA DE INAUGURAÇÃO EM DURALUMÍNIO 80 X 60 CM</v>
      </c>
      <c r="E114" s="48" t="str">
        <f>VLOOKUP(A114,'MEMÓRIA DE CÁLCULO'!A:G,4,)</f>
        <v>und</v>
      </c>
      <c r="F114" s="46">
        <f>VLOOKUP(A114,'MEMÓRIA DE CÁLCULO'!A:G,7,)</f>
        <v>1</v>
      </c>
      <c r="G114" s="122">
        <v>933.59</v>
      </c>
      <c r="H114" s="41">
        <v>6.82</v>
      </c>
      <c r="I114" s="145">
        <f>G114*F114</f>
        <v>933.59</v>
      </c>
      <c r="J114" s="85">
        <f>H114*(G114+F114)</f>
        <v>6373.9038</v>
      </c>
      <c r="K114" s="9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s="237" customFormat="1" x14ac:dyDescent="0.25">
      <c r="A115" s="44" t="s">
        <v>397</v>
      </c>
      <c r="B115" s="45" t="s">
        <v>39</v>
      </c>
      <c r="C115" s="39">
        <f>VLOOKUP(A115,'MEMÓRIA DE CÁLCULO'!A:G,2,)</f>
        <v>270501</v>
      </c>
      <c r="D115" s="40" t="str">
        <f>VLOOKUP(A115,'MEMÓRIA DE CÁLCULO'!A:G,3,)</f>
        <v>LIMPEZA FINAL DE OBRA - (OBRAS CIVIS)</v>
      </c>
      <c r="E115" s="48" t="str">
        <f>VLOOKUP(A115,'MEMÓRIA DE CÁLCULO'!A:G,4,)</f>
        <v>m²</v>
      </c>
      <c r="F115" s="46">
        <f>VLOOKUP(A115,'MEMÓRIA DE CÁLCULO'!A:G,7,)</f>
        <v>359.8</v>
      </c>
      <c r="G115" s="122">
        <v>1.8</v>
      </c>
      <c r="H115" s="41">
        <v>2.95</v>
      </c>
      <c r="I115" s="145">
        <f>G115*F115</f>
        <v>647.64</v>
      </c>
      <c r="J115" s="85">
        <f>H115*(G115+F115)</f>
        <v>1066.72</v>
      </c>
      <c r="K115" s="9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s="240" customFormat="1" x14ac:dyDescent="0.25">
      <c r="A116" s="44" t="s">
        <v>398</v>
      </c>
      <c r="B116" s="45" t="s">
        <v>39</v>
      </c>
      <c r="C116" s="39">
        <f>VLOOKUP(A116,'MEMÓRIA DE CÁLCULO'!A:G,2,)</f>
        <v>271852</v>
      </c>
      <c r="D116" s="40" t="str">
        <f>VLOOKUP(A116,'MEMÓRIA DE CÁLCULO'!A:G,3,)</f>
        <v>LETRA CAIXA INOX ESCOVADO COLOCADA</v>
      </c>
      <c r="E116" s="48" t="str">
        <f>VLOOKUP(A116,'MEMÓRIA DE CÁLCULO'!A:G,4,)</f>
        <v>m</v>
      </c>
      <c r="F116" s="46">
        <f>VLOOKUP(A116,'MEMÓRIA DE CÁLCULO'!A:G,7,)</f>
        <v>3</v>
      </c>
      <c r="G116" s="583">
        <v>701.22</v>
      </c>
      <c r="H116" s="584"/>
      <c r="I116" s="145">
        <f>G116*F116</f>
        <v>2103.66</v>
      </c>
      <c r="J116" s="85">
        <f>F116*G116</f>
        <v>2103.66</v>
      </c>
      <c r="K116" s="9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s="276" customFormat="1" x14ac:dyDescent="0.25">
      <c r="A117" s="44" t="s">
        <v>399</v>
      </c>
      <c r="B117" s="45" t="s">
        <v>39</v>
      </c>
      <c r="C117" s="39">
        <f>VLOOKUP(A117,'MEMÓRIA DE CÁLCULO'!A:G,2,)</f>
        <v>271608</v>
      </c>
      <c r="D117" s="40" t="str">
        <f>VLOOKUP(A117,'MEMÓRIA DE CÁLCULO'!A:G,3,)</f>
        <v>BANCADA DE GRANITO C/ ESPELHO</v>
      </c>
      <c r="E117" s="48" t="str">
        <f>VLOOKUP(A117,'MEMÓRIA DE CÁLCULO'!A:G,4,)</f>
        <v>m²</v>
      </c>
      <c r="F117" s="46">
        <f>VLOOKUP(A117,'MEMÓRIA DE CÁLCULO'!A:G,7,)</f>
        <v>2.6399999999999997</v>
      </c>
      <c r="G117" s="122">
        <v>496.81</v>
      </c>
      <c r="H117" s="41">
        <v>67.22</v>
      </c>
      <c r="I117" s="145">
        <f>G117*F117</f>
        <v>1311.5783999999999</v>
      </c>
      <c r="J117" s="85">
        <f>F117*(G117+H117)</f>
        <v>1489.0391999999997</v>
      </c>
      <c r="K117" s="9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s="276" customFormat="1" x14ac:dyDescent="0.25">
      <c r="A118" s="44" t="s">
        <v>400</v>
      </c>
      <c r="B118" s="45" t="s">
        <v>330</v>
      </c>
      <c r="C118" s="39">
        <f>VLOOKUP(A118,'MEMÓRIA DE CÁLCULO'!A:G,2,)</f>
        <v>14057</v>
      </c>
      <c r="D118" s="40" t="str">
        <f>VLOOKUP(A118,'MEMÓRIA DE CÁLCULO'!A:G,3,)</f>
        <v>CAIXA DE PASSAGEM POLAR PARA AR CONDICIONADO SPLIT</v>
      </c>
      <c r="E118" s="48" t="s">
        <v>15</v>
      </c>
      <c r="F118" s="46">
        <f>VLOOKUP(A118,'MEMÓRIA DE CÁLCULO'!A:G,7,)</f>
        <v>11</v>
      </c>
      <c r="G118" s="583">
        <v>58.51</v>
      </c>
      <c r="H118" s="584"/>
      <c r="I118" s="145">
        <f>G118*F118</f>
        <v>643.61</v>
      </c>
      <c r="J118" s="85">
        <f>F118*(G118+H118)</f>
        <v>643.61</v>
      </c>
      <c r="K118" s="9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s="211" customFormat="1" ht="20.25" customHeight="1" x14ac:dyDescent="0.25">
      <c r="A119" s="552" t="s">
        <v>40</v>
      </c>
      <c r="B119" s="553"/>
      <c r="C119" s="553"/>
      <c r="D119" s="553"/>
      <c r="E119" s="553"/>
      <c r="F119" s="553"/>
      <c r="G119" s="553"/>
      <c r="H119" s="553"/>
      <c r="I119" s="553"/>
      <c r="J119" s="55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25">
      <c r="A120" s="95"/>
      <c r="B120" s="555" t="s">
        <v>97</v>
      </c>
      <c r="C120" s="555"/>
      <c r="D120" s="555"/>
      <c r="E120" s="555"/>
      <c r="F120" s="555"/>
      <c r="G120" s="556"/>
      <c r="H120" s="94" t="s">
        <v>41</v>
      </c>
      <c r="I120" s="115">
        <f>SUM(I12,I25,I43,I61,I66,I69,I75,I79,I92,I99,I109,I112)</f>
        <v>120809.3492</v>
      </c>
      <c r="J120" s="116">
        <f>SUM(J12,J22,J25,J43,J61,J66,J69,J75,J79,J88,J92,J99,J109,J112)</f>
        <v>178476.46942000001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s="81" customFormat="1" ht="14.25" customHeight="1" x14ac:dyDescent="0.25">
      <c r="A121" s="96"/>
      <c r="B121" s="559" t="s">
        <v>98</v>
      </c>
      <c r="C121" s="559"/>
      <c r="D121" s="559"/>
      <c r="E121" s="559"/>
      <c r="F121" s="559"/>
      <c r="G121" s="560"/>
      <c r="H121" s="94" t="s">
        <v>316</v>
      </c>
      <c r="I121" s="114">
        <f>I120*0.2259</f>
        <v>27290.831984279997</v>
      </c>
      <c r="J121" s="114">
        <f>J120*0.2259</f>
        <v>40317.834441977997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s="81" customFormat="1" ht="14.25" customHeight="1" x14ac:dyDescent="0.25">
      <c r="A122" s="96"/>
      <c r="B122" s="98"/>
      <c r="C122" s="98"/>
      <c r="D122" s="98"/>
      <c r="E122" s="98"/>
      <c r="F122" s="98"/>
      <c r="G122" s="98"/>
      <c r="H122" s="94" t="s">
        <v>120</v>
      </c>
      <c r="I122" s="114">
        <f>I120+I121</f>
        <v>148100.18118427999</v>
      </c>
      <c r="J122" s="114">
        <f>J120+J121</f>
        <v>218794.303861978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81" customFormat="1" ht="14.25" customHeight="1" x14ac:dyDescent="0.25">
      <c r="A123" s="96"/>
      <c r="B123" s="98"/>
      <c r="C123" s="98"/>
      <c r="D123" s="98"/>
      <c r="E123" s="98"/>
      <c r="F123" s="98"/>
      <c r="G123" s="98"/>
      <c r="H123" s="97"/>
      <c r="I123" s="99"/>
      <c r="J123" s="392">
        <f>SUM(J12,J22,J25,J43,J61,J66,J69,J75,J79,J88,J92,J99,J112)</f>
        <v>168571.44442000001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32.25" customHeight="1" x14ac:dyDescent="0.25">
      <c r="A124" s="49"/>
      <c r="B124" s="23"/>
      <c r="C124" s="50"/>
      <c r="D124" s="50" t="s">
        <v>42</v>
      </c>
      <c r="E124" s="557" t="s">
        <v>29</v>
      </c>
      <c r="F124" s="481"/>
      <c r="G124" s="481"/>
      <c r="H124" s="481"/>
      <c r="I124" s="558"/>
      <c r="J124" s="90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s="126" customFormat="1" ht="32.25" customHeight="1" x14ac:dyDescent="0.25">
      <c r="A125" s="93"/>
      <c r="B125" s="23"/>
      <c r="C125" s="154"/>
      <c r="D125" s="154"/>
      <c r="E125" s="128"/>
      <c r="I125" s="127"/>
      <c r="J125" s="90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103" customFormat="1" ht="14.25" customHeight="1" x14ac:dyDescent="0.25">
      <c r="A126" s="93"/>
      <c r="B126" s="51"/>
      <c r="C126" s="51"/>
      <c r="D126" s="373"/>
      <c r="E126" s="26"/>
      <c r="F126" s="374" t="s">
        <v>103</v>
      </c>
      <c r="G126" s="299"/>
      <c r="H126" s="299"/>
      <c r="I126" s="299"/>
      <c r="J126" s="90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25">
      <c r="A127" s="52"/>
      <c r="B127" s="51"/>
      <c r="C127" s="51"/>
      <c r="D127" s="53" t="s">
        <v>43</v>
      </c>
      <c r="E127" s="25"/>
      <c r="F127" s="561" t="s">
        <v>136</v>
      </c>
      <c r="G127" s="562"/>
      <c r="H127" s="562"/>
      <c r="I127" s="558"/>
      <c r="J127" s="90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3.25" customHeight="1" thickBot="1" x14ac:dyDescent="0.3">
      <c r="A128" s="54"/>
      <c r="B128" s="55"/>
      <c r="C128" s="55"/>
      <c r="D128" s="56" t="s">
        <v>44</v>
      </c>
      <c r="E128" s="27"/>
      <c r="F128" s="546" t="s">
        <v>137</v>
      </c>
      <c r="G128" s="547"/>
      <c r="H128" s="547"/>
      <c r="I128" s="548"/>
      <c r="J128" s="9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25">
      <c r="A129" s="23"/>
      <c r="B129" s="23"/>
      <c r="C129" s="57"/>
      <c r="D129" s="24"/>
      <c r="E129" s="25"/>
      <c r="F129" s="25"/>
      <c r="G129" s="58"/>
      <c r="H129" s="58"/>
      <c r="I129" s="59"/>
      <c r="J129" s="59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25">
      <c r="A130" s="23"/>
      <c r="B130" s="23"/>
      <c r="C130" s="57"/>
      <c r="D130" s="24"/>
      <c r="E130" s="25"/>
      <c r="F130" s="25"/>
      <c r="G130" s="58"/>
      <c r="H130" s="58"/>
      <c r="I130" s="59"/>
      <c r="J130" s="59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25">
      <c r="A131" s="23"/>
      <c r="B131" s="23"/>
      <c r="C131" s="57"/>
      <c r="D131" s="24"/>
      <c r="E131" s="25"/>
      <c r="F131" s="25"/>
      <c r="G131" s="58"/>
      <c r="H131" s="58"/>
      <c r="I131" s="59"/>
      <c r="J131" s="59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25">
      <c r="A132" s="23"/>
      <c r="B132" s="23"/>
      <c r="C132" s="57"/>
      <c r="D132" s="60"/>
      <c r="E132" s="25"/>
      <c r="F132" s="25"/>
      <c r="G132" s="58"/>
      <c r="H132" s="58"/>
      <c r="I132" s="59"/>
      <c r="J132" s="59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25">
      <c r="A133" s="23"/>
      <c r="B133" s="23"/>
      <c r="C133" s="51"/>
      <c r="D133" s="24"/>
      <c r="E133" s="25"/>
      <c r="F133" s="25"/>
      <c r="G133" s="58"/>
      <c r="H133" s="58"/>
      <c r="I133" s="59"/>
      <c r="J133" s="59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25">
      <c r="A134" s="23"/>
      <c r="B134" s="23"/>
      <c r="C134" s="51"/>
      <c r="D134" s="24"/>
      <c r="E134" s="25"/>
      <c r="F134" s="25"/>
      <c r="G134" s="58"/>
      <c r="H134" s="58"/>
      <c r="I134" s="59"/>
      <c r="J134" s="59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25">
      <c r="A135" s="23"/>
      <c r="B135" s="23"/>
      <c r="C135" s="51"/>
      <c r="D135" s="24"/>
      <c r="E135" s="25"/>
      <c r="F135" s="25"/>
      <c r="G135" s="58"/>
      <c r="H135" s="58"/>
      <c r="I135" s="59"/>
      <c r="J135" s="59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25">
      <c r="A136" s="23"/>
      <c r="B136" s="23"/>
      <c r="C136" s="51"/>
      <c r="D136" s="24"/>
      <c r="E136" s="25"/>
      <c r="F136" s="25"/>
      <c r="G136" s="58"/>
      <c r="H136" s="58"/>
      <c r="I136" s="59"/>
      <c r="J136" s="59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25">
      <c r="A137" s="23"/>
      <c r="B137" s="23"/>
      <c r="C137" s="51"/>
      <c r="D137" s="24"/>
      <c r="E137" s="25"/>
      <c r="F137" s="25"/>
      <c r="G137" s="58"/>
      <c r="H137" s="58"/>
      <c r="I137" s="59"/>
      <c r="J137" s="59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25">
      <c r="A138" s="23"/>
      <c r="B138" s="23"/>
      <c r="C138" s="51"/>
      <c r="D138" s="24"/>
      <c r="E138" s="25"/>
      <c r="F138" s="25"/>
      <c r="G138" s="58"/>
      <c r="H138" s="58"/>
      <c r="I138" s="59"/>
      <c r="J138" s="59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25">
      <c r="A139" s="23"/>
      <c r="B139" s="23"/>
      <c r="C139" s="51"/>
      <c r="D139" s="24"/>
      <c r="E139" s="25"/>
      <c r="F139" s="25"/>
      <c r="G139" s="58"/>
      <c r="H139" s="58"/>
      <c r="I139" s="59"/>
      <c r="J139" s="59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25">
      <c r="A140" s="23"/>
      <c r="B140" s="23"/>
      <c r="C140" s="51"/>
      <c r="D140" s="24"/>
      <c r="E140" s="25"/>
      <c r="F140" s="25"/>
      <c r="G140" s="58"/>
      <c r="H140" s="58"/>
      <c r="I140" s="59"/>
      <c r="J140" s="59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25">
      <c r="A141" s="23"/>
      <c r="B141" s="23"/>
      <c r="C141" s="51"/>
      <c r="D141" s="24"/>
      <c r="E141" s="25"/>
      <c r="F141" s="25"/>
      <c r="G141" s="58"/>
      <c r="H141" s="58"/>
      <c r="I141" s="59"/>
      <c r="J141" s="59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25">
      <c r="A142" s="23"/>
      <c r="B142" s="23"/>
      <c r="C142" s="51"/>
      <c r="D142" s="24"/>
      <c r="E142" s="25"/>
      <c r="F142" s="25"/>
      <c r="G142" s="58"/>
      <c r="H142" s="58"/>
      <c r="I142" s="59"/>
      <c r="J142" s="59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25">
      <c r="A143" s="23"/>
      <c r="B143" s="23"/>
      <c r="C143" s="51"/>
      <c r="D143" s="24"/>
      <c r="E143" s="25"/>
      <c r="F143" s="25"/>
      <c r="G143" s="58"/>
      <c r="H143" s="58"/>
      <c r="I143" s="59"/>
      <c r="J143" s="59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25">
      <c r="A144" s="23"/>
      <c r="B144" s="23"/>
      <c r="C144" s="51"/>
      <c r="D144" s="24"/>
      <c r="E144" s="25"/>
      <c r="F144" s="25"/>
      <c r="G144" s="58"/>
      <c r="H144" s="58"/>
      <c r="I144" s="59"/>
      <c r="J144" s="59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25">
      <c r="A145" s="23"/>
      <c r="B145" s="23"/>
      <c r="C145" s="51"/>
      <c r="D145" s="24"/>
      <c r="E145" s="25"/>
      <c r="F145" s="25"/>
      <c r="G145" s="58"/>
      <c r="H145" s="58"/>
      <c r="I145" s="59"/>
      <c r="J145" s="59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25">
      <c r="A146" s="23"/>
      <c r="B146" s="23"/>
      <c r="C146" s="51"/>
      <c r="D146" s="24"/>
      <c r="E146" s="25"/>
      <c r="F146" s="25"/>
      <c r="G146" s="58"/>
      <c r="H146" s="58"/>
      <c r="I146" s="59"/>
      <c r="J146" s="59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25">
      <c r="A147" s="23"/>
      <c r="B147" s="23"/>
      <c r="C147" s="51"/>
      <c r="D147" s="24"/>
      <c r="E147" s="25"/>
      <c r="F147" s="25"/>
      <c r="G147" s="58"/>
      <c r="H147" s="58"/>
      <c r="I147" s="59"/>
      <c r="J147" s="59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25">
      <c r="A148" s="23"/>
      <c r="B148" s="23"/>
      <c r="C148" s="51"/>
      <c r="D148" s="24"/>
      <c r="E148" s="25"/>
      <c r="F148" s="25"/>
      <c r="G148" s="58"/>
      <c r="H148" s="58"/>
      <c r="I148" s="59"/>
      <c r="J148" s="59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25">
      <c r="A149" s="23"/>
      <c r="B149" s="23"/>
      <c r="C149" s="51"/>
      <c r="D149" s="24"/>
      <c r="E149" s="25"/>
      <c r="F149" s="25"/>
      <c r="G149" s="58"/>
      <c r="H149" s="58"/>
      <c r="I149" s="59"/>
      <c r="J149" s="59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25">
      <c r="A150" s="23"/>
      <c r="B150" s="23"/>
      <c r="C150" s="51"/>
      <c r="D150" s="24"/>
      <c r="E150" s="25"/>
      <c r="F150" s="25"/>
      <c r="G150" s="58"/>
      <c r="H150" s="58"/>
      <c r="I150" s="59"/>
      <c r="J150" s="59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25">
      <c r="A151" s="23"/>
      <c r="B151" s="23"/>
      <c r="C151" s="51"/>
      <c r="D151" s="24"/>
      <c r="E151" s="25"/>
      <c r="F151" s="25"/>
      <c r="G151" s="58"/>
      <c r="H151" s="58"/>
      <c r="I151" s="59"/>
      <c r="J151" s="59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25">
      <c r="A152" s="23"/>
      <c r="B152" s="23"/>
      <c r="C152" s="51"/>
      <c r="D152" s="24"/>
      <c r="E152" s="25"/>
      <c r="F152" s="25"/>
      <c r="G152" s="58"/>
      <c r="H152" s="58"/>
      <c r="I152" s="59"/>
      <c r="J152" s="59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25">
      <c r="A153" s="23"/>
      <c r="B153" s="23"/>
      <c r="C153" s="51"/>
      <c r="D153" s="24"/>
      <c r="E153" s="25"/>
      <c r="F153" s="25"/>
      <c r="G153" s="58"/>
      <c r="H153" s="58"/>
      <c r="I153" s="59"/>
      <c r="J153" s="59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25">
      <c r="A154" s="23"/>
      <c r="B154" s="23"/>
      <c r="C154" s="51"/>
      <c r="D154" s="24"/>
      <c r="E154" s="25"/>
      <c r="F154" s="25"/>
      <c r="G154" s="58"/>
      <c r="H154" s="58"/>
      <c r="I154" s="59"/>
      <c r="J154" s="59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25">
      <c r="A155" s="23"/>
      <c r="B155" s="23"/>
      <c r="C155" s="51"/>
      <c r="D155" s="24"/>
      <c r="E155" s="25"/>
      <c r="F155" s="25"/>
      <c r="G155" s="58"/>
      <c r="H155" s="58"/>
      <c r="I155" s="59"/>
      <c r="J155" s="59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25">
      <c r="A156" s="23"/>
      <c r="B156" s="23"/>
      <c r="C156" s="51"/>
      <c r="D156" s="24"/>
      <c r="E156" s="25"/>
      <c r="F156" s="25"/>
      <c r="G156" s="58"/>
      <c r="H156" s="58"/>
      <c r="I156" s="59"/>
      <c r="J156" s="59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25">
      <c r="A157" s="23"/>
      <c r="B157" s="23"/>
      <c r="C157" s="51"/>
      <c r="D157" s="24"/>
      <c r="E157" s="25"/>
      <c r="F157" s="25"/>
      <c r="G157" s="58"/>
      <c r="H157" s="58"/>
      <c r="I157" s="59"/>
      <c r="J157" s="59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25">
      <c r="A158" s="23"/>
      <c r="B158" s="23"/>
      <c r="C158" s="51"/>
      <c r="D158" s="24"/>
      <c r="E158" s="25"/>
      <c r="F158" s="25"/>
      <c r="G158" s="58"/>
      <c r="H158" s="58"/>
      <c r="I158" s="59"/>
      <c r="J158" s="59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25">
      <c r="A159" s="23"/>
      <c r="B159" s="23"/>
      <c r="C159" s="51"/>
      <c r="D159" s="24"/>
      <c r="E159" s="25"/>
      <c r="F159" s="25"/>
      <c r="G159" s="58"/>
      <c r="H159" s="58"/>
      <c r="I159" s="59"/>
      <c r="J159" s="59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25">
      <c r="A160" s="23"/>
      <c r="B160" s="23"/>
      <c r="C160" s="51"/>
      <c r="D160" s="24"/>
      <c r="E160" s="25"/>
      <c r="F160" s="25"/>
      <c r="G160" s="58"/>
      <c r="H160" s="58"/>
      <c r="I160" s="59"/>
      <c r="J160" s="59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25">
      <c r="A161" s="23"/>
      <c r="B161" s="23"/>
      <c r="C161" s="51"/>
      <c r="D161" s="24"/>
      <c r="E161" s="25"/>
      <c r="F161" s="25"/>
      <c r="G161" s="58"/>
      <c r="H161" s="58"/>
      <c r="I161" s="59"/>
      <c r="J161" s="59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25">
      <c r="A162" s="23"/>
      <c r="B162" s="23"/>
      <c r="C162" s="51"/>
      <c r="D162" s="24"/>
      <c r="E162" s="25"/>
      <c r="F162" s="25"/>
      <c r="G162" s="58"/>
      <c r="H162" s="58"/>
      <c r="I162" s="59"/>
      <c r="J162" s="59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25">
      <c r="A163" s="23"/>
      <c r="B163" s="23"/>
      <c r="C163" s="51"/>
      <c r="D163" s="24"/>
      <c r="E163" s="25"/>
      <c r="F163" s="25"/>
      <c r="G163" s="58"/>
      <c r="H163" s="58"/>
      <c r="I163" s="59"/>
      <c r="J163" s="59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25">
      <c r="A164" s="23"/>
      <c r="B164" s="23"/>
      <c r="C164" s="51"/>
      <c r="D164" s="24"/>
      <c r="E164" s="25"/>
      <c r="F164" s="25"/>
      <c r="G164" s="58"/>
      <c r="H164" s="58"/>
      <c r="I164" s="59"/>
      <c r="J164" s="59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25">
      <c r="A165" s="23"/>
      <c r="B165" s="23"/>
      <c r="C165" s="51"/>
      <c r="D165" s="24"/>
      <c r="E165" s="25"/>
      <c r="F165" s="25"/>
      <c r="G165" s="58"/>
      <c r="H165" s="58"/>
      <c r="I165" s="59"/>
      <c r="J165" s="59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25">
      <c r="A166" s="23"/>
      <c r="B166" s="23"/>
      <c r="C166" s="51"/>
      <c r="D166" s="24"/>
      <c r="E166" s="25"/>
      <c r="F166" s="25"/>
      <c r="G166" s="58"/>
      <c r="H166" s="58"/>
      <c r="I166" s="59"/>
      <c r="J166" s="59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25">
      <c r="A167" s="23"/>
      <c r="B167" s="23"/>
      <c r="C167" s="51"/>
      <c r="D167" s="24"/>
      <c r="E167" s="25"/>
      <c r="F167" s="25"/>
      <c r="G167" s="58"/>
      <c r="H167" s="58"/>
      <c r="I167" s="59"/>
      <c r="J167" s="59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25">
      <c r="A168" s="23"/>
      <c r="B168" s="23"/>
      <c r="C168" s="51"/>
      <c r="D168" s="24"/>
      <c r="E168" s="25"/>
      <c r="F168" s="25"/>
      <c r="G168" s="58"/>
      <c r="H168" s="58"/>
      <c r="I168" s="59"/>
      <c r="J168" s="59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25">
      <c r="A169" s="23"/>
      <c r="B169" s="23"/>
      <c r="C169" s="51"/>
      <c r="D169" s="24"/>
      <c r="E169" s="25"/>
      <c r="F169" s="25"/>
      <c r="G169" s="58"/>
      <c r="H169" s="58"/>
      <c r="I169" s="59"/>
      <c r="J169" s="59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25">
      <c r="A170" s="23"/>
      <c r="B170" s="23"/>
      <c r="C170" s="51"/>
      <c r="D170" s="24"/>
      <c r="E170" s="25"/>
      <c r="F170" s="25"/>
      <c r="G170" s="58"/>
      <c r="H170" s="58"/>
      <c r="I170" s="59"/>
      <c r="J170" s="59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25">
      <c r="A171" s="23"/>
      <c r="B171" s="23"/>
      <c r="C171" s="51"/>
      <c r="D171" s="24"/>
      <c r="E171" s="25"/>
      <c r="F171" s="25"/>
      <c r="G171" s="58"/>
      <c r="H171" s="58"/>
      <c r="I171" s="59"/>
      <c r="J171" s="59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25">
      <c r="A172" s="23"/>
      <c r="B172" s="23"/>
      <c r="C172" s="51"/>
      <c r="D172" s="24"/>
      <c r="E172" s="25"/>
      <c r="F172" s="25"/>
      <c r="G172" s="58"/>
      <c r="H172" s="58"/>
      <c r="I172" s="59"/>
      <c r="J172" s="59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25">
      <c r="A173" s="23"/>
      <c r="B173" s="23"/>
      <c r="C173" s="51"/>
      <c r="D173" s="24"/>
      <c r="E173" s="25"/>
      <c r="F173" s="25"/>
      <c r="G173" s="58"/>
      <c r="H173" s="58"/>
      <c r="I173" s="59"/>
      <c r="J173" s="59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25">
      <c r="A174" s="23"/>
      <c r="B174" s="23"/>
      <c r="C174" s="51"/>
      <c r="D174" s="24"/>
      <c r="E174" s="25"/>
      <c r="F174" s="25"/>
      <c r="G174" s="58"/>
      <c r="H174" s="58"/>
      <c r="I174" s="59"/>
      <c r="J174" s="59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25">
      <c r="A175" s="23"/>
      <c r="B175" s="23"/>
      <c r="C175" s="51"/>
      <c r="D175" s="24"/>
      <c r="E175" s="25"/>
      <c r="F175" s="25"/>
      <c r="G175" s="58"/>
      <c r="H175" s="58"/>
      <c r="I175" s="59"/>
      <c r="J175" s="59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25">
      <c r="A176" s="23"/>
      <c r="B176" s="23"/>
      <c r="C176" s="51"/>
      <c r="D176" s="24"/>
      <c r="E176" s="25"/>
      <c r="F176" s="25"/>
      <c r="G176" s="58"/>
      <c r="H176" s="58"/>
      <c r="I176" s="59"/>
      <c r="J176" s="59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25">
      <c r="A177" s="23"/>
      <c r="B177" s="23"/>
      <c r="C177" s="51"/>
      <c r="D177" s="24"/>
      <c r="E177" s="25"/>
      <c r="F177" s="25"/>
      <c r="G177" s="58"/>
      <c r="H177" s="58"/>
      <c r="I177" s="59"/>
      <c r="J177" s="59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25">
      <c r="A178" s="23"/>
      <c r="B178" s="23"/>
      <c r="C178" s="51"/>
      <c r="D178" s="24"/>
      <c r="E178" s="25"/>
      <c r="F178" s="25"/>
      <c r="G178" s="58"/>
      <c r="H178" s="58"/>
      <c r="I178" s="59"/>
      <c r="J178" s="59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25">
      <c r="A179" s="23"/>
      <c r="B179" s="23"/>
      <c r="C179" s="51"/>
      <c r="D179" s="24"/>
      <c r="E179" s="25"/>
      <c r="F179" s="25"/>
      <c r="G179" s="58"/>
      <c r="H179" s="58"/>
      <c r="I179" s="59"/>
      <c r="J179" s="59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25">
      <c r="A180" s="23"/>
      <c r="B180" s="23"/>
      <c r="C180" s="51"/>
      <c r="D180" s="24"/>
      <c r="E180" s="25"/>
      <c r="F180" s="25"/>
      <c r="G180" s="58"/>
      <c r="H180" s="58"/>
      <c r="I180" s="59"/>
      <c r="J180" s="59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25">
      <c r="A181" s="23"/>
      <c r="B181" s="23"/>
      <c r="C181" s="51"/>
      <c r="D181" s="24"/>
      <c r="E181" s="25"/>
      <c r="F181" s="25"/>
      <c r="G181" s="58"/>
      <c r="H181" s="58"/>
      <c r="I181" s="59"/>
      <c r="J181" s="59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25">
      <c r="A182" s="23"/>
      <c r="B182" s="23"/>
      <c r="C182" s="51"/>
      <c r="D182" s="24"/>
      <c r="E182" s="25"/>
      <c r="F182" s="25"/>
      <c r="G182" s="58"/>
      <c r="H182" s="58"/>
      <c r="I182" s="59"/>
      <c r="J182" s="59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25">
      <c r="A183" s="23"/>
      <c r="B183" s="23"/>
      <c r="C183" s="51"/>
      <c r="D183" s="24"/>
      <c r="E183" s="25"/>
      <c r="F183" s="25"/>
      <c r="G183" s="58"/>
      <c r="H183" s="58"/>
      <c r="I183" s="59"/>
      <c r="J183" s="59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25">
      <c r="A184" s="23"/>
      <c r="B184" s="23"/>
      <c r="C184" s="51"/>
      <c r="D184" s="24"/>
      <c r="E184" s="25"/>
      <c r="F184" s="25"/>
      <c r="G184" s="58"/>
      <c r="H184" s="58"/>
      <c r="I184" s="59"/>
      <c r="J184" s="59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25">
      <c r="A185" s="23"/>
      <c r="B185" s="23"/>
      <c r="C185" s="51"/>
      <c r="D185" s="24"/>
      <c r="E185" s="25"/>
      <c r="F185" s="25"/>
      <c r="G185" s="58"/>
      <c r="H185" s="58"/>
      <c r="I185" s="59"/>
      <c r="J185" s="59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25">
      <c r="A186" s="23"/>
      <c r="B186" s="23"/>
      <c r="C186" s="51"/>
      <c r="D186" s="24"/>
      <c r="E186" s="25"/>
      <c r="F186" s="25"/>
      <c r="G186" s="58"/>
      <c r="H186" s="58"/>
      <c r="I186" s="59"/>
      <c r="J186" s="59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25">
      <c r="A187" s="23"/>
      <c r="B187" s="23"/>
      <c r="C187" s="51"/>
      <c r="D187" s="24"/>
      <c r="E187" s="25"/>
      <c r="F187" s="25"/>
      <c r="G187" s="58"/>
      <c r="H187" s="58"/>
      <c r="I187" s="59"/>
      <c r="J187" s="59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25">
      <c r="A188" s="23"/>
      <c r="B188" s="23"/>
      <c r="C188" s="51"/>
      <c r="D188" s="24"/>
      <c r="E188" s="25"/>
      <c r="F188" s="25"/>
      <c r="G188" s="58"/>
      <c r="H188" s="58"/>
      <c r="I188" s="59"/>
      <c r="J188" s="59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25">
      <c r="A189" s="23"/>
      <c r="B189" s="23"/>
      <c r="C189" s="51"/>
      <c r="D189" s="24"/>
      <c r="E189" s="25"/>
      <c r="F189" s="25"/>
      <c r="G189" s="58"/>
      <c r="H189" s="58"/>
      <c r="I189" s="59"/>
      <c r="J189" s="59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25">
      <c r="A190" s="23"/>
      <c r="B190" s="23"/>
      <c r="C190" s="51"/>
      <c r="D190" s="24"/>
      <c r="E190" s="25"/>
      <c r="F190" s="25"/>
      <c r="G190" s="58"/>
      <c r="H190" s="58"/>
      <c r="I190" s="59"/>
      <c r="J190" s="59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25">
      <c r="A191" s="23"/>
      <c r="B191" s="23"/>
      <c r="C191" s="51"/>
      <c r="D191" s="24"/>
      <c r="E191" s="25"/>
      <c r="F191" s="25"/>
      <c r="G191" s="58"/>
      <c r="H191" s="58"/>
      <c r="I191" s="59"/>
      <c r="J191" s="59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25">
      <c r="A192" s="23"/>
      <c r="B192" s="23"/>
      <c r="C192" s="51"/>
      <c r="D192" s="24"/>
      <c r="E192" s="25"/>
      <c r="F192" s="25"/>
      <c r="G192" s="58"/>
      <c r="H192" s="58"/>
      <c r="I192" s="59"/>
      <c r="J192" s="59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25">
      <c r="A193" s="23"/>
      <c r="B193" s="23"/>
      <c r="C193" s="51"/>
      <c r="D193" s="24"/>
      <c r="E193" s="25"/>
      <c r="F193" s="25"/>
      <c r="G193" s="58"/>
      <c r="H193" s="58"/>
      <c r="I193" s="59"/>
      <c r="J193" s="59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25">
      <c r="A194" s="23"/>
      <c r="B194" s="23"/>
      <c r="C194" s="51"/>
      <c r="D194" s="24"/>
      <c r="E194" s="25"/>
      <c r="F194" s="25"/>
      <c r="G194" s="58"/>
      <c r="H194" s="58"/>
      <c r="I194" s="59"/>
      <c r="J194" s="59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25">
      <c r="A195" s="23"/>
      <c r="B195" s="23"/>
      <c r="C195" s="51"/>
      <c r="D195" s="24"/>
      <c r="E195" s="25"/>
      <c r="F195" s="25"/>
      <c r="G195" s="58"/>
      <c r="H195" s="58"/>
      <c r="I195" s="59"/>
      <c r="J195" s="59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25">
      <c r="A196" s="23"/>
      <c r="B196" s="23"/>
      <c r="C196" s="51"/>
      <c r="D196" s="24"/>
      <c r="E196" s="25"/>
      <c r="F196" s="25"/>
      <c r="G196" s="58"/>
      <c r="H196" s="58"/>
      <c r="I196" s="59"/>
      <c r="J196" s="59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25">
      <c r="A197" s="23"/>
      <c r="B197" s="23"/>
      <c r="C197" s="51"/>
      <c r="D197" s="24"/>
      <c r="E197" s="25"/>
      <c r="F197" s="25"/>
      <c r="G197" s="58"/>
      <c r="H197" s="58"/>
      <c r="I197" s="59"/>
      <c r="J197" s="59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25">
      <c r="A198" s="23"/>
      <c r="B198" s="23"/>
      <c r="C198" s="51"/>
      <c r="D198" s="24"/>
      <c r="E198" s="25"/>
      <c r="F198" s="25"/>
      <c r="G198" s="58"/>
      <c r="H198" s="58"/>
      <c r="I198" s="59"/>
      <c r="J198" s="59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25">
      <c r="A199" s="23"/>
      <c r="B199" s="23"/>
      <c r="C199" s="51"/>
      <c r="D199" s="24"/>
      <c r="E199" s="25"/>
      <c r="F199" s="25"/>
      <c r="G199" s="58"/>
      <c r="H199" s="58"/>
      <c r="I199" s="59"/>
      <c r="J199" s="59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25">
      <c r="A200" s="23"/>
      <c r="B200" s="23"/>
      <c r="C200" s="51"/>
      <c r="D200" s="24"/>
      <c r="E200" s="25"/>
      <c r="F200" s="25"/>
      <c r="G200" s="58"/>
      <c r="H200" s="58"/>
      <c r="I200" s="59"/>
      <c r="J200" s="59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25">
      <c r="A201" s="23"/>
      <c r="B201" s="23"/>
      <c r="C201" s="51"/>
      <c r="D201" s="24"/>
      <c r="E201" s="25"/>
      <c r="F201" s="25"/>
      <c r="G201" s="58"/>
      <c r="H201" s="58"/>
      <c r="I201" s="59"/>
      <c r="J201" s="59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25">
      <c r="A202" s="23"/>
      <c r="B202" s="23"/>
      <c r="C202" s="51"/>
      <c r="D202" s="24"/>
      <c r="E202" s="25"/>
      <c r="F202" s="25"/>
      <c r="G202" s="58"/>
      <c r="H202" s="58"/>
      <c r="I202" s="59"/>
      <c r="J202" s="59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25">
      <c r="A203" s="23"/>
      <c r="B203" s="23"/>
      <c r="C203" s="51"/>
      <c r="D203" s="24"/>
      <c r="E203" s="25"/>
      <c r="F203" s="25"/>
      <c r="G203" s="58"/>
      <c r="H203" s="58"/>
      <c r="I203" s="59"/>
      <c r="J203" s="59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25">
      <c r="A204" s="23"/>
      <c r="B204" s="23"/>
      <c r="C204" s="51"/>
      <c r="D204" s="24"/>
      <c r="E204" s="25"/>
      <c r="F204" s="25"/>
      <c r="G204" s="58"/>
      <c r="H204" s="58"/>
      <c r="I204" s="59"/>
      <c r="J204" s="59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25">
      <c r="A205" s="23"/>
      <c r="B205" s="23"/>
      <c r="C205" s="51"/>
      <c r="D205" s="24"/>
      <c r="E205" s="25"/>
      <c r="F205" s="25"/>
      <c r="G205" s="58"/>
      <c r="H205" s="58"/>
      <c r="I205" s="59"/>
      <c r="J205" s="59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25">
      <c r="A206" s="23"/>
      <c r="B206" s="23"/>
      <c r="C206" s="51"/>
      <c r="D206" s="24"/>
      <c r="E206" s="25"/>
      <c r="F206" s="25"/>
      <c r="G206" s="58"/>
      <c r="H206" s="58"/>
      <c r="I206" s="59"/>
      <c r="J206" s="59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25">
      <c r="A207" s="23"/>
      <c r="B207" s="23"/>
      <c r="C207" s="51"/>
      <c r="D207" s="24"/>
      <c r="E207" s="25"/>
      <c r="F207" s="25"/>
      <c r="G207" s="58"/>
      <c r="H207" s="58"/>
      <c r="I207" s="59"/>
      <c r="J207" s="59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25">
      <c r="A208" s="23"/>
      <c r="B208" s="23"/>
      <c r="C208" s="51"/>
      <c r="D208" s="24"/>
      <c r="E208" s="25"/>
      <c r="F208" s="25"/>
      <c r="G208" s="58"/>
      <c r="H208" s="58"/>
      <c r="I208" s="59"/>
      <c r="J208" s="59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25">
      <c r="A209" s="23"/>
      <c r="B209" s="23"/>
      <c r="C209" s="51"/>
      <c r="D209" s="24"/>
      <c r="E209" s="25"/>
      <c r="F209" s="25"/>
      <c r="G209" s="58"/>
      <c r="H209" s="58"/>
      <c r="I209" s="59"/>
      <c r="J209" s="59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25">
      <c r="A210" s="23"/>
      <c r="B210" s="23"/>
      <c r="C210" s="51"/>
      <c r="D210" s="24"/>
      <c r="E210" s="25"/>
      <c r="F210" s="25"/>
      <c r="G210" s="58"/>
      <c r="H210" s="58"/>
      <c r="I210" s="59"/>
      <c r="J210" s="59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25">
      <c r="A211" s="23"/>
      <c r="B211" s="23"/>
      <c r="C211" s="51"/>
      <c r="D211" s="24"/>
      <c r="E211" s="25"/>
      <c r="F211" s="25"/>
      <c r="G211" s="58"/>
      <c r="H211" s="58"/>
      <c r="I211" s="59"/>
      <c r="J211" s="59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25">
      <c r="A212" s="23"/>
      <c r="B212" s="23"/>
      <c r="C212" s="51"/>
      <c r="D212" s="24"/>
      <c r="E212" s="25"/>
      <c r="F212" s="25"/>
      <c r="G212" s="58"/>
      <c r="H212" s="58"/>
      <c r="I212" s="59"/>
      <c r="J212" s="59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25">
      <c r="A213" s="23"/>
      <c r="B213" s="23"/>
      <c r="C213" s="51"/>
      <c r="D213" s="24"/>
      <c r="E213" s="25"/>
      <c r="F213" s="25"/>
      <c r="G213" s="58"/>
      <c r="H213" s="58"/>
      <c r="I213" s="59"/>
      <c r="J213" s="59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25">
      <c r="A214" s="23"/>
      <c r="B214" s="23"/>
      <c r="C214" s="51"/>
      <c r="D214" s="24"/>
      <c r="E214" s="25"/>
      <c r="F214" s="25"/>
      <c r="G214" s="58"/>
      <c r="H214" s="58"/>
      <c r="I214" s="59"/>
      <c r="J214" s="59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25">
      <c r="A215" s="23"/>
      <c r="B215" s="23"/>
      <c r="C215" s="51"/>
      <c r="D215" s="24"/>
      <c r="E215" s="25"/>
      <c r="F215" s="25"/>
      <c r="G215" s="58"/>
      <c r="H215" s="58"/>
      <c r="I215" s="59"/>
      <c r="J215" s="59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25">
      <c r="A216" s="23"/>
      <c r="B216" s="23"/>
      <c r="C216" s="51"/>
      <c r="D216" s="24"/>
      <c r="E216" s="25"/>
      <c r="F216" s="25"/>
      <c r="G216" s="58"/>
      <c r="H216" s="58"/>
      <c r="I216" s="59"/>
      <c r="J216" s="59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25">
      <c r="A217" s="23"/>
      <c r="B217" s="23"/>
      <c r="C217" s="51"/>
      <c r="D217" s="24"/>
      <c r="E217" s="25"/>
      <c r="F217" s="25"/>
      <c r="G217" s="58"/>
      <c r="H217" s="58"/>
      <c r="I217" s="59"/>
      <c r="J217" s="59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25">
      <c r="A218" s="23"/>
      <c r="B218" s="23"/>
      <c r="C218" s="51"/>
      <c r="D218" s="24"/>
      <c r="E218" s="25"/>
      <c r="F218" s="25"/>
      <c r="G218" s="58"/>
      <c r="H218" s="58"/>
      <c r="I218" s="59"/>
      <c r="J218" s="59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25">
      <c r="A219" s="23"/>
      <c r="B219" s="23"/>
      <c r="C219" s="51"/>
      <c r="D219" s="24"/>
      <c r="E219" s="25"/>
      <c r="F219" s="25"/>
      <c r="G219" s="58"/>
      <c r="H219" s="58"/>
      <c r="I219" s="59"/>
      <c r="J219" s="59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25">
      <c r="A220" s="23"/>
      <c r="B220" s="23"/>
      <c r="C220" s="51"/>
      <c r="D220" s="24"/>
      <c r="E220" s="25"/>
      <c r="F220" s="25"/>
      <c r="G220" s="58"/>
      <c r="H220" s="58"/>
      <c r="I220" s="59"/>
      <c r="J220" s="59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25">
      <c r="A221" s="23"/>
      <c r="B221" s="23"/>
      <c r="C221" s="51"/>
      <c r="D221" s="24"/>
      <c r="E221" s="25"/>
      <c r="F221" s="25"/>
      <c r="G221" s="58"/>
      <c r="H221" s="58"/>
      <c r="I221" s="59"/>
      <c r="J221" s="59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25">
      <c r="A222" s="23"/>
      <c r="B222" s="23"/>
      <c r="C222" s="51"/>
      <c r="D222" s="24"/>
      <c r="E222" s="25"/>
      <c r="F222" s="25"/>
      <c r="G222" s="58"/>
      <c r="H222" s="58"/>
      <c r="I222" s="59"/>
      <c r="J222" s="59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25">
      <c r="A223" s="23"/>
      <c r="B223" s="23"/>
      <c r="C223" s="51"/>
      <c r="D223" s="24"/>
      <c r="E223" s="25"/>
      <c r="F223" s="25"/>
      <c r="G223" s="58"/>
      <c r="H223" s="58"/>
      <c r="I223" s="59"/>
      <c r="J223" s="59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25">
      <c r="A224" s="23"/>
      <c r="B224" s="23"/>
      <c r="C224" s="51"/>
      <c r="D224" s="24"/>
      <c r="E224" s="25"/>
      <c r="F224" s="25"/>
      <c r="G224" s="58"/>
      <c r="H224" s="58"/>
      <c r="I224" s="59"/>
      <c r="J224" s="59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25">
      <c r="A225" s="23"/>
      <c r="B225" s="23"/>
      <c r="C225" s="51"/>
      <c r="D225" s="24"/>
      <c r="E225" s="25"/>
      <c r="F225" s="25"/>
      <c r="G225" s="58"/>
      <c r="H225" s="58"/>
      <c r="I225" s="59"/>
      <c r="J225" s="59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25">
      <c r="A226" s="23"/>
      <c r="B226" s="23"/>
      <c r="C226" s="51"/>
      <c r="D226" s="24"/>
      <c r="E226" s="25"/>
      <c r="F226" s="25"/>
      <c r="G226" s="58"/>
      <c r="H226" s="58"/>
      <c r="I226" s="59"/>
      <c r="J226" s="59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25">
      <c r="A227" s="23"/>
      <c r="B227" s="23"/>
      <c r="C227" s="51"/>
      <c r="D227" s="24"/>
      <c r="E227" s="25"/>
      <c r="F227" s="25"/>
      <c r="G227" s="58"/>
      <c r="H227" s="58"/>
      <c r="I227" s="59"/>
      <c r="J227" s="59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25">
      <c r="A228" s="23"/>
      <c r="B228" s="23"/>
      <c r="C228" s="51"/>
      <c r="D228" s="24"/>
      <c r="E228" s="25"/>
      <c r="F228" s="25"/>
      <c r="G228" s="58"/>
      <c r="H228" s="58"/>
      <c r="I228" s="59"/>
      <c r="J228" s="59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25">
      <c r="A229" s="23"/>
      <c r="B229" s="23"/>
      <c r="C229" s="51"/>
      <c r="D229" s="24"/>
      <c r="E229" s="25"/>
      <c r="F229" s="25"/>
      <c r="G229" s="58"/>
      <c r="H229" s="58"/>
      <c r="I229" s="59"/>
      <c r="J229" s="59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25">
      <c r="A230" s="23"/>
      <c r="B230" s="23"/>
      <c r="C230" s="51"/>
      <c r="D230" s="24"/>
      <c r="E230" s="25"/>
      <c r="F230" s="25"/>
      <c r="G230" s="58"/>
      <c r="H230" s="58"/>
      <c r="I230" s="59"/>
      <c r="J230" s="59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25">
      <c r="A231" s="23"/>
      <c r="B231" s="23"/>
      <c r="C231" s="51"/>
      <c r="D231" s="24"/>
      <c r="E231" s="25"/>
      <c r="F231" s="25"/>
      <c r="G231" s="58"/>
      <c r="H231" s="58"/>
      <c r="I231" s="59"/>
      <c r="J231" s="59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25">
      <c r="A232" s="23"/>
      <c r="B232" s="23"/>
      <c r="C232" s="51"/>
      <c r="D232" s="24"/>
      <c r="E232" s="25"/>
      <c r="F232" s="25"/>
      <c r="G232" s="58"/>
      <c r="H232" s="58"/>
      <c r="I232" s="59"/>
      <c r="J232" s="59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25">
      <c r="A233" s="23"/>
      <c r="B233" s="23"/>
      <c r="C233" s="51"/>
      <c r="D233" s="24"/>
      <c r="E233" s="25"/>
      <c r="F233" s="25"/>
      <c r="G233" s="58"/>
      <c r="H233" s="58"/>
      <c r="I233" s="59"/>
      <c r="J233" s="59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25">
      <c r="A234" s="23"/>
      <c r="B234" s="23"/>
      <c r="C234" s="51"/>
      <c r="D234" s="24"/>
      <c r="E234" s="25"/>
      <c r="F234" s="25"/>
      <c r="G234" s="58"/>
      <c r="H234" s="58"/>
      <c r="I234" s="59"/>
      <c r="J234" s="59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25">
      <c r="A235" s="23"/>
      <c r="B235" s="23"/>
      <c r="C235" s="51"/>
      <c r="D235" s="24"/>
      <c r="E235" s="25"/>
      <c r="F235" s="25"/>
      <c r="G235" s="58"/>
      <c r="H235" s="58"/>
      <c r="I235" s="59"/>
      <c r="J235" s="59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25">
      <c r="A236" s="23"/>
      <c r="B236" s="23"/>
      <c r="C236" s="51"/>
      <c r="D236" s="24"/>
      <c r="E236" s="25"/>
      <c r="F236" s="25"/>
      <c r="G236" s="58"/>
      <c r="H236" s="58"/>
      <c r="I236" s="59"/>
      <c r="J236" s="59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25">
      <c r="A237" s="23"/>
      <c r="B237" s="23"/>
      <c r="C237" s="51"/>
      <c r="D237" s="24"/>
      <c r="E237" s="25"/>
      <c r="F237" s="25"/>
      <c r="G237" s="58"/>
      <c r="H237" s="58"/>
      <c r="I237" s="59"/>
      <c r="J237" s="59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25">
      <c r="A238" s="23"/>
      <c r="B238" s="23"/>
      <c r="C238" s="51"/>
      <c r="D238" s="24"/>
      <c r="E238" s="25"/>
      <c r="F238" s="25"/>
      <c r="G238" s="58"/>
      <c r="H238" s="58"/>
      <c r="I238" s="59"/>
      <c r="J238" s="59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25">
      <c r="A239" s="23"/>
      <c r="B239" s="23"/>
      <c r="C239" s="51"/>
      <c r="D239" s="24"/>
      <c r="E239" s="25"/>
      <c r="F239" s="25"/>
      <c r="G239" s="58"/>
      <c r="H239" s="58"/>
      <c r="I239" s="59"/>
      <c r="J239" s="59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25">
      <c r="A240" s="23"/>
      <c r="B240" s="23"/>
      <c r="C240" s="51"/>
      <c r="D240" s="24"/>
      <c r="E240" s="25"/>
      <c r="F240" s="25"/>
      <c r="G240" s="58"/>
      <c r="H240" s="58"/>
      <c r="I240" s="59"/>
      <c r="J240" s="59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25">
      <c r="A241" s="23"/>
      <c r="B241" s="23"/>
      <c r="C241" s="51"/>
      <c r="D241" s="24"/>
      <c r="E241" s="25"/>
      <c r="F241" s="25"/>
      <c r="G241" s="58"/>
      <c r="H241" s="58"/>
      <c r="I241" s="59"/>
      <c r="J241" s="59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25">
      <c r="A242" s="23"/>
      <c r="B242" s="23"/>
      <c r="C242" s="51"/>
      <c r="D242" s="24"/>
      <c r="E242" s="25"/>
      <c r="F242" s="25"/>
      <c r="G242" s="58"/>
      <c r="H242" s="58"/>
      <c r="I242" s="59"/>
      <c r="J242" s="59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25">
      <c r="A243" s="23"/>
      <c r="B243" s="23"/>
      <c r="C243" s="51"/>
      <c r="D243" s="24"/>
      <c r="E243" s="25"/>
      <c r="F243" s="25"/>
      <c r="G243" s="58"/>
      <c r="H243" s="58"/>
      <c r="I243" s="59"/>
      <c r="J243" s="59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25">
      <c r="A244" s="23"/>
      <c r="B244" s="23"/>
      <c r="C244" s="51"/>
      <c r="D244" s="24"/>
      <c r="E244" s="25"/>
      <c r="F244" s="25"/>
      <c r="G244" s="58"/>
      <c r="H244" s="58"/>
      <c r="I244" s="59"/>
      <c r="J244" s="59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25">
      <c r="A245" s="23"/>
      <c r="B245" s="23"/>
      <c r="C245" s="51"/>
      <c r="D245" s="24"/>
      <c r="E245" s="25"/>
      <c r="F245" s="25"/>
      <c r="G245" s="58"/>
      <c r="H245" s="58"/>
      <c r="I245" s="59"/>
      <c r="J245" s="59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25">
      <c r="A246" s="23"/>
      <c r="B246" s="23"/>
      <c r="C246" s="51"/>
      <c r="D246" s="24"/>
      <c r="E246" s="25"/>
      <c r="F246" s="25"/>
      <c r="G246" s="58"/>
      <c r="H246" s="58"/>
      <c r="I246" s="59"/>
      <c r="J246" s="59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25">
      <c r="A247" s="23"/>
      <c r="B247" s="23"/>
      <c r="C247" s="51"/>
      <c r="D247" s="24"/>
      <c r="E247" s="25"/>
      <c r="F247" s="25"/>
      <c r="G247" s="58"/>
      <c r="H247" s="58"/>
      <c r="I247" s="59"/>
      <c r="J247" s="59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25">
      <c r="A248" s="23"/>
      <c r="B248" s="23"/>
      <c r="C248" s="51"/>
      <c r="D248" s="24"/>
      <c r="E248" s="25"/>
      <c r="F248" s="25"/>
      <c r="G248" s="58"/>
      <c r="H248" s="58"/>
      <c r="I248" s="59"/>
      <c r="J248" s="59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25">
      <c r="A249" s="23"/>
      <c r="B249" s="23"/>
      <c r="C249" s="51"/>
      <c r="D249" s="24"/>
      <c r="E249" s="25"/>
      <c r="F249" s="25"/>
      <c r="G249" s="58"/>
      <c r="H249" s="58"/>
      <c r="I249" s="59"/>
      <c r="J249" s="59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25">
      <c r="A250" s="23"/>
      <c r="B250" s="23"/>
      <c r="C250" s="51"/>
      <c r="D250" s="24"/>
      <c r="E250" s="25"/>
      <c r="F250" s="25"/>
      <c r="G250" s="58"/>
      <c r="H250" s="58"/>
      <c r="I250" s="59"/>
      <c r="J250" s="59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25">
      <c r="A251" s="23"/>
      <c r="B251" s="23"/>
      <c r="C251" s="51"/>
      <c r="D251" s="24"/>
      <c r="E251" s="25"/>
      <c r="F251" s="25"/>
      <c r="G251" s="58"/>
      <c r="H251" s="58"/>
      <c r="I251" s="59"/>
      <c r="J251" s="59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25">
      <c r="A252" s="23"/>
      <c r="B252" s="23"/>
      <c r="C252" s="51"/>
      <c r="D252" s="24"/>
      <c r="E252" s="25"/>
      <c r="F252" s="25"/>
      <c r="G252" s="58"/>
      <c r="H252" s="58"/>
      <c r="I252" s="59"/>
      <c r="J252" s="59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25">
      <c r="A253" s="23"/>
      <c r="B253" s="23"/>
      <c r="C253" s="51"/>
      <c r="D253" s="24"/>
      <c r="E253" s="25"/>
      <c r="F253" s="25"/>
      <c r="G253" s="58"/>
      <c r="H253" s="58"/>
      <c r="I253" s="59"/>
      <c r="J253" s="59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25">
      <c r="A254" s="23"/>
      <c r="B254" s="23"/>
      <c r="C254" s="51"/>
      <c r="D254" s="24"/>
      <c r="E254" s="25"/>
      <c r="F254" s="25"/>
      <c r="G254" s="58"/>
      <c r="H254" s="58"/>
      <c r="I254" s="59"/>
      <c r="J254" s="59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25">
      <c r="A255" s="23"/>
      <c r="B255" s="23"/>
      <c r="C255" s="51"/>
      <c r="D255" s="24"/>
      <c r="E255" s="25"/>
      <c r="F255" s="25"/>
      <c r="G255" s="58"/>
      <c r="H255" s="58"/>
      <c r="I255" s="59"/>
      <c r="J255" s="59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25">
      <c r="A256" s="23"/>
      <c r="B256" s="23"/>
      <c r="C256" s="51"/>
      <c r="D256" s="24"/>
      <c r="E256" s="25"/>
      <c r="F256" s="25"/>
      <c r="G256" s="58"/>
      <c r="H256" s="58"/>
      <c r="I256" s="59"/>
      <c r="J256" s="59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25">
      <c r="A257" s="23"/>
      <c r="B257" s="23"/>
      <c r="C257" s="51"/>
      <c r="D257" s="24"/>
      <c r="E257" s="25"/>
      <c r="F257" s="25"/>
      <c r="G257" s="58"/>
      <c r="H257" s="58"/>
      <c r="I257" s="59"/>
      <c r="J257" s="59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25">
      <c r="A258" s="23"/>
      <c r="B258" s="23"/>
      <c r="C258" s="51"/>
      <c r="D258" s="24"/>
      <c r="E258" s="25"/>
      <c r="F258" s="25"/>
      <c r="G258" s="58"/>
      <c r="H258" s="58"/>
      <c r="I258" s="59"/>
      <c r="J258" s="59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25">
      <c r="A259" s="23"/>
      <c r="B259" s="23"/>
      <c r="C259" s="51"/>
      <c r="D259" s="24"/>
      <c r="E259" s="25"/>
      <c r="F259" s="25"/>
      <c r="G259" s="58"/>
      <c r="H259" s="58"/>
      <c r="I259" s="59"/>
      <c r="J259" s="59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25">
      <c r="A260" s="23"/>
      <c r="B260" s="23"/>
      <c r="C260" s="51"/>
      <c r="D260" s="24"/>
      <c r="E260" s="25"/>
      <c r="F260" s="25"/>
      <c r="G260" s="58"/>
      <c r="H260" s="58"/>
      <c r="I260" s="59"/>
      <c r="J260" s="59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25">
      <c r="A261" s="23"/>
      <c r="B261" s="23"/>
      <c r="C261" s="51"/>
      <c r="D261" s="24"/>
      <c r="E261" s="25"/>
      <c r="F261" s="25"/>
      <c r="G261" s="58"/>
      <c r="H261" s="58"/>
      <c r="I261" s="59"/>
      <c r="J261" s="59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25">
      <c r="A262" s="23"/>
      <c r="B262" s="23"/>
      <c r="C262" s="51"/>
      <c r="D262" s="24"/>
      <c r="E262" s="25"/>
      <c r="F262" s="25"/>
      <c r="G262" s="58"/>
      <c r="H262" s="58"/>
      <c r="I262" s="59"/>
      <c r="J262" s="59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25">
      <c r="A263" s="23"/>
      <c r="B263" s="23"/>
      <c r="C263" s="51"/>
      <c r="D263" s="24"/>
      <c r="E263" s="25"/>
      <c r="F263" s="25"/>
      <c r="G263" s="58"/>
      <c r="H263" s="58"/>
      <c r="I263" s="59"/>
      <c r="J263" s="59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25">
      <c r="A264" s="23"/>
      <c r="B264" s="23"/>
      <c r="C264" s="51"/>
      <c r="D264" s="24"/>
      <c r="E264" s="25"/>
      <c r="F264" s="25"/>
      <c r="G264" s="58"/>
      <c r="H264" s="58"/>
      <c r="I264" s="59"/>
      <c r="J264" s="59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25">
      <c r="A265" s="23"/>
      <c r="B265" s="23"/>
      <c r="C265" s="51"/>
      <c r="D265" s="24"/>
      <c r="E265" s="25"/>
      <c r="F265" s="25"/>
      <c r="G265" s="58"/>
      <c r="H265" s="58"/>
      <c r="I265" s="59"/>
      <c r="J265" s="59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25">
      <c r="A266" s="23"/>
      <c r="B266" s="23"/>
      <c r="C266" s="51"/>
      <c r="D266" s="24"/>
      <c r="E266" s="25"/>
      <c r="F266" s="25"/>
      <c r="G266" s="58"/>
      <c r="H266" s="58"/>
      <c r="I266" s="59"/>
      <c r="J266" s="59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25">
      <c r="A267" s="23"/>
      <c r="B267" s="23"/>
      <c r="C267" s="51"/>
      <c r="D267" s="24"/>
      <c r="E267" s="25"/>
      <c r="F267" s="25"/>
      <c r="G267" s="58"/>
      <c r="H267" s="58"/>
      <c r="I267" s="59"/>
      <c r="J267" s="59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25">
      <c r="A268" s="23"/>
      <c r="B268" s="23"/>
      <c r="C268" s="51"/>
      <c r="D268" s="24"/>
      <c r="E268" s="25"/>
      <c r="F268" s="25"/>
      <c r="G268" s="58"/>
      <c r="H268" s="58"/>
      <c r="I268" s="59"/>
      <c r="J268" s="59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25">
      <c r="A269" s="23"/>
      <c r="B269" s="23"/>
      <c r="C269" s="51"/>
      <c r="D269" s="24"/>
      <c r="E269" s="25"/>
      <c r="F269" s="25"/>
      <c r="G269" s="58"/>
      <c r="H269" s="58"/>
      <c r="I269" s="59"/>
      <c r="J269" s="59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25">
      <c r="A270" s="23"/>
      <c r="B270" s="23"/>
      <c r="C270" s="51"/>
      <c r="D270" s="24"/>
      <c r="E270" s="25"/>
      <c r="F270" s="25"/>
      <c r="G270" s="58"/>
      <c r="H270" s="58"/>
      <c r="I270" s="59"/>
      <c r="J270" s="59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25">
      <c r="A271" s="23"/>
      <c r="B271" s="23"/>
      <c r="C271" s="51"/>
      <c r="D271" s="24"/>
      <c r="E271" s="25"/>
      <c r="F271" s="25"/>
      <c r="G271" s="58"/>
      <c r="H271" s="58"/>
      <c r="I271" s="59"/>
      <c r="J271" s="59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25">
      <c r="A272" s="23"/>
      <c r="B272" s="23"/>
      <c r="C272" s="51"/>
      <c r="D272" s="24"/>
      <c r="E272" s="25"/>
      <c r="F272" s="25"/>
      <c r="G272" s="58"/>
      <c r="H272" s="58"/>
      <c r="I272" s="59"/>
      <c r="J272" s="59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25">
      <c r="A273" s="23"/>
      <c r="B273" s="23"/>
      <c r="C273" s="51"/>
      <c r="D273" s="24"/>
      <c r="E273" s="25"/>
      <c r="F273" s="25"/>
      <c r="G273" s="58"/>
      <c r="H273" s="58"/>
      <c r="I273" s="59"/>
      <c r="J273" s="59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25">
      <c r="A274" s="23"/>
      <c r="B274" s="23"/>
      <c r="C274" s="51"/>
      <c r="D274" s="24"/>
      <c r="E274" s="25"/>
      <c r="F274" s="25"/>
      <c r="G274" s="58"/>
      <c r="H274" s="58"/>
      <c r="I274" s="59"/>
      <c r="J274" s="59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25">
      <c r="A275" s="23"/>
      <c r="B275" s="23"/>
      <c r="C275" s="51"/>
      <c r="D275" s="24"/>
      <c r="E275" s="25"/>
      <c r="F275" s="25"/>
      <c r="G275" s="58"/>
      <c r="H275" s="58"/>
      <c r="I275" s="59"/>
      <c r="J275" s="59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25">
      <c r="A276" s="23"/>
      <c r="B276" s="23"/>
      <c r="C276" s="51"/>
      <c r="D276" s="24"/>
      <c r="E276" s="25"/>
      <c r="F276" s="25"/>
      <c r="G276" s="58"/>
      <c r="H276" s="58"/>
      <c r="I276" s="59"/>
      <c r="J276" s="59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25">
      <c r="A277" s="23"/>
      <c r="B277" s="23"/>
      <c r="C277" s="51"/>
      <c r="D277" s="24"/>
      <c r="E277" s="25"/>
      <c r="F277" s="25"/>
      <c r="G277" s="58"/>
      <c r="H277" s="58"/>
      <c r="I277" s="59"/>
      <c r="J277" s="59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25">
      <c r="A278" s="23"/>
      <c r="B278" s="23"/>
      <c r="C278" s="51"/>
      <c r="D278" s="24"/>
      <c r="E278" s="25"/>
      <c r="F278" s="25"/>
      <c r="G278" s="58"/>
      <c r="H278" s="58"/>
      <c r="I278" s="59"/>
      <c r="J278" s="59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25">
      <c r="A279" s="23"/>
      <c r="B279" s="23"/>
      <c r="C279" s="51"/>
      <c r="D279" s="24"/>
      <c r="E279" s="25"/>
      <c r="F279" s="25"/>
      <c r="G279" s="58"/>
      <c r="H279" s="58"/>
      <c r="I279" s="59"/>
      <c r="J279" s="59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25">
      <c r="A280" s="23"/>
      <c r="B280" s="23"/>
      <c r="C280" s="51"/>
      <c r="D280" s="24"/>
      <c r="E280" s="25"/>
      <c r="F280" s="25"/>
      <c r="G280" s="58"/>
      <c r="H280" s="58"/>
      <c r="I280" s="59"/>
      <c r="J280" s="59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25">
      <c r="A281" s="23"/>
      <c r="B281" s="23"/>
      <c r="C281" s="51"/>
      <c r="D281" s="24"/>
      <c r="E281" s="25"/>
      <c r="F281" s="25"/>
      <c r="G281" s="58"/>
      <c r="H281" s="58"/>
      <c r="I281" s="59"/>
      <c r="J281" s="59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25">
      <c r="A282" s="23"/>
      <c r="B282" s="23"/>
      <c r="C282" s="51"/>
      <c r="D282" s="24"/>
      <c r="E282" s="25"/>
      <c r="F282" s="25"/>
      <c r="G282" s="58"/>
      <c r="H282" s="58"/>
      <c r="I282" s="59"/>
      <c r="J282" s="59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25">
      <c r="A283" s="23"/>
      <c r="B283" s="23"/>
      <c r="C283" s="51"/>
      <c r="D283" s="24"/>
      <c r="E283" s="25"/>
      <c r="F283" s="25"/>
      <c r="G283" s="58"/>
      <c r="H283" s="58"/>
      <c r="I283" s="59"/>
      <c r="J283" s="59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25">
      <c r="A284" s="23"/>
      <c r="B284" s="23"/>
      <c r="C284" s="51"/>
      <c r="D284" s="24"/>
      <c r="E284" s="25"/>
      <c r="F284" s="25"/>
      <c r="G284" s="58"/>
      <c r="H284" s="58"/>
      <c r="I284" s="59"/>
      <c r="J284" s="59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25">
      <c r="A285" s="23"/>
      <c r="B285" s="23"/>
      <c r="C285" s="51"/>
      <c r="D285" s="24"/>
      <c r="E285" s="25"/>
      <c r="F285" s="25"/>
      <c r="G285" s="58"/>
      <c r="H285" s="58"/>
      <c r="I285" s="59"/>
      <c r="J285" s="59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25">
      <c r="A286" s="23"/>
      <c r="B286" s="23"/>
      <c r="C286" s="51"/>
      <c r="D286" s="24"/>
      <c r="E286" s="25"/>
      <c r="F286" s="25"/>
      <c r="G286" s="58"/>
      <c r="H286" s="58"/>
      <c r="I286" s="59"/>
      <c r="J286" s="59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25">
      <c r="A287" s="23"/>
      <c r="B287" s="23"/>
      <c r="C287" s="51"/>
      <c r="D287" s="24"/>
      <c r="E287" s="25"/>
      <c r="F287" s="25"/>
      <c r="G287" s="58"/>
      <c r="H287" s="58"/>
      <c r="I287" s="59"/>
      <c r="J287" s="59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25">
      <c r="A288" s="23"/>
      <c r="B288" s="23"/>
      <c r="C288" s="51"/>
      <c r="D288" s="24"/>
      <c r="E288" s="25"/>
      <c r="F288" s="25"/>
      <c r="G288" s="58"/>
      <c r="H288" s="58"/>
      <c r="I288" s="59"/>
      <c r="J288" s="59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25">
      <c r="A289" s="23"/>
      <c r="B289" s="23"/>
      <c r="C289" s="51"/>
      <c r="D289" s="24"/>
      <c r="E289" s="25"/>
      <c r="F289" s="25"/>
      <c r="G289" s="58"/>
      <c r="H289" s="58"/>
      <c r="I289" s="59"/>
      <c r="J289" s="59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25">
      <c r="A290" s="23"/>
      <c r="B290" s="23"/>
      <c r="C290" s="51"/>
      <c r="D290" s="24"/>
      <c r="E290" s="25"/>
      <c r="F290" s="25"/>
      <c r="G290" s="58"/>
      <c r="H290" s="58"/>
      <c r="I290" s="59"/>
      <c r="J290" s="59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25">
      <c r="A291" s="23"/>
      <c r="B291" s="23"/>
      <c r="C291" s="51"/>
      <c r="D291" s="24"/>
      <c r="E291" s="25"/>
      <c r="F291" s="25"/>
      <c r="G291" s="58"/>
      <c r="H291" s="58"/>
      <c r="I291" s="59"/>
      <c r="J291" s="59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25">
      <c r="A292" s="23"/>
      <c r="B292" s="23"/>
      <c r="C292" s="51"/>
      <c r="D292" s="24"/>
      <c r="E292" s="25"/>
      <c r="F292" s="25"/>
      <c r="G292" s="58"/>
      <c r="H292" s="58"/>
      <c r="I292" s="59"/>
      <c r="J292" s="59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25">
      <c r="A293" s="23"/>
      <c r="B293" s="23"/>
      <c r="C293" s="51"/>
      <c r="D293" s="24"/>
      <c r="E293" s="25"/>
      <c r="F293" s="25"/>
      <c r="G293" s="58"/>
      <c r="H293" s="58"/>
      <c r="I293" s="59"/>
      <c r="J293" s="59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25">
      <c r="A294" s="23"/>
      <c r="B294" s="23"/>
      <c r="C294" s="51"/>
      <c r="D294" s="24"/>
      <c r="E294" s="25"/>
      <c r="F294" s="25"/>
      <c r="G294" s="58"/>
      <c r="H294" s="58"/>
      <c r="I294" s="59"/>
      <c r="J294" s="59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25">
      <c r="A295" s="23"/>
      <c r="B295" s="23"/>
      <c r="C295" s="51"/>
      <c r="D295" s="24"/>
      <c r="E295" s="25"/>
      <c r="F295" s="25"/>
      <c r="G295" s="58"/>
      <c r="H295" s="58"/>
      <c r="I295" s="59"/>
      <c r="J295" s="59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25">
      <c r="A296" s="23"/>
      <c r="B296" s="23"/>
      <c r="C296" s="51"/>
      <c r="D296" s="24"/>
      <c r="E296" s="25"/>
      <c r="F296" s="25"/>
      <c r="G296" s="58"/>
      <c r="H296" s="58"/>
      <c r="I296" s="59"/>
      <c r="J296" s="59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25">
      <c r="A297" s="23"/>
      <c r="B297" s="23"/>
      <c r="C297" s="51"/>
      <c r="D297" s="24"/>
      <c r="E297" s="25"/>
      <c r="F297" s="25"/>
      <c r="G297" s="58"/>
      <c r="H297" s="58"/>
      <c r="I297" s="59"/>
      <c r="J297" s="59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25">
      <c r="A298" s="23"/>
      <c r="B298" s="23"/>
      <c r="C298" s="51"/>
      <c r="D298" s="24"/>
      <c r="E298" s="25"/>
      <c r="F298" s="25"/>
      <c r="G298" s="58"/>
      <c r="H298" s="58"/>
      <c r="I298" s="59"/>
      <c r="J298" s="59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25">
      <c r="A299" s="23"/>
      <c r="B299" s="23"/>
      <c r="C299" s="51"/>
      <c r="D299" s="24"/>
      <c r="E299" s="25"/>
      <c r="F299" s="25"/>
      <c r="G299" s="58"/>
      <c r="H299" s="58"/>
      <c r="I299" s="59"/>
      <c r="J299" s="59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25">
      <c r="A300" s="23"/>
      <c r="B300" s="23"/>
      <c r="C300" s="51"/>
      <c r="D300" s="24"/>
      <c r="E300" s="25"/>
      <c r="F300" s="25"/>
      <c r="G300" s="58"/>
      <c r="H300" s="58"/>
      <c r="I300" s="59"/>
      <c r="J300" s="59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25">
      <c r="A301" s="23"/>
      <c r="B301" s="23"/>
      <c r="C301" s="51"/>
      <c r="D301" s="24"/>
      <c r="E301" s="25"/>
      <c r="F301" s="25"/>
      <c r="G301" s="58"/>
      <c r="H301" s="58"/>
      <c r="I301" s="59"/>
      <c r="J301" s="59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25">
      <c r="A302" s="23"/>
      <c r="B302" s="23"/>
      <c r="C302" s="51"/>
      <c r="D302" s="24"/>
      <c r="E302" s="25"/>
      <c r="F302" s="25"/>
      <c r="G302" s="58"/>
      <c r="H302" s="58"/>
      <c r="I302" s="59"/>
      <c r="J302" s="59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25">
      <c r="A303" s="23"/>
      <c r="B303" s="23"/>
      <c r="C303" s="51"/>
      <c r="D303" s="24"/>
      <c r="E303" s="25"/>
      <c r="F303" s="25"/>
      <c r="G303" s="58"/>
      <c r="H303" s="58"/>
      <c r="I303" s="59"/>
      <c r="J303" s="59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25">
      <c r="A304" s="23"/>
      <c r="B304" s="23"/>
      <c r="C304" s="51"/>
      <c r="D304" s="24"/>
      <c r="E304" s="25"/>
      <c r="F304" s="25"/>
      <c r="G304" s="58"/>
      <c r="H304" s="58"/>
      <c r="I304" s="59"/>
      <c r="J304" s="59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25">
      <c r="A305" s="23"/>
      <c r="B305" s="23"/>
      <c r="C305" s="51"/>
      <c r="D305" s="24"/>
      <c r="E305" s="25"/>
      <c r="F305" s="25"/>
      <c r="G305" s="58"/>
      <c r="H305" s="58"/>
      <c r="I305" s="59"/>
      <c r="J305" s="59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25">
      <c r="A306" s="23"/>
      <c r="B306" s="23"/>
      <c r="C306" s="51"/>
      <c r="D306" s="24"/>
      <c r="E306" s="25"/>
      <c r="F306" s="25"/>
      <c r="G306" s="58"/>
      <c r="H306" s="58"/>
      <c r="I306" s="59"/>
      <c r="J306" s="59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25">
      <c r="A307" s="23"/>
      <c r="B307" s="23"/>
      <c r="C307" s="51"/>
      <c r="D307" s="24"/>
      <c r="E307" s="25"/>
      <c r="F307" s="25"/>
      <c r="G307" s="58"/>
      <c r="H307" s="58"/>
      <c r="I307" s="59"/>
      <c r="J307" s="59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25">
      <c r="A308" s="23"/>
      <c r="B308" s="23"/>
      <c r="C308" s="51"/>
      <c r="D308" s="24"/>
      <c r="E308" s="25"/>
      <c r="F308" s="25"/>
      <c r="G308" s="58"/>
      <c r="H308" s="58"/>
      <c r="I308" s="59"/>
      <c r="J308" s="59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25">
      <c r="A309" s="23"/>
      <c r="B309" s="23"/>
      <c r="C309" s="51"/>
      <c r="D309" s="24"/>
      <c r="E309" s="25"/>
      <c r="F309" s="25"/>
      <c r="G309" s="58"/>
      <c r="H309" s="58"/>
      <c r="I309" s="59"/>
      <c r="J309" s="59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25">
      <c r="A310" s="23"/>
      <c r="B310" s="23"/>
      <c r="C310" s="51"/>
      <c r="D310" s="24"/>
      <c r="E310" s="25"/>
      <c r="F310" s="25"/>
      <c r="G310" s="58"/>
      <c r="H310" s="58"/>
      <c r="I310" s="59"/>
      <c r="J310" s="59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25">
      <c r="A311" s="23"/>
      <c r="B311" s="23"/>
      <c r="C311" s="51"/>
      <c r="D311" s="24"/>
      <c r="E311" s="25"/>
      <c r="F311" s="25"/>
      <c r="G311" s="58"/>
      <c r="H311" s="58"/>
      <c r="I311" s="59"/>
      <c r="J311" s="59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25">
      <c r="A312" s="23"/>
      <c r="B312" s="23"/>
      <c r="C312" s="51"/>
      <c r="D312" s="24"/>
      <c r="E312" s="25"/>
      <c r="F312" s="25"/>
      <c r="G312" s="58"/>
      <c r="H312" s="58"/>
      <c r="I312" s="59"/>
      <c r="J312" s="59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25">
      <c r="A313" s="23"/>
      <c r="B313" s="23"/>
      <c r="C313" s="51"/>
      <c r="D313" s="24"/>
      <c r="E313" s="25"/>
      <c r="F313" s="25"/>
      <c r="G313" s="58"/>
      <c r="H313" s="58"/>
      <c r="I313" s="59"/>
      <c r="J313" s="59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25">
      <c r="A314" s="23"/>
      <c r="B314" s="23"/>
      <c r="C314" s="51"/>
      <c r="D314" s="24"/>
      <c r="E314" s="25"/>
      <c r="F314" s="25"/>
      <c r="G314" s="58"/>
      <c r="H314" s="58"/>
      <c r="I314" s="59"/>
      <c r="J314" s="59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25">
      <c r="A315" s="23"/>
      <c r="B315" s="23"/>
      <c r="C315" s="51"/>
      <c r="D315" s="24"/>
      <c r="E315" s="25"/>
      <c r="F315" s="25"/>
      <c r="G315" s="58"/>
      <c r="H315" s="58"/>
      <c r="I315" s="59"/>
      <c r="J315" s="59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25">
      <c r="A316" s="23"/>
      <c r="B316" s="23"/>
      <c r="C316" s="51"/>
      <c r="D316" s="24"/>
      <c r="E316" s="25"/>
      <c r="F316" s="25"/>
      <c r="G316" s="58"/>
      <c r="H316" s="58"/>
      <c r="I316" s="59"/>
      <c r="J316" s="59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25">
      <c r="A317" s="23"/>
      <c r="B317" s="23"/>
      <c r="C317" s="51"/>
      <c r="D317" s="24"/>
      <c r="E317" s="25"/>
      <c r="F317" s="25"/>
      <c r="G317" s="58"/>
      <c r="H317" s="58"/>
      <c r="I317" s="59"/>
      <c r="J317" s="59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25">
      <c r="A318" s="23"/>
      <c r="B318" s="23"/>
      <c r="C318" s="51"/>
      <c r="D318" s="24"/>
      <c r="E318" s="25"/>
      <c r="F318" s="25"/>
      <c r="G318" s="58"/>
      <c r="H318" s="58"/>
      <c r="I318" s="59"/>
      <c r="J318" s="59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25">
      <c r="A319" s="23"/>
      <c r="B319" s="23"/>
      <c r="C319" s="51"/>
      <c r="D319" s="24"/>
      <c r="E319" s="25"/>
      <c r="F319" s="25"/>
      <c r="G319" s="58"/>
      <c r="H319" s="58"/>
      <c r="I319" s="59"/>
      <c r="J319" s="59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25">
      <c r="A320" s="23"/>
      <c r="B320" s="23"/>
      <c r="C320" s="51"/>
      <c r="D320" s="24"/>
      <c r="E320" s="25"/>
      <c r="F320" s="25"/>
      <c r="G320" s="58"/>
      <c r="H320" s="58"/>
      <c r="I320" s="59"/>
      <c r="J320" s="59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25">
      <c r="A321" s="23"/>
      <c r="B321" s="23"/>
      <c r="C321" s="51"/>
      <c r="D321" s="24"/>
      <c r="E321" s="25"/>
      <c r="F321" s="25"/>
      <c r="G321" s="58"/>
      <c r="H321" s="58"/>
      <c r="I321" s="59"/>
      <c r="J321" s="59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25">
      <c r="A322" s="23"/>
      <c r="B322" s="23"/>
      <c r="C322" s="51"/>
      <c r="D322" s="24"/>
      <c r="E322" s="25"/>
      <c r="F322" s="25"/>
      <c r="G322" s="58"/>
      <c r="H322" s="58"/>
      <c r="I322" s="59"/>
      <c r="J322" s="59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25">
      <c r="A323" s="23"/>
      <c r="B323" s="23"/>
      <c r="C323" s="51"/>
      <c r="D323" s="24"/>
      <c r="E323" s="25"/>
      <c r="F323" s="25"/>
      <c r="G323" s="58"/>
      <c r="H323" s="58"/>
      <c r="I323" s="59"/>
      <c r="J323" s="59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25">
      <c r="A324" s="23"/>
      <c r="B324" s="23"/>
      <c r="C324" s="51"/>
      <c r="D324" s="24"/>
      <c r="E324" s="25"/>
      <c r="F324" s="25"/>
      <c r="G324" s="58"/>
      <c r="H324" s="58"/>
      <c r="I324" s="59"/>
      <c r="J324" s="59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25">
      <c r="A325" s="23"/>
      <c r="B325" s="23"/>
      <c r="C325" s="51"/>
      <c r="D325" s="24"/>
      <c r="E325" s="25"/>
      <c r="F325" s="25"/>
      <c r="G325" s="58"/>
      <c r="H325" s="58"/>
      <c r="I325" s="59"/>
      <c r="J325" s="59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25">
      <c r="A326" s="23"/>
      <c r="B326" s="23"/>
      <c r="C326" s="51"/>
      <c r="D326" s="24"/>
      <c r="E326" s="25"/>
      <c r="F326" s="25"/>
      <c r="G326" s="58"/>
      <c r="H326" s="58"/>
      <c r="I326" s="59"/>
      <c r="J326" s="59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25">
      <c r="A327" s="23"/>
      <c r="B327" s="23"/>
      <c r="C327" s="51"/>
      <c r="D327" s="24"/>
      <c r="E327" s="25"/>
      <c r="F327" s="25"/>
      <c r="G327" s="58"/>
      <c r="H327" s="58"/>
      <c r="I327" s="59"/>
      <c r="J327" s="59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25">
      <c r="A328" s="23"/>
      <c r="B328" s="23"/>
      <c r="C328" s="51"/>
      <c r="D328" s="24"/>
      <c r="E328" s="25"/>
      <c r="F328" s="25"/>
      <c r="G328" s="58"/>
      <c r="H328" s="58"/>
      <c r="I328" s="59"/>
      <c r="J328" s="59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25">
      <c r="A329" s="23"/>
      <c r="B329" s="23"/>
      <c r="C329" s="51"/>
      <c r="D329" s="24"/>
      <c r="E329" s="25"/>
      <c r="F329" s="25"/>
      <c r="G329" s="58"/>
      <c r="H329" s="58"/>
      <c r="I329" s="59"/>
      <c r="J329" s="59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25">
      <c r="A330" s="23"/>
      <c r="B330" s="23"/>
      <c r="C330" s="51"/>
      <c r="D330" s="24"/>
      <c r="E330" s="25"/>
      <c r="F330" s="25"/>
      <c r="G330" s="58"/>
      <c r="H330" s="58"/>
      <c r="I330" s="59"/>
      <c r="J330" s="59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25">
      <c r="A331" s="23"/>
      <c r="B331" s="23"/>
      <c r="C331" s="51"/>
      <c r="D331" s="24"/>
      <c r="E331" s="25"/>
      <c r="F331" s="25"/>
      <c r="G331" s="58"/>
      <c r="H331" s="58"/>
      <c r="I331" s="59"/>
      <c r="J331" s="59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25">
      <c r="A332" s="23"/>
      <c r="B332" s="23"/>
      <c r="C332" s="51"/>
      <c r="D332" s="24"/>
      <c r="E332" s="25"/>
      <c r="F332" s="25"/>
      <c r="G332" s="58"/>
      <c r="H332" s="58"/>
      <c r="I332" s="59"/>
      <c r="J332" s="59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25">
      <c r="A333" s="23"/>
      <c r="B333" s="23"/>
      <c r="C333" s="51"/>
      <c r="D333" s="24"/>
      <c r="E333" s="25"/>
      <c r="F333" s="25"/>
      <c r="G333" s="58"/>
      <c r="H333" s="58"/>
      <c r="I333" s="59"/>
      <c r="J333" s="59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25">
      <c r="A334" s="23"/>
      <c r="B334" s="23"/>
      <c r="C334" s="51"/>
      <c r="D334" s="24"/>
      <c r="E334" s="25"/>
      <c r="F334" s="25"/>
      <c r="G334" s="58"/>
      <c r="H334" s="58"/>
      <c r="I334" s="59"/>
      <c r="J334" s="59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25">
      <c r="A335" s="23"/>
      <c r="B335" s="23"/>
      <c r="C335" s="51"/>
      <c r="D335" s="24"/>
      <c r="E335" s="25"/>
      <c r="F335" s="25"/>
      <c r="G335" s="58"/>
      <c r="H335" s="58"/>
      <c r="I335" s="59"/>
      <c r="J335" s="59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25">
      <c r="A336" s="23"/>
      <c r="B336" s="23"/>
      <c r="C336" s="51"/>
      <c r="D336" s="24"/>
      <c r="E336" s="25"/>
      <c r="F336" s="25"/>
      <c r="G336" s="58"/>
      <c r="H336" s="58"/>
      <c r="I336" s="59"/>
      <c r="J336" s="59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25">
      <c r="A337" s="23"/>
      <c r="B337" s="23"/>
      <c r="C337" s="51"/>
      <c r="D337" s="24"/>
      <c r="E337" s="25"/>
      <c r="F337" s="25"/>
      <c r="G337" s="58"/>
      <c r="H337" s="58"/>
      <c r="I337" s="59"/>
      <c r="J337" s="59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25">
      <c r="A338" s="23"/>
      <c r="B338" s="23"/>
      <c r="C338" s="51"/>
      <c r="D338" s="24"/>
      <c r="E338" s="25"/>
      <c r="F338" s="25"/>
      <c r="G338" s="58"/>
      <c r="H338" s="58"/>
      <c r="I338" s="59"/>
      <c r="J338" s="59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25">
      <c r="A339" s="23"/>
      <c r="B339" s="23"/>
      <c r="C339" s="51"/>
      <c r="D339" s="24"/>
      <c r="E339" s="25"/>
      <c r="F339" s="25"/>
      <c r="G339" s="58"/>
      <c r="H339" s="58"/>
      <c r="I339" s="59"/>
      <c r="J339" s="59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25">
      <c r="A340" s="23"/>
      <c r="B340" s="23"/>
      <c r="C340" s="51"/>
      <c r="D340" s="24"/>
      <c r="E340" s="25"/>
      <c r="F340" s="25"/>
      <c r="G340" s="58"/>
      <c r="H340" s="58"/>
      <c r="I340" s="59"/>
      <c r="J340" s="59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25">
      <c r="A341" s="23"/>
      <c r="B341" s="23"/>
      <c r="C341" s="51"/>
      <c r="D341" s="24"/>
      <c r="E341" s="25"/>
      <c r="F341" s="25"/>
      <c r="G341" s="58"/>
      <c r="H341" s="58"/>
      <c r="I341" s="59"/>
      <c r="J341" s="59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25">
      <c r="A342" s="23"/>
      <c r="B342" s="23"/>
      <c r="C342" s="51"/>
      <c r="D342" s="24"/>
      <c r="E342" s="25"/>
      <c r="F342" s="25"/>
      <c r="G342" s="58"/>
      <c r="H342" s="58"/>
      <c r="I342" s="59"/>
      <c r="J342" s="59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25">
      <c r="A343" s="23"/>
      <c r="B343" s="23"/>
      <c r="C343" s="51"/>
      <c r="D343" s="24"/>
      <c r="E343" s="25"/>
      <c r="F343" s="25"/>
      <c r="G343" s="58"/>
      <c r="H343" s="58"/>
      <c r="I343" s="59"/>
      <c r="J343" s="59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25">
      <c r="A344" s="23"/>
      <c r="B344" s="23"/>
      <c r="C344" s="51"/>
      <c r="D344" s="24"/>
      <c r="E344" s="25"/>
      <c r="F344" s="25"/>
      <c r="G344" s="58"/>
      <c r="H344" s="58"/>
      <c r="I344" s="59"/>
      <c r="J344" s="59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25">
      <c r="A345" s="23"/>
      <c r="B345" s="23"/>
      <c r="C345" s="51"/>
      <c r="D345" s="24"/>
      <c r="E345" s="25"/>
      <c r="F345" s="25"/>
      <c r="G345" s="58"/>
      <c r="H345" s="58"/>
      <c r="I345" s="59"/>
      <c r="J345" s="59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25">
      <c r="A346" s="23"/>
      <c r="B346" s="23"/>
      <c r="C346" s="51"/>
      <c r="D346" s="24"/>
      <c r="E346" s="25"/>
      <c r="F346" s="25"/>
      <c r="G346" s="58"/>
      <c r="H346" s="58"/>
      <c r="I346" s="59"/>
      <c r="J346" s="59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25">
      <c r="A347" s="23"/>
      <c r="B347" s="23"/>
      <c r="C347" s="51"/>
      <c r="D347" s="24"/>
      <c r="E347" s="25"/>
      <c r="F347" s="25"/>
      <c r="G347" s="58"/>
      <c r="H347" s="58"/>
      <c r="I347" s="59"/>
      <c r="J347" s="59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25">
      <c r="A348" s="23"/>
      <c r="B348" s="23"/>
      <c r="C348" s="51"/>
      <c r="D348" s="24"/>
      <c r="E348" s="25"/>
      <c r="F348" s="25"/>
      <c r="G348" s="58"/>
      <c r="H348" s="58"/>
      <c r="I348" s="59"/>
      <c r="J348" s="59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25">
      <c r="A349" s="23"/>
      <c r="B349" s="23"/>
      <c r="C349" s="51"/>
      <c r="D349" s="24"/>
      <c r="E349" s="25"/>
      <c r="F349" s="25"/>
      <c r="G349" s="58"/>
      <c r="H349" s="58"/>
      <c r="I349" s="59"/>
      <c r="J349" s="59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25">
      <c r="A350" s="23"/>
      <c r="B350" s="23"/>
      <c r="C350" s="51"/>
      <c r="D350" s="24"/>
      <c r="E350" s="25"/>
      <c r="F350" s="25"/>
      <c r="G350" s="58"/>
      <c r="H350" s="58"/>
      <c r="I350" s="59"/>
      <c r="J350" s="59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25">
      <c r="A351" s="23"/>
      <c r="B351" s="23"/>
      <c r="C351" s="51"/>
      <c r="D351" s="24"/>
      <c r="E351" s="25"/>
      <c r="F351" s="25"/>
      <c r="G351" s="58"/>
      <c r="H351" s="58"/>
      <c r="I351" s="59"/>
      <c r="J351" s="59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25">
      <c r="A352" s="23"/>
      <c r="B352" s="23"/>
      <c r="C352" s="51"/>
      <c r="D352" s="24"/>
      <c r="E352" s="25"/>
      <c r="F352" s="25"/>
      <c r="G352" s="58"/>
      <c r="H352" s="58"/>
      <c r="I352" s="59"/>
      <c r="J352" s="59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25">
      <c r="A353" s="23"/>
      <c r="B353" s="23"/>
      <c r="C353" s="51"/>
      <c r="D353" s="24"/>
      <c r="E353" s="25"/>
      <c r="F353" s="25"/>
      <c r="G353" s="58"/>
      <c r="H353" s="58"/>
      <c r="I353" s="59"/>
      <c r="J353" s="59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25">
      <c r="A354" s="23"/>
      <c r="B354" s="23"/>
      <c r="C354" s="51"/>
      <c r="D354" s="24"/>
      <c r="E354" s="25"/>
      <c r="F354" s="25"/>
      <c r="G354" s="58"/>
      <c r="H354" s="58"/>
      <c r="I354" s="59"/>
      <c r="J354" s="59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25">
      <c r="A355" s="23"/>
      <c r="B355" s="23"/>
      <c r="C355" s="51"/>
      <c r="D355" s="24"/>
      <c r="E355" s="25"/>
      <c r="F355" s="25"/>
      <c r="G355" s="58"/>
      <c r="H355" s="58"/>
      <c r="I355" s="59"/>
      <c r="J355" s="59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25">
      <c r="A356" s="23"/>
      <c r="B356" s="23"/>
      <c r="C356" s="51"/>
      <c r="D356" s="24"/>
      <c r="E356" s="25"/>
      <c r="F356" s="25"/>
      <c r="G356" s="58"/>
      <c r="H356" s="58"/>
      <c r="I356" s="59"/>
      <c r="J356" s="59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25">
      <c r="A357" s="23"/>
      <c r="B357" s="23"/>
      <c r="C357" s="51"/>
      <c r="D357" s="24"/>
      <c r="E357" s="25"/>
      <c r="F357" s="25"/>
      <c r="G357" s="58"/>
      <c r="H357" s="58"/>
      <c r="I357" s="59"/>
      <c r="J357" s="59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25">
      <c r="A358" s="23"/>
      <c r="B358" s="23"/>
      <c r="C358" s="51"/>
      <c r="D358" s="24"/>
      <c r="E358" s="25"/>
      <c r="F358" s="25"/>
      <c r="G358" s="58"/>
      <c r="H358" s="58"/>
      <c r="I358" s="59"/>
      <c r="J358" s="59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25">
      <c r="A359" s="23"/>
      <c r="B359" s="23"/>
      <c r="C359" s="51"/>
      <c r="D359" s="24"/>
      <c r="E359" s="25"/>
      <c r="F359" s="25"/>
      <c r="G359" s="58"/>
      <c r="H359" s="58"/>
      <c r="I359" s="59"/>
      <c r="J359" s="59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25">
      <c r="A360" s="23"/>
      <c r="B360" s="23"/>
      <c r="C360" s="51"/>
      <c r="D360" s="24"/>
      <c r="E360" s="25"/>
      <c r="F360" s="25"/>
      <c r="G360" s="58"/>
      <c r="H360" s="58"/>
      <c r="I360" s="59"/>
      <c r="J360" s="59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25">
      <c r="A361" s="23"/>
      <c r="B361" s="23"/>
      <c r="C361" s="51"/>
      <c r="D361" s="24"/>
      <c r="E361" s="25"/>
      <c r="F361" s="25"/>
      <c r="G361" s="58"/>
      <c r="H361" s="58"/>
      <c r="I361" s="59"/>
      <c r="J361" s="59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25">
      <c r="A362" s="23"/>
      <c r="B362" s="23"/>
      <c r="C362" s="51"/>
      <c r="D362" s="24"/>
      <c r="E362" s="25"/>
      <c r="F362" s="25"/>
      <c r="G362" s="58"/>
      <c r="H362" s="58"/>
      <c r="I362" s="59"/>
      <c r="J362" s="59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25">
      <c r="A363" s="23"/>
      <c r="B363" s="23"/>
      <c r="C363" s="51"/>
      <c r="D363" s="24"/>
      <c r="E363" s="25"/>
      <c r="F363" s="25"/>
      <c r="G363" s="58"/>
      <c r="H363" s="58"/>
      <c r="I363" s="59"/>
      <c r="J363" s="59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25">
      <c r="A364" s="23"/>
      <c r="B364" s="23"/>
      <c r="C364" s="51"/>
      <c r="D364" s="24"/>
      <c r="E364" s="25"/>
      <c r="F364" s="25"/>
      <c r="G364" s="58"/>
      <c r="H364" s="58"/>
      <c r="I364" s="59"/>
      <c r="J364" s="59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25">
      <c r="A365" s="23"/>
      <c r="B365" s="23"/>
      <c r="C365" s="51"/>
      <c r="D365" s="24"/>
      <c r="E365" s="25"/>
      <c r="F365" s="25"/>
      <c r="G365" s="58"/>
      <c r="H365" s="58"/>
      <c r="I365" s="59"/>
      <c r="J365" s="59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25">
      <c r="A366" s="23"/>
      <c r="B366" s="23"/>
      <c r="C366" s="51"/>
      <c r="D366" s="24"/>
      <c r="E366" s="25"/>
      <c r="F366" s="25"/>
      <c r="G366" s="58"/>
      <c r="H366" s="58"/>
      <c r="I366" s="59"/>
      <c r="J366" s="59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25">
      <c r="A367" s="23"/>
      <c r="B367" s="23"/>
      <c r="C367" s="51"/>
      <c r="D367" s="24"/>
      <c r="E367" s="25"/>
      <c r="F367" s="25"/>
      <c r="G367" s="58"/>
      <c r="H367" s="58"/>
      <c r="I367" s="59"/>
      <c r="J367" s="59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25">
      <c r="A368" s="23"/>
      <c r="B368" s="23"/>
      <c r="C368" s="51"/>
      <c r="D368" s="24"/>
      <c r="E368" s="25"/>
      <c r="F368" s="25"/>
      <c r="G368" s="58"/>
      <c r="H368" s="58"/>
      <c r="I368" s="59"/>
      <c r="J368" s="59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25">
      <c r="A369" s="23"/>
      <c r="B369" s="23"/>
      <c r="C369" s="51"/>
      <c r="D369" s="24"/>
      <c r="E369" s="25"/>
      <c r="F369" s="25"/>
      <c r="G369" s="58"/>
      <c r="H369" s="58"/>
      <c r="I369" s="59"/>
      <c r="J369" s="59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25">
      <c r="A370" s="23"/>
      <c r="B370" s="23"/>
      <c r="C370" s="51"/>
      <c r="D370" s="24"/>
      <c r="E370" s="25"/>
      <c r="F370" s="25"/>
      <c r="G370" s="58"/>
      <c r="H370" s="58"/>
      <c r="I370" s="59"/>
      <c r="J370" s="59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25">
      <c r="A371" s="23"/>
      <c r="B371" s="23"/>
      <c r="C371" s="51"/>
      <c r="D371" s="24"/>
      <c r="E371" s="25"/>
      <c r="F371" s="25"/>
      <c r="G371" s="58"/>
      <c r="H371" s="58"/>
      <c r="I371" s="59"/>
      <c r="J371" s="59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25">
      <c r="A372" s="23"/>
      <c r="B372" s="23"/>
      <c r="C372" s="51"/>
      <c r="D372" s="24"/>
      <c r="E372" s="25"/>
      <c r="F372" s="25"/>
      <c r="G372" s="58"/>
      <c r="H372" s="58"/>
      <c r="I372" s="59"/>
      <c r="J372" s="59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25">
      <c r="A373" s="23"/>
      <c r="B373" s="23"/>
      <c r="C373" s="51"/>
      <c r="D373" s="24"/>
      <c r="E373" s="25"/>
      <c r="F373" s="25"/>
      <c r="G373" s="58"/>
      <c r="H373" s="58"/>
      <c r="I373" s="59"/>
      <c r="J373" s="59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25">
      <c r="A374" s="23"/>
      <c r="B374" s="23"/>
      <c r="C374" s="51"/>
      <c r="D374" s="24"/>
      <c r="E374" s="25"/>
      <c r="F374" s="25"/>
      <c r="G374" s="58"/>
      <c r="H374" s="58"/>
      <c r="I374" s="59"/>
      <c r="J374" s="59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25">
      <c r="A375" s="23"/>
      <c r="B375" s="23"/>
      <c r="C375" s="51"/>
      <c r="D375" s="24"/>
      <c r="E375" s="25"/>
      <c r="F375" s="25"/>
      <c r="G375" s="58"/>
      <c r="H375" s="58"/>
      <c r="I375" s="59"/>
      <c r="J375" s="59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25">
      <c r="A376" s="23"/>
      <c r="B376" s="23"/>
      <c r="C376" s="51"/>
      <c r="D376" s="24"/>
      <c r="E376" s="25"/>
      <c r="F376" s="25"/>
      <c r="G376" s="58"/>
      <c r="H376" s="58"/>
      <c r="I376" s="59"/>
      <c r="J376" s="59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25">
      <c r="A377" s="23"/>
      <c r="B377" s="23"/>
      <c r="C377" s="51"/>
      <c r="D377" s="24"/>
      <c r="E377" s="25"/>
      <c r="F377" s="25"/>
      <c r="G377" s="58"/>
      <c r="H377" s="58"/>
      <c r="I377" s="59"/>
      <c r="J377" s="59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25">
      <c r="A378" s="23"/>
      <c r="B378" s="23"/>
      <c r="C378" s="51"/>
      <c r="D378" s="24"/>
      <c r="E378" s="25"/>
      <c r="F378" s="25"/>
      <c r="G378" s="58"/>
      <c r="H378" s="58"/>
      <c r="I378" s="59"/>
      <c r="J378" s="59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25">
      <c r="A379" s="23"/>
      <c r="B379" s="23"/>
      <c r="C379" s="51"/>
      <c r="D379" s="24"/>
      <c r="E379" s="25"/>
      <c r="F379" s="25"/>
      <c r="G379" s="58"/>
      <c r="H379" s="58"/>
      <c r="I379" s="59"/>
      <c r="J379" s="59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25">
      <c r="A380" s="23"/>
      <c r="B380" s="23"/>
      <c r="C380" s="51"/>
      <c r="D380" s="24"/>
      <c r="E380" s="25"/>
      <c r="F380" s="25"/>
      <c r="G380" s="58"/>
      <c r="H380" s="58"/>
      <c r="I380" s="59"/>
      <c r="J380" s="59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25">
      <c r="A381" s="23"/>
      <c r="B381" s="23"/>
      <c r="C381" s="51"/>
      <c r="D381" s="24"/>
      <c r="E381" s="25"/>
      <c r="F381" s="25"/>
      <c r="G381" s="58"/>
      <c r="H381" s="58"/>
      <c r="I381" s="59"/>
      <c r="J381" s="59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25">
      <c r="A382" s="23"/>
      <c r="B382" s="23"/>
      <c r="C382" s="51"/>
      <c r="D382" s="24"/>
      <c r="E382" s="25"/>
      <c r="F382" s="25"/>
      <c r="G382" s="58"/>
      <c r="H382" s="58"/>
      <c r="I382" s="59"/>
      <c r="J382" s="59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25">
      <c r="A383" s="23"/>
      <c r="B383" s="23"/>
      <c r="C383" s="51"/>
      <c r="D383" s="24"/>
      <c r="E383" s="25"/>
      <c r="F383" s="25"/>
      <c r="G383" s="58"/>
      <c r="H383" s="58"/>
      <c r="I383" s="59"/>
      <c r="J383" s="59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25">
      <c r="A384" s="23"/>
      <c r="B384" s="23"/>
      <c r="C384" s="51"/>
      <c r="D384" s="24"/>
      <c r="E384" s="25"/>
      <c r="F384" s="25"/>
      <c r="G384" s="58"/>
      <c r="H384" s="58"/>
      <c r="I384" s="59"/>
      <c r="J384" s="59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25">
      <c r="A385" s="23"/>
      <c r="B385" s="23"/>
      <c r="C385" s="51"/>
      <c r="D385" s="24"/>
      <c r="E385" s="25"/>
      <c r="F385" s="25"/>
      <c r="G385" s="58"/>
      <c r="H385" s="58"/>
      <c r="I385" s="59"/>
      <c r="J385" s="59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25">
      <c r="A386" s="23"/>
      <c r="B386" s="23"/>
      <c r="C386" s="51"/>
      <c r="D386" s="24"/>
      <c r="E386" s="25"/>
      <c r="F386" s="25"/>
      <c r="G386" s="58"/>
      <c r="H386" s="58"/>
      <c r="I386" s="59"/>
      <c r="J386" s="59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25">
      <c r="A387" s="23"/>
      <c r="B387" s="23"/>
      <c r="C387" s="51"/>
      <c r="D387" s="24"/>
      <c r="E387" s="25"/>
      <c r="F387" s="25"/>
      <c r="G387" s="58"/>
      <c r="H387" s="58"/>
      <c r="I387" s="59"/>
      <c r="J387" s="59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25">
      <c r="A388" s="23"/>
      <c r="B388" s="23"/>
      <c r="C388" s="51"/>
      <c r="D388" s="24"/>
      <c r="E388" s="25"/>
      <c r="F388" s="25"/>
      <c r="G388" s="58"/>
      <c r="H388" s="58"/>
      <c r="I388" s="59"/>
      <c r="J388" s="59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25">
      <c r="A389" s="23"/>
      <c r="B389" s="23"/>
      <c r="C389" s="51"/>
      <c r="D389" s="24"/>
      <c r="E389" s="25"/>
      <c r="F389" s="25"/>
      <c r="G389" s="58"/>
      <c r="H389" s="58"/>
      <c r="I389" s="59"/>
      <c r="J389" s="59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25">
      <c r="A390" s="23"/>
      <c r="B390" s="23"/>
      <c r="C390" s="51"/>
      <c r="D390" s="24"/>
      <c r="E390" s="25"/>
      <c r="F390" s="25"/>
      <c r="G390" s="58"/>
      <c r="H390" s="58"/>
      <c r="I390" s="59"/>
      <c r="J390" s="59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25">
      <c r="A391" s="23"/>
      <c r="B391" s="23"/>
      <c r="C391" s="51"/>
      <c r="D391" s="24"/>
      <c r="E391" s="25"/>
      <c r="F391" s="25"/>
      <c r="G391" s="58"/>
      <c r="H391" s="58"/>
      <c r="I391" s="59"/>
      <c r="J391" s="59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25">
      <c r="A392" s="23"/>
      <c r="B392" s="23"/>
      <c r="C392" s="51"/>
      <c r="D392" s="24"/>
      <c r="E392" s="25"/>
      <c r="F392" s="25"/>
      <c r="G392" s="58"/>
      <c r="H392" s="58"/>
      <c r="I392" s="59"/>
      <c r="J392" s="59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25">
      <c r="A393" s="23"/>
      <c r="B393" s="23"/>
      <c r="C393" s="51"/>
      <c r="D393" s="24"/>
      <c r="E393" s="25"/>
      <c r="F393" s="25"/>
      <c r="G393" s="58"/>
      <c r="H393" s="58"/>
      <c r="I393" s="59"/>
      <c r="J393" s="59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25">
      <c r="A394" s="23"/>
      <c r="B394" s="23"/>
      <c r="C394" s="51"/>
      <c r="D394" s="24"/>
      <c r="E394" s="25"/>
      <c r="F394" s="25"/>
      <c r="G394" s="58"/>
      <c r="H394" s="58"/>
      <c r="I394" s="59"/>
      <c r="J394" s="59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25">
      <c r="A395" s="23"/>
      <c r="B395" s="23"/>
      <c r="C395" s="51"/>
      <c r="D395" s="24"/>
      <c r="E395" s="25"/>
      <c r="F395" s="25"/>
      <c r="G395" s="58"/>
      <c r="H395" s="58"/>
      <c r="I395" s="59"/>
      <c r="J395" s="59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25">
      <c r="A396" s="23"/>
      <c r="B396" s="23"/>
      <c r="C396" s="51"/>
      <c r="D396" s="24"/>
      <c r="E396" s="25"/>
      <c r="F396" s="25"/>
      <c r="G396" s="58"/>
      <c r="H396" s="58"/>
      <c r="I396" s="59"/>
      <c r="J396" s="59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25">
      <c r="A397" s="23"/>
      <c r="B397" s="23"/>
      <c r="C397" s="51"/>
      <c r="D397" s="24"/>
      <c r="E397" s="25"/>
      <c r="F397" s="25"/>
      <c r="G397" s="58"/>
      <c r="H397" s="58"/>
      <c r="I397" s="59"/>
      <c r="J397" s="59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25">
      <c r="A398" s="23"/>
      <c r="B398" s="23"/>
      <c r="C398" s="51"/>
      <c r="D398" s="24"/>
      <c r="E398" s="25"/>
      <c r="F398" s="25"/>
      <c r="G398" s="58"/>
      <c r="H398" s="58"/>
      <c r="I398" s="59"/>
      <c r="J398" s="59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25">
      <c r="A399" s="23"/>
      <c r="B399" s="23"/>
      <c r="C399" s="51"/>
      <c r="D399" s="24"/>
      <c r="E399" s="25"/>
      <c r="F399" s="25"/>
      <c r="G399" s="58"/>
      <c r="H399" s="58"/>
      <c r="I399" s="59"/>
      <c r="J399" s="59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25">
      <c r="A400" s="23"/>
      <c r="B400" s="23"/>
      <c r="C400" s="51"/>
      <c r="D400" s="24"/>
      <c r="E400" s="25"/>
      <c r="F400" s="25"/>
      <c r="G400" s="58"/>
      <c r="H400" s="58"/>
      <c r="I400" s="59"/>
      <c r="J400" s="59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25">
      <c r="A401" s="23"/>
      <c r="B401" s="23"/>
      <c r="C401" s="51"/>
      <c r="D401" s="24"/>
      <c r="E401" s="25"/>
      <c r="F401" s="25"/>
      <c r="G401" s="58"/>
      <c r="H401" s="58"/>
      <c r="I401" s="59"/>
      <c r="J401" s="59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25">
      <c r="A402" s="23"/>
      <c r="B402" s="23"/>
      <c r="C402" s="51"/>
      <c r="D402" s="24"/>
      <c r="E402" s="25"/>
      <c r="F402" s="25"/>
      <c r="G402" s="58"/>
      <c r="H402" s="58"/>
      <c r="I402" s="59"/>
      <c r="J402" s="59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25">
      <c r="A403" s="23"/>
      <c r="B403" s="23"/>
      <c r="C403" s="51"/>
      <c r="D403" s="24"/>
      <c r="E403" s="25"/>
      <c r="F403" s="25"/>
      <c r="G403" s="58"/>
      <c r="H403" s="58"/>
      <c r="I403" s="59"/>
      <c r="J403" s="59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25">
      <c r="A404" s="23"/>
      <c r="B404" s="23"/>
      <c r="C404" s="51"/>
      <c r="D404" s="24"/>
      <c r="E404" s="25"/>
      <c r="F404" s="25"/>
      <c r="G404" s="58"/>
      <c r="H404" s="58"/>
      <c r="I404" s="59"/>
      <c r="J404" s="59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25">
      <c r="A405" s="23"/>
      <c r="B405" s="23"/>
      <c r="C405" s="51"/>
      <c r="D405" s="24"/>
      <c r="E405" s="25"/>
      <c r="F405" s="25"/>
      <c r="G405" s="58"/>
      <c r="H405" s="58"/>
      <c r="I405" s="59"/>
      <c r="J405" s="59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25">
      <c r="A406" s="23"/>
      <c r="B406" s="23"/>
      <c r="C406" s="51"/>
      <c r="D406" s="24"/>
      <c r="E406" s="25"/>
      <c r="F406" s="25"/>
      <c r="G406" s="58"/>
      <c r="H406" s="58"/>
      <c r="I406" s="59"/>
      <c r="J406" s="59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25">
      <c r="A407" s="23"/>
      <c r="B407" s="23"/>
      <c r="C407" s="51"/>
      <c r="D407" s="24"/>
      <c r="E407" s="25"/>
      <c r="F407" s="25"/>
      <c r="G407" s="58"/>
      <c r="H407" s="58"/>
      <c r="I407" s="59"/>
      <c r="J407" s="59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25">
      <c r="A408" s="23"/>
      <c r="B408" s="23"/>
      <c r="C408" s="51"/>
      <c r="D408" s="24"/>
      <c r="E408" s="25"/>
      <c r="F408" s="25"/>
      <c r="G408" s="58"/>
      <c r="H408" s="58"/>
      <c r="I408" s="59"/>
      <c r="J408" s="59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25">
      <c r="A409" s="23"/>
      <c r="B409" s="23"/>
      <c r="C409" s="51"/>
      <c r="D409" s="24"/>
      <c r="E409" s="25"/>
      <c r="F409" s="25"/>
      <c r="G409" s="58"/>
      <c r="H409" s="58"/>
      <c r="I409" s="59"/>
      <c r="J409" s="59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25">
      <c r="A410" s="23"/>
      <c r="B410" s="23"/>
      <c r="C410" s="51"/>
      <c r="D410" s="24"/>
      <c r="E410" s="25"/>
      <c r="F410" s="25"/>
      <c r="G410" s="58"/>
      <c r="H410" s="58"/>
      <c r="I410" s="59"/>
      <c r="J410" s="59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25">
      <c r="A411" s="23"/>
      <c r="B411" s="23"/>
      <c r="C411" s="51"/>
      <c r="D411" s="24"/>
      <c r="E411" s="25"/>
      <c r="F411" s="25"/>
      <c r="G411" s="58"/>
      <c r="H411" s="58"/>
      <c r="I411" s="59"/>
      <c r="J411" s="59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25">
      <c r="A412" s="23"/>
      <c r="B412" s="23"/>
      <c r="C412" s="51"/>
      <c r="D412" s="24"/>
      <c r="E412" s="25"/>
      <c r="F412" s="25"/>
      <c r="G412" s="58"/>
      <c r="H412" s="58"/>
      <c r="I412" s="59"/>
      <c r="J412" s="59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25">
      <c r="A413" s="23"/>
      <c r="B413" s="23"/>
      <c r="C413" s="51"/>
      <c r="D413" s="24"/>
      <c r="E413" s="25"/>
      <c r="F413" s="25"/>
      <c r="G413" s="58"/>
      <c r="H413" s="58"/>
      <c r="I413" s="59"/>
      <c r="J413" s="59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25">
      <c r="A414" s="23"/>
      <c r="B414" s="23"/>
      <c r="C414" s="51"/>
      <c r="D414" s="24"/>
      <c r="E414" s="25"/>
      <c r="F414" s="25"/>
      <c r="G414" s="58"/>
      <c r="H414" s="58"/>
      <c r="I414" s="59"/>
      <c r="J414" s="59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25">
      <c r="A415" s="23"/>
      <c r="B415" s="23"/>
      <c r="C415" s="51"/>
      <c r="D415" s="24"/>
      <c r="E415" s="25"/>
      <c r="F415" s="25"/>
      <c r="G415" s="58"/>
      <c r="H415" s="58"/>
      <c r="I415" s="59"/>
      <c r="J415" s="59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25">
      <c r="A416" s="23"/>
      <c r="B416" s="23"/>
      <c r="C416" s="51"/>
      <c r="D416" s="24"/>
      <c r="E416" s="25"/>
      <c r="F416" s="25"/>
      <c r="G416" s="58"/>
      <c r="H416" s="58"/>
      <c r="I416" s="59"/>
      <c r="J416" s="59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25">
      <c r="A417" s="23"/>
      <c r="B417" s="23"/>
      <c r="C417" s="51"/>
      <c r="D417" s="24"/>
      <c r="E417" s="25"/>
      <c r="F417" s="25"/>
      <c r="G417" s="58"/>
      <c r="H417" s="58"/>
      <c r="I417" s="59"/>
      <c r="J417" s="59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25">
      <c r="A418" s="23"/>
      <c r="B418" s="23"/>
      <c r="C418" s="51"/>
      <c r="D418" s="24"/>
      <c r="E418" s="25"/>
      <c r="F418" s="25"/>
      <c r="G418" s="58"/>
      <c r="H418" s="58"/>
      <c r="I418" s="59"/>
      <c r="J418" s="59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25">
      <c r="A419" s="23"/>
      <c r="B419" s="23"/>
      <c r="C419" s="51"/>
      <c r="D419" s="24"/>
      <c r="E419" s="25"/>
      <c r="F419" s="25"/>
      <c r="G419" s="58"/>
      <c r="H419" s="58"/>
      <c r="I419" s="59"/>
      <c r="J419" s="59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25">
      <c r="A420" s="23"/>
      <c r="B420" s="23"/>
      <c r="C420" s="51"/>
      <c r="D420" s="24"/>
      <c r="E420" s="25"/>
      <c r="F420" s="25"/>
      <c r="G420" s="58"/>
      <c r="H420" s="58"/>
      <c r="I420" s="59"/>
      <c r="J420" s="59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25">
      <c r="A421" s="23"/>
      <c r="B421" s="23"/>
      <c r="C421" s="51"/>
      <c r="D421" s="24"/>
      <c r="E421" s="25"/>
      <c r="F421" s="25"/>
      <c r="G421" s="58"/>
      <c r="H421" s="58"/>
      <c r="I421" s="59"/>
      <c r="J421" s="59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25">
      <c r="A422" s="23"/>
      <c r="B422" s="23"/>
      <c r="C422" s="51"/>
      <c r="D422" s="24"/>
      <c r="E422" s="25"/>
      <c r="F422" s="25"/>
      <c r="G422" s="58"/>
      <c r="H422" s="58"/>
      <c r="I422" s="59"/>
      <c r="J422" s="59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25">
      <c r="A423" s="23"/>
      <c r="B423" s="23"/>
      <c r="C423" s="51"/>
      <c r="D423" s="24"/>
      <c r="E423" s="25"/>
      <c r="F423" s="25"/>
      <c r="G423" s="58"/>
      <c r="H423" s="58"/>
      <c r="I423" s="59"/>
      <c r="J423" s="59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25">
      <c r="A424" s="23"/>
      <c r="B424" s="23"/>
      <c r="C424" s="51"/>
      <c r="D424" s="24"/>
      <c r="E424" s="25"/>
      <c r="F424" s="25"/>
      <c r="G424" s="58"/>
      <c r="H424" s="58"/>
      <c r="I424" s="59"/>
      <c r="J424" s="59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25">
      <c r="A425" s="23"/>
      <c r="B425" s="23"/>
      <c r="C425" s="51"/>
      <c r="D425" s="24"/>
      <c r="E425" s="25"/>
      <c r="F425" s="25"/>
      <c r="G425" s="58"/>
      <c r="H425" s="58"/>
      <c r="I425" s="59"/>
      <c r="J425" s="59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25">
      <c r="A426" s="23"/>
      <c r="B426" s="23"/>
      <c r="C426" s="51"/>
      <c r="D426" s="24"/>
      <c r="E426" s="25"/>
      <c r="F426" s="25"/>
      <c r="G426" s="58"/>
      <c r="H426" s="58"/>
      <c r="I426" s="59"/>
      <c r="J426" s="59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25">
      <c r="A427" s="23"/>
      <c r="B427" s="23"/>
      <c r="C427" s="51"/>
      <c r="D427" s="24"/>
      <c r="E427" s="25"/>
      <c r="F427" s="25"/>
      <c r="G427" s="58"/>
      <c r="H427" s="58"/>
      <c r="I427" s="59"/>
      <c r="J427" s="59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25">
      <c r="A428" s="23"/>
      <c r="B428" s="23"/>
      <c r="C428" s="51"/>
      <c r="D428" s="24"/>
      <c r="E428" s="25"/>
      <c r="F428" s="25"/>
      <c r="G428" s="58"/>
      <c r="H428" s="58"/>
      <c r="I428" s="59"/>
      <c r="J428" s="59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25">
      <c r="A429" s="23"/>
      <c r="B429" s="23"/>
      <c r="C429" s="51"/>
      <c r="D429" s="24"/>
      <c r="E429" s="25"/>
      <c r="F429" s="25"/>
      <c r="G429" s="58"/>
      <c r="H429" s="58"/>
      <c r="I429" s="59"/>
      <c r="J429" s="59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25">
      <c r="A430" s="23"/>
      <c r="B430" s="23"/>
      <c r="C430" s="51"/>
      <c r="D430" s="24"/>
      <c r="E430" s="25"/>
      <c r="F430" s="25"/>
      <c r="G430" s="58"/>
      <c r="H430" s="58"/>
      <c r="I430" s="59"/>
      <c r="J430" s="59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25">
      <c r="A431" s="23"/>
      <c r="B431" s="23"/>
      <c r="C431" s="51"/>
      <c r="D431" s="24"/>
      <c r="E431" s="25"/>
      <c r="F431" s="25"/>
      <c r="G431" s="58"/>
      <c r="H431" s="58"/>
      <c r="I431" s="59"/>
      <c r="J431" s="59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25">
      <c r="A432" s="23"/>
      <c r="B432" s="23"/>
      <c r="C432" s="51"/>
      <c r="D432" s="24"/>
      <c r="E432" s="25"/>
      <c r="F432" s="25"/>
      <c r="G432" s="58"/>
      <c r="H432" s="58"/>
      <c r="I432" s="59"/>
      <c r="J432" s="59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25">
      <c r="A433" s="23"/>
      <c r="B433" s="23"/>
      <c r="C433" s="51"/>
      <c r="D433" s="24"/>
      <c r="E433" s="25"/>
      <c r="F433" s="25"/>
      <c r="G433" s="58"/>
      <c r="H433" s="58"/>
      <c r="I433" s="59"/>
      <c r="J433" s="59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25">
      <c r="A434" s="23"/>
      <c r="B434" s="23"/>
      <c r="C434" s="51"/>
      <c r="D434" s="24"/>
      <c r="E434" s="25"/>
      <c r="F434" s="25"/>
      <c r="G434" s="58"/>
      <c r="H434" s="58"/>
      <c r="I434" s="59"/>
      <c r="J434" s="59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25">
      <c r="A435" s="23"/>
      <c r="B435" s="23"/>
      <c r="C435" s="51"/>
      <c r="D435" s="24"/>
      <c r="E435" s="25"/>
      <c r="F435" s="25"/>
      <c r="G435" s="58"/>
      <c r="H435" s="58"/>
      <c r="I435" s="59"/>
      <c r="J435" s="59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25">
      <c r="A436" s="23"/>
      <c r="B436" s="23"/>
      <c r="C436" s="51"/>
      <c r="D436" s="24"/>
      <c r="E436" s="25"/>
      <c r="F436" s="25"/>
      <c r="G436" s="58"/>
      <c r="H436" s="58"/>
      <c r="I436" s="59"/>
      <c r="J436" s="59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25">
      <c r="A437" s="23"/>
      <c r="B437" s="23"/>
      <c r="C437" s="51"/>
      <c r="D437" s="24"/>
      <c r="E437" s="25"/>
      <c r="F437" s="25"/>
      <c r="G437" s="58"/>
      <c r="H437" s="58"/>
      <c r="I437" s="59"/>
      <c r="J437" s="59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25">
      <c r="A438" s="23"/>
      <c r="B438" s="23"/>
      <c r="C438" s="51"/>
      <c r="D438" s="24"/>
      <c r="E438" s="25"/>
      <c r="F438" s="25"/>
      <c r="G438" s="58"/>
      <c r="H438" s="58"/>
      <c r="I438" s="59"/>
      <c r="J438" s="59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25">
      <c r="A439" s="23"/>
      <c r="B439" s="23"/>
      <c r="C439" s="51"/>
      <c r="D439" s="24"/>
      <c r="E439" s="25"/>
      <c r="F439" s="25"/>
      <c r="G439" s="58"/>
      <c r="H439" s="58"/>
      <c r="I439" s="59"/>
      <c r="J439" s="59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25">
      <c r="A440" s="23"/>
      <c r="B440" s="23"/>
      <c r="C440" s="51"/>
      <c r="D440" s="24"/>
      <c r="E440" s="25"/>
      <c r="F440" s="25"/>
      <c r="G440" s="58"/>
      <c r="H440" s="58"/>
      <c r="I440" s="59"/>
      <c r="J440" s="59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25">
      <c r="A441" s="23"/>
      <c r="B441" s="23"/>
      <c r="C441" s="51"/>
      <c r="D441" s="24"/>
      <c r="E441" s="25"/>
      <c r="F441" s="25"/>
      <c r="G441" s="58"/>
      <c r="H441" s="58"/>
      <c r="I441" s="59"/>
      <c r="J441" s="59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25">
      <c r="A442" s="23"/>
      <c r="B442" s="23"/>
      <c r="C442" s="51"/>
      <c r="D442" s="24"/>
      <c r="E442" s="25"/>
      <c r="F442" s="25"/>
      <c r="G442" s="58"/>
      <c r="H442" s="58"/>
      <c r="I442" s="59"/>
      <c r="J442" s="59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25">
      <c r="A443" s="23"/>
      <c r="B443" s="23"/>
      <c r="C443" s="51"/>
      <c r="D443" s="24"/>
      <c r="E443" s="25"/>
      <c r="F443" s="25"/>
      <c r="G443" s="58"/>
      <c r="H443" s="58"/>
      <c r="I443" s="59"/>
      <c r="J443" s="59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25">
      <c r="A444" s="23"/>
      <c r="B444" s="23"/>
      <c r="C444" s="51"/>
      <c r="D444" s="24"/>
      <c r="E444" s="25"/>
      <c r="F444" s="25"/>
      <c r="G444" s="58"/>
      <c r="H444" s="58"/>
      <c r="I444" s="59"/>
      <c r="J444" s="59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25">
      <c r="A445" s="23"/>
      <c r="B445" s="23"/>
      <c r="C445" s="51"/>
      <c r="D445" s="24"/>
      <c r="E445" s="25"/>
      <c r="F445" s="25"/>
      <c r="G445" s="58"/>
      <c r="H445" s="58"/>
      <c r="I445" s="59"/>
      <c r="J445" s="59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25">
      <c r="A446" s="23"/>
      <c r="B446" s="23"/>
      <c r="C446" s="51"/>
      <c r="D446" s="24"/>
      <c r="E446" s="25"/>
      <c r="F446" s="25"/>
      <c r="G446" s="58"/>
      <c r="H446" s="58"/>
      <c r="I446" s="59"/>
      <c r="J446" s="59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25">
      <c r="A447" s="23"/>
      <c r="B447" s="23"/>
      <c r="C447" s="51"/>
      <c r="D447" s="24"/>
      <c r="E447" s="25"/>
      <c r="F447" s="25"/>
      <c r="G447" s="58"/>
      <c r="H447" s="58"/>
      <c r="I447" s="59"/>
      <c r="J447" s="59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25">
      <c r="A448" s="23"/>
      <c r="B448" s="23"/>
      <c r="C448" s="51"/>
      <c r="D448" s="24"/>
      <c r="E448" s="25"/>
      <c r="F448" s="25"/>
      <c r="G448" s="58"/>
      <c r="H448" s="58"/>
      <c r="I448" s="59"/>
      <c r="J448" s="59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25">
      <c r="A449" s="23"/>
      <c r="B449" s="23"/>
      <c r="C449" s="51"/>
      <c r="D449" s="24"/>
      <c r="E449" s="25"/>
      <c r="F449" s="25"/>
      <c r="G449" s="58"/>
      <c r="H449" s="58"/>
      <c r="I449" s="59"/>
      <c r="J449" s="59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25">
      <c r="A450" s="23"/>
      <c r="B450" s="23"/>
      <c r="C450" s="51"/>
      <c r="D450" s="24"/>
      <c r="E450" s="25"/>
      <c r="F450" s="25"/>
      <c r="G450" s="58"/>
      <c r="H450" s="58"/>
      <c r="I450" s="59"/>
      <c r="J450" s="59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25">
      <c r="A451" s="23"/>
      <c r="B451" s="23"/>
      <c r="C451" s="51"/>
      <c r="D451" s="24"/>
      <c r="E451" s="25"/>
      <c r="F451" s="25"/>
      <c r="G451" s="58"/>
      <c r="H451" s="58"/>
      <c r="I451" s="59"/>
      <c r="J451" s="59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25">
      <c r="A452" s="23"/>
      <c r="B452" s="23"/>
      <c r="C452" s="51"/>
      <c r="D452" s="24"/>
      <c r="E452" s="25"/>
      <c r="F452" s="25"/>
      <c r="G452" s="58"/>
      <c r="H452" s="58"/>
      <c r="I452" s="59"/>
      <c r="J452" s="59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25">
      <c r="A453" s="23"/>
      <c r="B453" s="23"/>
      <c r="C453" s="51"/>
      <c r="D453" s="24"/>
      <c r="E453" s="25"/>
      <c r="F453" s="25"/>
      <c r="G453" s="58"/>
      <c r="H453" s="58"/>
      <c r="I453" s="59"/>
      <c r="J453" s="59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25">
      <c r="A454" s="23"/>
      <c r="B454" s="23"/>
      <c r="C454" s="51"/>
      <c r="D454" s="24"/>
      <c r="E454" s="25"/>
      <c r="F454" s="25"/>
      <c r="G454" s="58"/>
      <c r="H454" s="58"/>
      <c r="I454" s="59"/>
      <c r="J454" s="59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25">
      <c r="A455" s="23"/>
      <c r="B455" s="23"/>
      <c r="C455" s="51"/>
      <c r="D455" s="24"/>
      <c r="E455" s="25"/>
      <c r="F455" s="25"/>
      <c r="G455" s="58"/>
      <c r="H455" s="58"/>
      <c r="I455" s="59"/>
      <c r="J455" s="59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25">
      <c r="A456" s="23"/>
      <c r="B456" s="23"/>
      <c r="C456" s="51"/>
      <c r="D456" s="24"/>
      <c r="E456" s="25"/>
      <c r="F456" s="25"/>
      <c r="G456" s="58"/>
      <c r="H456" s="58"/>
      <c r="I456" s="59"/>
      <c r="J456" s="59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25">
      <c r="A457" s="23"/>
      <c r="B457" s="23"/>
      <c r="C457" s="51"/>
      <c r="D457" s="24"/>
      <c r="E457" s="25"/>
      <c r="F457" s="25"/>
      <c r="G457" s="58"/>
      <c r="H457" s="58"/>
      <c r="I457" s="59"/>
      <c r="J457" s="59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25">
      <c r="A458" s="23"/>
      <c r="B458" s="23"/>
      <c r="C458" s="51"/>
      <c r="D458" s="24"/>
      <c r="E458" s="25"/>
      <c r="F458" s="25"/>
      <c r="G458" s="58"/>
      <c r="H458" s="58"/>
      <c r="I458" s="59"/>
      <c r="J458" s="59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25">
      <c r="A459" s="23"/>
      <c r="B459" s="23"/>
      <c r="C459" s="51"/>
      <c r="D459" s="24"/>
      <c r="E459" s="25"/>
      <c r="F459" s="25"/>
      <c r="G459" s="58"/>
      <c r="H459" s="58"/>
      <c r="I459" s="59"/>
      <c r="J459" s="59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25">
      <c r="A460" s="23"/>
      <c r="B460" s="23"/>
      <c r="C460" s="51"/>
      <c r="D460" s="24"/>
      <c r="E460" s="25"/>
      <c r="F460" s="25"/>
      <c r="G460" s="58"/>
      <c r="H460" s="58"/>
      <c r="I460" s="59"/>
      <c r="J460" s="59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25">
      <c r="A461" s="23"/>
      <c r="B461" s="23"/>
      <c r="C461" s="51"/>
      <c r="D461" s="24"/>
      <c r="E461" s="25"/>
      <c r="F461" s="25"/>
      <c r="G461" s="58"/>
      <c r="H461" s="58"/>
      <c r="I461" s="59"/>
      <c r="J461" s="59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25">
      <c r="A462" s="23"/>
      <c r="B462" s="23"/>
      <c r="C462" s="51"/>
      <c r="D462" s="24"/>
      <c r="E462" s="25"/>
      <c r="F462" s="25"/>
      <c r="G462" s="58"/>
      <c r="H462" s="58"/>
      <c r="I462" s="59"/>
      <c r="J462" s="59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25">
      <c r="A463" s="23"/>
      <c r="B463" s="23"/>
      <c r="C463" s="51"/>
      <c r="D463" s="24"/>
      <c r="E463" s="25"/>
      <c r="F463" s="25"/>
      <c r="G463" s="58"/>
      <c r="H463" s="58"/>
      <c r="I463" s="59"/>
      <c r="J463" s="59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25">
      <c r="A464" s="23"/>
      <c r="B464" s="23"/>
      <c r="C464" s="51"/>
      <c r="D464" s="24"/>
      <c r="E464" s="25"/>
      <c r="F464" s="25"/>
      <c r="G464" s="58"/>
      <c r="H464" s="58"/>
      <c r="I464" s="59"/>
      <c r="J464" s="59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25">
      <c r="A465" s="23"/>
      <c r="B465" s="23"/>
      <c r="C465" s="51"/>
      <c r="D465" s="24"/>
      <c r="E465" s="25"/>
      <c r="F465" s="25"/>
      <c r="G465" s="58"/>
      <c r="H465" s="58"/>
      <c r="I465" s="59"/>
      <c r="J465" s="59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25">
      <c r="A466" s="23"/>
      <c r="B466" s="23"/>
      <c r="C466" s="51"/>
      <c r="D466" s="24"/>
      <c r="E466" s="25"/>
      <c r="F466" s="25"/>
      <c r="G466" s="58"/>
      <c r="H466" s="58"/>
      <c r="I466" s="59"/>
      <c r="J466" s="59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25">
      <c r="A467" s="23"/>
      <c r="B467" s="23"/>
      <c r="C467" s="51"/>
      <c r="D467" s="24"/>
      <c r="E467" s="25"/>
      <c r="F467" s="25"/>
      <c r="G467" s="58"/>
      <c r="H467" s="58"/>
      <c r="I467" s="59"/>
      <c r="J467" s="59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25">
      <c r="A468" s="23"/>
      <c r="B468" s="23"/>
      <c r="C468" s="51"/>
      <c r="D468" s="24"/>
      <c r="E468" s="25"/>
      <c r="F468" s="25"/>
      <c r="G468" s="58"/>
      <c r="H468" s="58"/>
      <c r="I468" s="59"/>
      <c r="J468" s="59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25">
      <c r="A469" s="23"/>
      <c r="B469" s="23"/>
      <c r="C469" s="51"/>
      <c r="D469" s="24"/>
      <c r="E469" s="25"/>
      <c r="F469" s="25"/>
      <c r="G469" s="58"/>
      <c r="H469" s="58"/>
      <c r="I469" s="59"/>
      <c r="J469" s="59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25">
      <c r="A470" s="23"/>
      <c r="B470" s="23"/>
      <c r="C470" s="51"/>
      <c r="D470" s="24"/>
      <c r="E470" s="25"/>
      <c r="F470" s="25"/>
      <c r="G470" s="58"/>
      <c r="H470" s="58"/>
      <c r="I470" s="59"/>
      <c r="J470" s="59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25">
      <c r="A471" s="23"/>
      <c r="B471" s="23"/>
      <c r="C471" s="51"/>
      <c r="D471" s="24"/>
      <c r="E471" s="25"/>
      <c r="F471" s="25"/>
      <c r="G471" s="58"/>
      <c r="H471" s="58"/>
      <c r="I471" s="59"/>
      <c r="J471" s="59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25">
      <c r="A472" s="23"/>
      <c r="B472" s="23"/>
      <c r="C472" s="51"/>
      <c r="D472" s="24"/>
      <c r="E472" s="25"/>
      <c r="F472" s="25"/>
      <c r="G472" s="58"/>
      <c r="H472" s="58"/>
      <c r="I472" s="59"/>
      <c r="J472" s="59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25">
      <c r="A473" s="23"/>
      <c r="B473" s="23"/>
      <c r="C473" s="51"/>
      <c r="D473" s="24"/>
      <c r="E473" s="25"/>
      <c r="F473" s="25"/>
      <c r="G473" s="58"/>
      <c r="H473" s="58"/>
      <c r="I473" s="59"/>
      <c r="J473" s="59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25">
      <c r="A474" s="23"/>
      <c r="B474" s="23"/>
      <c r="C474" s="51"/>
      <c r="D474" s="24"/>
      <c r="E474" s="25"/>
      <c r="F474" s="25"/>
      <c r="G474" s="58"/>
      <c r="H474" s="58"/>
      <c r="I474" s="59"/>
      <c r="J474" s="59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25">
      <c r="A475" s="23"/>
      <c r="B475" s="23"/>
      <c r="C475" s="51"/>
      <c r="D475" s="24"/>
      <c r="E475" s="25"/>
      <c r="F475" s="25"/>
      <c r="G475" s="58"/>
      <c r="H475" s="58"/>
      <c r="I475" s="59"/>
      <c r="J475" s="59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25">
      <c r="A476" s="23"/>
      <c r="B476" s="23"/>
      <c r="C476" s="51"/>
      <c r="D476" s="24"/>
      <c r="E476" s="25"/>
      <c r="F476" s="25"/>
      <c r="G476" s="58"/>
      <c r="H476" s="58"/>
      <c r="I476" s="59"/>
      <c r="J476" s="59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25">
      <c r="A477" s="23"/>
      <c r="B477" s="23"/>
      <c r="C477" s="51"/>
      <c r="D477" s="24"/>
      <c r="E477" s="25"/>
      <c r="F477" s="25"/>
      <c r="G477" s="58"/>
      <c r="H477" s="58"/>
      <c r="I477" s="59"/>
      <c r="J477" s="59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25">
      <c r="A478" s="23"/>
      <c r="B478" s="23"/>
      <c r="C478" s="51"/>
      <c r="D478" s="24"/>
      <c r="E478" s="25"/>
      <c r="F478" s="25"/>
      <c r="G478" s="58"/>
      <c r="H478" s="58"/>
      <c r="I478" s="59"/>
      <c r="J478" s="59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25">
      <c r="A479" s="23"/>
      <c r="B479" s="23"/>
      <c r="C479" s="51"/>
      <c r="D479" s="24"/>
      <c r="E479" s="25"/>
      <c r="F479" s="25"/>
      <c r="G479" s="58"/>
      <c r="H479" s="58"/>
      <c r="I479" s="59"/>
      <c r="J479" s="59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25">
      <c r="A480" s="23"/>
      <c r="B480" s="23"/>
      <c r="C480" s="51"/>
      <c r="D480" s="24"/>
      <c r="E480" s="25"/>
      <c r="F480" s="25"/>
      <c r="G480" s="58"/>
      <c r="H480" s="58"/>
      <c r="I480" s="59"/>
      <c r="J480" s="59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25">
      <c r="A481" s="23"/>
      <c r="B481" s="23"/>
      <c r="C481" s="51"/>
      <c r="D481" s="24"/>
      <c r="E481" s="25"/>
      <c r="F481" s="25"/>
      <c r="G481" s="58"/>
      <c r="H481" s="58"/>
      <c r="I481" s="59"/>
      <c r="J481" s="59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25">
      <c r="A482" s="23"/>
      <c r="B482" s="23"/>
      <c r="C482" s="51"/>
      <c r="D482" s="24"/>
      <c r="E482" s="25"/>
      <c r="F482" s="25"/>
      <c r="G482" s="58"/>
      <c r="H482" s="58"/>
      <c r="I482" s="59"/>
      <c r="J482" s="59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25">
      <c r="A483" s="23"/>
      <c r="B483" s="23"/>
      <c r="C483" s="51"/>
      <c r="D483" s="24"/>
      <c r="E483" s="25"/>
      <c r="F483" s="25"/>
      <c r="G483" s="58"/>
      <c r="H483" s="58"/>
      <c r="I483" s="59"/>
      <c r="J483" s="59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25">
      <c r="A484" s="23"/>
      <c r="B484" s="23"/>
      <c r="C484" s="51"/>
      <c r="D484" s="24"/>
      <c r="E484" s="25"/>
      <c r="F484" s="25"/>
      <c r="G484" s="58"/>
      <c r="H484" s="58"/>
      <c r="I484" s="59"/>
      <c r="J484" s="59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25">
      <c r="A485" s="23"/>
      <c r="B485" s="23"/>
      <c r="C485" s="51"/>
      <c r="D485" s="24"/>
      <c r="E485" s="25"/>
      <c r="F485" s="25"/>
      <c r="G485" s="58"/>
      <c r="H485" s="58"/>
      <c r="I485" s="59"/>
      <c r="J485" s="59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25">
      <c r="A486" s="23"/>
      <c r="B486" s="23"/>
      <c r="C486" s="51"/>
      <c r="D486" s="24"/>
      <c r="E486" s="25"/>
      <c r="F486" s="25"/>
      <c r="G486" s="58"/>
      <c r="H486" s="58"/>
      <c r="I486" s="59"/>
      <c r="J486" s="59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25">
      <c r="A487" s="23"/>
      <c r="B487" s="23"/>
      <c r="C487" s="51"/>
      <c r="D487" s="24"/>
      <c r="E487" s="25"/>
      <c r="F487" s="25"/>
      <c r="G487" s="58"/>
      <c r="H487" s="58"/>
      <c r="I487" s="59"/>
      <c r="J487" s="59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25">
      <c r="A488" s="23"/>
      <c r="B488" s="23"/>
      <c r="C488" s="51"/>
      <c r="D488" s="24"/>
      <c r="E488" s="25"/>
      <c r="F488" s="25"/>
      <c r="G488" s="58"/>
      <c r="H488" s="58"/>
      <c r="I488" s="59"/>
      <c r="J488" s="59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25">
      <c r="A489" s="23"/>
      <c r="B489" s="23"/>
      <c r="C489" s="51"/>
      <c r="D489" s="24"/>
      <c r="E489" s="25"/>
      <c r="F489" s="25"/>
      <c r="G489" s="58"/>
      <c r="H489" s="58"/>
      <c r="I489" s="59"/>
      <c r="J489" s="59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25">
      <c r="A490" s="23"/>
      <c r="B490" s="23"/>
      <c r="C490" s="51"/>
      <c r="D490" s="24"/>
      <c r="E490" s="25"/>
      <c r="F490" s="25"/>
      <c r="G490" s="58"/>
      <c r="H490" s="58"/>
      <c r="I490" s="59"/>
      <c r="J490" s="59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25">
      <c r="A491" s="23"/>
      <c r="B491" s="23"/>
      <c r="C491" s="51"/>
      <c r="D491" s="24"/>
      <c r="E491" s="25"/>
      <c r="F491" s="25"/>
      <c r="G491" s="58"/>
      <c r="H491" s="58"/>
      <c r="I491" s="59"/>
      <c r="J491" s="59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25">
      <c r="A492" s="23"/>
      <c r="B492" s="23"/>
      <c r="C492" s="51"/>
      <c r="D492" s="24"/>
      <c r="E492" s="25"/>
      <c r="F492" s="25"/>
      <c r="G492" s="58"/>
      <c r="H492" s="58"/>
      <c r="I492" s="59"/>
      <c r="J492" s="59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25">
      <c r="A493" s="23"/>
      <c r="B493" s="23"/>
      <c r="C493" s="51"/>
      <c r="D493" s="24"/>
      <c r="E493" s="25"/>
      <c r="F493" s="25"/>
      <c r="G493" s="58"/>
      <c r="H493" s="58"/>
      <c r="I493" s="59"/>
      <c r="J493" s="59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25">
      <c r="A494" s="23"/>
      <c r="B494" s="23"/>
      <c r="C494" s="51"/>
      <c r="D494" s="24"/>
      <c r="E494" s="25"/>
      <c r="F494" s="25"/>
      <c r="G494" s="58"/>
      <c r="H494" s="58"/>
      <c r="I494" s="59"/>
      <c r="J494" s="59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25">
      <c r="A495" s="23"/>
      <c r="B495" s="23"/>
      <c r="C495" s="51"/>
      <c r="D495" s="24"/>
      <c r="E495" s="25"/>
      <c r="F495" s="25"/>
      <c r="G495" s="58"/>
      <c r="H495" s="58"/>
      <c r="I495" s="59"/>
      <c r="J495" s="59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25">
      <c r="A496" s="23"/>
      <c r="B496" s="23"/>
      <c r="C496" s="51"/>
      <c r="D496" s="24"/>
      <c r="E496" s="25"/>
      <c r="F496" s="25"/>
      <c r="G496" s="58"/>
      <c r="H496" s="58"/>
      <c r="I496" s="59"/>
      <c r="J496" s="59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25">
      <c r="A497" s="23"/>
      <c r="B497" s="23"/>
      <c r="C497" s="51"/>
      <c r="D497" s="24"/>
      <c r="E497" s="25"/>
      <c r="F497" s="25"/>
      <c r="G497" s="58"/>
      <c r="H497" s="58"/>
      <c r="I497" s="59"/>
      <c r="J497" s="59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25">
      <c r="A498" s="23"/>
      <c r="B498" s="23"/>
      <c r="C498" s="51"/>
      <c r="D498" s="24"/>
      <c r="E498" s="25"/>
      <c r="F498" s="25"/>
      <c r="G498" s="58"/>
      <c r="H498" s="58"/>
      <c r="I498" s="59"/>
      <c r="J498" s="59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25">
      <c r="A499" s="23"/>
      <c r="B499" s="23"/>
      <c r="C499" s="51"/>
      <c r="D499" s="24"/>
      <c r="E499" s="25"/>
      <c r="F499" s="25"/>
      <c r="G499" s="58"/>
      <c r="H499" s="58"/>
      <c r="I499" s="59"/>
      <c r="J499" s="59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25">
      <c r="A500" s="23"/>
      <c r="B500" s="23"/>
      <c r="C500" s="51"/>
      <c r="D500" s="24"/>
      <c r="E500" s="25"/>
      <c r="F500" s="25"/>
      <c r="G500" s="58"/>
      <c r="H500" s="58"/>
      <c r="I500" s="59"/>
      <c r="J500" s="59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25">
      <c r="A501" s="23"/>
      <c r="B501" s="23"/>
      <c r="C501" s="51"/>
      <c r="D501" s="24"/>
      <c r="E501" s="25"/>
      <c r="F501" s="25"/>
      <c r="G501" s="58"/>
      <c r="H501" s="58"/>
      <c r="I501" s="59"/>
      <c r="J501" s="59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25">
      <c r="A502" s="23"/>
      <c r="B502" s="23"/>
      <c r="C502" s="51"/>
      <c r="D502" s="24"/>
      <c r="E502" s="25"/>
      <c r="F502" s="25"/>
      <c r="G502" s="58"/>
      <c r="H502" s="58"/>
      <c r="I502" s="59"/>
      <c r="J502" s="59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25">
      <c r="A503" s="23"/>
      <c r="B503" s="23"/>
      <c r="C503" s="51"/>
      <c r="D503" s="24"/>
      <c r="E503" s="25"/>
      <c r="F503" s="25"/>
      <c r="G503" s="58"/>
      <c r="H503" s="58"/>
      <c r="I503" s="59"/>
      <c r="J503" s="59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25">
      <c r="A504" s="23"/>
      <c r="B504" s="23"/>
      <c r="C504" s="51"/>
      <c r="D504" s="24"/>
      <c r="E504" s="25"/>
      <c r="F504" s="25"/>
      <c r="G504" s="58"/>
      <c r="H504" s="58"/>
      <c r="I504" s="59"/>
      <c r="J504" s="59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25">
      <c r="A505" s="23"/>
      <c r="B505" s="23"/>
      <c r="C505" s="51"/>
      <c r="D505" s="24"/>
      <c r="E505" s="25"/>
      <c r="F505" s="25"/>
      <c r="G505" s="58"/>
      <c r="H505" s="58"/>
      <c r="I505" s="59"/>
      <c r="J505" s="59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25">
      <c r="A506" s="23"/>
      <c r="B506" s="23"/>
      <c r="C506" s="51"/>
      <c r="D506" s="24"/>
      <c r="E506" s="25"/>
      <c r="F506" s="25"/>
      <c r="G506" s="58"/>
      <c r="H506" s="58"/>
      <c r="I506" s="59"/>
      <c r="J506" s="59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25">
      <c r="A507" s="23"/>
      <c r="B507" s="23"/>
      <c r="C507" s="51"/>
      <c r="D507" s="24"/>
      <c r="E507" s="25"/>
      <c r="F507" s="25"/>
      <c r="G507" s="58"/>
      <c r="H507" s="58"/>
      <c r="I507" s="59"/>
      <c r="J507" s="59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25">
      <c r="A508" s="23"/>
      <c r="B508" s="23"/>
      <c r="C508" s="51"/>
      <c r="D508" s="24"/>
      <c r="E508" s="25"/>
      <c r="F508" s="25"/>
      <c r="G508" s="58"/>
      <c r="H508" s="58"/>
      <c r="I508" s="59"/>
      <c r="J508" s="59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25">
      <c r="A509" s="23"/>
      <c r="B509" s="23"/>
      <c r="C509" s="51"/>
      <c r="D509" s="24"/>
      <c r="E509" s="25"/>
      <c r="F509" s="25"/>
      <c r="G509" s="58"/>
      <c r="H509" s="58"/>
      <c r="I509" s="59"/>
      <c r="J509" s="59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25">
      <c r="A510" s="23"/>
      <c r="B510" s="23"/>
      <c r="C510" s="51"/>
      <c r="D510" s="24"/>
      <c r="E510" s="25"/>
      <c r="F510" s="25"/>
      <c r="G510" s="58"/>
      <c r="H510" s="58"/>
      <c r="I510" s="59"/>
      <c r="J510" s="59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25">
      <c r="A511" s="23"/>
      <c r="B511" s="23"/>
      <c r="C511" s="51"/>
      <c r="D511" s="24"/>
      <c r="E511" s="25"/>
      <c r="F511" s="25"/>
      <c r="G511" s="58"/>
      <c r="H511" s="58"/>
      <c r="I511" s="59"/>
      <c r="J511" s="59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25">
      <c r="A512" s="23"/>
      <c r="B512" s="23"/>
      <c r="C512" s="51"/>
      <c r="D512" s="24"/>
      <c r="E512" s="25"/>
      <c r="F512" s="25"/>
      <c r="G512" s="58"/>
      <c r="H512" s="58"/>
      <c r="I512" s="59"/>
      <c r="J512" s="59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25">
      <c r="A513" s="23"/>
      <c r="B513" s="23"/>
      <c r="C513" s="51"/>
      <c r="D513" s="24"/>
      <c r="E513" s="25"/>
      <c r="F513" s="25"/>
      <c r="G513" s="58"/>
      <c r="H513" s="58"/>
      <c r="I513" s="59"/>
      <c r="J513" s="59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25">
      <c r="A514" s="23"/>
      <c r="B514" s="23"/>
      <c r="C514" s="51"/>
      <c r="D514" s="24"/>
      <c r="E514" s="25"/>
      <c r="F514" s="25"/>
      <c r="G514" s="58"/>
      <c r="H514" s="58"/>
      <c r="I514" s="59"/>
      <c r="J514" s="59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25">
      <c r="A515" s="23"/>
      <c r="B515" s="23"/>
      <c r="C515" s="51"/>
      <c r="D515" s="24"/>
      <c r="E515" s="25"/>
      <c r="F515" s="25"/>
      <c r="G515" s="58"/>
      <c r="H515" s="58"/>
      <c r="I515" s="59"/>
      <c r="J515" s="59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25">
      <c r="A516" s="23"/>
      <c r="B516" s="23"/>
      <c r="C516" s="51"/>
      <c r="D516" s="24"/>
      <c r="E516" s="25"/>
      <c r="F516" s="25"/>
      <c r="G516" s="58"/>
      <c r="H516" s="58"/>
      <c r="I516" s="59"/>
      <c r="J516" s="59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25">
      <c r="A517" s="23"/>
      <c r="B517" s="23"/>
      <c r="C517" s="51"/>
      <c r="D517" s="24"/>
      <c r="E517" s="25"/>
      <c r="F517" s="25"/>
      <c r="G517" s="58"/>
      <c r="H517" s="58"/>
      <c r="I517" s="59"/>
      <c r="J517" s="59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25">
      <c r="A518" s="23"/>
      <c r="B518" s="23"/>
      <c r="C518" s="51"/>
      <c r="D518" s="24"/>
      <c r="E518" s="25"/>
      <c r="F518" s="25"/>
      <c r="G518" s="58"/>
      <c r="H518" s="58"/>
      <c r="I518" s="59"/>
      <c r="J518" s="59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25">
      <c r="A519" s="23"/>
      <c r="B519" s="23"/>
      <c r="C519" s="51"/>
      <c r="D519" s="24"/>
      <c r="E519" s="25"/>
      <c r="F519" s="25"/>
      <c r="G519" s="58"/>
      <c r="H519" s="58"/>
      <c r="I519" s="59"/>
      <c r="J519" s="59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25">
      <c r="A520" s="23"/>
      <c r="B520" s="23"/>
      <c r="C520" s="51"/>
      <c r="D520" s="24"/>
      <c r="E520" s="25"/>
      <c r="F520" s="25"/>
      <c r="G520" s="58"/>
      <c r="H520" s="58"/>
      <c r="I520" s="59"/>
      <c r="J520" s="59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25">
      <c r="A521" s="23"/>
      <c r="B521" s="23"/>
      <c r="C521" s="51"/>
      <c r="D521" s="24"/>
      <c r="E521" s="25"/>
      <c r="F521" s="25"/>
      <c r="G521" s="58"/>
      <c r="H521" s="58"/>
      <c r="I521" s="59"/>
      <c r="J521" s="59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25">
      <c r="A522" s="23"/>
      <c r="B522" s="23"/>
      <c r="C522" s="51"/>
      <c r="D522" s="24"/>
      <c r="E522" s="25"/>
      <c r="F522" s="25"/>
      <c r="G522" s="58"/>
      <c r="H522" s="58"/>
      <c r="I522" s="59"/>
      <c r="J522" s="59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25">
      <c r="A523" s="23"/>
      <c r="B523" s="23"/>
      <c r="C523" s="51"/>
      <c r="D523" s="24"/>
      <c r="E523" s="25"/>
      <c r="F523" s="25"/>
      <c r="G523" s="58"/>
      <c r="H523" s="58"/>
      <c r="I523" s="59"/>
      <c r="J523" s="59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25">
      <c r="A524" s="23"/>
      <c r="B524" s="23"/>
      <c r="C524" s="51"/>
      <c r="D524" s="24"/>
      <c r="E524" s="25"/>
      <c r="F524" s="25"/>
      <c r="G524" s="58"/>
      <c r="H524" s="58"/>
      <c r="I524" s="59"/>
      <c r="J524" s="59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25">
      <c r="A525" s="23"/>
      <c r="B525" s="23"/>
      <c r="C525" s="51"/>
      <c r="D525" s="24"/>
      <c r="E525" s="25"/>
      <c r="F525" s="25"/>
      <c r="G525" s="58"/>
      <c r="H525" s="58"/>
      <c r="I525" s="59"/>
      <c r="J525" s="59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25">
      <c r="A526" s="23"/>
      <c r="B526" s="23"/>
      <c r="C526" s="51"/>
      <c r="D526" s="24"/>
      <c r="E526" s="25"/>
      <c r="F526" s="25"/>
      <c r="G526" s="58"/>
      <c r="H526" s="58"/>
      <c r="I526" s="59"/>
      <c r="J526" s="59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25">
      <c r="A527" s="23"/>
      <c r="B527" s="23"/>
      <c r="C527" s="51"/>
      <c r="D527" s="24"/>
      <c r="E527" s="25"/>
      <c r="F527" s="25"/>
      <c r="G527" s="58"/>
      <c r="H527" s="58"/>
      <c r="I527" s="59"/>
      <c r="J527" s="59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25">
      <c r="A528" s="23"/>
      <c r="B528" s="23"/>
      <c r="C528" s="51"/>
      <c r="D528" s="24"/>
      <c r="E528" s="25"/>
      <c r="F528" s="25"/>
      <c r="G528" s="58"/>
      <c r="H528" s="58"/>
      <c r="I528" s="59"/>
      <c r="J528" s="59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25">
      <c r="A529" s="23"/>
      <c r="B529" s="23"/>
      <c r="C529" s="51"/>
      <c r="D529" s="24"/>
      <c r="E529" s="25"/>
      <c r="F529" s="25"/>
      <c r="G529" s="58"/>
      <c r="H529" s="58"/>
      <c r="I529" s="59"/>
      <c r="J529" s="59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25">
      <c r="A530" s="23"/>
      <c r="B530" s="23"/>
      <c r="C530" s="51"/>
      <c r="D530" s="24"/>
      <c r="E530" s="25"/>
      <c r="F530" s="25"/>
      <c r="G530" s="58"/>
      <c r="H530" s="58"/>
      <c r="I530" s="59"/>
      <c r="J530" s="59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25">
      <c r="A531" s="23"/>
      <c r="B531" s="23"/>
      <c r="C531" s="51"/>
      <c r="D531" s="24"/>
      <c r="E531" s="25"/>
      <c r="F531" s="25"/>
      <c r="G531" s="58"/>
      <c r="H531" s="58"/>
      <c r="I531" s="59"/>
      <c r="J531" s="59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25">
      <c r="A532" s="23"/>
      <c r="B532" s="23"/>
      <c r="C532" s="51"/>
      <c r="D532" s="24"/>
      <c r="E532" s="25"/>
      <c r="F532" s="25"/>
      <c r="G532" s="58"/>
      <c r="H532" s="58"/>
      <c r="I532" s="59"/>
      <c r="J532" s="59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25">
      <c r="A533" s="23"/>
      <c r="B533" s="23"/>
      <c r="C533" s="51"/>
      <c r="D533" s="24"/>
      <c r="E533" s="25"/>
      <c r="F533" s="25"/>
      <c r="G533" s="58"/>
      <c r="H533" s="58"/>
      <c r="I533" s="59"/>
      <c r="J533" s="59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25">
      <c r="A534" s="23"/>
      <c r="B534" s="23"/>
      <c r="C534" s="51"/>
      <c r="D534" s="24"/>
      <c r="E534" s="25"/>
      <c r="F534" s="25"/>
      <c r="G534" s="58"/>
      <c r="H534" s="58"/>
      <c r="I534" s="59"/>
      <c r="J534" s="59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25">
      <c r="A535" s="23"/>
      <c r="B535" s="23"/>
      <c r="C535" s="51"/>
      <c r="D535" s="24"/>
      <c r="E535" s="25"/>
      <c r="F535" s="25"/>
      <c r="G535" s="58"/>
      <c r="H535" s="58"/>
      <c r="I535" s="59"/>
      <c r="J535" s="59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25">
      <c r="A536" s="23"/>
      <c r="B536" s="23"/>
      <c r="C536" s="51"/>
      <c r="D536" s="24"/>
      <c r="E536" s="25"/>
      <c r="F536" s="25"/>
      <c r="G536" s="58"/>
      <c r="H536" s="58"/>
      <c r="I536" s="59"/>
      <c r="J536" s="59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25">
      <c r="A537" s="23"/>
      <c r="B537" s="23"/>
      <c r="C537" s="51"/>
      <c r="D537" s="24"/>
      <c r="E537" s="25"/>
      <c r="F537" s="25"/>
      <c r="G537" s="58"/>
      <c r="H537" s="58"/>
      <c r="I537" s="59"/>
      <c r="J537" s="59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25">
      <c r="A538" s="23"/>
      <c r="B538" s="23"/>
      <c r="C538" s="51"/>
      <c r="D538" s="24"/>
      <c r="E538" s="25"/>
      <c r="F538" s="25"/>
      <c r="G538" s="58"/>
      <c r="H538" s="58"/>
      <c r="I538" s="59"/>
      <c r="J538" s="59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25">
      <c r="A539" s="23"/>
      <c r="B539" s="23"/>
      <c r="C539" s="51"/>
      <c r="D539" s="24"/>
      <c r="E539" s="25"/>
      <c r="F539" s="25"/>
      <c r="G539" s="58"/>
      <c r="H539" s="58"/>
      <c r="I539" s="59"/>
      <c r="J539" s="59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25">
      <c r="A540" s="23"/>
      <c r="B540" s="23"/>
      <c r="C540" s="51"/>
      <c r="D540" s="24"/>
      <c r="E540" s="25"/>
      <c r="F540" s="25"/>
      <c r="G540" s="58"/>
      <c r="H540" s="58"/>
      <c r="I540" s="59"/>
      <c r="J540" s="59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25">
      <c r="A541" s="23"/>
      <c r="B541" s="23"/>
      <c r="C541" s="51"/>
      <c r="D541" s="24"/>
      <c r="E541" s="25"/>
      <c r="F541" s="25"/>
      <c r="G541" s="58"/>
      <c r="H541" s="58"/>
      <c r="I541" s="59"/>
      <c r="J541" s="59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25">
      <c r="A542" s="23"/>
      <c r="B542" s="23"/>
      <c r="C542" s="51"/>
      <c r="D542" s="24"/>
      <c r="E542" s="25"/>
      <c r="F542" s="25"/>
      <c r="G542" s="58"/>
      <c r="H542" s="58"/>
      <c r="I542" s="59"/>
      <c r="J542" s="59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25">
      <c r="A543" s="23"/>
      <c r="B543" s="23"/>
      <c r="C543" s="51"/>
      <c r="D543" s="24"/>
      <c r="E543" s="25"/>
      <c r="F543" s="25"/>
      <c r="G543" s="58"/>
      <c r="H543" s="58"/>
      <c r="I543" s="59"/>
      <c r="J543" s="59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25">
      <c r="A544" s="23"/>
      <c r="B544" s="23"/>
      <c r="C544" s="51"/>
      <c r="D544" s="24"/>
      <c r="E544" s="25"/>
      <c r="F544" s="25"/>
      <c r="G544" s="58"/>
      <c r="H544" s="58"/>
      <c r="I544" s="59"/>
      <c r="J544" s="59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25">
      <c r="A545" s="23"/>
      <c r="B545" s="23"/>
      <c r="C545" s="51"/>
      <c r="D545" s="24"/>
      <c r="E545" s="25"/>
      <c r="F545" s="25"/>
      <c r="G545" s="58"/>
      <c r="H545" s="58"/>
      <c r="I545" s="59"/>
      <c r="J545" s="59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25">
      <c r="A546" s="23"/>
      <c r="B546" s="23"/>
      <c r="C546" s="51"/>
      <c r="D546" s="24"/>
      <c r="E546" s="25"/>
      <c r="F546" s="25"/>
      <c r="G546" s="58"/>
      <c r="H546" s="58"/>
      <c r="I546" s="59"/>
      <c r="J546" s="59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25">
      <c r="A547" s="23"/>
      <c r="B547" s="23"/>
      <c r="C547" s="51"/>
      <c r="D547" s="24"/>
      <c r="E547" s="25"/>
      <c r="F547" s="25"/>
      <c r="G547" s="58"/>
      <c r="H547" s="58"/>
      <c r="I547" s="59"/>
      <c r="J547" s="59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25">
      <c r="A548" s="23"/>
      <c r="B548" s="23"/>
      <c r="C548" s="51"/>
      <c r="D548" s="24"/>
      <c r="E548" s="25"/>
      <c r="F548" s="25"/>
      <c r="G548" s="58"/>
      <c r="H548" s="58"/>
      <c r="I548" s="59"/>
      <c r="J548" s="59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25">
      <c r="A549" s="23"/>
      <c r="B549" s="23"/>
      <c r="C549" s="51"/>
      <c r="D549" s="24"/>
      <c r="E549" s="25"/>
      <c r="F549" s="25"/>
      <c r="G549" s="58"/>
      <c r="H549" s="58"/>
      <c r="I549" s="59"/>
      <c r="J549" s="59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25">
      <c r="A550" s="23"/>
      <c r="B550" s="23"/>
      <c r="C550" s="51"/>
      <c r="D550" s="24"/>
      <c r="E550" s="25"/>
      <c r="F550" s="25"/>
      <c r="G550" s="58"/>
      <c r="H550" s="58"/>
      <c r="I550" s="59"/>
      <c r="J550" s="59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25">
      <c r="A551" s="23"/>
      <c r="B551" s="23"/>
      <c r="C551" s="51"/>
      <c r="D551" s="24"/>
      <c r="E551" s="25"/>
      <c r="F551" s="25"/>
      <c r="G551" s="58"/>
      <c r="H551" s="58"/>
      <c r="I551" s="59"/>
      <c r="J551" s="59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25">
      <c r="A552" s="23"/>
      <c r="B552" s="23"/>
      <c r="C552" s="51"/>
      <c r="D552" s="24"/>
      <c r="E552" s="25"/>
      <c r="F552" s="25"/>
      <c r="G552" s="58"/>
      <c r="H552" s="58"/>
      <c r="I552" s="59"/>
      <c r="J552" s="59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25">
      <c r="A553" s="23"/>
      <c r="B553" s="23"/>
      <c r="C553" s="51"/>
      <c r="D553" s="24"/>
      <c r="E553" s="25"/>
      <c r="F553" s="25"/>
      <c r="G553" s="58"/>
      <c r="H553" s="58"/>
      <c r="I553" s="59"/>
      <c r="J553" s="59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25">
      <c r="A554" s="23"/>
      <c r="B554" s="23"/>
      <c r="C554" s="51"/>
      <c r="D554" s="24"/>
      <c r="E554" s="25"/>
      <c r="F554" s="25"/>
      <c r="G554" s="58"/>
      <c r="H554" s="58"/>
      <c r="I554" s="59"/>
      <c r="J554" s="59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25">
      <c r="A555" s="23"/>
      <c r="B555" s="23"/>
      <c r="C555" s="51"/>
      <c r="D555" s="24"/>
      <c r="E555" s="25"/>
      <c r="F555" s="25"/>
      <c r="G555" s="58"/>
      <c r="H555" s="58"/>
      <c r="I555" s="59"/>
      <c r="J555" s="59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25">
      <c r="A556" s="23"/>
      <c r="B556" s="23"/>
      <c r="C556" s="51"/>
      <c r="D556" s="24"/>
      <c r="E556" s="25"/>
      <c r="F556" s="25"/>
      <c r="G556" s="58"/>
      <c r="H556" s="58"/>
      <c r="I556" s="59"/>
      <c r="J556" s="59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25">
      <c r="A557" s="23"/>
      <c r="B557" s="23"/>
      <c r="C557" s="51"/>
      <c r="D557" s="24"/>
      <c r="E557" s="25"/>
      <c r="F557" s="25"/>
      <c r="G557" s="58"/>
      <c r="H557" s="58"/>
      <c r="I557" s="59"/>
      <c r="J557" s="59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25">
      <c r="A558" s="23"/>
      <c r="B558" s="23"/>
      <c r="C558" s="51"/>
      <c r="D558" s="24"/>
      <c r="E558" s="25"/>
      <c r="F558" s="25"/>
      <c r="G558" s="58"/>
      <c r="H558" s="58"/>
      <c r="I558" s="59"/>
      <c r="J558" s="59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25">
      <c r="A559" s="23"/>
      <c r="B559" s="23"/>
      <c r="C559" s="51"/>
      <c r="D559" s="24"/>
      <c r="E559" s="25"/>
      <c r="F559" s="25"/>
      <c r="G559" s="58"/>
      <c r="H559" s="58"/>
      <c r="I559" s="59"/>
      <c r="J559" s="59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25">
      <c r="A560" s="23"/>
      <c r="B560" s="23"/>
      <c r="C560" s="51"/>
      <c r="D560" s="24"/>
      <c r="E560" s="25"/>
      <c r="F560" s="25"/>
      <c r="G560" s="58"/>
      <c r="H560" s="58"/>
      <c r="I560" s="59"/>
      <c r="J560" s="59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25">
      <c r="A561" s="23"/>
      <c r="B561" s="23"/>
      <c r="C561" s="51"/>
      <c r="D561" s="24"/>
      <c r="E561" s="25"/>
      <c r="F561" s="25"/>
      <c r="G561" s="58"/>
      <c r="H561" s="58"/>
      <c r="I561" s="59"/>
      <c r="J561" s="59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25">
      <c r="A562" s="23"/>
      <c r="B562" s="23"/>
      <c r="C562" s="51"/>
      <c r="D562" s="24"/>
      <c r="E562" s="25"/>
      <c r="F562" s="25"/>
      <c r="G562" s="58"/>
      <c r="H562" s="58"/>
      <c r="I562" s="59"/>
      <c r="J562" s="59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25">
      <c r="A563" s="23"/>
      <c r="B563" s="23"/>
      <c r="C563" s="51"/>
      <c r="D563" s="24"/>
      <c r="E563" s="25"/>
      <c r="F563" s="25"/>
      <c r="G563" s="58"/>
      <c r="H563" s="58"/>
      <c r="I563" s="59"/>
      <c r="J563" s="59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25">
      <c r="A564" s="23"/>
      <c r="B564" s="23"/>
      <c r="C564" s="51"/>
      <c r="D564" s="24"/>
      <c r="E564" s="25"/>
      <c r="F564" s="25"/>
      <c r="G564" s="58"/>
      <c r="H564" s="58"/>
      <c r="I564" s="59"/>
      <c r="J564" s="59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25">
      <c r="A565" s="23"/>
      <c r="B565" s="23"/>
      <c r="C565" s="51"/>
      <c r="D565" s="24"/>
      <c r="E565" s="25"/>
      <c r="F565" s="25"/>
      <c r="G565" s="58"/>
      <c r="H565" s="58"/>
      <c r="I565" s="59"/>
      <c r="J565" s="59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25">
      <c r="A566" s="23"/>
      <c r="B566" s="23"/>
      <c r="C566" s="51"/>
      <c r="D566" s="24"/>
      <c r="E566" s="25"/>
      <c r="F566" s="25"/>
      <c r="G566" s="58"/>
      <c r="H566" s="58"/>
      <c r="I566" s="59"/>
      <c r="J566" s="59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25">
      <c r="A567" s="23"/>
      <c r="B567" s="23"/>
      <c r="C567" s="51"/>
      <c r="D567" s="24"/>
      <c r="E567" s="25"/>
      <c r="F567" s="25"/>
      <c r="G567" s="58"/>
      <c r="H567" s="58"/>
      <c r="I567" s="59"/>
      <c r="J567" s="59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25">
      <c r="A568" s="23"/>
      <c r="B568" s="23"/>
      <c r="C568" s="51"/>
      <c r="D568" s="24"/>
      <c r="E568" s="25"/>
      <c r="F568" s="25"/>
      <c r="G568" s="58"/>
      <c r="H568" s="58"/>
      <c r="I568" s="59"/>
      <c r="J568" s="59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25">
      <c r="A569" s="23"/>
      <c r="B569" s="23"/>
      <c r="C569" s="51"/>
      <c r="D569" s="24"/>
      <c r="E569" s="25"/>
      <c r="F569" s="25"/>
      <c r="G569" s="58"/>
      <c r="H569" s="58"/>
      <c r="I569" s="59"/>
      <c r="J569" s="59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25">
      <c r="A570" s="23"/>
      <c r="B570" s="23"/>
      <c r="C570" s="51"/>
      <c r="D570" s="24"/>
      <c r="E570" s="25"/>
      <c r="F570" s="25"/>
      <c r="G570" s="58"/>
      <c r="H570" s="58"/>
      <c r="I570" s="59"/>
      <c r="J570" s="59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25">
      <c r="A571" s="23"/>
      <c r="B571" s="23"/>
      <c r="C571" s="51"/>
      <c r="D571" s="24"/>
      <c r="E571" s="25"/>
      <c r="F571" s="25"/>
      <c r="G571" s="58"/>
      <c r="H571" s="58"/>
      <c r="I571" s="59"/>
      <c r="J571" s="59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25">
      <c r="A572" s="23"/>
      <c r="B572" s="23"/>
      <c r="C572" s="51"/>
      <c r="D572" s="24"/>
      <c r="E572" s="25"/>
      <c r="F572" s="25"/>
      <c r="G572" s="58"/>
      <c r="H572" s="58"/>
      <c r="I572" s="59"/>
      <c r="J572" s="59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25">
      <c r="A573" s="23"/>
      <c r="B573" s="23"/>
      <c r="C573" s="51"/>
      <c r="D573" s="24"/>
      <c r="E573" s="25"/>
      <c r="F573" s="25"/>
      <c r="G573" s="58"/>
      <c r="H573" s="58"/>
      <c r="I573" s="59"/>
      <c r="J573" s="59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25">
      <c r="A574" s="23"/>
      <c r="B574" s="23"/>
      <c r="C574" s="51"/>
      <c r="D574" s="24"/>
      <c r="E574" s="25"/>
      <c r="F574" s="25"/>
      <c r="G574" s="58"/>
      <c r="H574" s="58"/>
      <c r="I574" s="59"/>
      <c r="J574" s="59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25">
      <c r="A575" s="23"/>
      <c r="B575" s="23"/>
      <c r="C575" s="51"/>
      <c r="D575" s="24"/>
      <c r="E575" s="25"/>
      <c r="F575" s="25"/>
      <c r="G575" s="58"/>
      <c r="H575" s="58"/>
      <c r="I575" s="59"/>
      <c r="J575" s="59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25">
      <c r="A576" s="23"/>
      <c r="B576" s="23"/>
      <c r="C576" s="51"/>
      <c r="D576" s="24"/>
      <c r="E576" s="25"/>
      <c r="F576" s="25"/>
      <c r="G576" s="58"/>
      <c r="H576" s="58"/>
      <c r="I576" s="59"/>
      <c r="J576" s="59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25">
      <c r="A577" s="23"/>
      <c r="B577" s="23"/>
      <c r="C577" s="51"/>
      <c r="D577" s="24"/>
      <c r="E577" s="25"/>
      <c r="F577" s="25"/>
      <c r="G577" s="58"/>
      <c r="H577" s="58"/>
      <c r="I577" s="59"/>
      <c r="J577" s="59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25">
      <c r="A578" s="23"/>
      <c r="B578" s="23"/>
      <c r="C578" s="51"/>
      <c r="D578" s="24"/>
      <c r="E578" s="25"/>
      <c r="F578" s="25"/>
      <c r="G578" s="58"/>
      <c r="H578" s="58"/>
      <c r="I578" s="59"/>
      <c r="J578" s="59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25">
      <c r="A579" s="23"/>
      <c r="B579" s="23"/>
      <c r="C579" s="51"/>
      <c r="D579" s="24"/>
      <c r="E579" s="25"/>
      <c r="F579" s="25"/>
      <c r="G579" s="58"/>
      <c r="H579" s="58"/>
      <c r="I579" s="59"/>
      <c r="J579" s="59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25">
      <c r="A580" s="23"/>
      <c r="B580" s="23"/>
      <c r="C580" s="51"/>
      <c r="D580" s="24"/>
      <c r="E580" s="25"/>
      <c r="F580" s="25"/>
      <c r="G580" s="58"/>
      <c r="H580" s="58"/>
      <c r="I580" s="59"/>
      <c r="J580" s="59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25">
      <c r="A581" s="23"/>
      <c r="B581" s="23"/>
      <c r="C581" s="51"/>
      <c r="D581" s="24"/>
      <c r="E581" s="25"/>
      <c r="F581" s="25"/>
      <c r="G581" s="58"/>
      <c r="H581" s="58"/>
      <c r="I581" s="59"/>
      <c r="J581" s="59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25">
      <c r="A582" s="23"/>
      <c r="B582" s="23"/>
      <c r="C582" s="51"/>
      <c r="D582" s="24"/>
      <c r="E582" s="25"/>
      <c r="F582" s="25"/>
      <c r="G582" s="58"/>
      <c r="H582" s="58"/>
      <c r="I582" s="59"/>
      <c r="J582" s="59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25">
      <c r="A583" s="23"/>
      <c r="B583" s="23"/>
      <c r="C583" s="51"/>
      <c r="D583" s="24"/>
      <c r="E583" s="25"/>
      <c r="F583" s="25"/>
      <c r="G583" s="58"/>
      <c r="H583" s="58"/>
      <c r="I583" s="59"/>
      <c r="J583" s="59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25">
      <c r="A584" s="23"/>
      <c r="B584" s="23"/>
      <c r="C584" s="51"/>
      <c r="D584" s="24"/>
      <c r="E584" s="25"/>
      <c r="F584" s="25"/>
      <c r="G584" s="58"/>
      <c r="H584" s="58"/>
      <c r="I584" s="59"/>
      <c r="J584" s="59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25">
      <c r="A585" s="23"/>
      <c r="B585" s="23"/>
      <c r="C585" s="51"/>
      <c r="D585" s="24"/>
      <c r="E585" s="25"/>
      <c r="F585" s="25"/>
      <c r="G585" s="58"/>
      <c r="H585" s="58"/>
      <c r="I585" s="59"/>
      <c r="J585" s="59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25">
      <c r="A586" s="23"/>
      <c r="B586" s="23"/>
      <c r="C586" s="51"/>
      <c r="D586" s="24"/>
      <c r="E586" s="25"/>
      <c r="F586" s="25"/>
      <c r="G586" s="58"/>
      <c r="H586" s="58"/>
      <c r="I586" s="59"/>
      <c r="J586" s="59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25">
      <c r="A587" s="23"/>
      <c r="B587" s="23"/>
      <c r="C587" s="51"/>
      <c r="D587" s="24"/>
      <c r="E587" s="25"/>
      <c r="F587" s="25"/>
      <c r="G587" s="58"/>
      <c r="H587" s="58"/>
      <c r="I587" s="59"/>
      <c r="J587" s="59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25">
      <c r="A588" s="23"/>
      <c r="B588" s="23"/>
      <c r="C588" s="51"/>
      <c r="D588" s="24"/>
      <c r="E588" s="25"/>
      <c r="F588" s="25"/>
      <c r="G588" s="58"/>
      <c r="H588" s="58"/>
      <c r="I588" s="59"/>
      <c r="J588" s="59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25">
      <c r="A589" s="23"/>
      <c r="B589" s="23"/>
      <c r="C589" s="51"/>
      <c r="D589" s="24"/>
      <c r="E589" s="25"/>
      <c r="F589" s="25"/>
      <c r="G589" s="58"/>
      <c r="H589" s="58"/>
      <c r="I589" s="59"/>
      <c r="J589" s="59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25">
      <c r="A590" s="23"/>
      <c r="B590" s="23"/>
      <c r="C590" s="51"/>
      <c r="D590" s="24"/>
      <c r="E590" s="25"/>
      <c r="F590" s="25"/>
      <c r="G590" s="58"/>
      <c r="H590" s="58"/>
      <c r="I590" s="59"/>
      <c r="J590" s="59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25">
      <c r="A591" s="23"/>
      <c r="B591" s="23"/>
      <c r="C591" s="51"/>
      <c r="D591" s="24"/>
      <c r="E591" s="25"/>
      <c r="F591" s="25"/>
      <c r="G591" s="58"/>
      <c r="H591" s="58"/>
      <c r="I591" s="59"/>
      <c r="J591" s="59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25">
      <c r="A592" s="23"/>
      <c r="B592" s="23"/>
      <c r="C592" s="51"/>
      <c r="D592" s="24"/>
      <c r="E592" s="25"/>
      <c r="F592" s="25"/>
      <c r="G592" s="58"/>
      <c r="H592" s="58"/>
      <c r="I592" s="59"/>
      <c r="J592" s="59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25">
      <c r="A593" s="23"/>
      <c r="B593" s="23"/>
      <c r="C593" s="51"/>
      <c r="D593" s="24"/>
      <c r="E593" s="25"/>
      <c r="F593" s="25"/>
      <c r="G593" s="58"/>
      <c r="H593" s="58"/>
      <c r="I593" s="59"/>
      <c r="J593" s="59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25">
      <c r="A594" s="23"/>
      <c r="B594" s="23"/>
      <c r="C594" s="51"/>
      <c r="D594" s="24"/>
      <c r="E594" s="25"/>
      <c r="F594" s="25"/>
      <c r="G594" s="58"/>
      <c r="H594" s="58"/>
      <c r="I594" s="59"/>
      <c r="J594" s="59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25">
      <c r="A595" s="23"/>
      <c r="B595" s="23"/>
      <c r="C595" s="51"/>
      <c r="D595" s="24"/>
      <c r="E595" s="25"/>
      <c r="F595" s="25"/>
      <c r="G595" s="58"/>
      <c r="H595" s="58"/>
      <c r="I595" s="59"/>
      <c r="J595" s="59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25">
      <c r="A596" s="23"/>
      <c r="B596" s="23"/>
      <c r="C596" s="51"/>
      <c r="D596" s="24"/>
      <c r="E596" s="25"/>
      <c r="F596" s="25"/>
      <c r="G596" s="58"/>
      <c r="H596" s="58"/>
      <c r="I596" s="59"/>
      <c r="J596" s="59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25">
      <c r="A597" s="23"/>
      <c r="B597" s="23"/>
      <c r="C597" s="51"/>
      <c r="D597" s="24"/>
      <c r="E597" s="25"/>
      <c r="F597" s="25"/>
      <c r="G597" s="58"/>
      <c r="H597" s="58"/>
      <c r="I597" s="59"/>
      <c r="J597" s="59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25">
      <c r="A598" s="23"/>
      <c r="B598" s="23"/>
      <c r="C598" s="51"/>
      <c r="D598" s="24"/>
      <c r="E598" s="25"/>
      <c r="F598" s="25"/>
      <c r="G598" s="58"/>
      <c r="H598" s="58"/>
      <c r="I598" s="59"/>
      <c r="J598" s="59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25">
      <c r="A599" s="23"/>
      <c r="B599" s="23"/>
      <c r="C599" s="51"/>
      <c r="D599" s="24"/>
      <c r="E599" s="25"/>
      <c r="F599" s="25"/>
      <c r="G599" s="58"/>
      <c r="H599" s="58"/>
      <c r="I599" s="59"/>
      <c r="J599" s="59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25">
      <c r="A600" s="23"/>
      <c r="B600" s="23"/>
      <c r="C600" s="51"/>
      <c r="D600" s="24"/>
      <c r="E600" s="25"/>
      <c r="F600" s="25"/>
      <c r="G600" s="58"/>
      <c r="H600" s="58"/>
      <c r="I600" s="59"/>
      <c r="J600" s="59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25">
      <c r="A601" s="23"/>
      <c r="B601" s="23"/>
      <c r="C601" s="51"/>
      <c r="D601" s="24"/>
      <c r="E601" s="25"/>
      <c r="F601" s="25"/>
      <c r="G601" s="58"/>
      <c r="H601" s="58"/>
      <c r="I601" s="59"/>
      <c r="J601" s="59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25">
      <c r="A602" s="23"/>
      <c r="B602" s="23"/>
      <c r="C602" s="51"/>
      <c r="D602" s="24"/>
      <c r="E602" s="25"/>
      <c r="F602" s="25"/>
      <c r="G602" s="58"/>
      <c r="H602" s="58"/>
      <c r="I602" s="59"/>
      <c r="J602" s="59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25">
      <c r="A603" s="23"/>
      <c r="B603" s="23"/>
      <c r="C603" s="51"/>
      <c r="D603" s="24"/>
      <c r="E603" s="25"/>
      <c r="F603" s="25"/>
      <c r="G603" s="58"/>
      <c r="H603" s="58"/>
      <c r="I603" s="59"/>
      <c r="J603" s="59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25">
      <c r="A604" s="23"/>
      <c r="B604" s="23"/>
      <c r="C604" s="51"/>
      <c r="D604" s="24"/>
      <c r="E604" s="25"/>
      <c r="F604" s="25"/>
      <c r="G604" s="58"/>
      <c r="H604" s="58"/>
      <c r="I604" s="59"/>
      <c r="J604" s="59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25">
      <c r="A605" s="23"/>
      <c r="B605" s="23"/>
      <c r="C605" s="51"/>
      <c r="D605" s="24"/>
      <c r="E605" s="25"/>
      <c r="F605" s="25"/>
      <c r="G605" s="58"/>
      <c r="H605" s="58"/>
      <c r="I605" s="59"/>
      <c r="J605" s="59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25">
      <c r="A606" s="23"/>
      <c r="B606" s="23"/>
      <c r="C606" s="51"/>
      <c r="D606" s="24"/>
      <c r="E606" s="25"/>
      <c r="F606" s="25"/>
      <c r="G606" s="58"/>
      <c r="H606" s="58"/>
      <c r="I606" s="59"/>
      <c r="J606" s="59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25">
      <c r="A607" s="23"/>
      <c r="B607" s="23"/>
      <c r="C607" s="51"/>
      <c r="D607" s="24"/>
      <c r="E607" s="25"/>
      <c r="F607" s="25"/>
      <c r="G607" s="58"/>
      <c r="H607" s="58"/>
      <c r="I607" s="59"/>
      <c r="J607" s="59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25">
      <c r="A608" s="23"/>
      <c r="B608" s="23"/>
      <c r="C608" s="51"/>
      <c r="D608" s="24"/>
      <c r="E608" s="25"/>
      <c r="F608" s="25"/>
      <c r="G608" s="58"/>
      <c r="H608" s="58"/>
      <c r="I608" s="59"/>
      <c r="J608" s="59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25">
      <c r="A609" s="23"/>
      <c r="B609" s="23"/>
      <c r="C609" s="51"/>
      <c r="D609" s="24"/>
      <c r="E609" s="25"/>
      <c r="F609" s="25"/>
      <c r="G609" s="58"/>
      <c r="H609" s="58"/>
      <c r="I609" s="59"/>
      <c r="J609" s="59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25">
      <c r="A610" s="23"/>
      <c r="B610" s="23"/>
      <c r="C610" s="51"/>
      <c r="D610" s="24"/>
      <c r="E610" s="25"/>
      <c r="F610" s="25"/>
      <c r="G610" s="58"/>
      <c r="H610" s="58"/>
      <c r="I610" s="59"/>
      <c r="J610" s="59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25">
      <c r="A611" s="23"/>
      <c r="B611" s="23"/>
      <c r="C611" s="51"/>
      <c r="D611" s="24"/>
      <c r="E611" s="25"/>
      <c r="F611" s="25"/>
      <c r="G611" s="58"/>
      <c r="H611" s="58"/>
      <c r="I611" s="59"/>
      <c r="J611" s="59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25">
      <c r="A612" s="23"/>
      <c r="B612" s="23"/>
      <c r="C612" s="51"/>
      <c r="D612" s="24"/>
      <c r="E612" s="25"/>
      <c r="F612" s="25"/>
      <c r="G612" s="58"/>
      <c r="H612" s="58"/>
      <c r="I612" s="59"/>
      <c r="J612" s="59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25">
      <c r="A613" s="23"/>
      <c r="B613" s="23"/>
      <c r="C613" s="51"/>
      <c r="D613" s="24"/>
      <c r="E613" s="25"/>
      <c r="F613" s="25"/>
      <c r="G613" s="58"/>
      <c r="H613" s="58"/>
      <c r="I613" s="59"/>
      <c r="J613" s="59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25">
      <c r="A614" s="23"/>
      <c r="B614" s="23"/>
      <c r="C614" s="51"/>
      <c r="D614" s="24"/>
      <c r="E614" s="25"/>
      <c r="F614" s="25"/>
      <c r="G614" s="58"/>
      <c r="H614" s="58"/>
      <c r="I614" s="59"/>
      <c r="J614" s="59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25">
      <c r="A615" s="23"/>
      <c r="B615" s="23"/>
      <c r="C615" s="51"/>
      <c r="D615" s="24"/>
      <c r="E615" s="25"/>
      <c r="F615" s="25"/>
      <c r="G615" s="58"/>
      <c r="H615" s="58"/>
      <c r="I615" s="59"/>
      <c r="J615" s="59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25">
      <c r="A616" s="23"/>
      <c r="B616" s="23"/>
      <c r="C616" s="51"/>
      <c r="D616" s="24"/>
      <c r="E616" s="25"/>
      <c r="F616" s="25"/>
      <c r="G616" s="58"/>
      <c r="H616" s="58"/>
      <c r="I616" s="59"/>
      <c r="J616" s="59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25">
      <c r="A617" s="23"/>
      <c r="B617" s="23"/>
      <c r="C617" s="51"/>
      <c r="D617" s="24"/>
      <c r="E617" s="25"/>
      <c r="F617" s="25"/>
      <c r="G617" s="58"/>
      <c r="H617" s="58"/>
      <c r="I617" s="59"/>
      <c r="J617" s="59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25">
      <c r="A618" s="23"/>
      <c r="B618" s="23"/>
      <c r="C618" s="51"/>
      <c r="D618" s="24"/>
      <c r="E618" s="25"/>
      <c r="F618" s="25"/>
      <c r="G618" s="58"/>
      <c r="H618" s="58"/>
      <c r="I618" s="59"/>
      <c r="J618" s="59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25">
      <c r="A619" s="23"/>
      <c r="B619" s="23"/>
      <c r="C619" s="51"/>
      <c r="D619" s="24"/>
      <c r="E619" s="25"/>
      <c r="F619" s="25"/>
      <c r="G619" s="58"/>
      <c r="H619" s="58"/>
      <c r="I619" s="59"/>
      <c r="J619" s="59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25">
      <c r="A620" s="23"/>
      <c r="B620" s="23"/>
      <c r="C620" s="51"/>
      <c r="D620" s="24"/>
      <c r="E620" s="25"/>
      <c r="F620" s="25"/>
      <c r="G620" s="58"/>
      <c r="H620" s="58"/>
      <c r="I620" s="59"/>
      <c r="J620" s="59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25">
      <c r="A621" s="23"/>
      <c r="B621" s="23"/>
      <c r="C621" s="51"/>
      <c r="D621" s="24"/>
      <c r="E621" s="25"/>
      <c r="F621" s="25"/>
      <c r="G621" s="58"/>
      <c r="H621" s="58"/>
      <c r="I621" s="59"/>
      <c r="J621" s="59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25">
      <c r="A622" s="23"/>
      <c r="B622" s="23"/>
      <c r="C622" s="51"/>
      <c r="D622" s="24"/>
      <c r="E622" s="25"/>
      <c r="F622" s="25"/>
      <c r="G622" s="58"/>
      <c r="H622" s="58"/>
      <c r="I622" s="59"/>
      <c r="J622" s="59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25">
      <c r="A623" s="23"/>
      <c r="B623" s="23"/>
      <c r="C623" s="51"/>
      <c r="D623" s="24"/>
      <c r="E623" s="25"/>
      <c r="F623" s="25"/>
      <c r="G623" s="58"/>
      <c r="H623" s="58"/>
      <c r="I623" s="59"/>
      <c r="J623" s="59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25">
      <c r="A624" s="23"/>
      <c r="B624" s="23"/>
      <c r="C624" s="51"/>
      <c r="D624" s="24"/>
      <c r="E624" s="25"/>
      <c r="F624" s="25"/>
      <c r="G624" s="58"/>
      <c r="H624" s="58"/>
      <c r="I624" s="59"/>
      <c r="J624" s="59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25">
      <c r="A625" s="23"/>
      <c r="B625" s="23"/>
      <c r="C625" s="51"/>
      <c r="D625" s="24"/>
      <c r="E625" s="25"/>
      <c r="F625" s="25"/>
      <c r="G625" s="58"/>
      <c r="H625" s="58"/>
      <c r="I625" s="59"/>
      <c r="J625" s="59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25">
      <c r="A626" s="23"/>
      <c r="B626" s="23"/>
      <c r="C626" s="51"/>
      <c r="D626" s="24"/>
      <c r="E626" s="25"/>
      <c r="F626" s="25"/>
      <c r="G626" s="58"/>
      <c r="H626" s="58"/>
      <c r="I626" s="59"/>
      <c r="J626" s="59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25">
      <c r="A627" s="23"/>
      <c r="B627" s="23"/>
      <c r="C627" s="51"/>
      <c r="D627" s="24"/>
      <c r="E627" s="25"/>
      <c r="F627" s="25"/>
      <c r="G627" s="58"/>
      <c r="H627" s="58"/>
      <c r="I627" s="59"/>
      <c r="J627" s="59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25">
      <c r="A628" s="23"/>
      <c r="B628" s="23"/>
      <c r="C628" s="51"/>
      <c r="D628" s="24"/>
      <c r="E628" s="25"/>
      <c r="F628" s="25"/>
      <c r="G628" s="58"/>
      <c r="H628" s="58"/>
      <c r="I628" s="59"/>
      <c r="J628" s="59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25">
      <c r="A629" s="23"/>
      <c r="B629" s="23"/>
      <c r="C629" s="51"/>
      <c r="D629" s="24"/>
      <c r="E629" s="25"/>
      <c r="F629" s="25"/>
      <c r="G629" s="58"/>
      <c r="H629" s="58"/>
      <c r="I629" s="59"/>
      <c r="J629" s="59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25">
      <c r="A630" s="23"/>
      <c r="B630" s="23"/>
      <c r="C630" s="51"/>
      <c r="D630" s="24"/>
      <c r="E630" s="25"/>
      <c r="F630" s="25"/>
      <c r="G630" s="58"/>
      <c r="H630" s="58"/>
      <c r="I630" s="59"/>
      <c r="J630" s="59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25">
      <c r="A631" s="23"/>
      <c r="B631" s="23"/>
      <c r="C631" s="51"/>
      <c r="D631" s="24"/>
      <c r="E631" s="25"/>
      <c r="F631" s="25"/>
      <c r="G631" s="58"/>
      <c r="H631" s="58"/>
      <c r="I631" s="59"/>
      <c r="J631" s="59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25">
      <c r="A632" s="23"/>
      <c r="B632" s="23"/>
      <c r="C632" s="51"/>
      <c r="D632" s="24"/>
      <c r="E632" s="25"/>
      <c r="F632" s="25"/>
      <c r="G632" s="58"/>
      <c r="H632" s="58"/>
      <c r="I632" s="59"/>
      <c r="J632" s="59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25">
      <c r="A633" s="23"/>
      <c r="B633" s="23"/>
      <c r="C633" s="51"/>
      <c r="D633" s="24"/>
      <c r="E633" s="25"/>
      <c r="F633" s="25"/>
      <c r="G633" s="58"/>
      <c r="H633" s="58"/>
      <c r="I633" s="59"/>
      <c r="J633" s="59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25">
      <c r="A634" s="23"/>
      <c r="B634" s="23"/>
      <c r="C634" s="51"/>
      <c r="D634" s="24"/>
      <c r="E634" s="25"/>
      <c r="F634" s="25"/>
      <c r="G634" s="58"/>
      <c r="H634" s="58"/>
      <c r="I634" s="59"/>
      <c r="J634" s="59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25">
      <c r="A635" s="23"/>
      <c r="B635" s="23"/>
      <c r="C635" s="51"/>
      <c r="D635" s="24"/>
      <c r="E635" s="25"/>
      <c r="F635" s="25"/>
      <c r="G635" s="58"/>
      <c r="H635" s="58"/>
      <c r="I635" s="59"/>
      <c r="J635" s="59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25">
      <c r="A636" s="23"/>
      <c r="B636" s="23"/>
      <c r="C636" s="51"/>
      <c r="D636" s="24"/>
      <c r="E636" s="25"/>
      <c r="F636" s="25"/>
      <c r="G636" s="58"/>
      <c r="H636" s="58"/>
      <c r="I636" s="59"/>
      <c r="J636" s="59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25">
      <c r="A637" s="23"/>
      <c r="B637" s="23"/>
      <c r="C637" s="51"/>
      <c r="D637" s="24"/>
      <c r="E637" s="25"/>
      <c r="F637" s="25"/>
      <c r="G637" s="58"/>
      <c r="H637" s="58"/>
      <c r="I637" s="59"/>
      <c r="J637" s="59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25">
      <c r="A638" s="23"/>
      <c r="B638" s="23"/>
      <c r="C638" s="51"/>
      <c r="D638" s="24"/>
      <c r="E638" s="25"/>
      <c r="F638" s="25"/>
      <c r="G638" s="58"/>
      <c r="H638" s="58"/>
      <c r="I638" s="59"/>
      <c r="J638" s="59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25">
      <c r="A639" s="23"/>
      <c r="B639" s="23"/>
      <c r="C639" s="51"/>
      <c r="D639" s="24"/>
      <c r="E639" s="25"/>
      <c r="F639" s="25"/>
      <c r="G639" s="58"/>
      <c r="H639" s="58"/>
      <c r="I639" s="59"/>
      <c r="J639" s="59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25">
      <c r="A640" s="23"/>
      <c r="B640" s="23"/>
      <c r="C640" s="51"/>
      <c r="D640" s="24"/>
      <c r="E640" s="25"/>
      <c r="F640" s="25"/>
      <c r="G640" s="58"/>
      <c r="H640" s="58"/>
      <c r="I640" s="59"/>
      <c r="J640" s="59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25">
      <c r="A641" s="23"/>
      <c r="B641" s="23"/>
      <c r="C641" s="51"/>
      <c r="D641" s="24"/>
      <c r="E641" s="25"/>
      <c r="F641" s="25"/>
      <c r="G641" s="58"/>
      <c r="H641" s="58"/>
      <c r="I641" s="59"/>
      <c r="J641" s="59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25">
      <c r="A642" s="23"/>
      <c r="B642" s="23"/>
      <c r="C642" s="51"/>
      <c r="D642" s="24"/>
      <c r="E642" s="25"/>
      <c r="F642" s="25"/>
      <c r="G642" s="58"/>
      <c r="H642" s="58"/>
      <c r="I642" s="59"/>
      <c r="J642" s="59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25">
      <c r="A643" s="23"/>
      <c r="B643" s="23"/>
      <c r="C643" s="51"/>
      <c r="D643" s="24"/>
      <c r="E643" s="25"/>
      <c r="F643" s="25"/>
      <c r="G643" s="58"/>
      <c r="H643" s="58"/>
      <c r="I643" s="59"/>
      <c r="J643" s="59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25">
      <c r="A644" s="23"/>
      <c r="B644" s="23"/>
      <c r="C644" s="51"/>
      <c r="D644" s="24"/>
      <c r="E644" s="25"/>
      <c r="F644" s="25"/>
      <c r="G644" s="58"/>
      <c r="H644" s="58"/>
      <c r="I644" s="59"/>
      <c r="J644" s="59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25">
      <c r="A645" s="23"/>
      <c r="B645" s="23"/>
      <c r="C645" s="51"/>
      <c r="D645" s="24"/>
      <c r="E645" s="25"/>
      <c r="F645" s="25"/>
      <c r="G645" s="58"/>
      <c r="H645" s="58"/>
      <c r="I645" s="59"/>
      <c r="J645" s="59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25">
      <c r="A646" s="23"/>
      <c r="B646" s="23"/>
      <c r="C646" s="51"/>
      <c r="D646" s="24"/>
      <c r="E646" s="25"/>
      <c r="F646" s="25"/>
      <c r="G646" s="58"/>
      <c r="H646" s="58"/>
      <c r="I646" s="59"/>
      <c r="J646" s="59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25">
      <c r="A647" s="23"/>
      <c r="B647" s="23"/>
      <c r="C647" s="51"/>
      <c r="D647" s="24"/>
      <c r="E647" s="25"/>
      <c r="F647" s="25"/>
      <c r="G647" s="58"/>
      <c r="H647" s="58"/>
      <c r="I647" s="59"/>
      <c r="J647" s="59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25">
      <c r="A648" s="23"/>
      <c r="B648" s="23"/>
      <c r="C648" s="51"/>
      <c r="D648" s="24"/>
      <c r="E648" s="25"/>
      <c r="F648" s="25"/>
      <c r="G648" s="58"/>
      <c r="H648" s="58"/>
      <c r="I648" s="59"/>
      <c r="J648" s="59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25">
      <c r="A649" s="23"/>
      <c r="B649" s="23"/>
      <c r="C649" s="51"/>
      <c r="D649" s="24"/>
      <c r="E649" s="25"/>
      <c r="F649" s="25"/>
      <c r="G649" s="58"/>
      <c r="H649" s="58"/>
      <c r="I649" s="59"/>
      <c r="J649" s="59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25">
      <c r="A650" s="23"/>
      <c r="B650" s="23"/>
      <c r="C650" s="51"/>
      <c r="D650" s="24"/>
      <c r="E650" s="25"/>
      <c r="F650" s="25"/>
      <c r="G650" s="58"/>
      <c r="H650" s="58"/>
      <c r="I650" s="59"/>
      <c r="J650" s="59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25">
      <c r="A651" s="23"/>
      <c r="B651" s="23"/>
      <c r="C651" s="51"/>
      <c r="D651" s="24"/>
      <c r="E651" s="25"/>
      <c r="F651" s="25"/>
      <c r="G651" s="58"/>
      <c r="H651" s="58"/>
      <c r="I651" s="59"/>
      <c r="J651" s="59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25">
      <c r="A652" s="23"/>
      <c r="B652" s="23"/>
      <c r="C652" s="51"/>
      <c r="D652" s="24"/>
      <c r="E652" s="25"/>
      <c r="F652" s="25"/>
      <c r="G652" s="58"/>
      <c r="H652" s="58"/>
      <c r="I652" s="59"/>
      <c r="J652" s="59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25">
      <c r="A653" s="23"/>
      <c r="B653" s="23"/>
      <c r="C653" s="51"/>
      <c r="D653" s="24"/>
      <c r="E653" s="25"/>
      <c r="F653" s="25"/>
      <c r="G653" s="58"/>
      <c r="H653" s="58"/>
      <c r="I653" s="59"/>
      <c r="J653" s="59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25">
      <c r="A654" s="23"/>
      <c r="B654" s="23"/>
      <c r="C654" s="51"/>
      <c r="D654" s="24"/>
      <c r="E654" s="25"/>
      <c r="F654" s="25"/>
      <c r="G654" s="58"/>
      <c r="H654" s="58"/>
      <c r="I654" s="59"/>
      <c r="J654" s="59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25">
      <c r="A655" s="23"/>
      <c r="B655" s="23"/>
      <c r="C655" s="51"/>
      <c r="D655" s="24"/>
      <c r="E655" s="25"/>
      <c r="F655" s="25"/>
      <c r="G655" s="58"/>
      <c r="H655" s="58"/>
      <c r="I655" s="59"/>
      <c r="J655" s="59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25">
      <c r="A656" s="23"/>
      <c r="B656" s="23"/>
      <c r="C656" s="51"/>
      <c r="D656" s="24"/>
      <c r="E656" s="25"/>
      <c r="F656" s="25"/>
      <c r="G656" s="58"/>
      <c r="H656" s="58"/>
      <c r="I656" s="59"/>
      <c r="J656" s="59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25">
      <c r="A657" s="23"/>
      <c r="B657" s="23"/>
      <c r="C657" s="51"/>
      <c r="D657" s="24"/>
      <c r="E657" s="25"/>
      <c r="F657" s="25"/>
      <c r="G657" s="58"/>
      <c r="H657" s="58"/>
      <c r="I657" s="59"/>
      <c r="J657" s="59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25">
      <c r="A658" s="23"/>
      <c r="B658" s="23"/>
      <c r="C658" s="51"/>
      <c r="D658" s="24"/>
      <c r="E658" s="25"/>
      <c r="F658" s="25"/>
      <c r="G658" s="58"/>
      <c r="H658" s="58"/>
      <c r="I658" s="59"/>
      <c r="J658" s="59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25">
      <c r="A659" s="23"/>
      <c r="B659" s="23"/>
      <c r="C659" s="51"/>
      <c r="D659" s="24"/>
      <c r="E659" s="25"/>
      <c r="F659" s="25"/>
      <c r="G659" s="58"/>
      <c r="H659" s="58"/>
      <c r="I659" s="59"/>
      <c r="J659" s="59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25">
      <c r="A660" s="23"/>
      <c r="B660" s="23"/>
      <c r="C660" s="51"/>
      <c r="D660" s="24"/>
      <c r="E660" s="25"/>
      <c r="F660" s="25"/>
      <c r="G660" s="58"/>
      <c r="H660" s="58"/>
      <c r="I660" s="59"/>
      <c r="J660" s="59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25">
      <c r="A661" s="23"/>
      <c r="B661" s="23"/>
      <c r="C661" s="51"/>
      <c r="D661" s="24"/>
      <c r="E661" s="25"/>
      <c r="F661" s="25"/>
      <c r="G661" s="58"/>
      <c r="H661" s="58"/>
      <c r="I661" s="59"/>
      <c r="J661" s="59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25">
      <c r="A662" s="23"/>
      <c r="B662" s="23"/>
      <c r="C662" s="51"/>
      <c r="D662" s="24"/>
      <c r="E662" s="25"/>
      <c r="F662" s="25"/>
      <c r="G662" s="58"/>
      <c r="H662" s="58"/>
      <c r="I662" s="59"/>
      <c r="J662" s="59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25">
      <c r="A663" s="23"/>
      <c r="B663" s="23"/>
      <c r="C663" s="51"/>
      <c r="D663" s="24"/>
      <c r="E663" s="25"/>
      <c r="F663" s="25"/>
      <c r="G663" s="58"/>
      <c r="H663" s="58"/>
      <c r="I663" s="59"/>
      <c r="J663" s="59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25">
      <c r="A664" s="23"/>
      <c r="B664" s="23"/>
      <c r="C664" s="51"/>
      <c r="D664" s="24"/>
      <c r="E664" s="25"/>
      <c r="F664" s="25"/>
      <c r="G664" s="58"/>
      <c r="H664" s="58"/>
      <c r="I664" s="59"/>
      <c r="J664" s="59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25">
      <c r="A665" s="23"/>
      <c r="B665" s="23"/>
      <c r="C665" s="51"/>
      <c r="D665" s="24"/>
      <c r="E665" s="25"/>
      <c r="F665" s="25"/>
      <c r="G665" s="58"/>
      <c r="H665" s="58"/>
      <c r="I665" s="59"/>
      <c r="J665" s="59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25">
      <c r="A666" s="23"/>
      <c r="B666" s="23"/>
      <c r="C666" s="51"/>
      <c r="D666" s="24"/>
      <c r="E666" s="25"/>
      <c r="F666" s="25"/>
      <c r="G666" s="58"/>
      <c r="H666" s="58"/>
      <c r="I666" s="59"/>
      <c r="J666" s="59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25">
      <c r="A667" s="23"/>
      <c r="B667" s="23"/>
      <c r="C667" s="51"/>
      <c r="D667" s="24"/>
      <c r="E667" s="25"/>
      <c r="F667" s="25"/>
      <c r="G667" s="58"/>
      <c r="H667" s="58"/>
      <c r="I667" s="59"/>
      <c r="J667" s="59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25">
      <c r="A668" s="23"/>
      <c r="B668" s="23"/>
      <c r="C668" s="51"/>
      <c r="D668" s="24"/>
      <c r="E668" s="25"/>
      <c r="F668" s="25"/>
      <c r="G668" s="58"/>
      <c r="H668" s="58"/>
      <c r="I668" s="59"/>
      <c r="J668" s="59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25">
      <c r="A669" s="23"/>
      <c r="B669" s="23"/>
      <c r="C669" s="51"/>
      <c r="D669" s="24"/>
      <c r="E669" s="25"/>
      <c r="F669" s="25"/>
      <c r="G669" s="58"/>
      <c r="H669" s="58"/>
      <c r="I669" s="59"/>
      <c r="J669" s="59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25">
      <c r="A670" s="23"/>
      <c r="B670" s="23"/>
      <c r="C670" s="51"/>
      <c r="D670" s="24"/>
      <c r="E670" s="25"/>
      <c r="F670" s="25"/>
      <c r="G670" s="58"/>
      <c r="H670" s="58"/>
      <c r="I670" s="59"/>
      <c r="J670" s="59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25">
      <c r="A671" s="23"/>
      <c r="B671" s="23"/>
      <c r="C671" s="51"/>
      <c r="D671" s="24"/>
      <c r="E671" s="25"/>
      <c r="F671" s="25"/>
      <c r="G671" s="58"/>
      <c r="H671" s="58"/>
      <c r="I671" s="59"/>
      <c r="J671" s="59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25">
      <c r="A672" s="23"/>
      <c r="B672" s="23"/>
      <c r="C672" s="51"/>
      <c r="D672" s="24"/>
      <c r="E672" s="25"/>
      <c r="F672" s="25"/>
      <c r="G672" s="58"/>
      <c r="H672" s="58"/>
      <c r="I672" s="59"/>
      <c r="J672" s="59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25">
      <c r="A673" s="23"/>
      <c r="B673" s="23"/>
      <c r="C673" s="51"/>
      <c r="D673" s="24"/>
      <c r="E673" s="25"/>
      <c r="F673" s="25"/>
      <c r="G673" s="58"/>
      <c r="H673" s="58"/>
      <c r="I673" s="59"/>
      <c r="J673" s="59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25">
      <c r="A674" s="23"/>
      <c r="B674" s="23"/>
      <c r="C674" s="51"/>
      <c r="D674" s="24"/>
      <c r="E674" s="25"/>
      <c r="F674" s="25"/>
      <c r="G674" s="58"/>
      <c r="H674" s="58"/>
      <c r="I674" s="59"/>
      <c r="J674" s="59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25">
      <c r="A675" s="23"/>
      <c r="B675" s="23"/>
      <c r="C675" s="51"/>
      <c r="D675" s="24"/>
      <c r="E675" s="25"/>
      <c r="F675" s="25"/>
      <c r="G675" s="58"/>
      <c r="H675" s="58"/>
      <c r="I675" s="59"/>
      <c r="J675" s="59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25">
      <c r="A676" s="23"/>
      <c r="B676" s="23"/>
      <c r="C676" s="51"/>
      <c r="D676" s="24"/>
      <c r="E676" s="25"/>
      <c r="F676" s="25"/>
      <c r="G676" s="58"/>
      <c r="H676" s="58"/>
      <c r="I676" s="59"/>
      <c r="J676" s="59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25">
      <c r="A677" s="23"/>
      <c r="B677" s="23"/>
      <c r="C677" s="51"/>
      <c r="D677" s="24"/>
      <c r="E677" s="25"/>
      <c r="F677" s="25"/>
      <c r="G677" s="58"/>
      <c r="H677" s="58"/>
      <c r="I677" s="59"/>
      <c r="J677" s="59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25">
      <c r="A678" s="23"/>
      <c r="B678" s="23"/>
      <c r="C678" s="51"/>
      <c r="D678" s="24"/>
      <c r="E678" s="25"/>
      <c r="F678" s="25"/>
      <c r="G678" s="58"/>
      <c r="H678" s="58"/>
      <c r="I678" s="59"/>
      <c r="J678" s="59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25">
      <c r="A679" s="23"/>
      <c r="B679" s="23"/>
      <c r="C679" s="51"/>
      <c r="D679" s="24"/>
      <c r="E679" s="25"/>
      <c r="F679" s="25"/>
      <c r="G679" s="58"/>
      <c r="H679" s="58"/>
      <c r="I679" s="59"/>
      <c r="J679" s="59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25">
      <c r="A680" s="23"/>
      <c r="B680" s="23"/>
      <c r="C680" s="51"/>
      <c r="D680" s="24"/>
      <c r="E680" s="25"/>
      <c r="F680" s="25"/>
      <c r="G680" s="58"/>
      <c r="H680" s="58"/>
      <c r="I680" s="59"/>
      <c r="J680" s="59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25">
      <c r="A681" s="23"/>
      <c r="B681" s="23"/>
      <c r="C681" s="51"/>
      <c r="D681" s="24"/>
      <c r="E681" s="25"/>
      <c r="F681" s="25"/>
      <c r="G681" s="58"/>
      <c r="H681" s="58"/>
      <c r="I681" s="59"/>
      <c r="J681" s="59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25">
      <c r="A682" s="23"/>
      <c r="B682" s="23"/>
      <c r="C682" s="51"/>
      <c r="D682" s="24"/>
      <c r="E682" s="25"/>
      <c r="F682" s="25"/>
      <c r="G682" s="58"/>
      <c r="H682" s="58"/>
      <c r="I682" s="59"/>
      <c r="J682" s="59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25">
      <c r="A683" s="23"/>
      <c r="B683" s="23"/>
      <c r="C683" s="51"/>
      <c r="D683" s="24"/>
      <c r="E683" s="25"/>
      <c r="F683" s="25"/>
      <c r="G683" s="58"/>
      <c r="H683" s="58"/>
      <c r="I683" s="59"/>
      <c r="J683" s="59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25">
      <c r="A684" s="23"/>
      <c r="B684" s="23"/>
      <c r="C684" s="51"/>
      <c r="D684" s="24"/>
      <c r="E684" s="25"/>
      <c r="F684" s="25"/>
      <c r="G684" s="58"/>
      <c r="H684" s="58"/>
      <c r="I684" s="59"/>
      <c r="J684" s="59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25">
      <c r="A685" s="23"/>
      <c r="B685" s="23"/>
      <c r="C685" s="51"/>
      <c r="D685" s="24"/>
      <c r="E685" s="25"/>
      <c r="F685" s="25"/>
      <c r="G685" s="58"/>
      <c r="H685" s="58"/>
      <c r="I685" s="59"/>
      <c r="J685" s="59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25">
      <c r="A686" s="23"/>
      <c r="B686" s="23"/>
      <c r="C686" s="51"/>
      <c r="D686" s="24"/>
      <c r="E686" s="25"/>
      <c r="F686" s="25"/>
      <c r="G686" s="58"/>
      <c r="H686" s="58"/>
      <c r="I686" s="59"/>
      <c r="J686" s="59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25">
      <c r="A687" s="23"/>
      <c r="B687" s="23"/>
      <c r="C687" s="51"/>
      <c r="D687" s="24"/>
      <c r="E687" s="25"/>
      <c r="F687" s="25"/>
      <c r="G687" s="58"/>
      <c r="H687" s="58"/>
      <c r="I687" s="59"/>
      <c r="J687" s="59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25">
      <c r="A688" s="23"/>
      <c r="B688" s="23"/>
      <c r="C688" s="51"/>
      <c r="D688" s="24"/>
      <c r="E688" s="25"/>
      <c r="F688" s="25"/>
      <c r="G688" s="58"/>
      <c r="H688" s="58"/>
      <c r="I688" s="59"/>
      <c r="J688" s="59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25">
      <c r="A689" s="23"/>
      <c r="B689" s="23"/>
      <c r="C689" s="51"/>
      <c r="D689" s="24"/>
      <c r="E689" s="25"/>
      <c r="F689" s="25"/>
      <c r="G689" s="58"/>
      <c r="H689" s="58"/>
      <c r="I689" s="59"/>
      <c r="J689" s="59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25">
      <c r="A690" s="23"/>
      <c r="B690" s="23"/>
      <c r="C690" s="51"/>
      <c r="D690" s="24"/>
      <c r="E690" s="25"/>
      <c r="F690" s="25"/>
      <c r="G690" s="58"/>
      <c r="H690" s="58"/>
      <c r="I690" s="59"/>
      <c r="J690" s="59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25">
      <c r="A691" s="23"/>
      <c r="B691" s="23"/>
      <c r="C691" s="51"/>
      <c r="D691" s="24"/>
      <c r="E691" s="25"/>
      <c r="F691" s="25"/>
      <c r="G691" s="58"/>
      <c r="H691" s="58"/>
      <c r="I691" s="59"/>
      <c r="J691" s="59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25">
      <c r="A692" s="23"/>
      <c r="B692" s="23"/>
      <c r="C692" s="51"/>
      <c r="D692" s="24"/>
      <c r="E692" s="25"/>
      <c r="F692" s="25"/>
      <c r="G692" s="58"/>
      <c r="H692" s="58"/>
      <c r="I692" s="59"/>
      <c r="J692" s="59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25">
      <c r="A693" s="23"/>
      <c r="B693" s="23"/>
      <c r="C693" s="51"/>
      <c r="D693" s="24"/>
      <c r="E693" s="25"/>
      <c r="F693" s="25"/>
      <c r="G693" s="58"/>
      <c r="H693" s="58"/>
      <c r="I693" s="59"/>
      <c r="J693" s="59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25">
      <c r="A694" s="23"/>
      <c r="B694" s="23"/>
      <c r="C694" s="51"/>
      <c r="D694" s="24"/>
      <c r="E694" s="25"/>
      <c r="F694" s="25"/>
      <c r="G694" s="58"/>
      <c r="H694" s="58"/>
      <c r="I694" s="59"/>
      <c r="J694" s="59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25">
      <c r="A695" s="23"/>
      <c r="B695" s="23"/>
      <c r="C695" s="51"/>
      <c r="D695" s="24"/>
      <c r="E695" s="25"/>
      <c r="F695" s="25"/>
      <c r="G695" s="58"/>
      <c r="H695" s="58"/>
      <c r="I695" s="59"/>
      <c r="J695" s="59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25">
      <c r="A696" s="23"/>
      <c r="B696" s="23"/>
      <c r="C696" s="51"/>
      <c r="D696" s="24"/>
      <c r="E696" s="25"/>
      <c r="F696" s="25"/>
      <c r="G696" s="58"/>
      <c r="H696" s="58"/>
      <c r="I696" s="59"/>
      <c r="J696" s="59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25">
      <c r="A697" s="23"/>
      <c r="B697" s="23"/>
      <c r="C697" s="51"/>
      <c r="D697" s="24"/>
      <c r="E697" s="25"/>
      <c r="F697" s="25"/>
      <c r="G697" s="58"/>
      <c r="H697" s="58"/>
      <c r="I697" s="59"/>
      <c r="J697" s="59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25">
      <c r="A698" s="23"/>
      <c r="B698" s="23"/>
      <c r="C698" s="51"/>
      <c r="D698" s="24"/>
      <c r="E698" s="25"/>
      <c r="F698" s="25"/>
      <c r="G698" s="58"/>
      <c r="H698" s="58"/>
      <c r="I698" s="59"/>
      <c r="J698" s="59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25">
      <c r="A699" s="23"/>
      <c r="B699" s="23"/>
      <c r="C699" s="51"/>
      <c r="D699" s="24"/>
      <c r="E699" s="25"/>
      <c r="F699" s="25"/>
      <c r="G699" s="58"/>
      <c r="H699" s="58"/>
      <c r="I699" s="59"/>
      <c r="J699" s="59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25">
      <c r="A700" s="23"/>
      <c r="B700" s="23"/>
      <c r="C700" s="51"/>
      <c r="D700" s="24"/>
      <c r="E700" s="25"/>
      <c r="F700" s="25"/>
      <c r="G700" s="58"/>
      <c r="H700" s="58"/>
      <c r="I700" s="59"/>
      <c r="J700" s="59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25">
      <c r="A701" s="23"/>
      <c r="B701" s="23"/>
      <c r="C701" s="51"/>
      <c r="D701" s="24"/>
      <c r="E701" s="25"/>
      <c r="F701" s="25"/>
      <c r="G701" s="58"/>
      <c r="H701" s="58"/>
      <c r="I701" s="59"/>
      <c r="J701" s="59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25">
      <c r="A702" s="23"/>
      <c r="B702" s="23"/>
      <c r="C702" s="51"/>
      <c r="D702" s="24"/>
      <c r="E702" s="25"/>
      <c r="F702" s="25"/>
      <c r="G702" s="58"/>
      <c r="H702" s="58"/>
      <c r="I702" s="59"/>
      <c r="J702" s="59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25">
      <c r="A703" s="23"/>
      <c r="B703" s="23"/>
      <c r="C703" s="51"/>
      <c r="D703" s="24"/>
      <c r="E703" s="25"/>
      <c r="F703" s="25"/>
      <c r="G703" s="58"/>
      <c r="H703" s="58"/>
      <c r="I703" s="59"/>
      <c r="J703" s="59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25">
      <c r="A704" s="23"/>
      <c r="B704" s="23"/>
      <c r="C704" s="51"/>
      <c r="D704" s="24"/>
      <c r="E704" s="25"/>
      <c r="F704" s="25"/>
      <c r="G704" s="58"/>
      <c r="H704" s="58"/>
      <c r="I704" s="59"/>
      <c r="J704" s="59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25">
      <c r="A705" s="23"/>
      <c r="B705" s="23"/>
      <c r="C705" s="51"/>
      <c r="D705" s="24"/>
      <c r="E705" s="25"/>
      <c r="F705" s="25"/>
      <c r="G705" s="58"/>
      <c r="H705" s="58"/>
      <c r="I705" s="59"/>
      <c r="J705" s="59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25">
      <c r="A706" s="23"/>
      <c r="B706" s="23"/>
      <c r="C706" s="51"/>
      <c r="D706" s="24"/>
      <c r="E706" s="25"/>
      <c r="F706" s="25"/>
      <c r="G706" s="58"/>
      <c r="H706" s="58"/>
      <c r="I706" s="59"/>
      <c r="J706" s="59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25">
      <c r="A707" s="23"/>
      <c r="B707" s="23"/>
      <c r="C707" s="51"/>
      <c r="D707" s="24"/>
      <c r="E707" s="25"/>
      <c r="F707" s="25"/>
      <c r="G707" s="58"/>
      <c r="H707" s="58"/>
      <c r="I707" s="59"/>
      <c r="J707" s="59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25">
      <c r="A708" s="23"/>
      <c r="B708" s="23"/>
      <c r="C708" s="51"/>
      <c r="D708" s="24"/>
      <c r="E708" s="25"/>
      <c r="F708" s="25"/>
      <c r="G708" s="58"/>
      <c r="H708" s="58"/>
      <c r="I708" s="59"/>
      <c r="J708" s="59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25">
      <c r="A709" s="23"/>
      <c r="B709" s="23"/>
      <c r="C709" s="51"/>
      <c r="D709" s="24"/>
      <c r="E709" s="25"/>
      <c r="F709" s="25"/>
      <c r="G709" s="58"/>
      <c r="H709" s="58"/>
      <c r="I709" s="59"/>
      <c r="J709" s="59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25">
      <c r="A710" s="23"/>
      <c r="B710" s="23"/>
      <c r="C710" s="51"/>
      <c r="D710" s="24"/>
      <c r="E710" s="25"/>
      <c r="F710" s="25"/>
      <c r="G710" s="58"/>
      <c r="H710" s="58"/>
      <c r="I710" s="59"/>
      <c r="J710" s="59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25">
      <c r="A711" s="23"/>
      <c r="B711" s="23"/>
      <c r="C711" s="51"/>
      <c r="D711" s="24"/>
      <c r="E711" s="25"/>
      <c r="F711" s="25"/>
      <c r="G711" s="58"/>
      <c r="H711" s="58"/>
      <c r="I711" s="59"/>
      <c r="J711" s="59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25">
      <c r="A712" s="23"/>
      <c r="B712" s="23"/>
      <c r="C712" s="51"/>
      <c r="D712" s="24"/>
      <c r="E712" s="25"/>
      <c r="F712" s="25"/>
      <c r="G712" s="58"/>
      <c r="H712" s="58"/>
      <c r="I712" s="59"/>
      <c r="J712" s="59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25">
      <c r="A713" s="23"/>
      <c r="B713" s="23"/>
      <c r="C713" s="51"/>
      <c r="D713" s="24"/>
      <c r="E713" s="25"/>
      <c r="F713" s="25"/>
      <c r="G713" s="58"/>
      <c r="H713" s="58"/>
      <c r="I713" s="59"/>
      <c r="J713" s="59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25">
      <c r="A714" s="23"/>
      <c r="B714" s="23"/>
      <c r="C714" s="51"/>
      <c r="D714" s="24"/>
      <c r="E714" s="25"/>
      <c r="F714" s="25"/>
      <c r="G714" s="58"/>
      <c r="H714" s="58"/>
      <c r="I714" s="59"/>
      <c r="J714" s="59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25">
      <c r="A715" s="23"/>
      <c r="B715" s="23"/>
      <c r="C715" s="51"/>
      <c r="D715" s="24"/>
      <c r="E715" s="25"/>
      <c r="F715" s="25"/>
      <c r="G715" s="58"/>
      <c r="H715" s="58"/>
      <c r="I715" s="59"/>
      <c r="J715" s="59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25">
      <c r="A716" s="23"/>
      <c r="B716" s="23"/>
      <c r="C716" s="51"/>
      <c r="D716" s="24"/>
      <c r="E716" s="25"/>
      <c r="F716" s="25"/>
      <c r="G716" s="58"/>
      <c r="H716" s="58"/>
      <c r="I716" s="59"/>
      <c r="J716" s="59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25">
      <c r="A717" s="23"/>
      <c r="B717" s="23"/>
      <c r="C717" s="51"/>
      <c r="D717" s="24"/>
      <c r="E717" s="25"/>
      <c r="F717" s="25"/>
      <c r="G717" s="58"/>
      <c r="H717" s="58"/>
      <c r="I717" s="59"/>
      <c r="J717" s="59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25">
      <c r="A718" s="23"/>
      <c r="B718" s="23"/>
      <c r="C718" s="51"/>
      <c r="D718" s="24"/>
      <c r="E718" s="25"/>
      <c r="F718" s="25"/>
      <c r="G718" s="58"/>
      <c r="H718" s="58"/>
      <c r="I718" s="59"/>
      <c r="J718" s="59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25">
      <c r="A719" s="23"/>
      <c r="B719" s="23"/>
      <c r="C719" s="51"/>
      <c r="D719" s="24"/>
      <c r="E719" s="25"/>
      <c r="F719" s="25"/>
      <c r="G719" s="58"/>
      <c r="H719" s="58"/>
      <c r="I719" s="59"/>
      <c r="J719" s="59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25">
      <c r="A720" s="23"/>
      <c r="B720" s="23"/>
      <c r="C720" s="51"/>
      <c r="D720" s="24"/>
      <c r="E720" s="25"/>
      <c r="F720" s="25"/>
      <c r="G720" s="58"/>
      <c r="H720" s="58"/>
      <c r="I720" s="59"/>
      <c r="J720" s="59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25">
      <c r="A721" s="23"/>
      <c r="B721" s="23"/>
      <c r="C721" s="51"/>
      <c r="D721" s="24"/>
      <c r="E721" s="25"/>
      <c r="F721" s="25"/>
      <c r="G721" s="58"/>
      <c r="H721" s="58"/>
      <c r="I721" s="59"/>
      <c r="J721" s="59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25">
      <c r="A722" s="23"/>
      <c r="B722" s="23"/>
      <c r="C722" s="51"/>
      <c r="D722" s="24"/>
      <c r="E722" s="25"/>
      <c r="F722" s="25"/>
      <c r="G722" s="58"/>
      <c r="H722" s="58"/>
      <c r="I722" s="59"/>
      <c r="J722" s="59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25">
      <c r="A723" s="23"/>
      <c r="B723" s="23"/>
      <c r="C723" s="51"/>
      <c r="D723" s="24"/>
      <c r="E723" s="25"/>
      <c r="F723" s="25"/>
      <c r="G723" s="58"/>
      <c r="H723" s="58"/>
      <c r="I723" s="59"/>
      <c r="J723" s="59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25">
      <c r="A724" s="23"/>
      <c r="B724" s="23"/>
      <c r="C724" s="51"/>
      <c r="D724" s="24"/>
      <c r="E724" s="25"/>
      <c r="F724" s="25"/>
      <c r="G724" s="58"/>
      <c r="H724" s="58"/>
      <c r="I724" s="59"/>
      <c r="J724" s="59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25">
      <c r="A725" s="23"/>
      <c r="B725" s="23"/>
      <c r="C725" s="51"/>
      <c r="D725" s="24"/>
      <c r="E725" s="25"/>
      <c r="F725" s="25"/>
      <c r="G725" s="58"/>
      <c r="H725" s="58"/>
      <c r="I725" s="59"/>
      <c r="J725" s="59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25">
      <c r="A726" s="23"/>
      <c r="B726" s="23"/>
      <c r="C726" s="51"/>
      <c r="D726" s="24"/>
      <c r="E726" s="25"/>
      <c r="F726" s="25"/>
      <c r="G726" s="58"/>
      <c r="H726" s="58"/>
      <c r="I726" s="59"/>
      <c r="J726" s="59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25">
      <c r="A727" s="23"/>
      <c r="B727" s="23"/>
      <c r="C727" s="51"/>
      <c r="D727" s="24"/>
      <c r="E727" s="25"/>
      <c r="F727" s="25"/>
      <c r="G727" s="58"/>
      <c r="H727" s="58"/>
      <c r="I727" s="59"/>
      <c r="J727" s="59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25">
      <c r="A728" s="23"/>
      <c r="B728" s="23"/>
      <c r="C728" s="51"/>
      <c r="D728" s="24"/>
      <c r="E728" s="25"/>
      <c r="F728" s="25"/>
      <c r="G728" s="58"/>
      <c r="H728" s="58"/>
      <c r="I728" s="59"/>
      <c r="J728" s="59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25">
      <c r="A729" s="23"/>
      <c r="B729" s="23"/>
      <c r="C729" s="51"/>
      <c r="D729" s="24"/>
      <c r="E729" s="25"/>
      <c r="F729" s="25"/>
      <c r="G729" s="58"/>
      <c r="H729" s="58"/>
      <c r="I729" s="59"/>
      <c r="J729" s="59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25">
      <c r="A730" s="23"/>
      <c r="B730" s="23"/>
      <c r="C730" s="51"/>
      <c r="D730" s="24"/>
      <c r="E730" s="25"/>
      <c r="F730" s="25"/>
      <c r="G730" s="58"/>
      <c r="H730" s="58"/>
      <c r="I730" s="59"/>
      <c r="J730" s="59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25">
      <c r="A731" s="23"/>
      <c r="B731" s="23"/>
      <c r="C731" s="51"/>
      <c r="D731" s="24"/>
      <c r="E731" s="25"/>
      <c r="F731" s="25"/>
      <c r="G731" s="58"/>
      <c r="H731" s="58"/>
      <c r="I731" s="59"/>
      <c r="J731" s="59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25">
      <c r="A732" s="23"/>
      <c r="B732" s="23"/>
      <c r="C732" s="51"/>
      <c r="D732" s="24"/>
      <c r="E732" s="25"/>
      <c r="F732" s="25"/>
      <c r="G732" s="58"/>
      <c r="H732" s="58"/>
      <c r="I732" s="59"/>
      <c r="J732" s="59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25">
      <c r="A733" s="23"/>
      <c r="B733" s="23"/>
      <c r="C733" s="51"/>
      <c r="D733" s="24"/>
      <c r="E733" s="25"/>
      <c r="F733" s="25"/>
      <c r="G733" s="58"/>
      <c r="H733" s="58"/>
      <c r="I733" s="59"/>
      <c r="J733" s="59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25">
      <c r="A734" s="23"/>
      <c r="B734" s="23"/>
      <c r="C734" s="51"/>
      <c r="D734" s="24"/>
      <c r="E734" s="25"/>
      <c r="F734" s="25"/>
      <c r="G734" s="58"/>
      <c r="H734" s="58"/>
      <c r="I734" s="59"/>
      <c r="J734" s="59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25">
      <c r="A735" s="23"/>
      <c r="B735" s="23"/>
      <c r="C735" s="51"/>
      <c r="D735" s="24"/>
      <c r="E735" s="25"/>
      <c r="F735" s="25"/>
      <c r="G735" s="58"/>
      <c r="H735" s="58"/>
      <c r="I735" s="59"/>
      <c r="J735" s="59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25">
      <c r="A736" s="23"/>
      <c r="B736" s="23"/>
      <c r="C736" s="51"/>
      <c r="D736" s="24"/>
      <c r="E736" s="25"/>
      <c r="F736" s="25"/>
      <c r="G736" s="58"/>
      <c r="H736" s="58"/>
      <c r="I736" s="59"/>
      <c r="J736" s="59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25">
      <c r="A737" s="23"/>
      <c r="B737" s="23"/>
      <c r="C737" s="51"/>
      <c r="D737" s="24"/>
      <c r="E737" s="25"/>
      <c r="F737" s="25"/>
      <c r="G737" s="58"/>
      <c r="H737" s="58"/>
      <c r="I737" s="59"/>
      <c r="J737" s="59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25">
      <c r="A738" s="23"/>
      <c r="B738" s="23"/>
      <c r="C738" s="51"/>
      <c r="D738" s="24"/>
      <c r="E738" s="25"/>
      <c r="F738" s="25"/>
      <c r="G738" s="58"/>
      <c r="H738" s="58"/>
      <c r="I738" s="59"/>
      <c r="J738" s="59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25">
      <c r="A739" s="23"/>
      <c r="B739" s="23"/>
      <c r="C739" s="51"/>
      <c r="D739" s="24"/>
      <c r="E739" s="25"/>
      <c r="F739" s="25"/>
      <c r="G739" s="58"/>
      <c r="H739" s="58"/>
      <c r="I739" s="59"/>
      <c r="J739" s="59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25">
      <c r="A740" s="23"/>
      <c r="B740" s="23"/>
      <c r="C740" s="51"/>
      <c r="D740" s="24"/>
      <c r="E740" s="25"/>
      <c r="F740" s="25"/>
      <c r="G740" s="58"/>
      <c r="H740" s="58"/>
      <c r="I740" s="59"/>
      <c r="J740" s="59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25">
      <c r="A741" s="23"/>
      <c r="B741" s="23"/>
      <c r="C741" s="51"/>
      <c r="D741" s="24"/>
      <c r="E741" s="25"/>
      <c r="F741" s="25"/>
      <c r="G741" s="58"/>
      <c r="H741" s="58"/>
      <c r="I741" s="59"/>
      <c r="J741" s="59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25">
      <c r="A742" s="23"/>
      <c r="B742" s="23"/>
      <c r="C742" s="51"/>
      <c r="D742" s="24"/>
      <c r="E742" s="25"/>
      <c r="F742" s="25"/>
      <c r="G742" s="58"/>
      <c r="H742" s="58"/>
      <c r="I742" s="59"/>
      <c r="J742" s="59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25">
      <c r="A743" s="23"/>
      <c r="B743" s="23"/>
      <c r="C743" s="51"/>
      <c r="D743" s="24"/>
      <c r="E743" s="25"/>
      <c r="F743" s="25"/>
      <c r="G743" s="58"/>
      <c r="H743" s="58"/>
      <c r="I743" s="59"/>
      <c r="J743" s="59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25">
      <c r="A744" s="23"/>
      <c r="B744" s="23"/>
      <c r="C744" s="51"/>
      <c r="D744" s="24"/>
      <c r="E744" s="25"/>
      <c r="F744" s="25"/>
      <c r="G744" s="58"/>
      <c r="H744" s="58"/>
      <c r="I744" s="59"/>
      <c r="J744" s="59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25">
      <c r="A745" s="23"/>
      <c r="B745" s="23"/>
      <c r="C745" s="51"/>
      <c r="D745" s="24"/>
      <c r="E745" s="25"/>
      <c r="F745" s="25"/>
      <c r="G745" s="58"/>
      <c r="H745" s="58"/>
      <c r="I745" s="59"/>
      <c r="J745" s="59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25">
      <c r="A746" s="23"/>
      <c r="B746" s="23"/>
      <c r="C746" s="51"/>
      <c r="D746" s="24"/>
      <c r="E746" s="25"/>
      <c r="F746" s="25"/>
      <c r="G746" s="58"/>
      <c r="H746" s="58"/>
      <c r="I746" s="59"/>
      <c r="J746" s="59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25">
      <c r="A747" s="23"/>
      <c r="B747" s="23"/>
      <c r="C747" s="51"/>
      <c r="D747" s="24"/>
      <c r="E747" s="25"/>
      <c r="F747" s="25"/>
      <c r="G747" s="58"/>
      <c r="H747" s="58"/>
      <c r="I747" s="59"/>
      <c r="J747" s="59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25">
      <c r="A748" s="23"/>
      <c r="B748" s="23"/>
      <c r="C748" s="51"/>
      <c r="D748" s="24"/>
      <c r="E748" s="25"/>
      <c r="F748" s="25"/>
      <c r="G748" s="58"/>
      <c r="H748" s="58"/>
      <c r="I748" s="59"/>
      <c r="J748" s="59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25">
      <c r="A749" s="23"/>
      <c r="B749" s="23"/>
      <c r="C749" s="51"/>
      <c r="D749" s="24"/>
      <c r="E749" s="25"/>
      <c r="F749" s="25"/>
      <c r="G749" s="58"/>
      <c r="H749" s="58"/>
      <c r="I749" s="59"/>
      <c r="J749" s="59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25">
      <c r="A750" s="23"/>
      <c r="B750" s="23"/>
      <c r="C750" s="51"/>
      <c r="D750" s="24"/>
      <c r="E750" s="25"/>
      <c r="F750" s="25"/>
      <c r="G750" s="58"/>
      <c r="H750" s="58"/>
      <c r="I750" s="59"/>
      <c r="J750" s="59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25">
      <c r="A751" s="23"/>
      <c r="B751" s="23"/>
      <c r="C751" s="51"/>
      <c r="D751" s="24"/>
      <c r="E751" s="25"/>
      <c r="F751" s="25"/>
      <c r="G751" s="58"/>
      <c r="H751" s="58"/>
      <c r="I751" s="59"/>
      <c r="J751" s="59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25">
      <c r="A752" s="23"/>
      <c r="B752" s="23"/>
      <c r="C752" s="51"/>
      <c r="D752" s="24"/>
      <c r="E752" s="25"/>
      <c r="F752" s="25"/>
      <c r="G752" s="58"/>
      <c r="H752" s="58"/>
      <c r="I752" s="59"/>
      <c r="J752" s="59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25">
      <c r="A753" s="23"/>
      <c r="B753" s="23"/>
      <c r="C753" s="51"/>
      <c r="D753" s="24"/>
      <c r="E753" s="25"/>
      <c r="F753" s="25"/>
      <c r="G753" s="58"/>
      <c r="H753" s="58"/>
      <c r="I753" s="59"/>
      <c r="J753" s="59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25">
      <c r="A754" s="23"/>
      <c r="B754" s="23"/>
      <c r="C754" s="51"/>
      <c r="D754" s="24"/>
      <c r="E754" s="25"/>
      <c r="F754" s="25"/>
      <c r="G754" s="58"/>
      <c r="H754" s="58"/>
      <c r="I754" s="59"/>
      <c r="J754" s="59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25">
      <c r="A755" s="23"/>
      <c r="B755" s="23"/>
      <c r="C755" s="51"/>
      <c r="D755" s="24"/>
      <c r="E755" s="25"/>
      <c r="F755" s="25"/>
      <c r="G755" s="58"/>
      <c r="H755" s="58"/>
      <c r="I755" s="59"/>
      <c r="J755" s="59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25">
      <c r="A756" s="23"/>
      <c r="B756" s="23"/>
      <c r="C756" s="51"/>
      <c r="D756" s="24"/>
      <c r="E756" s="25"/>
      <c r="F756" s="25"/>
      <c r="G756" s="58"/>
      <c r="H756" s="58"/>
      <c r="I756" s="59"/>
      <c r="J756" s="59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25">
      <c r="A757" s="23"/>
      <c r="B757" s="23"/>
      <c r="C757" s="51"/>
      <c r="D757" s="24"/>
      <c r="E757" s="25"/>
      <c r="F757" s="25"/>
      <c r="G757" s="58"/>
      <c r="H757" s="58"/>
      <c r="I757" s="59"/>
      <c r="J757" s="59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25">
      <c r="A758" s="23"/>
      <c r="B758" s="23"/>
      <c r="C758" s="51"/>
      <c r="D758" s="24"/>
      <c r="E758" s="25"/>
      <c r="F758" s="25"/>
      <c r="G758" s="58"/>
      <c r="H758" s="58"/>
      <c r="I758" s="59"/>
      <c r="J758" s="59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25">
      <c r="A759" s="23"/>
      <c r="B759" s="23"/>
      <c r="C759" s="51"/>
      <c r="D759" s="24"/>
      <c r="E759" s="25"/>
      <c r="F759" s="25"/>
      <c r="G759" s="58"/>
      <c r="H759" s="58"/>
      <c r="I759" s="59"/>
      <c r="J759" s="59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25">
      <c r="A760" s="23"/>
      <c r="B760" s="23"/>
      <c r="C760" s="51"/>
      <c r="D760" s="24"/>
      <c r="E760" s="25"/>
      <c r="F760" s="25"/>
      <c r="G760" s="58"/>
      <c r="H760" s="58"/>
      <c r="I760" s="59"/>
      <c r="J760" s="59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25">
      <c r="A761" s="23"/>
      <c r="B761" s="23"/>
      <c r="C761" s="51"/>
      <c r="D761" s="24"/>
      <c r="E761" s="25"/>
      <c r="F761" s="25"/>
      <c r="G761" s="58"/>
      <c r="H761" s="58"/>
      <c r="I761" s="59"/>
      <c r="J761" s="59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25">
      <c r="A762" s="23"/>
      <c r="B762" s="23"/>
      <c r="C762" s="51"/>
      <c r="D762" s="24"/>
      <c r="E762" s="25"/>
      <c r="F762" s="25"/>
      <c r="G762" s="58"/>
      <c r="H762" s="58"/>
      <c r="I762" s="59"/>
      <c r="J762" s="59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25">
      <c r="A763" s="23"/>
      <c r="B763" s="23"/>
      <c r="C763" s="51"/>
      <c r="D763" s="24"/>
      <c r="E763" s="25"/>
      <c r="F763" s="25"/>
      <c r="G763" s="58"/>
      <c r="H763" s="58"/>
      <c r="I763" s="59"/>
      <c r="J763" s="59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25">
      <c r="A764" s="23"/>
      <c r="B764" s="23"/>
      <c r="C764" s="51"/>
      <c r="D764" s="24"/>
      <c r="E764" s="25"/>
      <c r="F764" s="25"/>
      <c r="G764" s="58"/>
      <c r="H764" s="58"/>
      <c r="I764" s="59"/>
      <c r="J764" s="59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25">
      <c r="A765" s="23"/>
      <c r="B765" s="23"/>
      <c r="C765" s="51"/>
      <c r="D765" s="24"/>
      <c r="E765" s="25"/>
      <c r="F765" s="25"/>
      <c r="G765" s="58"/>
      <c r="H765" s="58"/>
      <c r="I765" s="59"/>
      <c r="J765" s="59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25">
      <c r="A766" s="23"/>
      <c r="B766" s="23"/>
      <c r="C766" s="51"/>
      <c r="D766" s="24"/>
      <c r="E766" s="25"/>
      <c r="F766" s="25"/>
      <c r="G766" s="58"/>
      <c r="H766" s="58"/>
      <c r="I766" s="59"/>
      <c r="J766" s="59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25">
      <c r="A767" s="23"/>
      <c r="B767" s="23"/>
      <c r="C767" s="51"/>
      <c r="D767" s="24"/>
      <c r="E767" s="25"/>
      <c r="F767" s="25"/>
      <c r="G767" s="58"/>
      <c r="H767" s="58"/>
      <c r="I767" s="59"/>
      <c r="J767" s="59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25">
      <c r="A768" s="23"/>
      <c r="B768" s="23"/>
      <c r="C768" s="51"/>
      <c r="D768" s="24"/>
      <c r="E768" s="25"/>
      <c r="F768" s="25"/>
      <c r="G768" s="58"/>
      <c r="H768" s="58"/>
      <c r="I768" s="59"/>
      <c r="J768" s="59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25">
      <c r="A769" s="23"/>
      <c r="B769" s="23"/>
      <c r="C769" s="51"/>
      <c r="D769" s="24"/>
      <c r="E769" s="25"/>
      <c r="F769" s="25"/>
      <c r="G769" s="58"/>
      <c r="H769" s="58"/>
      <c r="I769" s="59"/>
      <c r="J769" s="59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25">
      <c r="A770" s="23"/>
      <c r="B770" s="23"/>
      <c r="C770" s="51"/>
      <c r="D770" s="24"/>
      <c r="E770" s="25"/>
      <c r="F770" s="25"/>
      <c r="G770" s="58"/>
      <c r="H770" s="58"/>
      <c r="I770" s="59"/>
      <c r="J770" s="59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25">
      <c r="A771" s="23"/>
      <c r="B771" s="23"/>
      <c r="C771" s="51"/>
      <c r="D771" s="24"/>
      <c r="E771" s="25"/>
      <c r="F771" s="25"/>
      <c r="G771" s="58"/>
      <c r="H771" s="58"/>
      <c r="I771" s="59"/>
      <c r="J771" s="59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25">
      <c r="A772" s="23"/>
      <c r="B772" s="23"/>
      <c r="C772" s="51"/>
      <c r="D772" s="24"/>
      <c r="E772" s="25"/>
      <c r="F772" s="25"/>
      <c r="G772" s="58"/>
      <c r="H772" s="58"/>
      <c r="I772" s="59"/>
      <c r="J772" s="59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25">
      <c r="A773" s="23"/>
      <c r="B773" s="23"/>
      <c r="C773" s="51"/>
      <c r="D773" s="24"/>
      <c r="E773" s="25"/>
      <c r="F773" s="25"/>
      <c r="G773" s="58"/>
      <c r="H773" s="58"/>
      <c r="I773" s="59"/>
      <c r="J773" s="59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25">
      <c r="A774" s="23"/>
      <c r="B774" s="23"/>
      <c r="C774" s="51"/>
      <c r="D774" s="24"/>
      <c r="E774" s="25"/>
      <c r="F774" s="25"/>
      <c r="G774" s="58"/>
      <c r="H774" s="58"/>
      <c r="I774" s="59"/>
      <c r="J774" s="59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25">
      <c r="A775" s="23"/>
      <c r="B775" s="23"/>
      <c r="C775" s="51"/>
      <c r="D775" s="24"/>
      <c r="E775" s="25"/>
      <c r="F775" s="25"/>
      <c r="G775" s="58"/>
      <c r="H775" s="58"/>
      <c r="I775" s="59"/>
      <c r="J775" s="59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25">
      <c r="A776" s="23"/>
      <c r="B776" s="23"/>
      <c r="C776" s="51"/>
      <c r="D776" s="24"/>
      <c r="E776" s="25"/>
      <c r="F776" s="25"/>
      <c r="G776" s="58"/>
      <c r="H776" s="58"/>
      <c r="I776" s="59"/>
      <c r="J776" s="59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25">
      <c r="A777" s="23"/>
      <c r="B777" s="23"/>
      <c r="C777" s="51"/>
      <c r="D777" s="24"/>
      <c r="E777" s="25"/>
      <c r="F777" s="25"/>
      <c r="G777" s="58"/>
      <c r="H777" s="58"/>
      <c r="I777" s="59"/>
      <c r="J777" s="59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25">
      <c r="A778" s="23"/>
      <c r="B778" s="23"/>
      <c r="C778" s="51"/>
      <c r="D778" s="24"/>
      <c r="E778" s="25"/>
      <c r="F778" s="25"/>
      <c r="G778" s="58"/>
      <c r="H778" s="58"/>
      <c r="I778" s="59"/>
      <c r="J778" s="59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25">
      <c r="A779" s="23"/>
      <c r="B779" s="23"/>
      <c r="C779" s="51"/>
      <c r="D779" s="24"/>
      <c r="E779" s="25"/>
      <c r="F779" s="25"/>
      <c r="G779" s="58"/>
      <c r="H779" s="58"/>
      <c r="I779" s="59"/>
      <c r="J779" s="59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25">
      <c r="A780" s="23"/>
      <c r="B780" s="23"/>
      <c r="C780" s="51"/>
      <c r="D780" s="24"/>
      <c r="E780" s="25"/>
      <c r="F780" s="25"/>
      <c r="G780" s="58"/>
      <c r="H780" s="58"/>
      <c r="I780" s="59"/>
      <c r="J780" s="59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25">
      <c r="A781" s="23"/>
      <c r="B781" s="23"/>
      <c r="C781" s="51"/>
      <c r="D781" s="24"/>
      <c r="E781" s="25"/>
      <c r="F781" s="25"/>
      <c r="G781" s="58"/>
      <c r="H781" s="58"/>
      <c r="I781" s="59"/>
      <c r="J781" s="59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25">
      <c r="A782" s="23"/>
      <c r="B782" s="23"/>
      <c r="C782" s="51"/>
      <c r="D782" s="24"/>
      <c r="E782" s="25"/>
      <c r="F782" s="25"/>
      <c r="G782" s="58"/>
      <c r="H782" s="58"/>
      <c r="I782" s="59"/>
      <c r="J782" s="59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25">
      <c r="A783" s="23"/>
      <c r="B783" s="23"/>
      <c r="C783" s="51"/>
      <c r="D783" s="24"/>
      <c r="E783" s="25"/>
      <c r="F783" s="25"/>
      <c r="G783" s="58"/>
      <c r="H783" s="58"/>
      <c r="I783" s="59"/>
      <c r="J783" s="59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25">
      <c r="A784" s="23"/>
      <c r="B784" s="23"/>
      <c r="C784" s="51"/>
      <c r="D784" s="24"/>
      <c r="E784" s="25"/>
      <c r="F784" s="25"/>
      <c r="G784" s="58"/>
      <c r="H784" s="58"/>
      <c r="I784" s="59"/>
      <c r="J784" s="59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25">
      <c r="A785" s="23"/>
      <c r="B785" s="23"/>
      <c r="C785" s="51"/>
      <c r="D785" s="24"/>
      <c r="E785" s="25"/>
      <c r="F785" s="25"/>
      <c r="G785" s="58"/>
      <c r="H785" s="58"/>
      <c r="I785" s="59"/>
      <c r="J785" s="59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25">
      <c r="A786" s="23"/>
      <c r="B786" s="23"/>
      <c r="C786" s="51"/>
      <c r="D786" s="24"/>
      <c r="E786" s="25"/>
      <c r="F786" s="25"/>
      <c r="G786" s="58"/>
      <c r="H786" s="58"/>
      <c r="I786" s="59"/>
      <c r="J786" s="59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25">
      <c r="A787" s="23"/>
      <c r="B787" s="23"/>
      <c r="C787" s="51"/>
      <c r="D787" s="24"/>
      <c r="E787" s="25"/>
      <c r="F787" s="25"/>
      <c r="G787" s="58"/>
      <c r="H787" s="58"/>
      <c r="I787" s="59"/>
      <c r="J787" s="59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25">
      <c r="A788" s="23"/>
      <c r="B788" s="23"/>
      <c r="C788" s="51"/>
      <c r="D788" s="24"/>
      <c r="E788" s="25"/>
      <c r="F788" s="25"/>
      <c r="G788" s="58"/>
      <c r="H788" s="58"/>
      <c r="I788" s="59"/>
      <c r="J788" s="59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25">
      <c r="A789" s="23"/>
      <c r="B789" s="23"/>
      <c r="C789" s="51"/>
      <c r="D789" s="24"/>
      <c r="E789" s="25"/>
      <c r="F789" s="25"/>
      <c r="G789" s="58"/>
      <c r="H789" s="58"/>
      <c r="I789" s="59"/>
      <c r="J789" s="59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25">
      <c r="A790" s="23"/>
      <c r="B790" s="23"/>
      <c r="C790" s="51"/>
      <c r="D790" s="24"/>
      <c r="E790" s="25"/>
      <c r="F790" s="25"/>
      <c r="G790" s="58"/>
      <c r="H790" s="58"/>
      <c r="I790" s="59"/>
      <c r="J790" s="59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25">
      <c r="A791" s="23"/>
      <c r="B791" s="23"/>
      <c r="C791" s="51"/>
      <c r="D791" s="24"/>
      <c r="E791" s="25"/>
      <c r="F791" s="25"/>
      <c r="G791" s="58"/>
      <c r="H791" s="58"/>
      <c r="I791" s="59"/>
      <c r="J791" s="59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25">
      <c r="A792" s="23"/>
      <c r="B792" s="23"/>
      <c r="C792" s="51"/>
      <c r="D792" s="24"/>
      <c r="E792" s="25"/>
      <c r="F792" s="25"/>
      <c r="G792" s="58"/>
      <c r="H792" s="58"/>
      <c r="I792" s="59"/>
      <c r="J792" s="59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25">
      <c r="A793" s="23"/>
      <c r="B793" s="23"/>
      <c r="C793" s="51"/>
      <c r="D793" s="24"/>
      <c r="E793" s="25"/>
      <c r="F793" s="25"/>
      <c r="G793" s="58"/>
      <c r="H793" s="58"/>
      <c r="I793" s="59"/>
      <c r="J793" s="59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25">
      <c r="A794" s="23"/>
      <c r="B794" s="23"/>
      <c r="C794" s="51"/>
      <c r="D794" s="24"/>
      <c r="E794" s="25"/>
      <c r="F794" s="25"/>
      <c r="G794" s="58"/>
      <c r="H794" s="58"/>
      <c r="I794" s="59"/>
      <c r="J794" s="59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25">
      <c r="A795" s="23"/>
      <c r="B795" s="23"/>
      <c r="C795" s="51"/>
      <c r="D795" s="24"/>
      <c r="E795" s="25"/>
      <c r="F795" s="25"/>
      <c r="G795" s="58"/>
      <c r="H795" s="58"/>
      <c r="I795" s="59"/>
      <c r="J795" s="59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25">
      <c r="A796" s="23"/>
      <c r="B796" s="23"/>
      <c r="C796" s="51"/>
      <c r="D796" s="24"/>
      <c r="E796" s="25"/>
      <c r="F796" s="25"/>
      <c r="G796" s="58"/>
      <c r="H796" s="58"/>
      <c r="I796" s="59"/>
      <c r="J796" s="59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25">
      <c r="A797" s="23"/>
      <c r="B797" s="23"/>
      <c r="C797" s="51"/>
      <c r="D797" s="24"/>
      <c r="E797" s="25"/>
      <c r="F797" s="25"/>
      <c r="G797" s="58"/>
      <c r="H797" s="58"/>
      <c r="I797" s="59"/>
      <c r="J797" s="59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25">
      <c r="A798" s="23"/>
      <c r="B798" s="23"/>
      <c r="C798" s="51"/>
      <c r="D798" s="24"/>
      <c r="E798" s="25"/>
      <c r="F798" s="25"/>
      <c r="G798" s="58"/>
      <c r="H798" s="58"/>
      <c r="I798" s="59"/>
      <c r="J798" s="59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25">
      <c r="A799" s="23"/>
      <c r="B799" s="23"/>
      <c r="C799" s="51"/>
      <c r="D799" s="24"/>
      <c r="E799" s="25"/>
      <c r="F799" s="25"/>
      <c r="G799" s="58"/>
      <c r="H799" s="58"/>
      <c r="I799" s="59"/>
      <c r="J799" s="59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25">
      <c r="A800" s="23"/>
      <c r="B800" s="23"/>
      <c r="C800" s="51"/>
      <c r="D800" s="24"/>
      <c r="E800" s="25"/>
      <c r="F800" s="25"/>
      <c r="G800" s="58"/>
      <c r="H800" s="58"/>
      <c r="I800" s="59"/>
      <c r="J800" s="59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25">
      <c r="A801" s="23"/>
      <c r="B801" s="23"/>
      <c r="C801" s="51"/>
      <c r="D801" s="24"/>
      <c r="E801" s="25"/>
      <c r="F801" s="25"/>
      <c r="G801" s="58"/>
      <c r="H801" s="58"/>
      <c r="I801" s="59"/>
      <c r="J801" s="59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25">
      <c r="A802" s="23"/>
      <c r="B802" s="23"/>
      <c r="C802" s="51"/>
      <c r="D802" s="24"/>
      <c r="E802" s="25"/>
      <c r="F802" s="25"/>
      <c r="G802" s="58"/>
      <c r="H802" s="58"/>
      <c r="I802" s="59"/>
      <c r="J802" s="59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25">
      <c r="A803" s="23"/>
      <c r="B803" s="23"/>
      <c r="C803" s="51"/>
      <c r="D803" s="24"/>
      <c r="E803" s="25"/>
      <c r="F803" s="25"/>
      <c r="G803" s="58"/>
      <c r="H803" s="58"/>
      <c r="I803" s="59"/>
      <c r="J803" s="59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25">
      <c r="A804" s="23"/>
      <c r="B804" s="23"/>
      <c r="C804" s="51"/>
      <c r="D804" s="24"/>
      <c r="E804" s="25"/>
      <c r="F804" s="25"/>
      <c r="G804" s="58"/>
      <c r="H804" s="58"/>
      <c r="I804" s="59"/>
      <c r="J804" s="59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25">
      <c r="A805" s="23"/>
      <c r="B805" s="23"/>
      <c r="C805" s="51"/>
      <c r="D805" s="24"/>
      <c r="E805" s="25"/>
      <c r="F805" s="25"/>
      <c r="G805" s="58"/>
      <c r="H805" s="58"/>
      <c r="I805" s="59"/>
      <c r="J805" s="59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25">
      <c r="A806" s="23"/>
      <c r="B806" s="23"/>
      <c r="C806" s="51"/>
      <c r="D806" s="24"/>
      <c r="E806" s="25"/>
      <c r="F806" s="25"/>
      <c r="G806" s="58"/>
      <c r="H806" s="58"/>
      <c r="I806" s="59"/>
      <c r="J806" s="59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25">
      <c r="A807" s="23"/>
      <c r="B807" s="23"/>
      <c r="C807" s="51"/>
      <c r="D807" s="24"/>
      <c r="E807" s="25"/>
      <c r="F807" s="25"/>
      <c r="G807" s="58"/>
      <c r="H807" s="58"/>
      <c r="I807" s="59"/>
      <c r="J807" s="59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25">
      <c r="A808" s="23"/>
      <c r="B808" s="23"/>
      <c r="C808" s="51"/>
      <c r="D808" s="24"/>
      <c r="E808" s="25"/>
      <c r="F808" s="25"/>
      <c r="G808" s="58"/>
      <c r="H808" s="58"/>
      <c r="I808" s="59"/>
      <c r="J808" s="59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25">
      <c r="A809" s="23"/>
      <c r="B809" s="23"/>
      <c r="C809" s="51"/>
      <c r="D809" s="24"/>
      <c r="E809" s="25"/>
      <c r="F809" s="25"/>
      <c r="G809" s="58"/>
      <c r="H809" s="58"/>
      <c r="I809" s="59"/>
      <c r="J809" s="59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25">
      <c r="A810" s="23"/>
      <c r="B810" s="23"/>
      <c r="C810" s="51"/>
      <c r="D810" s="24"/>
      <c r="E810" s="25"/>
      <c r="F810" s="25"/>
      <c r="G810" s="58"/>
      <c r="H810" s="58"/>
      <c r="I810" s="59"/>
      <c r="J810" s="59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25">
      <c r="A811" s="23"/>
      <c r="B811" s="23"/>
      <c r="C811" s="51"/>
      <c r="D811" s="24"/>
      <c r="E811" s="25"/>
      <c r="F811" s="25"/>
      <c r="G811" s="58"/>
      <c r="H811" s="58"/>
      <c r="I811" s="59"/>
      <c r="J811" s="59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25">
      <c r="A812" s="23"/>
      <c r="B812" s="23"/>
      <c r="C812" s="51"/>
      <c r="D812" s="24"/>
      <c r="E812" s="25"/>
      <c r="F812" s="25"/>
      <c r="G812" s="58"/>
      <c r="H812" s="58"/>
      <c r="I812" s="59"/>
      <c r="J812" s="59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25">
      <c r="A813" s="23"/>
      <c r="B813" s="23"/>
      <c r="C813" s="51"/>
      <c r="D813" s="24"/>
      <c r="E813" s="25"/>
      <c r="F813" s="25"/>
      <c r="G813" s="58"/>
      <c r="H813" s="58"/>
      <c r="I813" s="59"/>
      <c r="J813" s="59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25">
      <c r="A814" s="23"/>
      <c r="B814" s="23"/>
      <c r="C814" s="51"/>
      <c r="D814" s="24"/>
      <c r="E814" s="25"/>
      <c r="F814" s="25"/>
      <c r="G814" s="58"/>
      <c r="H814" s="58"/>
      <c r="I814" s="59"/>
      <c r="J814" s="59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25">
      <c r="A815" s="23"/>
      <c r="B815" s="23"/>
      <c r="C815" s="51"/>
      <c r="D815" s="24"/>
      <c r="E815" s="25"/>
      <c r="F815" s="25"/>
      <c r="G815" s="58"/>
      <c r="H815" s="58"/>
      <c r="I815" s="59"/>
      <c r="J815" s="59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25">
      <c r="A816" s="23"/>
      <c r="B816" s="23"/>
      <c r="C816" s="51"/>
      <c r="D816" s="24"/>
      <c r="E816" s="25"/>
      <c r="F816" s="25"/>
      <c r="G816" s="58"/>
      <c r="H816" s="58"/>
      <c r="I816" s="59"/>
      <c r="J816" s="59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25">
      <c r="A817" s="23"/>
      <c r="B817" s="23"/>
      <c r="C817" s="51"/>
      <c r="D817" s="24"/>
      <c r="E817" s="25"/>
      <c r="F817" s="25"/>
      <c r="G817" s="58"/>
      <c r="H817" s="58"/>
      <c r="I817" s="59"/>
      <c r="J817" s="59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25">
      <c r="A818" s="23"/>
      <c r="B818" s="23"/>
      <c r="C818" s="51"/>
      <c r="D818" s="24"/>
      <c r="E818" s="25"/>
      <c r="F818" s="25"/>
      <c r="G818" s="58"/>
      <c r="H818" s="58"/>
      <c r="I818" s="59"/>
      <c r="J818" s="59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25">
      <c r="A819" s="23"/>
      <c r="B819" s="23"/>
      <c r="C819" s="51"/>
      <c r="D819" s="24"/>
      <c r="E819" s="25"/>
      <c r="F819" s="25"/>
      <c r="G819" s="58"/>
      <c r="H819" s="58"/>
      <c r="I819" s="59"/>
      <c r="J819" s="59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25">
      <c r="A820" s="23"/>
      <c r="B820" s="23"/>
      <c r="C820" s="51"/>
      <c r="D820" s="24"/>
      <c r="E820" s="25"/>
      <c r="F820" s="25"/>
      <c r="G820" s="58"/>
      <c r="H820" s="58"/>
      <c r="I820" s="59"/>
      <c r="J820" s="59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25">
      <c r="A821" s="23"/>
      <c r="B821" s="23"/>
      <c r="C821" s="51"/>
      <c r="D821" s="24"/>
      <c r="E821" s="25"/>
      <c r="F821" s="25"/>
      <c r="G821" s="58"/>
      <c r="H821" s="58"/>
      <c r="I821" s="59"/>
      <c r="J821" s="59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25">
      <c r="A822" s="23"/>
      <c r="B822" s="23"/>
      <c r="C822" s="51"/>
      <c r="D822" s="24"/>
      <c r="E822" s="25"/>
      <c r="F822" s="25"/>
      <c r="G822" s="58"/>
      <c r="H822" s="58"/>
      <c r="I822" s="59"/>
      <c r="J822" s="59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25">
      <c r="A823" s="23"/>
      <c r="B823" s="23"/>
      <c r="C823" s="51"/>
      <c r="D823" s="24"/>
      <c r="E823" s="25"/>
      <c r="F823" s="25"/>
      <c r="G823" s="58"/>
      <c r="H823" s="58"/>
      <c r="I823" s="59"/>
      <c r="J823" s="59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25">
      <c r="A824" s="23"/>
      <c r="B824" s="23"/>
      <c r="C824" s="51"/>
      <c r="D824" s="24"/>
      <c r="E824" s="25"/>
      <c r="F824" s="25"/>
      <c r="G824" s="58"/>
      <c r="H824" s="58"/>
      <c r="I824" s="59"/>
      <c r="J824" s="59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25">
      <c r="A825" s="23"/>
      <c r="B825" s="23"/>
      <c r="C825" s="51"/>
      <c r="D825" s="24"/>
      <c r="E825" s="25"/>
      <c r="F825" s="25"/>
      <c r="G825" s="58"/>
      <c r="H825" s="58"/>
      <c r="I825" s="59"/>
      <c r="J825" s="59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25">
      <c r="A826" s="23"/>
      <c r="B826" s="23"/>
      <c r="C826" s="51"/>
      <c r="D826" s="24"/>
      <c r="E826" s="25"/>
      <c r="F826" s="25"/>
      <c r="G826" s="58"/>
      <c r="H826" s="58"/>
      <c r="I826" s="59"/>
      <c r="J826" s="59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25">
      <c r="A827" s="23"/>
      <c r="B827" s="23"/>
      <c r="C827" s="51"/>
      <c r="D827" s="24"/>
      <c r="E827" s="25"/>
      <c r="F827" s="25"/>
      <c r="G827" s="58"/>
      <c r="H827" s="58"/>
      <c r="I827" s="59"/>
      <c r="J827" s="59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25">
      <c r="A828" s="23"/>
      <c r="B828" s="23"/>
      <c r="C828" s="51"/>
      <c r="D828" s="24"/>
      <c r="E828" s="25"/>
      <c r="F828" s="25"/>
      <c r="G828" s="58"/>
      <c r="H828" s="58"/>
      <c r="I828" s="59"/>
      <c r="J828" s="59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25">
      <c r="A829" s="23"/>
      <c r="B829" s="23"/>
      <c r="C829" s="51"/>
      <c r="D829" s="24"/>
      <c r="E829" s="25"/>
      <c r="F829" s="25"/>
      <c r="G829" s="58"/>
      <c r="H829" s="58"/>
      <c r="I829" s="59"/>
      <c r="J829" s="59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25">
      <c r="A830" s="23"/>
      <c r="B830" s="23"/>
      <c r="C830" s="51"/>
      <c r="D830" s="24"/>
      <c r="E830" s="25"/>
      <c r="F830" s="25"/>
      <c r="G830" s="58"/>
      <c r="H830" s="58"/>
      <c r="I830" s="59"/>
      <c r="J830" s="59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25">
      <c r="A831" s="23"/>
      <c r="B831" s="23"/>
      <c r="C831" s="51"/>
      <c r="D831" s="24"/>
      <c r="E831" s="25"/>
      <c r="F831" s="25"/>
      <c r="G831" s="58"/>
      <c r="H831" s="58"/>
      <c r="I831" s="59"/>
      <c r="J831" s="59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25">
      <c r="A832" s="23"/>
      <c r="B832" s="23"/>
      <c r="C832" s="51"/>
      <c r="D832" s="24"/>
      <c r="E832" s="25"/>
      <c r="F832" s="25"/>
      <c r="G832" s="58"/>
      <c r="H832" s="58"/>
      <c r="I832" s="59"/>
      <c r="J832" s="59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25">
      <c r="A833" s="23"/>
      <c r="B833" s="23"/>
      <c r="C833" s="51"/>
      <c r="D833" s="24"/>
      <c r="E833" s="25"/>
      <c r="F833" s="25"/>
      <c r="G833" s="58"/>
      <c r="H833" s="58"/>
      <c r="I833" s="59"/>
      <c r="J833" s="59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25">
      <c r="A834" s="23"/>
      <c r="B834" s="23"/>
      <c r="C834" s="51"/>
      <c r="D834" s="24"/>
      <c r="E834" s="25"/>
      <c r="F834" s="25"/>
      <c r="G834" s="58"/>
      <c r="H834" s="58"/>
      <c r="I834" s="59"/>
      <c r="J834" s="59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25">
      <c r="A835" s="23"/>
      <c r="B835" s="23"/>
      <c r="C835" s="51"/>
      <c r="D835" s="24"/>
      <c r="E835" s="25"/>
      <c r="F835" s="25"/>
      <c r="G835" s="58"/>
      <c r="H835" s="58"/>
      <c r="I835" s="59"/>
      <c r="J835" s="59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25">
      <c r="A836" s="23"/>
      <c r="B836" s="23"/>
      <c r="C836" s="51"/>
      <c r="D836" s="24"/>
      <c r="E836" s="25"/>
      <c r="F836" s="25"/>
      <c r="G836" s="58"/>
      <c r="H836" s="58"/>
      <c r="I836" s="59"/>
      <c r="J836" s="59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25">
      <c r="A837" s="23"/>
      <c r="B837" s="23"/>
      <c r="C837" s="51"/>
      <c r="D837" s="24"/>
      <c r="E837" s="25"/>
      <c r="F837" s="25"/>
      <c r="G837" s="58"/>
      <c r="H837" s="58"/>
      <c r="I837" s="59"/>
      <c r="J837" s="59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25">
      <c r="A838" s="23"/>
      <c r="B838" s="23"/>
      <c r="C838" s="51"/>
      <c r="D838" s="24"/>
      <c r="E838" s="25"/>
      <c r="F838" s="25"/>
      <c r="G838" s="58"/>
      <c r="H838" s="58"/>
      <c r="I838" s="59"/>
      <c r="J838" s="59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25">
      <c r="A839" s="23"/>
      <c r="B839" s="23"/>
      <c r="C839" s="51"/>
      <c r="D839" s="24"/>
      <c r="E839" s="25"/>
      <c r="F839" s="25"/>
      <c r="G839" s="58"/>
      <c r="H839" s="58"/>
      <c r="I839" s="59"/>
      <c r="J839" s="59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25">
      <c r="A840" s="23"/>
      <c r="B840" s="23"/>
      <c r="C840" s="51"/>
      <c r="D840" s="24"/>
      <c r="E840" s="25"/>
      <c r="F840" s="25"/>
      <c r="G840" s="58"/>
      <c r="H840" s="58"/>
      <c r="I840" s="59"/>
      <c r="J840" s="59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25">
      <c r="A841" s="23"/>
      <c r="B841" s="23"/>
      <c r="C841" s="51"/>
      <c r="D841" s="24"/>
      <c r="E841" s="25"/>
      <c r="F841" s="25"/>
      <c r="G841" s="58"/>
      <c r="H841" s="58"/>
      <c r="I841" s="59"/>
      <c r="J841" s="59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25">
      <c r="A842" s="23"/>
      <c r="B842" s="23"/>
      <c r="C842" s="51"/>
      <c r="D842" s="24"/>
      <c r="E842" s="25"/>
      <c r="F842" s="25"/>
      <c r="G842" s="58"/>
      <c r="H842" s="58"/>
      <c r="I842" s="59"/>
      <c r="J842" s="59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25">
      <c r="A843" s="23"/>
      <c r="B843" s="23"/>
      <c r="C843" s="51"/>
      <c r="D843" s="24"/>
      <c r="E843" s="25"/>
      <c r="F843" s="25"/>
      <c r="G843" s="58"/>
      <c r="H843" s="58"/>
      <c r="I843" s="59"/>
      <c r="J843" s="59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25">
      <c r="A844" s="23"/>
      <c r="B844" s="23"/>
      <c r="C844" s="51"/>
      <c r="D844" s="24"/>
      <c r="E844" s="25"/>
      <c r="F844" s="25"/>
      <c r="G844" s="58"/>
      <c r="H844" s="58"/>
      <c r="I844" s="59"/>
      <c r="J844" s="59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25">
      <c r="A845" s="23"/>
      <c r="B845" s="23"/>
      <c r="C845" s="51"/>
      <c r="D845" s="24"/>
      <c r="E845" s="25"/>
      <c r="F845" s="25"/>
      <c r="G845" s="58"/>
      <c r="H845" s="58"/>
      <c r="I845" s="59"/>
      <c r="J845" s="59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25">
      <c r="A846" s="23"/>
      <c r="B846" s="23"/>
      <c r="C846" s="51"/>
      <c r="D846" s="24"/>
      <c r="E846" s="25"/>
      <c r="F846" s="25"/>
      <c r="G846" s="58"/>
      <c r="H846" s="58"/>
      <c r="I846" s="59"/>
      <c r="J846" s="59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25">
      <c r="A847" s="23"/>
      <c r="B847" s="23"/>
      <c r="C847" s="51"/>
      <c r="D847" s="24"/>
      <c r="E847" s="25"/>
      <c r="F847" s="25"/>
      <c r="G847" s="58"/>
      <c r="H847" s="58"/>
      <c r="I847" s="59"/>
      <c r="J847" s="59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25">
      <c r="A848" s="23"/>
      <c r="B848" s="23"/>
      <c r="C848" s="51"/>
      <c r="D848" s="24"/>
      <c r="E848" s="25"/>
      <c r="F848" s="25"/>
      <c r="G848" s="58"/>
      <c r="H848" s="58"/>
      <c r="I848" s="59"/>
      <c r="J848" s="59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25">
      <c r="A849" s="23"/>
      <c r="B849" s="23"/>
      <c r="C849" s="51"/>
      <c r="D849" s="24"/>
      <c r="E849" s="25"/>
      <c r="F849" s="25"/>
      <c r="G849" s="58"/>
      <c r="H849" s="58"/>
      <c r="I849" s="59"/>
      <c r="J849" s="59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25">
      <c r="A850" s="23"/>
      <c r="B850" s="23"/>
      <c r="C850" s="51"/>
      <c r="D850" s="24"/>
      <c r="E850" s="25"/>
      <c r="F850" s="25"/>
      <c r="G850" s="58"/>
      <c r="H850" s="58"/>
      <c r="I850" s="59"/>
      <c r="J850" s="59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25">
      <c r="A851" s="23"/>
      <c r="B851" s="23"/>
      <c r="C851" s="51"/>
      <c r="D851" s="24"/>
      <c r="E851" s="25"/>
      <c r="F851" s="25"/>
      <c r="G851" s="58"/>
      <c r="H851" s="58"/>
      <c r="I851" s="59"/>
      <c r="J851" s="59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25">
      <c r="A852" s="23"/>
      <c r="B852" s="23"/>
      <c r="C852" s="51"/>
      <c r="D852" s="24"/>
      <c r="E852" s="25"/>
      <c r="F852" s="25"/>
      <c r="G852" s="58"/>
      <c r="H852" s="58"/>
      <c r="I852" s="59"/>
      <c r="J852" s="59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25">
      <c r="A853" s="23"/>
      <c r="B853" s="23"/>
      <c r="C853" s="51"/>
      <c r="D853" s="24"/>
      <c r="E853" s="25"/>
      <c r="F853" s="25"/>
      <c r="G853" s="58"/>
      <c r="H853" s="58"/>
      <c r="I853" s="59"/>
      <c r="J853" s="59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25">
      <c r="A854" s="23"/>
      <c r="B854" s="23"/>
      <c r="C854" s="51"/>
      <c r="D854" s="24"/>
      <c r="E854" s="25"/>
      <c r="F854" s="25"/>
      <c r="G854" s="58"/>
      <c r="H854" s="58"/>
      <c r="I854" s="59"/>
      <c r="J854" s="59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25">
      <c r="A855" s="23"/>
      <c r="B855" s="23"/>
      <c r="C855" s="51"/>
      <c r="D855" s="24"/>
      <c r="E855" s="25"/>
      <c r="F855" s="25"/>
      <c r="G855" s="58"/>
      <c r="H855" s="58"/>
      <c r="I855" s="59"/>
      <c r="J855" s="59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25">
      <c r="A856" s="23"/>
      <c r="B856" s="23"/>
      <c r="C856" s="51"/>
      <c r="D856" s="24"/>
      <c r="E856" s="25"/>
      <c r="F856" s="25"/>
      <c r="G856" s="58"/>
      <c r="H856" s="58"/>
      <c r="I856" s="59"/>
      <c r="J856" s="59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25">
      <c r="A857" s="23"/>
      <c r="B857" s="23"/>
      <c r="C857" s="51"/>
      <c r="D857" s="24"/>
      <c r="E857" s="25"/>
      <c r="F857" s="25"/>
      <c r="G857" s="58"/>
      <c r="H857" s="58"/>
      <c r="I857" s="59"/>
      <c r="J857" s="59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25">
      <c r="A858" s="23"/>
      <c r="B858" s="23"/>
      <c r="C858" s="51"/>
      <c r="D858" s="24"/>
      <c r="E858" s="25"/>
      <c r="F858" s="25"/>
      <c r="G858" s="58"/>
      <c r="H858" s="58"/>
      <c r="I858" s="59"/>
      <c r="J858" s="59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25">
      <c r="A859" s="23"/>
      <c r="B859" s="23"/>
      <c r="C859" s="51"/>
      <c r="D859" s="24"/>
      <c r="E859" s="25"/>
      <c r="F859" s="25"/>
      <c r="G859" s="58"/>
      <c r="H859" s="58"/>
      <c r="I859" s="59"/>
      <c r="J859" s="59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25">
      <c r="A860" s="23"/>
      <c r="B860" s="23"/>
      <c r="C860" s="51"/>
      <c r="D860" s="24"/>
      <c r="E860" s="25"/>
      <c r="F860" s="25"/>
      <c r="G860" s="58"/>
      <c r="H860" s="58"/>
      <c r="I860" s="59"/>
      <c r="J860" s="59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25">
      <c r="A861" s="23"/>
      <c r="B861" s="23"/>
      <c r="C861" s="51"/>
      <c r="D861" s="24"/>
      <c r="E861" s="25"/>
      <c r="F861" s="25"/>
      <c r="G861" s="58"/>
      <c r="H861" s="58"/>
      <c r="I861" s="59"/>
      <c r="J861" s="59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25">
      <c r="A862" s="23"/>
      <c r="B862" s="23"/>
      <c r="C862" s="51"/>
      <c r="D862" s="24"/>
      <c r="E862" s="25"/>
      <c r="F862" s="25"/>
      <c r="G862" s="58"/>
      <c r="H862" s="58"/>
      <c r="I862" s="59"/>
      <c r="J862" s="59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25">
      <c r="A863" s="23"/>
      <c r="B863" s="23"/>
      <c r="C863" s="51"/>
      <c r="D863" s="24"/>
      <c r="E863" s="25"/>
      <c r="F863" s="25"/>
      <c r="G863" s="58"/>
      <c r="H863" s="58"/>
      <c r="I863" s="59"/>
      <c r="J863" s="59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25">
      <c r="A864" s="23"/>
      <c r="B864" s="23"/>
      <c r="C864" s="51"/>
      <c r="D864" s="24"/>
      <c r="E864" s="25"/>
      <c r="F864" s="25"/>
      <c r="G864" s="58"/>
      <c r="H864" s="58"/>
      <c r="I864" s="59"/>
      <c r="J864" s="59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25">
      <c r="A865" s="23"/>
      <c r="B865" s="23"/>
      <c r="C865" s="51"/>
      <c r="D865" s="24"/>
      <c r="E865" s="25"/>
      <c r="F865" s="25"/>
      <c r="G865" s="58"/>
      <c r="H865" s="58"/>
      <c r="I865" s="59"/>
      <c r="J865" s="59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25">
      <c r="A866" s="23"/>
      <c r="B866" s="23"/>
      <c r="C866" s="51"/>
      <c r="D866" s="24"/>
      <c r="E866" s="25"/>
      <c r="F866" s="25"/>
      <c r="G866" s="58"/>
      <c r="H866" s="58"/>
      <c r="I866" s="59"/>
      <c r="J866" s="59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25">
      <c r="A867" s="23"/>
      <c r="B867" s="23"/>
      <c r="C867" s="51"/>
      <c r="D867" s="24"/>
      <c r="E867" s="25"/>
      <c r="F867" s="25"/>
      <c r="G867" s="58"/>
      <c r="H867" s="58"/>
      <c r="I867" s="59"/>
      <c r="J867" s="59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25">
      <c r="A868" s="23"/>
      <c r="B868" s="23"/>
      <c r="C868" s="51"/>
      <c r="D868" s="24"/>
      <c r="E868" s="25"/>
      <c r="F868" s="25"/>
      <c r="G868" s="58"/>
      <c r="H868" s="58"/>
      <c r="I868" s="59"/>
      <c r="J868" s="59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25">
      <c r="A869" s="23"/>
      <c r="B869" s="23"/>
      <c r="C869" s="51"/>
      <c r="D869" s="24"/>
      <c r="E869" s="25"/>
      <c r="F869" s="25"/>
      <c r="G869" s="58"/>
      <c r="H869" s="58"/>
      <c r="I869" s="59"/>
      <c r="J869" s="59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25">
      <c r="A870" s="23"/>
      <c r="B870" s="23"/>
      <c r="C870" s="51"/>
      <c r="D870" s="24"/>
      <c r="E870" s="25"/>
      <c r="F870" s="25"/>
      <c r="G870" s="58"/>
      <c r="H870" s="58"/>
      <c r="I870" s="59"/>
      <c r="J870" s="59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25">
      <c r="A871" s="23"/>
      <c r="B871" s="23"/>
      <c r="C871" s="51"/>
      <c r="D871" s="24"/>
      <c r="E871" s="25"/>
      <c r="F871" s="25"/>
      <c r="G871" s="58"/>
      <c r="H871" s="58"/>
      <c r="I871" s="59"/>
      <c r="J871" s="59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25">
      <c r="A872" s="23"/>
      <c r="B872" s="23"/>
      <c r="C872" s="51"/>
      <c r="D872" s="24"/>
      <c r="E872" s="25"/>
      <c r="F872" s="25"/>
      <c r="G872" s="58"/>
      <c r="H872" s="58"/>
      <c r="I872" s="59"/>
      <c r="J872" s="59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25">
      <c r="A873" s="23"/>
      <c r="B873" s="23"/>
      <c r="C873" s="51"/>
      <c r="D873" s="24"/>
      <c r="E873" s="25"/>
      <c r="F873" s="25"/>
      <c r="G873" s="58"/>
      <c r="H873" s="58"/>
      <c r="I873" s="59"/>
      <c r="J873" s="59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25">
      <c r="A874" s="23"/>
      <c r="B874" s="23"/>
      <c r="C874" s="51"/>
      <c r="D874" s="24"/>
      <c r="E874" s="25"/>
      <c r="F874" s="25"/>
      <c r="G874" s="58"/>
      <c r="H874" s="58"/>
      <c r="I874" s="59"/>
      <c r="J874" s="59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25">
      <c r="A875" s="23"/>
      <c r="B875" s="23"/>
      <c r="C875" s="51"/>
      <c r="D875" s="24"/>
      <c r="E875" s="25"/>
      <c r="F875" s="25"/>
      <c r="G875" s="58"/>
      <c r="H875" s="58"/>
      <c r="I875" s="59"/>
      <c r="J875" s="59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25">
      <c r="A876" s="23"/>
      <c r="B876" s="23"/>
      <c r="C876" s="51"/>
      <c r="D876" s="24"/>
      <c r="E876" s="25"/>
      <c r="F876" s="25"/>
      <c r="G876" s="58"/>
      <c r="H876" s="58"/>
      <c r="I876" s="59"/>
      <c r="J876" s="59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25">
      <c r="A877" s="23"/>
      <c r="B877" s="23"/>
      <c r="C877" s="51"/>
      <c r="D877" s="24"/>
      <c r="E877" s="25"/>
      <c r="F877" s="25"/>
      <c r="G877" s="58"/>
      <c r="H877" s="58"/>
      <c r="I877" s="59"/>
      <c r="J877" s="59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25">
      <c r="A878" s="23"/>
      <c r="B878" s="23"/>
      <c r="C878" s="51"/>
      <c r="D878" s="24"/>
      <c r="E878" s="25"/>
      <c r="F878" s="25"/>
      <c r="G878" s="58"/>
      <c r="H878" s="58"/>
      <c r="I878" s="59"/>
      <c r="J878" s="59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25">
      <c r="A879" s="23"/>
      <c r="B879" s="23"/>
      <c r="C879" s="51"/>
      <c r="D879" s="24"/>
      <c r="E879" s="25"/>
      <c r="F879" s="25"/>
      <c r="G879" s="58"/>
      <c r="H879" s="58"/>
      <c r="I879" s="59"/>
      <c r="J879" s="59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25">
      <c r="A880" s="23"/>
      <c r="B880" s="23"/>
      <c r="C880" s="51"/>
      <c r="D880" s="24"/>
      <c r="E880" s="25"/>
      <c r="F880" s="25"/>
      <c r="G880" s="58"/>
      <c r="H880" s="58"/>
      <c r="I880" s="59"/>
      <c r="J880" s="59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25">
      <c r="A881" s="23"/>
      <c r="B881" s="23"/>
      <c r="C881" s="51"/>
      <c r="D881" s="24"/>
      <c r="E881" s="25"/>
      <c r="F881" s="25"/>
      <c r="G881" s="58"/>
      <c r="H881" s="58"/>
      <c r="I881" s="59"/>
      <c r="J881" s="59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25">
      <c r="A882" s="23"/>
      <c r="B882" s="23"/>
      <c r="C882" s="51"/>
      <c r="D882" s="24"/>
      <c r="E882" s="25"/>
      <c r="F882" s="25"/>
      <c r="G882" s="58"/>
      <c r="H882" s="58"/>
      <c r="I882" s="59"/>
      <c r="J882" s="59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25">
      <c r="A883" s="23"/>
      <c r="B883" s="23"/>
      <c r="C883" s="51"/>
      <c r="D883" s="24"/>
      <c r="E883" s="25"/>
      <c r="F883" s="25"/>
      <c r="G883" s="58"/>
      <c r="H883" s="58"/>
      <c r="I883" s="59"/>
      <c r="J883" s="59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25">
      <c r="A884" s="23"/>
      <c r="B884" s="23"/>
      <c r="C884" s="51"/>
      <c r="D884" s="24"/>
      <c r="E884" s="25"/>
      <c r="F884" s="25"/>
      <c r="G884" s="58"/>
      <c r="H884" s="58"/>
      <c r="I884" s="59"/>
      <c r="J884" s="59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25">
      <c r="A885" s="23"/>
      <c r="B885" s="23"/>
      <c r="C885" s="51"/>
      <c r="D885" s="24"/>
      <c r="E885" s="25"/>
      <c r="F885" s="25"/>
      <c r="G885" s="58"/>
      <c r="H885" s="58"/>
      <c r="I885" s="59"/>
      <c r="J885" s="59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25">
      <c r="A886" s="23"/>
      <c r="B886" s="23"/>
      <c r="C886" s="51"/>
      <c r="D886" s="24"/>
      <c r="E886" s="25"/>
      <c r="F886" s="25"/>
      <c r="G886" s="58"/>
      <c r="H886" s="58"/>
      <c r="I886" s="59"/>
      <c r="J886" s="59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25">
      <c r="A887" s="23"/>
      <c r="B887" s="23"/>
      <c r="C887" s="51"/>
      <c r="D887" s="24"/>
      <c r="E887" s="25"/>
      <c r="F887" s="25"/>
      <c r="G887" s="58"/>
      <c r="H887" s="58"/>
      <c r="I887" s="59"/>
      <c r="J887" s="59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25">
      <c r="A888" s="23"/>
      <c r="B888" s="23"/>
      <c r="C888" s="51"/>
      <c r="D888" s="24"/>
      <c r="E888" s="25"/>
      <c r="F888" s="25"/>
      <c r="G888" s="58"/>
      <c r="H888" s="58"/>
      <c r="I888" s="59"/>
      <c r="J888" s="59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25">
      <c r="A889" s="23"/>
      <c r="B889" s="23"/>
      <c r="C889" s="51"/>
      <c r="D889" s="24"/>
      <c r="E889" s="25"/>
      <c r="F889" s="25"/>
      <c r="G889" s="58"/>
      <c r="H889" s="58"/>
      <c r="I889" s="59"/>
      <c r="J889" s="59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25">
      <c r="A890" s="23"/>
      <c r="B890" s="23"/>
      <c r="C890" s="51"/>
      <c r="D890" s="24"/>
      <c r="E890" s="25"/>
      <c r="F890" s="25"/>
      <c r="G890" s="58"/>
      <c r="H890" s="58"/>
      <c r="I890" s="59"/>
      <c r="J890" s="59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25">
      <c r="A891" s="23"/>
      <c r="B891" s="23"/>
      <c r="C891" s="51"/>
      <c r="D891" s="24"/>
      <c r="E891" s="25"/>
      <c r="F891" s="25"/>
      <c r="G891" s="58"/>
      <c r="H891" s="58"/>
      <c r="I891" s="59"/>
      <c r="J891" s="59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25">
      <c r="A892" s="23"/>
      <c r="B892" s="23"/>
      <c r="C892" s="51"/>
      <c r="D892" s="24"/>
      <c r="E892" s="25"/>
      <c r="F892" s="25"/>
      <c r="G892" s="58"/>
      <c r="H892" s="58"/>
      <c r="I892" s="59"/>
      <c r="J892" s="59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25">
      <c r="A893" s="23"/>
      <c r="B893" s="23"/>
      <c r="C893" s="51"/>
      <c r="D893" s="24"/>
      <c r="E893" s="25"/>
      <c r="F893" s="25"/>
      <c r="G893" s="58"/>
      <c r="H893" s="58"/>
      <c r="I893" s="59"/>
      <c r="J893" s="59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25">
      <c r="A894" s="23"/>
      <c r="B894" s="23"/>
      <c r="C894" s="51"/>
      <c r="D894" s="24"/>
      <c r="E894" s="25"/>
      <c r="F894" s="25"/>
      <c r="G894" s="58"/>
      <c r="H894" s="58"/>
      <c r="I894" s="59"/>
      <c r="J894" s="59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25">
      <c r="A895" s="23"/>
      <c r="B895" s="23"/>
      <c r="C895" s="51"/>
      <c r="D895" s="24"/>
      <c r="E895" s="25"/>
      <c r="F895" s="25"/>
      <c r="G895" s="58"/>
      <c r="H895" s="58"/>
      <c r="I895" s="59"/>
      <c r="J895" s="59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25">
      <c r="A896" s="23"/>
      <c r="B896" s="23"/>
      <c r="C896" s="51"/>
      <c r="D896" s="24"/>
      <c r="E896" s="25"/>
      <c r="F896" s="25"/>
      <c r="G896" s="58"/>
      <c r="H896" s="58"/>
      <c r="I896" s="59"/>
      <c r="J896" s="59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25">
      <c r="A897" s="23"/>
      <c r="B897" s="23"/>
      <c r="C897" s="51"/>
      <c r="D897" s="24"/>
      <c r="E897" s="25"/>
      <c r="F897" s="25"/>
      <c r="G897" s="58"/>
      <c r="H897" s="58"/>
      <c r="I897" s="59"/>
      <c r="J897" s="59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25">
      <c r="A898" s="23"/>
      <c r="B898" s="23"/>
      <c r="C898" s="51"/>
      <c r="D898" s="24"/>
      <c r="E898" s="25"/>
      <c r="F898" s="25"/>
      <c r="G898" s="58"/>
      <c r="H898" s="58"/>
      <c r="I898" s="59"/>
      <c r="J898" s="59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25">
      <c r="A899" s="23"/>
      <c r="B899" s="23"/>
      <c r="C899" s="51"/>
      <c r="D899" s="24"/>
      <c r="E899" s="25"/>
      <c r="F899" s="25"/>
      <c r="G899" s="58"/>
      <c r="H899" s="58"/>
      <c r="I899" s="59"/>
      <c r="J899" s="59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25">
      <c r="A900" s="23"/>
      <c r="B900" s="23"/>
      <c r="C900" s="51"/>
      <c r="D900" s="24"/>
      <c r="E900" s="25"/>
      <c r="F900" s="25"/>
      <c r="G900" s="58"/>
      <c r="H900" s="58"/>
      <c r="I900" s="59"/>
      <c r="J900" s="59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25">
      <c r="A901" s="23"/>
      <c r="B901" s="23"/>
      <c r="C901" s="51"/>
      <c r="D901" s="24"/>
      <c r="E901" s="25"/>
      <c r="F901" s="25"/>
      <c r="G901" s="58"/>
      <c r="H901" s="58"/>
      <c r="I901" s="59"/>
      <c r="J901" s="59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25">
      <c r="A902" s="23"/>
      <c r="B902" s="23"/>
      <c r="C902" s="51"/>
      <c r="D902" s="24"/>
      <c r="E902" s="25"/>
      <c r="F902" s="25"/>
      <c r="G902" s="58"/>
      <c r="H902" s="58"/>
      <c r="I902" s="59"/>
      <c r="J902" s="59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25">
      <c r="A903" s="23"/>
      <c r="B903" s="23"/>
      <c r="C903" s="51"/>
      <c r="D903" s="24"/>
      <c r="E903" s="25"/>
      <c r="F903" s="25"/>
      <c r="G903" s="58"/>
      <c r="H903" s="58"/>
      <c r="I903" s="59"/>
      <c r="J903" s="59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25">
      <c r="A904" s="23"/>
      <c r="B904" s="23"/>
      <c r="C904" s="51"/>
      <c r="D904" s="24"/>
      <c r="E904" s="25"/>
      <c r="F904" s="25"/>
      <c r="G904" s="58"/>
      <c r="H904" s="58"/>
      <c r="I904" s="59"/>
      <c r="J904" s="59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25">
      <c r="A905" s="23"/>
      <c r="B905" s="23"/>
      <c r="C905" s="51"/>
      <c r="D905" s="24"/>
      <c r="E905" s="25"/>
      <c r="F905" s="25"/>
      <c r="G905" s="58"/>
      <c r="H905" s="58"/>
      <c r="I905" s="59"/>
      <c r="J905" s="59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25">
      <c r="A906" s="23"/>
      <c r="B906" s="23"/>
      <c r="C906" s="51"/>
      <c r="D906" s="24"/>
      <c r="E906" s="25"/>
      <c r="F906" s="25"/>
      <c r="G906" s="58"/>
      <c r="H906" s="58"/>
      <c r="I906" s="59"/>
      <c r="J906" s="59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25">
      <c r="A907" s="23"/>
      <c r="B907" s="23"/>
      <c r="C907" s="51"/>
      <c r="D907" s="24"/>
      <c r="E907" s="25"/>
      <c r="F907" s="25"/>
      <c r="G907" s="58"/>
      <c r="H907" s="58"/>
      <c r="I907" s="59"/>
      <c r="J907" s="59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25">
      <c r="A908" s="23"/>
      <c r="B908" s="23"/>
      <c r="C908" s="51"/>
      <c r="D908" s="24"/>
      <c r="E908" s="25"/>
      <c r="F908" s="25"/>
      <c r="G908" s="58"/>
      <c r="H908" s="58"/>
      <c r="I908" s="59"/>
      <c r="J908" s="59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25">
      <c r="A909" s="23"/>
      <c r="B909" s="23"/>
      <c r="C909" s="51"/>
      <c r="D909" s="24"/>
      <c r="E909" s="25"/>
      <c r="F909" s="25"/>
      <c r="G909" s="58"/>
      <c r="H909" s="58"/>
      <c r="I909" s="59"/>
      <c r="J909" s="59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25">
      <c r="A910" s="23"/>
      <c r="B910" s="23"/>
      <c r="C910" s="51"/>
      <c r="D910" s="24"/>
      <c r="E910" s="25"/>
      <c r="F910" s="25"/>
      <c r="G910" s="58"/>
      <c r="H910" s="58"/>
      <c r="I910" s="59"/>
      <c r="J910" s="59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25">
      <c r="A911" s="23"/>
      <c r="B911" s="23"/>
      <c r="C911" s="51"/>
      <c r="D911" s="24"/>
      <c r="E911" s="25"/>
      <c r="F911" s="25"/>
      <c r="G911" s="58"/>
      <c r="H911" s="58"/>
      <c r="I911" s="59"/>
      <c r="J911" s="59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25">
      <c r="A912" s="23"/>
      <c r="B912" s="23"/>
      <c r="C912" s="51"/>
      <c r="D912" s="24"/>
      <c r="E912" s="25"/>
      <c r="F912" s="25"/>
      <c r="G912" s="58"/>
      <c r="H912" s="58"/>
      <c r="I912" s="59"/>
      <c r="J912" s="59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25">
      <c r="A913" s="23"/>
      <c r="B913" s="23"/>
      <c r="C913" s="51"/>
      <c r="D913" s="24"/>
      <c r="E913" s="25"/>
      <c r="F913" s="25"/>
      <c r="G913" s="58"/>
      <c r="H913" s="58"/>
      <c r="I913" s="59"/>
      <c r="J913" s="59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25">
      <c r="A914" s="23"/>
      <c r="B914" s="23"/>
      <c r="C914" s="51"/>
      <c r="D914" s="24"/>
      <c r="E914" s="25"/>
      <c r="F914" s="25"/>
      <c r="G914" s="58"/>
      <c r="H914" s="58"/>
      <c r="I914" s="59"/>
      <c r="J914" s="59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25">
      <c r="A915" s="23"/>
      <c r="B915" s="23"/>
      <c r="C915" s="51"/>
      <c r="D915" s="24"/>
      <c r="E915" s="25"/>
      <c r="F915" s="25"/>
      <c r="G915" s="58"/>
      <c r="H915" s="58"/>
      <c r="I915" s="59"/>
      <c r="J915" s="59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25">
      <c r="A916" s="23"/>
      <c r="B916" s="23"/>
      <c r="C916" s="51"/>
      <c r="D916" s="24"/>
      <c r="E916" s="25"/>
      <c r="F916" s="25"/>
      <c r="G916" s="58"/>
      <c r="H916" s="58"/>
      <c r="I916" s="59"/>
      <c r="J916" s="59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25">
      <c r="A917" s="23"/>
      <c r="B917" s="23"/>
      <c r="C917" s="51"/>
      <c r="D917" s="24"/>
      <c r="E917" s="25"/>
      <c r="F917" s="25"/>
      <c r="G917" s="58"/>
      <c r="H917" s="58"/>
      <c r="I917" s="59"/>
      <c r="J917" s="59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25">
      <c r="A918" s="23"/>
      <c r="B918" s="23"/>
      <c r="C918" s="51"/>
      <c r="D918" s="24"/>
      <c r="E918" s="25"/>
      <c r="F918" s="25"/>
      <c r="G918" s="58"/>
      <c r="H918" s="58"/>
      <c r="I918" s="59"/>
      <c r="J918" s="59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25">
      <c r="A919" s="23"/>
      <c r="B919" s="23"/>
      <c r="C919" s="51"/>
      <c r="D919" s="24"/>
      <c r="E919" s="25"/>
      <c r="F919" s="25"/>
      <c r="G919" s="58"/>
      <c r="H919" s="58"/>
      <c r="I919" s="59"/>
      <c r="J919" s="59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25">
      <c r="A920" s="23"/>
      <c r="B920" s="23"/>
      <c r="C920" s="51"/>
      <c r="D920" s="24"/>
      <c r="E920" s="25"/>
      <c r="F920" s="25"/>
      <c r="G920" s="58"/>
      <c r="H920" s="58"/>
      <c r="I920" s="59"/>
      <c r="J920" s="59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25">
      <c r="A921" s="23"/>
      <c r="B921" s="23"/>
      <c r="C921" s="51"/>
      <c r="D921" s="24"/>
      <c r="E921" s="25"/>
      <c r="F921" s="25"/>
      <c r="G921" s="58"/>
      <c r="H921" s="58"/>
      <c r="I921" s="59"/>
      <c r="J921" s="59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25">
      <c r="A922" s="23"/>
      <c r="B922" s="23"/>
      <c r="C922" s="51"/>
      <c r="D922" s="24"/>
      <c r="E922" s="25"/>
      <c r="F922" s="25"/>
      <c r="G922" s="58"/>
      <c r="H922" s="58"/>
      <c r="I922" s="59"/>
      <c r="J922" s="59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25">
      <c r="A923" s="23"/>
      <c r="B923" s="23"/>
      <c r="C923" s="51"/>
      <c r="D923" s="24"/>
      <c r="E923" s="25"/>
      <c r="F923" s="25"/>
      <c r="G923" s="58"/>
      <c r="H923" s="58"/>
      <c r="I923" s="59"/>
      <c r="J923" s="59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25">
      <c r="A924" s="23"/>
      <c r="B924" s="23"/>
      <c r="C924" s="51"/>
      <c r="D924" s="24"/>
      <c r="E924" s="25"/>
      <c r="F924" s="25"/>
      <c r="G924" s="58"/>
      <c r="H924" s="58"/>
      <c r="I924" s="59"/>
      <c r="J924" s="59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25">
      <c r="A925" s="23"/>
      <c r="B925" s="23"/>
      <c r="C925" s="51"/>
      <c r="D925" s="24"/>
      <c r="E925" s="25"/>
      <c r="F925" s="25"/>
      <c r="G925" s="58"/>
      <c r="H925" s="58"/>
      <c r="I925" s="59"/>
      <c r="J925" s="59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25">
      <c r="A926" s="23"/>
      <c r="B926" s="23"/>
      <c r="C926" s="51"/>
      <c r="D926" s="24"/>
      <c r="E926" s="25"/>
      <c r="F926" s="25"/>
      <c r="G926" s="58"/>
      <c r="H926" s="58"/>
      <c r="I926" s="59"/>
      <c r="J926" s="59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25">
      <c r="A927" s="23"/>
      <c r="B927" s="23"/>
      <c r="C927" s="51"/>
      <c r="D927" s="24"/>
      <c r="E927" s="25"/>
      <c r="F927" s="25"/>
      <c r="G927" s="58"/>
      <c r="H927" s="58"/>
      <c r="I927" s="59"/>
      <c r="J927" s="59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25">
      <c r="A928" s="23"/>
      <c r="B928" s="23"/>
      <c r="C928" s="51"/>
      <c r="D928" s="24"/>
      <c r="E928" s="25"/>
      <c r="F928" s="25"/>
      <c r="G928" s="58"/>
      <c r="H928" s="58"/>
      <c r="I928" s="59"/>
      <c r="J928" s="59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25">
      <c r="A929" s="23"/>
      <c r="B929" s="23"/>
      <c r="C929" s="51"/>
      <c r="D929" s="24"/>
      <c r="E929" s="25"/>
      <c r="F929" s="25"/>
      <c r="G929" s="58"/>
      <c r="H929" s="58"/>
      <c r="I929" s="59"/>
      <c r="J929" s="59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25">
      <c r="A930" s="23"/>
      <c r="B930" s="23"/>
      <c r="C930" s="51"/>
      <c r="D930" s="24"/>
      <c r="E930" s="25"/>
      <c r="F930" s="25"/>
      <c r="G930" s="58"/>
      <c r="H930" s="58"/>
      <c r="I930" s="59"/>
      <c r="J930" s="59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25">
      <c r="A931" s="23"/>
      <c r="B931" s="23"/>
      <c r="C931" s="51"/>
      <c r="D931" s="24"/>
      <c r="E931" s="25"/>
      <c r="F931" s="25"/>
      <c r="G931" s="58"/>
      <c r="H931" s="58"/>
      <c r="I931" s="59"/>
      <c r="J931" s="59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25">
      <c r="A932" s="23"/>
      <c r="B932" s="23"/>
      <c r="C932" s="51"/>
      <c r="D932" s="24"/>
      <c r="E932" s="25"/>
      <c r="F932" s="25"/>
      <c r="G932" s="58"/>
      <c r="H932" s="58"/>
      <c r="I932" s="59"/>
      <c r="J932" s="59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25">
      <c r="A933" s="23"/>
      <c r="B933" s="23"/>
      <c r="C933" s="51"/>
      <c r="D933" s="24"/>
      <c r="E933" s="25"/>
      <c r="F933" s="25"/>
      <c r="G933" s="58"/>
      <c r="H933" s="58"/>
      <c r="I933" s="59"/>
      <c r="J933" s="59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25">
      <c r="A934" s="23"/>
      <c r="B934" s="23"/>
      <c r="C934" s="51"/>
      <c r="D934" s="24"/>
      <c r="E934" s="25"/>
      <c r="F934" s="25"/>
      <c r="G934" s="58"/>
      <c r="H934" s="58"/>
      <c r="I934" s="59"/>
      <c r="J934" s="59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25">
      <c r="A935" s="23"/>
      <c r="B935" s="23"/>
      <c r="C935" s="51"/>
      <c r="D935" s="24"/>
      <c r="E935" s="25"/>
      <c r="F935" s="25"/>
      <c r="G935" s="58"/>
      <c r="H935" s="58"/>
      <c r="I935" s="59"/>
      <c r="J935" s="59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25">
      <c r="A936" s="23"/>
      <c r="B936" s="23"/>
      <c r="C936" s="51"/>
      <c r="D936" s="24"/>
      <c r="E936" s="25"/>
      <c r="F936" s="25"/>
      <c r="G936" s="58"/>
      <c r="H936" s="58"/>
      <c r="I936" s="59"/>
      <c r="J936" s="59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25">
      <c r="A937" s="23"/>
      <c r="B937" s="23"/>
      <c r="C937" s="51"/>
      <c r="D937" s="24"/>
      <c r="E937" s="25"/>
      <c r="F937" s="25"/>
      <c r="G937" s="58"/>
      <c r="H937" s="58"/>
      <c r="I937" s="59"/>
      <c r="J937" s="59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25">
      <c r="A938" s="23"/>
      <c r="B938" s="23"/>
      <c r="C938" s="51"/>
      <c r="D938" s="24"/>
      <c r="E938" s="25"/>
      <c r="F938" s="25"/>
      <c r="G938" s="58"/>
      <c r="H938" s="58"/>
      <c r="I938" s="59"/>
      <c r="J938" s="59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25">
      <c r="A939" s="23"/>
      <c r="B939" s="23"/>
      <c r="C939" s="51"/>
      <c r="D939" s="24"/>
      <c r="E939" s="25"/>
      <c r="F939" s="25"/>
      <c r="G939" s="58"/>
      <c r="H939" s="58"/>
      <c r="I939" s="59"/>
      <c r="J939" s="59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25">
      <c r="A940" s="23"/>
      <c r="B940" s="23"/>
      <c r="C940" s="51"/>
      <c r="D940" s="24"/>
      <c r="E940" s="25"/>
      <c r="F940" s="25"/>
      <c r="G940" s="58"/>
      <c r="H940" s="58"/>
      <c r="I940" s="59"/>
      <c r="J940" s="59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25">
      <c r="A941" s="23"/>
      <c r="B941" s="23"/>
      <c r="C941" s="51"/>
      <c r="D941" s="24"/>
      <c r="E941" s="25"/>
      <c r="F941" s="25"/>
      <c r="G941" s="58"/>
      <c r="H941" s="58"/>
      <c r="I941" s="59"/>
      <c r="J941" s="59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25">
      <c r="A942" s="23"/>
      <c r="B942" s="23"/>
      <c r="C942" s="51"/>
      <c r="D942" s="24"/>
      <c r="E942" s="25"/>
      <c r="F942" s="25"/>
      <c r="G942" s="58"/>
      <c r="H942" s="58"/>
      <c r="I942" s="59"/>
      <c r="J942" s="59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25">
      <c r="A943" s="23"/>
      <c r="B943" s="23"/>
      <c r="C943" s="51"/>
      <c r="D943" s="24"/>
      <c r="E943" s="25"/>
      <c r="F943" s="25"/>
      <c r="G943" s="58"/>
      <c r="H943" s="58"/>
      <c r="I943" s="59"/>
      <c r="J943" s="59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25">
      <c r="A944" s="23"/>
      <c r="B944" s="23"/>
      <c r="C944" s="51"/>
      <c r="D944" s="24"/>
      <c r="E944" s="25"/>
      <c r="F944" s="25"/>
      <c r="G944" s="58"/>
      <c r="H944" s="58"/>
      <c r="I944" s="59"/>
      <c r="J944" s="59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25">
      <c r="A945" s="23"/>
      <c r="B945" s="23"/>
      <c r="C945" s="51"/>
      <c r="D945" s="24"/>
      <c r="E945" s="25"/>
      <c r="F945" s="25"/>
      <c r="G945" s="58"/>
      <c r="H945" s="58"/>
      <c r="I945" s="59"/>
      <c r="J945" s="59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25">
      <c r="A946" s="23"/>
      <c r="B946" s="23"/>
      <c r="C946" s="51"/>
      <c r="D946" s="24"/>
      <c r="E946" s="25"/>
      <c r="F946" s="25"/>
      <c r="G946" s="58"/>
      <c r="H946" s="58"/>
      <c r="I946" s="59"/>
      <c r="J946" s="59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25">
      <c r="A947" s="23"/>
      <c r="B947" s="23"/>
      <c r="C947" s="51"/>
      <c r="D947" s="24"/>
      <c r="E947" s="25"/>
      <c r="F947" s="25"/>
      <c r="G947" s="58"/>
      <c r="H947" s="58"/>
      <c r="I947" s="59"/>
      <c r="J947" s="59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25">
      <c r="A948" s="23"/>
      <c r="B948" s="23"/>
      <c r="C948" s="51"/>
      <c r="D948" s="24"/>
      <c r="E948" s="25"/>
      <c r="F948" s="25"/>
      <c r="G948" s="58"/>
      <c r="H948" s="58"/>
      <c r="I948" s="59"/>
      <c r="J948" s="59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25">
      <c r="A949" s="23"/>
      <c r="B949" s="23"/>
      <c r="C949" s="51"/>
      <c r="D949" s="24"/>
      <c r="E949" s="25"/>
      <c r="F949" s="25"/>
      <c r="G949" s="58"/>
      <c r="H949" s="58"/>
      <c r="I949" s="59"/>
      <c r="J949" s="59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25">
      <c r="A950" s="23"/>
      <c r="B950" s="23"/>
      <c r="C950" s="51"/>
      <c r="D950" s="24"/>
      <c r="E950" s="25"/>
      <c r="F950" s="25"/>
      <c r="G950" s="58"/>
      <c r="H950" s="58"/>
      <c r="I950" s="59"/>
      <c r="J950" s="59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25">
      <c r="A951" s="23"/>
      <c r="B951" s="23"/>
      <c r="C951" s="51"/>
      <c r="D951" s="24"/>
      <c r="E951" s="25"/>
      <c r="F951" s="25"/>
      <c r="G951" s="58"/>
      <c r="H951" s="58"/>
      <c r="I951" s="59"/>
      <c r="J951" s="59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25">
      <c r="A952" s="23"/>
      <c r="B952" s="23"/>
      <c r="C952" s="51"/>
      <c r="D952" s="24"/>
      <c r="E952" s="25"/>
      <c r="F952" s="25"/>
      <c r="G952" s="58"/>
      <c r="H952" s="58"/>
      <c r="I952" s="59"/>
      <c r="J952" s="59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25">
      <c r="A953" s="23"/>
      <c r="B953" s="23"/>
      <c r="C953" s="51"/>
      <c r="D953" s="24"/>
      <c r="E953" s="25"/>
      <c r="F953" s="25"/>
      <c r="G953" s="58"/>
      <c r="H953" s="58"/>
      <c r="I953" s="59"/>
      <c r="J953" s="59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25">
      <c r="A954" s="23"/>
      <c r="B954" s="23"/>
      <c r="C954" s="51"/>
      <c r="D954" s="24"/>
      <c r="E954" s="25"/>
      <c r="F954" s="25"/>
      <c r="G954" s="58"/>
      <c r="H954" s="58"/>
      <c r="I954" s="59"/>
      <c r="J954" s="59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25">
      <c r="A955" s="23"/>
      <c r="B955" s="23"/>
      <c r="C955" s="51"/>
      <c r="D955" s="24"/>
      <c r="E955" s="25"/>
      <c r="F955" s="25"/>
      <c r="G955" s="58"/>
      <c r="H955" s="58"/>
      <c r="I955" s="59"/>
      <c r="J955" s="59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25">
      <c r="A956" s="23"/>
      <c r="B956" s="23"/>
      <c r="C956" s="51"/>
      <c r="D956" s="24"/>
      <c r="E956" s="25"/>
      <c r="F956" s="25"/>
      <c r="G956" s="58"/>
      <c r="H956" s="58"/>
      <c r="I956" s="59"/>
      <c r="J956" s="59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25">
      <c r="A957" s="23"/>
      <c r="B957" s="23"/>
      <c r="C957" s="51"/>
      <c r="D957" s="24"/>
      <c r="E957" s="25"/>
      <c r="F957" s="25"/>
      <c r="G957" s="58"/>
      <c r="H957" s="58"/>
      <c r="I957" s="59"/>
      <c r="J957" s="59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25">
      <c r="A958" s="23"/>
      <c r="B958" s="23"/>
      <c r="C958" s="51"/>
      <c r="D958" s="24"/>
      <c r="E958" s="25"/>
      <c r="F958" s="25"/>
      <c r="G958" s="58"/>
      <c r="H958" s="58"/>
      <c r="I958" s="59"/>
      <c r="J958" s="59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25">
      <c r="A959" s="23"/>
      <c r="B959" s="23"/>
      <c r="C959" s="51"/>
      <c r="D959" s="24"/>
      <c r="E959" s="25"/>
      <c r="F959" s="25"/>
      <c r="G959" s="58"/>
      <c r="H959" s="58"/>
      <c r="I959" s="59"/>
      <c r="J959" s="59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25">
      <c r="A960" s="23"/>
      <c r="B960" s="23"/>
      <c r="C960" s="51"/>
      <c r="D960" s="24"/>
      <c r="E960" s="25"/>
      <c r="F960" s="25"/>
      <c r="G960" s="58"/>
      <c r="H960" s="58"/>
      <c r="I960" s="59"/>
      <c r="J960" s="59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25">
      <c r="A961" s="23"/>
      <c r="B961" s="23"/>
      <c r="C961" s="51"/>
      <c r="D961" s="24"/>
      <c r="E961" s="25"/>
      <c r="F961" s="25"/>
      <c r="G961" s="58"/>
      <c r="H961" s="58"/>
      <c r="I961" s="59"/>
      <c r="J961" s="59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25">
      <c r="A962" s="23"/>
      <c r="B962" s="23"/>
      <c r="C962" s="51"/>
      <c r="D962" s="24"/>
      <c r="E962" s="25"/>
      <c r="F962" s="25"/>
      <c r="G962" s="58"/>
      <c r="H962" s="58"/>
      <c r="I962" s="59"/>
      <c r="J962" s="59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25">
      <c r="A963" s="23"/>
      <c r="B963" s="23"/>
      <c r="C963" s="51"/>
      <c r="D963" s="24"/>
      <c r="E963" s="25"/>
      <c r="F963" s="25"/>
      <c r="G963" s="58"/>
      <c r="H963" s="58"/>
      <c r="I963" s="59"/>
      <c r="J963" s="59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25">
      <c r="A964" s="23"/>
      <c r="B964" s="23"/>
      <c r="C964" s="51"/>
      <c r="D964" s="24"/>
      <c r="E964" s="25"/>
      <c r="F964" s="25"/>
      <c r="G964" s="58"/>
      <c r="H964" s="58"/>
      <c r="I964" s="59"/>
      <c r="J964" s="59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25">
      <c r="A965" s="23"/>
      <c r="B965" s="23"/>
      <c r="C965" s="51"/>
      <c r="D965" s="24"/>
      <c r="E965" s="25"/>
      <c r="F965" s="25"/>
      <c r="G965" s="58"/>
      <c r="H965" s="58"/>
      <c r="I965" s="59"/>
      <c r="J965" s="59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25">
      <c r="A966" s="23"/>
      <c r="B966" s="23"/>
      <c r="C966" s="51"/>
      <c r="D966" s="24"/>
      <c r="E966" s="25"/>
      <c r="F966" s="25"/>
      <c r="G966" s="58"/>
      <c r="H966" s="58"/>
      <c r="I966" s="59"/>
      <c r="J966" s="59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25">
      <c r="A967" s="23"/>
      <c r="B967" s="23"/>
      <c r="C967" s="51"/>
      <c r="D967" s="24"/>
      <c r="E967" s="25"/>
      <c r="F967" s="25"/>
      <c r="G967" s="58"/>
      <c r="H967" s="58"/>
      <c r="I967" s="59"/>
      <c r="J967" s="59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</sheetData>
  <mergeCells count="56">
    <mergeCell ref="G116:H116"/>
    <mergeCell ref="A79:H79"/>
    <mergeCell ref="G65:H65"/>
    <mergeCell ref="G118:H118"/>
    <mergeCell ref="G78:H78"/>
    <mergeCell ref="G84:H84"/>
    <mergeCell ref="G85:H85"/>
    <mergeCell ref="G86:H86"/>
    <mergeCell ref="G87:H87"/>
    <mergeCell ref="B110:J110"/>
    <mergeCell ref="A112:H112"/>
    <mergeCell ref="B113:J113"/>
    <mergeCell ref="A92:H92"/>
    <mergeCell ref="B93:J93"/>
    <mergeCell ref="A99:H99"/>
    <mergeCell ref="B100:J100"/>
    <mergeCell ref="A109:H109"/>
    <mergeCell ref="G98:H98"/>
    <mergeCell ref="G111:H111"/>
    <mergeCell ref="A7:J7"/>
    <mergeCell ref="A9:J10"/>
    <mergeCell ref="A8:J8"/>
    <mergeCell ref="B44:J44"/>
    <mergeCell ref="A25:H25"/>
    <mergeCell ref="A43:H43"/>
    <mergeCell ref="B26:J26"/>
    <mergeCell ref="B89:J89"/>
    <mergeCell ref="G39:H39"/>
    <mergeCell ref="G74:H74"/>
    <mergeCell ref="B13:J13"/>
    <mergeCell ref="G57:H57"/>
    <mergeCell ref="F128:I128"/>
    <mergeCell ref="A61:H61"/>
    <mergeCell ref="A66:H66"/>
    <mergeCell ref="B67:J67"/>
    <mergeCell ref="B70:J70"/>
    <mergeCell ref="A119:J119"/>
    <mergeCell ref="B120:G120"/>
    <mergeCell ref="A69:H69"/>
    <mergeCell ref="E124:I124"/>
    <mergeCell ref="B62:J62"/>
    <mergeCell ref="B121:G121"/>
    <mergeCell ref="A75:H75"/>
    <mergeCell ref="F127:I127"/>
    <mergeCell ref="B76:J76"/>
    <mergeCell ref="G90:H90"/>
    <mergeCell ref="A88:H88"/>
    <mergeCell ref="A12:D12"/>
    <mergeCell ref="B80:J80"/>
    <mergeCell ref="A2:J2"/>
    <mergeCell ref="A3:J3"/>
    <mergeCell ref="A4:J4"/>
    <mergeCell ref="A5:J5"/>
    <mergeCell ref="A6:J6"/>
    <mergeCell ref="A22:H22"/>
    <mergeCell ref="B23:J23"/>
  </mergeCells>
  <phoneticPr fontId="31" type="noConversion"/>
  <printOptions horizontalCentered="1"/>
  <pageMargins left="0.25" right="0.25" top="0.75" bottom="0.75" header="0.3" footer="0.3"/>
  <pageSetup paperSize="9"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9"/>
  <sheetViews>
    <sheetView view="pageBreakPreview" topLeftCell="A19" zoomScale="90" zoomScaleNormal="100" zoomScaleSheetLayoutView="90" workbookViewId="0">
      <selection activeCell="L16" sqref="L15:L16"/>
    </sheetView>
  </sheetViews>
  <sheetFormatPr defaultColWidth="14.42578125" defaultRowHeight="15" customHeight="1" x14ac:dyDescent="0.25"/>
  <cols>
    <col min="1" max="1" width="3.5703125" style="129" customWidth="1"/>
    <col min="2" max="2" width="61.7109375" style="129" customWidth="1"/>
    <col min="3" max="3" width="17" style="129" customWidth="1"/>
    <col min="4" max="4" width="18.85546875" style="129" customWidth="1"/>
    <col min="5" max="5" width="18.7109375" style="129" customWidth="1"/>
    <col min="6" max="6" width="17.140625" style="129" customWidth="1"/>
    <col min="7" max="7" width="17.85546875" style="129" customWidth="1"/>
    <col min="8" max="8" width="16.140625" style="129" bestFit="1" customWidth="1"/>
    <col min="9" max="9" width="13.140625" style="129" customWidth="1"/>
    <col min="10" max="10" width="8.7109375" style="129" hidden="1" customWidth="1"/>
    <col min="11" max="13" width="8.7109375" style="129" customWidth="1"/>
    <col min="14" max="14" width="14.28515625" style="129" bestFit="1" customWidth="1"/>
    <col min="15" max="27" width="8.7109375" style="129" customWidth="1"/>
    <col min="28" max="16384" width="14.42578125" style="129"/>
  </cols>
  <sheetData>
    <row r="1" spans="1:10" x14ac:dyDescent="0.25">
      <c r="A1" s="228"/>
      <c r="B1" s="229"/>
      <c r="C1" s="591" t="s">
        <v>31</v>
      </c>
      <c r="D1" s="591"/>
      <c r="E1" s="591"/>
      <c r="F1" s="591"/>
      <c r="G1" s="591"/>
      <c r="H1" s="591"/>
      <c r="I1" s="592"/>
      <c r="J1" s="134"/>
    </row>
    <row r="2" spans="1:10" x14ac:dyDescent="0.25">
      <c r="A2" s="230"/>
      <c r="B2" s="152"/>
      <c r="C2" s="593" t="s">
        <v>1</v>
      </c>
      <c r="D2" s="593"/>
      <c r="E2" s="593"/>
      <c r="F2" s="593"/>
      <c r="G2" s="593"/>
      <c r="H2" s="593"/>
      <c r="I2" s="594"/>
      <c r="J2" s="134"/>
    </row>
    <row r="3" spans="1:10" ht="15" customHeight="1" x14ac:dyDescent="0.25">
      <c r="A3" s="230"/>
      <c r="B3" s="134"/>
      <c r="C3" s="595" t="s">
        <v>219</v>
      </c>
      <c r="D3" s="595"/>
      <c r="E3" s="595"/>
      <c r="F3" s="595"/>
      <c r="G3" s="595"/>
      <c r="H3" s="595"/>
      <c r="I3" s="596"/>
      <c r="J3" s="134"/>
    </row>
    <row r="4" spans="1:10" x14ac:dyDescent="0.25">
      <c r="A4" s="230"/>
      <c r="B4" s="151"/>
      <c r="C4" s="593" t="s">
        <v>360</v>
      </c>
      <c r="D4" s="593"/>
      <c r="E4" s="593"/>
      <c r="F4" s="593"/>
      <c r="G4" s="593"/>
      <c r="H4" s="593"/>
      <c r="I4" s="594"/>
      <c r="J4" s="134"/>
    </row>
    <row r="5" spans="1:10" x14ac:dyDescent="0.25">
      <c r="A5" s="231"/>
      <c r="B5" s="124"/>
      <c r="C5" s="597" t="s">
        <v>349</v>
      </c>
      <c r="D5" s="597"/>
      <c r="E5" s="597"/>
      <c r="F5" s="597"/>
      <c r="G5" s="597"/>
      <c r="H5" s="597"/>
      <c r="I5" s="598"/>
      <c r="J5" s="134"/>
    </row>
    <row r="6" spans="1:10" s="221" customFormat="1" x14ac:dyDescent="0.25">
      <c r="A6" s="231"/>
      <c r="B6" s="124"/>
      <c r="C6" s="224"/>
      <c r="D6" s="597" t="s">
        <v>345</v>
      </c>
      <c r="E6" s="597"/>
      <c r="F6" s="597"/>
      <c r="G6" s="597"/>
      <c r="H6" s="597"/>
      <c r="I6" s="232"/>
      <c r="J6" s="134"/>
    </row>
    <row r="7" spans="1:10" s="247" customFormat="1" x14ac:dyDescent="0.25">
      <c r="A7" s="231"/>
      <c r="B7" s="124"/>
      <c r="C7" s="597" t="s">
        <v>355</v>
      </c>
      <c r="D7" s="597"/>
      <c r="E7" s="597"/>
      <c r="F7" s="597"/>
      <c r="G7" s="597"/>
      <c r="H7" s="597"/>
      <c r="I7" s="598"/>
      <c r="J7" s="134"/>
    </row>
    <row r="8" spans="1:10" ht="35.25" customHeight="1" x14ac:dyDescent="0.25">
      <c r="A8" s="589" t="s">
        <v>45</v>
      </c>
      <c r="B8" s="423"/>
      <c r="C8" s="423"/>
      <c r="D8" s="423"/>
      <c r="E8" s="423"/>
      <c r="F8" s="423"/>
      <c r="G8" s="423"/>
      <c r="H8" s="423"/>
      <c r="I8" s="483"/>
      <c r="J8" s="134"/>
    </row>
    <row r="9" spans="1:10" ht="19.5" customHeight="1" x14ac:dyDescent="0.25">
      <c r="A9" s="233"/>
      <c r="B9" s="223"/>
      <c r="C9" s="223"/>
      <c r="D9" s="223"/>
      <c r="E9" s="602" t="s">
        <v>46</v>
      </c>
      <c r="F9" s="603"/>
      <c r="G9" s="603"/>
      <c r="H9" s="603"/>
      <c r="I9" s="604" t="s">
        <v>8</v>
      </c>
      <c r="J9" s="134"/>
    </row>
    <row r="10" spans="1:10" ht="37.5" customHeight="1" x14ac:dyDescent="0.25">
      <c r="A10" s="606" t="s">
        <v>47</v>
      </c>
      <c r="B10" s="544"/>
      <c r="C10" s="61" t="s">
        <v>48</v>
      </c>
      <c r="D10" s="62" t="s">
        <v>49</v>
      </c>
      <c r="E10" s="63" t="s">
        <v>144</v>
      </c>
      <c r="F10" s="63" t="s">
        <v>145</v>
      </c>
      <c r="G10" s="63" t="s">
        <v>155</v>
      </c>
      <c r="H10" s="63" t="s">
        <v>156</v>
      </c>
      <c r="I10" s="605"/>
      <c r="J10" s="134"/>
    </row>
    <row r="11" spans="1:10" x14ac:dyDescent="0.25">
      <c r="A11" s="234">
        <v>1</v>
      </c>
      <c r="B11" s="64" t="str">
        <f>'ORÇAMENTO '!B13:J13</f>
        <v>SERVIÇOS PRELIMINARES</v>
      </c>
      <c r="C11" s="65">
        <f>'ORÇAMENTO '!J12</f>
        <v>5096.7392</v>
      </c>
      <c r="D11" s="68">
        <f t="shared" ref="D11:D25" si="0">C11/$C$25</f>
        <v>2.8556925271790823E-2</v>
      </c>
      <c r="E11" s="157">
        <v>0.7</v>
      </c>
      <c r="F11" s="157">
        <v>0.3</v>
      </c>
      <c r="G11" s="157"/>
      <c r="H11" s="157"/>
      <c r="I11" s="235">
        <f>SUM(E11:H11)</f>
        <v>1</v>
      </c>
      <c r="J11" s="134"/>
    </row>
    <row r="12" spans="1:10" s="376" customFormat="1" x14ac:dyDescent="0.25">
      <c r="A12" s="234">
        <v>2</v>
      </c>
      <c r="B12" s="67" t="s">
        <v>362</v>
      </c>
      <c r="C12" s="65">
        <f>'ORÇAMENTO '!J22</f>
        <v>2274.6057600000004</v>
      </c>
      <c r="D12" s="68">
        <f t="shared" si="0"/>
        <v>1.2744569451602503E-2</v>
      </c>
      <c r="E12" s="157">
        <v>0.6</v>
      </c>
      <c r="F12" s="157">
        <v>0.4</v>
      </c>
      <c r="G12" s="157"/>
      <c r="H12" s="157"/>
      <c r="I12" s="235">
        <f>SUM(E12:H12)</f>
        <v>1</v>
      </c>
      <c r="J12" s="375"/>
    </row>
    <row r="13" spans="1:10" x14ac:dyDescent="0.25">
      <c r="A13" s="234">
        <v>3</v>
      </c>
      <c r="B13" s="67" t="str">
        <f>'ORÇAMENTO '!B26:J26</f>
        <v xml:space="preserve"> INST. ELÉT./TELEFÔNICA/CABEAMENTO ESTRUTURADO</v>
      </c>
      <c r="C13" s="65">
        <f>'ORÇAMENTO '!J25</f>
        <v>10699.8</v>
      </c>
      <c r="D13" s="68">
        <f t="shared" si="0"/>
        <v>5.9950760090511875E-2</v>
      </c>
      <c r="E13" s="157">
        <v>0.4</v>
      </c>
      <c r="F13" s="157">
        <v>0.6</v>
      </c>
      <c r="G13" s="157"/>
      <c r="H13" s="66"/>
      <c r="I13" s="235">
        <f>SUM(E13:H13)</f>
        <v>1</v>
      </c>
      <c r="J13" s="134"/>
    </row>
    <row r="14" spans="1:10" x14ac:dyDescent="0.25">
      <c r="A14" s="234">
        <v>4</v>
      </c>
      <c r="B14" s="67" t="str">
        <f>'ORÇAMENTO '!B44:J44</f>
        <v xml:space="preserve"> INSTALAÇÕES HIDROSSANITÁRIAS</v>
      </c>
      <c r="C14" s="65">
        <f>'ORÇAMENTO '!J43</f>
        <v>10797.3</v>
      </c>
      <c r="D14" s="68">
        <f t="shared" si="0"/>
        <v>6.0497050592093669E-2</v>
      </c>
      <c r="E14" s="157"/>
      <c r="F14" s="157"/>
      <c r="G14" s="66">
        <v>1</v>
      </c>
      <c r="H14" s="66"/>
      <c r="I14" s="235">
        <f t="shared" ref="I14:I24" si="1">SUM(E14:H14)</f>
        <v>1</v>
      </c>
      <c r="J14" s="134"/>
    </row>
    <row r="15" spans="1:10" s="220" customFormat="1" x14ac:dyDescent="0.25">
      <c r="A15" s="234">
        <v>5</v>
      </c>
      <c r="B15" s="67" t="str">
        <f>'ORÇAMENTO '!B62:J62</f>
        <v xml:space="preserve"> ALVENARIA E DIVISÓRIA</v>
      </c>
      <c r="C15" s="65">
        <f>'ORÇAMENTO '!J61</f>
        <v>9000.64876</v>
      </c>
      <c r="D15" s="68">
        <f t="shared" si="0"/>
        <v>5.0430450519610016E-2</v>
      </c>
      <c r="E15" s="157"/>
      <c r="F15" s="157">
        <v>1</v>
      </c>
      <c r="G15" s="157"/>
      <c r="H15" s="66"/>
      <c r="I15" s="235">
        <f t="shared" si="1"/>
        <v>1</v>
      </c>
      <c r="J15" s="134"/>
    </row>
    <row r="16" spans="1:10" s="220" customFormat="1" x14ac:dyDescent="0.25">
      <c r="A16" s="234">
        <v>6</v>
      </c>
      <c r="B16" s="67" t="str">
        <f>'ORÇAMENTO '!B67:J67</f>
        <v>IMPERMEABILIZAÇÃO</v>
      </c>
      <c r="C16" s="65">
        <f>'ORÇAMENTO '!J66</f>
        <v>1535.49</v>
      </c>
      <c r="D16" s="68">
        <f t="shared" si="0"/>
        <v>8.6033189976803381E-3</v>
      </c>
      <c r="E16" s="157">
        <v>0.5</v>
      </c>
      <c r="F16" s="157">
        <v>0.5</v>
      </c>
      <c r="G16" s="157"/>
      <c r="H16" s="66"/>
      <c r="I16" s="235">
        <f t="shared" si="1"/>
        <v>1</v>
      </c>
      <c r="J16" s="134"/>
    </row>
    <row r="17" spans="1:14" x14ac:dyDescent="0.25">
      <c r="A17" s="234">
        <v>7</v>
      </c>
      <c r="B17" s="67" t="str">
        <f>'ORÇAMENTO '!B70:J70</f>
        <v>COBERTURAS</v>
      </c>
      <c r="C17" s="65">
        <f>'ORÇAMENTO '!J69</f>
        <v>8716.0488000000005</v>
      </c>
      <c r="D17" s="68">
        <f t="shared" si="0"/>
        <v>4.8835842777060691E-2</v>
      </c>
      <c r="E17" s="157">
        <v>0.6</v>
      </c>
      <c r="F17" s="157">
        <v>0.4</v>
      </c>
      <c r="G17" s="157"/>
      <c r="H17" s="66"/>
      <c r="I17" s="235">
        <f t="shared" si="1"/>
        <v>1</v>
      </c>
      <c r="J17" s="134"/>
    </row>
    <row r="18" spans="1:14" x14ac:dyDescent="0.25">
      <c r="A18" s="234">
        <v>8</v>
      </c>
      <c r="B18" s="69" t="str">
        <f>'ORÇAMENTO '!B76:J76</f>
        <v>ESQUADRIAS DE MADEIRA</v>
      </c>
      <c r="C18" s="65">
        <f>'ORÇAMENTO '!J75</f>
        <v>2689.16</v>
      </c>
      <c r="D18" s="68">
        <f t="shared" si="0"/>
        <v>1.5067308361371325E-2</v>
      </c>
      <c r="E18" s="157"/>
      <c r="F18" s="157"/>
      <c r="G18" s="157">
        <v>0.5</v>
      </c>
      <c r="H18" s="157">
        <v>0.5</v>
      </c>
      <c r="I18" s="235">
        <f t="shared" si="1"/>
        <v>1</v>
      </c>
      <c r="J18" s="134"/>
    </row>
    <row r="19" spans="1:14" x14ac:dyDescent="0.25">
      <c r="A19" s="234">
        <v>9</v>
      </c>
      <c r="B19" s="67" t="str">
        <f>'ORÇAMENTO '!B80:J80</f>
        <v>ESQUADRIAS METÁLICAS</v>
      </c>
      <c r="C19" s="65">
        <f>'ORÇAMENTO '!J79</f>
        <v>15528.016900000001</v>
      </c>
      <c r="D19" s="68">
        <f t="shared" si="0"/>
        <v>8.7003160419196063E-2</v>
      </c>
      <c r="E19" s="157"/>
      <c r="F19" s="157"/>
      <c r="G19" s="157">
        <v>0.5</v>
      </c>
      <c r="H19" s="157">
        <v>0.5</v>
      </c>
      <c r="I19" s="235">
        <f t="shared" si="1"/>
        <v>1</v>
      </c>
      <c r="J19" s="134"/>
    </row>
    <row r="20" spans="1:14" s="247" customFormat="1" x14ac:dyDescent="0.25">
      <c r="A20" s="234">
        <v>10</v>
      </c>
      <c r="B20" s="67" t="str">
        <f>'ORÇAMENTO '!B89:J89</f>
        <v>VIDROS</v>
      </c>
      <c r="C20" s="65">
        <f>'ORÇAMENTO '!J88</f>
        <v>699.89980000000003</v>
      </c>
      <c r="D20" s="68">
        <f t="shared" si="0"/>
        <v>3.921524233835889E-3</v>
      </c>
      <c r="E20" s="157">
        <v>1</v>
      </c>
      <c r="F20" s="157"/>
      <c r="G20" s="157"/>
      <c r="H20" s="157"/>
      <c r="I20" s="235">
        <f t="shared" ref="I20" si="2">SUM(E20:H20)</f>
        <v>1</v>
      </c>
      <c r="J20" s="134"/>
    </row>
    <row r="21" spans="1:14" x14ac:dyDescent="0.25">
      <c r="A21" s="234">
        <v>11</v>
      </c>
      <c r="B21" s="67" t="str">
        <f>'ORÇAMENTO '!B93:J93</f>
        <v>REVESTIMENTO DE PAREDES, PISOS E TETOS</v>
      </c>
      <c r="C21" s="65">
        <f>'ORÇAMENTO '!J92</f>
        <v>49456.206400000003</v>
      </c>
      <c r="D21" s="68">
        <f t="shared" si="0"/>
        <v>0.27710211077527042</v>
      </c>
      <c r="E21" s="157"/>
      <c r="F21" s="157">
        <v>0.5</v>
      </c>
      <c r="G21" s="157">
        <v>0.5</v>
      </c>
      <c r="H21" s="157"/>
      <c r="I21" s="235">
        <f t="shared" si="1"/>
        <v>1</v>
      </c>
      <c r="J21" s="134"/>
    </row>
    <row r="22" spans="1:14" x14ac:dyDescent="0.25">
      <c r="A22" s="234">
        <v>12</v>
      </c>
      <c r="B22" s="67" t="str">
        <f>'ORÇAMENTO '!B100:J100</f>
        <v>PINTURA</v>
      </c>
      <c r="C22" s="65">
        <f>'ORÇAMENTO '!J99</f>
        <v>40400.59580000001</v>
      </c>
      <c r="D22" s="68">
        <f t="shared" si="0"/>
        <v>0.22636371019267112</v>
      </c>
      <c r="E22" s="157"/>
      <c r="F22" s="157">
        <v>0.2</v>
      </c>
      <c r="G22" s="157">
        <v>0.2</v>
      </c>
      <c r="H22" s="157">
        <v>0.6</v>
      </c>
      <c r="I22" s="235">
        <f t="shared" si="1"/>
        <v>1</v>
      </c>
      <c r="J22" s="134"/>
    </row>
    <row r="23" spans="1:14" x14ac:dyDescent="0.25">
      <c r="A23" s="234">
        <v>13</v>
      </c>
      <c r="B23" s="67" t="str">
        <f>'ORÇAMENTO '!B110:J110</f>
        <v>ADMINISTRAÇÃO - MENSALISTAS</v>
      </c>
      <c r="C23" s="65">
        <f>'ORÇAMENTO '!J109</f>
        <v>9905.0250000000015</v>
      </c>
      <c r="D23" s="68">
        <f t="shared" si="0"/>
        <v>5.5497652055694735E-2</v>
      </c>
      <c r="E23" s="157"/>
      <c r="F23" s="157"/>
      <c r="G23" s="157"/>
      <c r="H23" s="157">
        <v>1</v>
      </c>
      <c r="I23" s="235">
        <f t="shared" si="1"/>
        <v>1</v>
      </c>
      <c r="J23" s="134"/>
    </row>
    <row r="24" spans="1:14" x14ac:dyDescent="0.25">
      <c r="A24" s="234">
        <v>14</v>
      </c>
      <c r="B24" s="67" t="str">
        <f>'ORÇAMENTO '!B113:J113</f>
        <v>DIVERSOS</v>
      </c>
      <c r="C24" s="65">
        <f>'ORÇAMENTO '!J112</f>
        <v>11676.933000000001</v>
      </c>
      <c r="D24" s="68">
        <f t="shared" si="0"/>
        <v>6.5425616261610614E-2</v>
      </c>
      <c r="E24" s="66">
        <v>0.25</v>
      </c>
      <c r="F24" s="66">
        <v>0.25</v>
      </c>
      <c r="G24" s="66">
        <v>0.25</v>
      </c>
      <c r="H24" s="66">
        <v>0.25</v>
      </c>
      <c r="I24" s="235">
        <f t="shared" si="1"/>
        <v>1</v>
      </c>
      <c r="J24" s="134"/>
    </row>
    <row r="25" spans="1:14" ht="15.75" customHeight="1" x14ac:dyDescent="0.25">
      <c r="A25" s="590" t="s">
        <v>51</v>
      </c>
      <c r="B25" s="544"/>
      <c r="C25" s="65">
        <f>SUM(C11:C24)</f>
        <v>178476.46942000001</v>
      </c>
      <c r="D25" s="68">
        <f t="shared" si="0"/>
        <v>1</v>
      </c>
      <c r="E25" s="158">
        <f>SUMPRODUCT($C$11:$C$24,E11:E24)</f>
        <v>18828.908226</v>
      </c>
      <c r="F25" s="158">
        <f>SUMPRODUCT($C$11:$C$24,F11:F24)</f>
        <v>57841.012953999998</v>
      </c>
      <c r="G25" s="158">
        <f>SUMPRODUCT($C$11:$C$24,G11:G24)</f>
        <v>55633.344059999996</v>
      </c>
      <c r="H25" s="158">
        <f>SUMPRODUCT($C$11:$C$24,H11:H24)</f>
        <v>46173.204180000001</v>
      </c>
      <c r="I25" s="607"/>
      <c r="J25" s="134"/>
    </row>
    <row r="26" spans="1:14" s="156" customFormat="1" ht="15.75" customHeight="1" x14ac:dyDescent="0.25">
      <c r="A26" s="590" t="s">
        <v>157</v>
      </c>
      <c r="B26" s="544"/>
      <c r="C26" s="65">
        <f>1.2259*C25</f>
        <v>218794.303861978</v>
      </c>
      <c r="D26" s="68">
        <v>1</v>
      </c>
      <c r="E26" s="158">
        <f>1.2259*E25</f>
        <v>23082.358594253401</v>
      </c>
      <c r="F26" s="158">
        <f>1.2259*F25</f>
        <v>70907.297780308596</v>
      </c>
      <c r="G26" s="158">
        <f>1.2259*G25</f>
        <v>68200.916483153997</v>
      </c>
      <c r="H26" s="158">
        <f>1.2259*H25</f>
        <v>56603.731004262001</v>
      </c>
      <c r="I26" s="608"/>
      <c r="J26" s="134"/>
    </row>
    <row r="27" spans="1:14" ht="15.75" customHeight="1" x14ac:dyDescent="0.25">
      <c r="A27" s="590" t="s">
        <v>52</v>
      </c>
      <c r="B27" s="424"/>
      <c r="C27" s="424"/>
      <c r="D27" s="544"/>
      <c r="E27" s="68">
        <f>E25/$C$25</f>
        <v>0.10549798686173495</v>
      </c>
      <c r="F27" s="68">
        <f>F25/$C$25</f>
        <v>0.32408201003733189</v>
      </c>
      <c r="G27" s="68">
        <f>G25/$C$25</f>
        <v>0.31171248647394939</v>
      </c>
      <c r="H27" s="68">
        <f>H25/$C$25</f>
        <v>0.25870751662698371</v>
      </c>
      <c r="I27" s="609"/>
      <c r="J27" s="134"/>
    </row>
    <row r="28" spans="1:14" ht="15.75" customHeight="1" x14ac:dyDescent="0.25">
      <c r="A28" s="610" t="s">
        <v>53</v>
      </c>
      <c r="B28" s="611"/>
      <c r="C28" s="611"/>
      <c r="D28" s="612"/>
      <c r="E28" s="159">
        <f>E26</f>
        <v>23082.358594253401</v>
      </c>
      <c r="F28" s="160">
        <f>E28+F26</f>
        <v>93989.656374561993</v>
      </c>
      <c r="G28" s="160">
        <f>F28+G26</f>
        <v>162190.572857716</v>
      </c>
      <c r="H28" s="225">
        <f>G28+H26</f>
        <v>218794.303861978</v>
      </c>
      <c r="I28" s="609"/>
      <c r="J28" s="134"/>
      <c r="N28" s="153"/>
    </row>
    <row r="29" spans="1:14" ht="15.75" customHeight="1" x14ac:dyDescent="0.25">
      <c r="A29" s="613" t="s">
        <v>54</v>
      </c>
      <c r="B29" s="614"/>
      <c r="C29" s="614"/>
      <c r="D29" s="614"/>
      <c r="E29" s="161">
        <f>E27</f>
        <v>0.10549798686173495</v>
      </c>
      <c r="F29" s="161">
        <f>F28/$H$28</f>
        <v>0.42957999689906684</v>
      </c>
      <c r="G29" s="161">
        <f>G28/$H$28</f>
        <v>0.74129248337301634</v>
      </c>
      <c r="H29" s="161">
        <f>H28/$H$28</f>
        <v>1</v>
      </c>
      <c r="I29" s="471"/>
      <c r="J29" s="134"/>
    </row>
    <row r="30" spans="1:14" ht="15.75" customHeight="1" x14ac:dyDescent="0.25">
      <c r="A30" s="615" t="s">
        <v>55</v>
      </c>
      <c r="B30" s="611"/>
      <c r="C30" s="611"/>
      <c r="D30" s="611"/>
      <c r="E30" s="611"/>
      <c r="F30" s="611"/>
      <c r="G30" s="611"/>
      <c r="H30" s="611"/>
      <c r="I30" s="616"/>
      <c r="J30" s="226"/>
    </row>
    <row r="31" spans="1:14" ht="15.75" customHeight="1" x14ac:dyDescent="0.25">
      <c r="A31" s="617"/>
      <c r="B31" s="618"/>
      <c r="C31" s="618"/>
      <c r="D31" s="618"/>
      <c r="E31" s="618"/>
      <c r="F31" s="618"/>
      <c r="G31" s="618"/>
      <c r="H31" s="618"/>
      <c r="I31" s="619"/>
      <c r="J31" s="226"/>
    </row>
    <row r="32" spans="1:14" ht="15.75" customHeight="1" x14ac:dyDescent="0.25">
      <c r="A32" s="620" t="s">
        <v>102</v>
      </c>
      <c r="B32" s="618"/>
      <c r="C32" s="618"/>
      <c r="D32" s="618"/>
      <c r="E32" s="618"/>
      <c r="F32" s="618"/>
      <c r="G32" s="618"/>
      <c r="H32" s="618"/>
      <c r="I32" s="619"/>
      <c r="J32" s="226"/>
    </row>
    <row r="33" spans="1:10" ht="15.75" customHeight="1" x14ac:dyDescent="0.25">
      <c r="A33" s="621" t="s">
        <v>136</v>
      </c>
      <c r="B33" s="558"/>
      <c r="C33" s="558"/>
      <c r="D33" s="558"/>
      <c r="E33" s="558"/>
      <c r="F33" s="558"/>
      <c r="G33" s="558"/>
      <c r="H33" s="558"/>
      <c r="I33" s="471"/>
      <c r="J33" s="226"/>
    </row>
    <row r="34" spans="1:10" ht="15.75" customHeight="1" x14ac:dyDescent="0.25">
      <c r="A34" s="599" t="s">
        <v>137</v>
      </c>
      <c r="B34" s="600"/>
      <c r="C34" s="600"/>
      <c r="D34" s="600"/>
      <c r="E34" s="600"/>
      <c r="F34" s="600"/>
      <c r="G34" s="600"/>
      <c r="H34" s="600"/>
      <c r="I34" s="601"/>
      <c r="J34" s="134"/>
    </row>
    <row r="35" spans="1:10" ht="15.75" customHeight="1" x14ac:dyDescent="0.25">
      <c r="A35" s="227"/>
      <c r="B35" s="227"/>
      <c r="C35" s="227"/>
      <c r="D35" s="227"/>
      <c r="E35" s="227"/>
      <c r="F35" s="227"/>
      <c r="G35" s="227"/>
      <c r="H35" s="227"/>
      <c r="I35" s="227"/>
    </row>
    <row r="36" spans="1:10" ht="15.75" customHeight="1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10" ht="15.75" customHeight="1" x14ac:dyDescent="0.25">
      <c r="A37" s="70"/>
      <c r="B37" s="70"/>
      <c r="C37" s="70"/>
      <c r="D37" s="70"/>
      <c r="E37" s="70"/>
      <c r="F37" s="70"/>
      <c r="G37" s="70"/>
      <c r="H37" s="70"/>
      <c r="I37" s="70"/>
    </row>
    <row r="38" spans="1:10" ht="15.75" customHeight="1" x14ac:dyDescent="0.25">
      <c r="A38" s="71"/>
      <c r="C38" s="70"/>
      <c r="D38" s="71"/>
      <c r="E38" s="71"/>
      <c r="F38" s="71"/>
      <c r="G38" s="71"/>
      <c r="H38" s="71"/>
      <c r="I38" s="71"/>
    </row>
    <row r="39" spans="1:10" ht="15.75" customHeight="1" x14ac:dyDescent="0.25">
      <c r="A39" s="71"/>
      <c r="C39" s="70"/>
      <c r="D39" s="71"/>
      <c r="E39" s="71"/>
      <c r="F39" s="71"/>
      <c r="G39" s="71"/>
      <c r="H39" s="71"/>
      <c r="I39" s="71"/>
    </row>
    <row r="40" spans="1:10" ht="15.75" customHeight="1" x14ac:dyDescent="0.25">
      <c r="A40" s="71"/>
      <c r="C40" s="70"/>
      <c r="D40" s="71"/>
      <c r="E40" s="71"/>
      <c r="F40" s="71"/>
      <c r="G40" s="71"/>
      <c r="H40" s="71"/>
      <c r="I40" s="71"/>
    </row>
    <row r="41" spans="1:10" ht="15.75" customHeight="1" x14ac:dyDescent="0.25">
      <c r="A41" s="71"/>
      <c r="C41" s="70"/>
      <c r="D41" s="71"/>
      <c r="E41" s="71"/>
      <c r="F41" s="71"/>
      <c r="G41" s="71"/>
      <c r="H41" s="71"/>
      <c r="I41" s="71"/>
    </row>
    <row r="42" spans="1:10" ht="15.75" customHeight="1" x14ac:dyDescent="0.25">
      <c r="A42" s="71"/>
      <c r="C42" s="70"/>
      <c r="D42" s="71"/>
      <c r="E42" s="71"/>
      <c r="F42" s="71"/>
      <c r="G42" s="71"/>
      <c r="H42" s="71"/>
      <c r="I42" s="71"/>
    </row>
    <row r="43" spans="1:10" ht="15.75" customHeight="1" x14ac:dyDescent="0.25">
      <c r="A43" s="71"/>
      <c r="C43" s="70"/>
      <c r="D43" s="71"/>
      <c r="E43" s="71"/>
      <c r="F43" s="71"/>
      <c r="G43" s="71"/>
      <c r="H43" s="71"/>
      <c r="I43" s="71"/>
    </row>
    <row r="44" spans="1:10" ht="15.75" customHeight="1" x14ac:dyDescent="0.25">
      <c r="A44" s="71"/>
      <c r="C44" s="70"/>
      <c r="D44" s="71"/>
      <c r="E44" s="71"/>
      <c r="F44" s="71"/>
      <c r="G44" s="71"/>
      <c r="H44" s="71"/>
      <c r="I44" s="71"/>
    </row>
    <row r="45" spans="1:10" ht="15.75" customHeight="1" x14ac:dyDescent="0.25">
      <c r="A45" s="71"/>
      <c r="C45" s="70"/>
      <c r="D45" s="71"/>
      <c r="E45" s="71"/>
      <c r="F45" s="71"/>
      <c r="G45" s="71"/>
      <c r="H45" s="71"/>
      <c r="I45" s="71"/>
    </row>
    <row r="46" spans="1:10" ht="15.75" customHeight="1" x14ac:dyDescent="0.25">
      <c r="A46" s="71"/>
      <c r="C46" s="70"/>
      <c r="D46" s="71"/>
      <c r="E46" s="71"/>
      <c r="F46" s="71"/>
      <c r="G46" s="71"/>
      <c r="H46" s="71"/>
      <c r="I46" s="71"/>
    </row>
    <row r="47" spans="1:10" ht="15.75" customHeight="1" x14ac:dyDescent="0.25">
      <c r="A47" s="71"/>
      <c r="C47" s="70"/>
      <c r="D47" s="71"/>
      <c r="E47" s="71"/>
      <c r="F47" s="71"/>
      <c r="G47" s="71"/>
      <c r="H47" s="71"/>
      <c r="I47" s="71"/>
    </row>
    <row r="48" spans="1:10" ht="15.75" customHeight="1" x14ac:dyDescent="0.25">
      <c r="A48" s="71"/>
      <c r="C48" s="70"/>
      <c r="D48" s="71"/>
      <c r="E48" s="71"/>
      <c r="F48" s="71"/>
      <c r="G48" s="71"/>
      <c r="H48" s="71"/>
      <c r="I48" s="71"/>
    </row>
    <row r="49" spans="1:9" ht="15.75" customHeight="1" x14ac:dyDescent="0.25">
      <c r="A49" s="71"/>
      <c r="C49" s="70"/>
      <c r="D49" s="71"/>
      <c r="E49" s="71"/>
      <c r="F49" s="71"/>
      <c r="G49" s="71"/>
      <c r="H49" s="71"/>
      <c r="I49" s="71"/>
    </row>
    <row r="50" spans="1:9" ht="15.75" customHeight="1" x14ac:dyDescent="0.25">
      <c r="A50" s="71"/>
      <c r="C50" s="70"/>
      <c r="D50" s="71"/>
      <c r="E50" s="71"/>
      <c r="F50" s="71"/>
      <c r="G50" s="71"/>
      <c r="H50" s="71"/>
      <c r="I50" s="71"/>
    </row>
    <row r="51" spans="1:9" ht="15.75" customHeight="1" x14ac:dyDescent="0.25">
      <c r="A51" s="71"/>
      <c r="C51" s="70"/>
      <c r="D51" s="71"/>
      <c r="E51" s="71"/>
      <c r="F51" s="71"/>
      <c r="G51" s="71"/>
      <c r="H51" s="71"/>
      <c r="I51" s="71"/>
    </row>
    <row r="52" spans="1:9" ht="15.75" customHeight="1" x14ac:dyDescent="0.25">
      <c r="A52" s="71"/>
      <c r="C52" s="70"/>
      <c r="D52" s="71"/>
      <c r="E52" s="71"/>
      <c r="F52" s="71"/>
      <c r="G52" s="71"/>
      <c r="H52" s="71"/>
      <c r="I52" s="71"/>
    </row>
    <row r="53" spans="1:9" ht="15.75" customHeight="1" x14ac:dyDescent="0.25">
      <c r="A53" s="71"/>
      <c r="C53" s="70"/>
      <c r="D53" s="71"/>
      <c r="E53" s="71"/>
      <c r="F53" s="71"/>
      <c r="G53" s="71"/>
      <c r="H53" s="71"/>
      <c r="I53" s="71"/>
    </row>
    <row r="54" spans="1:9" ht="15.75" customHeight="1" x14ac:dyDescent="0.25">
      <c r="A54" s="71"/>
      <c r="C54" s="70"/>
      <c r="D54" s="71"/>
      <c r="E54" s="71"/>
      <c r="F54" s="71"/>
      <c r="G54" s="71"/>
      <c r="H54" s="71"/>
      <c r="I54" s="71"/>
    </row>
    <row r="55" spans="1:9" ht="15.75" customHeight="1" x14ac:dyDescent="0.25">
      <c r="A55" s="71"/>
      <c r="C55" s="70"/>
      <c r="D55" s="71"/>
      <c r="E55" s="71"/>
      <c r="F55" s="71"/>
      <c r="G55" s="71"/>
      <c r="H55" s="71"/>
      <c r="I55" s="71"/>
    </row>
    <row r="56" spans="1:9" ht="15.75" customHeight="1" x14ac:dyDescent="0.25">
      <c r="A56" s="71"/>
      <c r="C56" s="70"/>
      <c r="D56" s="71"/>
      <c r="E56" s="71"/>
      <c r="F56" s="71"/>
      <c r="G56" s="71"/>
      <c r="H56" s="71"/>
      <c r="I56" s="71"/>
    </row>
    <row r="57" spans="1:9" ht="15.75" customHeight="1" x14ac:dyDescent="0.25">
      <c r="A57" s="71"/>
      <c r="C57" s="70"/>
      <c r="D57" s="71"/>
      <c r="E57" s="71"/>
      <c r="F57" s="71"/>
      <c r="G57" s="71"/>
      <c r="H57" s="71"/>
      <c r="I57" s="71"/>
    </row>
    <row r="58" spans="1:9" ht="15.75" customHeight="1" x14ac:dyDescent="0.25">
      <c r="A58" s="71"/>
      <c r="C58" s="70"/>
      <c r="D58" s="71"/>
      <c r="E58" s="71"/>
      <c r="F58" s="71"/>
      <c r="G58" s="71"/>
      <c r="H58" s="71"/>
      <c r="I58" s="71"/>
    </row>
    <row r="59" spans="1:9" ht="15.75" customHeight="1" x14ac:dyDescent="0.25">
      <c r="A59" s="71"/>
      <c r="C59" s="70"/>
      <c r="D59" s="71"/>
      <c r="E59" s="71"/>
      <c r="F59" s="71"/>
      <c r="G59" s="71"/>
      <c r="H59" s="71"/>
      <c r="I59" s="71"/>
    </row>
    <row r="60" spans="1:9" ht="15.75" customHeight="1" x14ac:dyDescent="0.25">
      <c r="A60" s="71"/>
      <c r="C60" s="70"/>
      <c r="D60" s="71"/>
      <c r="E60" s="71"/>
      <c r="F60" s="71"/>
      <c r="G60" s="71"/>
      <c r="H60" s="71"/>
      <c r="I60" s="71"/>
    </row>
    <row r="61" spans="1:9" ht="15.75" customHeight="1" x14ac:dyDescent="0.25">
      <c r="A61" s="71"/>
      <c r="C61" s="70"/>
      <c r="D61" s="71"/>
      <c r="E61" s="71"/>
      <c r="F61" s="71"/>
      <c r="G61" s="71"/>
      <c r="H61" s="71"/>
      <c r="I61" s="71"/>
    </row>
    <row r="62" spans="1:9" ht="15.75" customHeight="1" x14ac:dyDescent="0.25">
      <c r="A62" s="71"/>
      <c r="C62" s="70"/>
      <c r="D62" s="71"/>
      <c r="E62" s="71"/>
      <c r="F62" s="71"/>
      <c r="G62" s="71"/>
      <c r="H62" s="71"/>
      <c r="I62" s="71"/>
    </row>
    <row r="63" spans="1:9" ht="15.75" customHeight="1" x14ac:dyDescent="0.25">
      <c r="A63" s="71"/>
      <c r="C63" s="70"/>
      <c r="D63" s="71"/>
      <c r="E63" s="71"/>
      <c r="F63" s="71"/>
      <c r="G63" s="71"/>
      <c r="H63" s="71"/>
      <c r="I63" s="71"/>
    </row>
    <row r="64" spans="1:9" ht="15.75" customHeight="1" x14ac:dyDescent="0.25">
      <c r="A64" s="71"/>
      <c r="C64" s="70"/>
      <c r="D64" s="71"/>
      <c r="E64" s="71"/>
      <c r="F64" s="71"/>
      <c r="G64" s="71"/>
      <c r="H64" s="71"/>
      <c r="I64" s="71"/>
    </row>
    <row r="65" spans="1:9" ht="15.75" customHeight="1" x14ac:dyDescent="0.25">
      <c r="A65" s="71"/>
      <c r="C65" s="70"/>
      <c r="D65" s="71"/>
      <c r="E65" s="71"/>
      <c r="F65" s="71"/>
      <c r="G65" s="71"/>
      <c r="H65" s="71"/>
      <c r="I65" s="71"/>
    </row>
    <row r="66" spans="1:9" ht="15.75" customHeight="1" x14ac:dyDescent="0.25">
      <c r="A66" s="71"/>
      <c r="C66" s="70"/>
      <c r="D66" s="71"/>
      <c r="E66" s="71"/>
      <c r="F66" s="71"/>
      <c r="G66" s="71"/>
      <c r="H66" s="71"/>
      <c r="I66" s="71"/>
    </row>
    <row r="67" spans="1:9" ht="15.75" customHeight="1" x14ac:dyDescent="0.25">
      <c r="A67" s="71"/>
      <c r="C67" s="70"/>
      <c r="D67" s="71"/>
      <c r="E67" s="71"/>
      <c r="F67" s="71"/>
      <c r="G67" s="71"/>
      <c r="H67" s="71"/>
      <c r="I67" s="71"/>
    </row>
    <row r="68" spans="1:9" ht="15.75" customHeight="1" x14ac:dyDescent="0.25">
      <c r="A68" s="71"/>
      <c r="C68" s="70"/>
      <c r="D68" s="71"/>
      <c r="E68" s="71"/>
      <c r="F68" s="71"/>
      <c r="G68" s="71"/>
      <c r="H68" s="71"/>
      <c r="I68" s="71"/>
    </row>
    <row r="69" spans="1:9" ht="15.75" customHeight="1" x14ac:dyDescent="0.25">
      <c r="A69" s="71"/>
      <c r="C69" s="70"/>
      <c r="D69" s="71"/>
      <c r="E69" s="71"/>
      <c r="F69" s="71"/>
      <c r="G69" s="71"/>
      <c r="H69" s="71"/>
      <c r="I69" s="71"/>
    </row>
    <row r="70" spans="1:9" ht="15.75" customHeight="1" x14ac:dyDescent="0.25">
      <c r="A70" s="71"/>
      <c r="C70" s="70"/>
      <c r="D70" s="71"/>
      <c r="E70" s="71"/>
      <c r="F70" s="71"/>
      <c r="G70" s="71"/>
      <c r="H70" s="71"/>
      <c r="I70" s="71"/>
    </row>
    <row r="71" spans="1:9" ht="15.75" customHeight="1" x14ac:dyDescent="0.25">
      <c r="A71" s="71"/>
      <c r="C71" s="70"/>
      <c r="D71" s="71"/>
      <c r="E71" s="71"/>
      <c r="F71" s="71"/>
      <c r="G71" s="71"/>
      <c r="H71" s="71"/>
      <c r="I71" s="71"/>
    </row>
    <row r="72" spans="1:9" ht="15.75" customHeight="1" x14ac:dyDescent="0.25">
      <c r="A72" s="71"/>
      <c r="C72" s="70"/>
      <c r="D72" s="71"/>
      <c r="E72" s="71"/>
      <c r="F72" s="71"/>
      <c r="G72" s="71"/>
      <c r="H72" s="71"/>
      <c r="I72" s="71"/>
    </row>
    <row r="73" spans="1:9" ht="15.75" customHeight="1" x14ac:dyDescent="0.25">
      <c r="A73" s="71"/>
      <c r="C73" s="70"/>
      <c r="D73" s="71"/>
      <c r="E73" s="71"/>
      <c r="F73" s="71"/>
      <c r="G73" s="71"/>
      <c r="H73" s="71"/>
      <c r="I73" s="71"/>
    </row>
    <row r="74" spans="1:9" ht="15.75" customHeight="1" x14ac:dyDescent="0.25">
      <c r="A74" s="71"/>
      <c r="C74" s="70"/>
      <c r="D74" s="71"/>
      <c r="E74" s="71"/>
      <c r="F74" s="71"/>
      <c r="G74" s="71"/>
      <c r="H74" s="71"/>
      <c r="I74" s="71"/>
    </row>
    <row r="75" spans="1:9" ht="15.75" customHeight="1" x14ac:dyDescent="0.25">
      <c r="A75" s="71"/>
      <c r="C75" s="70"/>
      <c r="D75" s="71"/>
      <c r="E75" s="71"/>
      <c r="F75" s="71"/>
      <c r="G75" s="71"/>
      <c r="H75" s="71"/>
      <c r="I75" s="71"/>
    </row>
    <row r="76" spans="1:9" ht="15.75" customHeight="1" x14ac:dyDescent="0.25">
      <c r="A76" s="71"/>
      <c r="C76" s="70"/>
      <c r="D76" s="71"/>
      <c r="E76" s="71"/>
      <c r="F76" s="71"/>
      <c r="G76" s="71"/>
      <c r="H76" s="71"/>
      <c r="I76" s="71"/>
    </row>
    <row r="77" spans="1:9" ht="15.75" customHeight="1" x14ac:dyDescent="0.25">
      <c r="A77" s="71"/>
      <c r="C77" s="70"/>
      <c r="D77" s="71"/>
      <c r="E77" s="71"/>
      <c r="F77" s="71"/>
      <c r="G77" s="71"/>
      <c r="H77" s="71"/>
      <c r="I77" s="71"/>
    </row>
    <row r="78" spans="1:9" ht="15.75" customHeight="1" x14ac:dyDescent="0.25">
      <c r="A78" s="71"/>
      <c r="C78" s="70"/>
      <c r="D78" s="71"/>
      <c r="E78" s="71"/>
      <c r="F78" s="71"/>
      <c r="G78" s="71"/>
      <c r="H78" s="71"/>
      <c r="I78" s="71"/>
    </row>
    <row r="79" spans="1:9" ht="15.75" customHeight="1" x14ac:dyDescent="0.25">
      <c r="A79" s="71"/>
      <c r="C79" s="70"/>
      <c r="D79" s="71"/>
      <c r="E79" s="71"/>
      <c r="F79" s="71"/>
      <c r="G79" s="71"/>
      <c r="H79" s="71"/>
      <c r="I79" s="71"/>
    </row>
    <row r="80" spans="1:9" ht="15.75" customHeight="1" x14ac:dyDescent="0.25">
      <c r="A80" s="71"/>
      <c r="C80" s="70"/>
      <c r="D80" s="71"/>
      <c r="E80" s="71"/>
      <c r="F80" s="71"/>
      <c r="G80" s="71"/>
      <c r="H80" s="71"/>
      <c r="I80" s="71"/>
    </row>
    <row r="81" spans="1:9" ht="15.75" customHeight="1" x14ac:dyDescent="0.25">
      <c r="A81" s="71"/>
      <c r="C81" s="70"/>
      <c r="D81" s="71"/>
      <c r="E81" s="71"/>
      <c r="F81" s="71"/>
      <c r="G81" s="71"/>
      <c r="H81" s="71"/>
      <c r="I81" s="71"/>
    </row>
    <row r="82" spans="1:9" ht="15.75" customHeight="1" x14ac:dyDescent="0.25">
      <c r="A82" s="71"/>
      <c r="C82" s="70"/>
      <c r="D82" s="71"/>
      <c r="E82" s="71"/>
      <c r="F82" s="71"/>
      <c r="G82" s="71"/>
      <c r="H82" s="71"/>
      <c r="I82" s="71"/>
    </row>
    <row r="83" spans="1:9" ht="15.75" customHeight="1" x14ac:dyDescent="0.25">
      <c r="A83" s="71"/>
      <c r="C83" s="70"/>
      <c r="D83" s="71"/>
      <c r="E83" s="71"/>
      <c r="F83" s="71"/>
      <c r="G83" s="71"/>
      <c r="H83" s="71"/>
      <c r="I83" s="71"/>
    </row>
    <row r="84" spans="1:9" ht="15.75" customHeight="1" x14ac:dyDescent="0.25">
      <c r="A84" s="71"/>
      <c r="C84" s="70"/>
      <c r="D84" s="71"/>
      <c r="E84" s="71"/>
      <c r="F84" s="71"/>
      <c r="G84" s="71"/>
      <c r="H84" s="71"/>
      <c r="I84" s="71"/>
    </row>
    <row r="85" spans="1:9" ht="15.75" customHeight="1" x14ac:dyDescent="0.25">
      <c r="A85" s="71"/>
      <c r="C85" s="70"/>
      <c r="D85" s="71"/>
      <c r="E85" s="71"/>
      <c r="F85" s="71"/>
      <c r="G85" s="71"/>
      <c r="H85" s="71"/>
      <c r="I85" s="71"/>
    </row>
    <row r="86" spans="1:9" ht="15.75" customHeight="1" x14ac:dyDescent="0.25">
      <c r="A86" s="71"/>
      <c r="C86" s="70"/>
      <c r="D86" s="71"/>
      <c r="E86" s="71"/>
      <c r="F86" s="71"/>
      <c r="G86" s="71"/>
      <c r="H86" s="71"/>
      <c r="I86" s="71"/>
    </row>
    <row r="87" spans="1:9" ht="15.75" customHeight="1" x14ac:dyDescent="0.25">
      <c r="A87" s="71"/>
      <c r="C87" s="70"/>
      <c r="D87" s="71"/>
      <c r="E87" s="71"/>
      <c r="F87" s="71"/>
      <c r="G87" s="71"/>
      <c r="H87" s="71"/>
      <c r="I87" s="71"/>
    </row>
    <row r="88" spans="1:9" ht="15.75" customHeight="1" x14ac:dyDescent="0.25">
      <c r="A88" s="71"/>
      <c r="C88" s="70"/>
      <c r="D88" s="71"/>
      <c r="E88" s="71"/>
      <c r="F88" s="71"/>
      <c r="G88" s="71"/>
      <c r="H88" s="71"/>
      <c r="I88" s="71"/>
    </row>
    <row r="89" spans="1:9" ht="15.75" customHeight="1" x14ac:dyDescent="0.25">
      <c r="A89" s="71"/>
      <c r="C89" s="70"/>
      <c r="D89" s="71"/>
      <c r="E89" s="71"/>
      <c r="F89" s="71"/>
      <c r="G89" s="71"/>
      <c r="H89" s="71"/>
      <c r="I89" s="71"/>
    </row>
    <row r="90" spans="1:9" ht="15.75" customHeight="1" x14ac:dyDescent="0.25">
      <c r="A90" s="71"/>
      <c r="C90" s="70"/>
      <c r="D90" s="71"/>
      <c r="E90" s="71"/>
      <c r="F90" s="71"/>
      <c r="G90" s="71"/>
      <c r="H90" s="71"/>
      <c r="I90" s="71"/>
    </row>
    <row r="91" spans="1:9" ht="15.75" customHeight="1" x14ac:dyDescent="0.25">
      <c r="A91" s="71"/>
      <c r="C91" s="70"/>
      <c r="D91" s="71"/>
      <c r="E91" s="71"/>
      <c r="F91" s="71"/>
      <c r="G91" s="71"/>
      <c r="H91" s="71"/>
      <c r="I91" s="71"/>
    </row>
    <row r="92" spans="1:9" ht="15.75" customHeight="1" x14ac:dyDescent="0.25">
      <c r="A92" s="71"/>
      <c r="C92" s="70"/>
      <c r="D92" s="71"/>
      <c r="E92" s="71"/>
      <c r="F92" s="71"/>
      <c r="G92" s="71"/>
      <c r="H92" s="71"/>
      <c r="I92" s="71"/>
    </row>
    <row r="93" spans="1:9" ht="15.75" customHeight="1" x14ac:dyDescent="0.25">
      <c r="A93" s="71"/>
      <c r="C93" s="70"/>
      <c r="D93" s="71"/>
      <c r="E93" s="71"/>
      <c r="F93" s="71"/>
      <c r="G93" s="71"/>
      <c r="H93" s="71"/>
      <c r="I93" s="71"/>
    </row>
    <row r="94" spans="1:9" ht="15.75" customHeight="1" x14ac:dyDescent="0.25">
      <c r="A94" s="71"/>
      <c r="C94" s="70"/>
      <c r="D94" s="71"/>
      <c r="E94" s="71"/>
      <c r="F94" s="71"/>
      <c r="G94" s="71"/>
      <c r="H94" s="71"/>
      <c r="I94" s="71"/>
    </row>
    <row r="95" spans="1:9" ht="15.75" customHeight="1" x14ac:dyDescent="0.25">
      <c r="A95" s="71"/>
      <c r="C95" s="70"/>
      <c r="D95" s="71"/>
      <c r="E95" s="71"/>
      <c r="F95" s="71"/>
      <c r="G95" s="71"/>
      <c r="H95" s="71"/>
      <c r="I95" s="71"/>
    </row>
    <row r="96" spans="1:9" ht="15.75" customHeight="1" x14ac:dyDescent="0.25">
      <c r="A96" s="71"/>
      <c r="C96" s="70"/>
      <c r="D96" s="71"/>
      <c r="E96" s="71"/>
      <c r="F96" s="71"/>
      <c r="G96" s="71"/>
      <c r="H96" s="71"/>
      <c r="I96" s="71"/>
    </row>
    <row r="97" spans="1:9" ht="15.75" customHeight="1" x14ac:dyDescent="0.25">
      <c r="A97" s="71"/>
      <c r="C97" s="70"/>
      <c r="D97" s="71"/>
      <c r="E97" s="71"/>
      <c r="F97" s="71"/>
      <c r="G97" s="71"/>
      <c r="H97" s="71"/>
      <c r="I97" s="71"/>
    </row>
    <row r="98" spans="1:9" ht="15.75" customHeight="1" x14ac:dyDescent="0.25">
      <c r="A98" s="71"/>
      <c r="C98" s="70"/>
      <c r="D98" s="71"/>
      <c r="E98" s="71"/>
      <c r="F98" s="71"/>
      <c r="G98" s="71"/>
      <c r="H98" s="71"/>
      <c r="I98" s="71"/>
    </row>
    <row r="99" spans="1:9" ht="15.75" customHeight="1" x14ac:dyDescent="0.25">
      <c r="A99" s="71"/>
      <c r="C99" s="70"/>
      <c r="D99" s="71"/>
      <c r="E99" s="71"/>
      <c r="F99" s="71"/>
      <c r="G99" s="71"/>
      <c r="H99" s="71"/>
      <c r="I99" s="71"/>
    </row>
    <row r="100" spans="1:9" ht="15.75" customHeight="1" x14ac:dyDescent="0.25">
      <c r="A100" s="71"/>
      <c r="C100" s="70"/>
      <c r="D100" s="71"/>
      <c r="E100" s="71"/>
      <c r="F100" s="71"/>
      <c r="G100" s="71"/>
      <c r="H100" s="71"/>
      <c r="I100" s="71"/>
    </row>
    <row r="101" spans="1:9" ht="15.75" customHeight="1" x14ac:dyDescent="0.25">
      <c r="A101" s="71"/>
      <c r="C101" s="70"/>
      <c r="D101" s="71"/>
      <c r="E101" s="71"/>
      <c r="F101" s="71"/>
      <c r="G101" s="71"/>
      <c r="H101" s="71"/>
      <c r="I101" s="71"/>
    </row>
    <row r="102" spans="1:9" ht="15.75" customHeight="1" x14ac:dyDescent="0.25">
      <c r="A102" s="71"/>
      <c r="C102" s="70"/>
      <c r="D102" s="71"/>
      <c r="E102" s="71"/>
      <c r="F102" s="71"/>
      <c r="G102" s="71"/>
      <c r="H102" s="71"/>
      <c r="I102" s="71"/>
    </row>
    <row r="103" spans="1:9" ht="15.75" customHeight="1" x14ac:dyDescent="0.25">
      <c r="A103" s="71"/>
      <c r="C103" s="70"/>
      <c r="D103" s="71"/>
      <c r="E103" s="71"/>
      <c r="F103" s="71"/>
      <c r="G103" s="71"/>
      <c r="H103" s="71"/>
      <c r="I103" s="71"/>
    </row>
    <row r="104" spans="1:9" ht="15.75" customHeight="1" x14ac:dyDescent="0.25">
      <c r="A104" s="71"/>
      <c r="C104" s="70"/>
      <c r="D104" s="71"/>
      <c r="E104" s="71"/>
      <c r="F104" s="71"/>
      <c r="G104" s="71"/>
      <c r="H104" s="71"/>
      <c r="I104" s="71"/>
    </row>
    <row r="105" spans="1:9" ht="15.75" customHeight="1" x14ac:dyDescent="0.25">
      <c r="A105" s="71"/>
      <c r="C105" s="70"/>
      <c r="D105" s="71"/>
      <c r="E105" s="71"/>
      <c r="F105" s="71"/>
      <c r="G105" s="71"/>
      <c r="H105" s="71"/>
      <c r="I105" s="71"/>
    </row>
    <row r="106" spans="1:9" ht="15.75" customHeight="1" x14ac:dyDescent="0.25">
      <c r="A106" s="71"/>
      <c r="C106" s="70"/>
      <c r="D106" s="71"/>
      <c r="E106" s="71"/>
      <c r="F106" s="71"/>
      <c r="G106" s="71"/>
      <c r="H106" s="71"/>
      <c r="I106" s="71"/>
    </row>
    <row r="107" spans="1:9" ht="15.75" customHeight="1" x14ac:dyDescent="0.25">
      <c r="A107" s="71"/>
      <c r="C107" s="70"/>
      <c r="D107" s="71"/>
      <c r="E107" s="71"/>
      <c r="F107" s="71"/>
      <c r="G107" s="71"/>
      <c r="H107" s="71"/>
      <c r="I107" s="71"/>
    </row>
    <row r="108" spans="1:9" ht="15.75" customHeight="1" x14ac:dyDescent="0.25">
      <c r="A108" s="71"/>
      <c r="C108" s="70"/>
      <c r="D108" s="71"/>
      <c r="E108" s="71"/>
      <c r="F108" s="71"/>
      <c r="G108" s="71"/>
      <c r="H108" s="71"/>
      <c r="I108" s="71"/>
    </row>
    <row r="109" spans="1:9" ht="15.75" customHeight="1" x14ac:dyDescent="0.25">
      <c r="A109" s="71"/>
      <c r="C109" s="70"/>
      <c r="D109" s="71"/>
      <c r="E109" s="71"/>
      <c r="F109" s="71"/>
      <c r="G109" s="71"/>
      <c r="H109" s="71"/>
      <c r="I109" s="71"/>
    </row>
    <row r="110" spans="1:9" ht="15.75" customHeight="1" x14ac:dyDescent="0.25">
      <c r="A110" s="71"/>
      <c r="C110" s="70"/>
      <c r="D110" s="71"/>
      <c r="E110" s="71"/>
      <c r="F110" s="71"/>
      <c r="G110" s="71"/>
      <c r="H110" s="71"/>
      <c r="I110" s="71"/>
    </row>
    <row r="111" spans="1:9" ht="15.75" customHeight="1" x14ac:dyDescent="0.25">
      <c r="A111" s="71"/>
      <c r="C111" s="70"/>
      <c r="D111" s="71"/>
      <c r="E111" s="71"/>
      <c r="F111" s="71"/>
      <c r="G111" s="71"/>
      <c r="H111" s="71"/>
      <c r="I111" s="71"/>
    </row>
    <row r="112" spans="1:9" ht="15.75" customHeight="1" x14ac:dyDescent="0.25">
      <c r="A112" s="71"/>
      <c r="C112" s="70"/>
      <c r="D112" s="71"/>
      <c r="E112" s="71"/>
      <c r="F112" s="71"/>
      <c r="G112" s="71"/>
      <c r="H112" s="71"/>
      <c r="I112" s="71"/>
    </row>
    <row r="113" spans="1:9" ht="15.75" customHeight="1" x14ac:dyDescent="0.25">
      <c r="A113" s="71"/>
      <c r="C113" s="70"/>
      <c r="D113" s="71"/>
      <c r="E113" s="71"/>
      <c r="F113" s="71"/>
      <c r="G113" s="71"/>
      <c r="H113" s="71"/>
      <c r="I113" s="71"/>
    </row>
    <row r="114" spans="1:9" ht="15.75" customHeight="1" x14ac:dyDescent="0.25">
      <c r="A114" s="71"/>
      <c r="C114" s="70"/>
      <c r="D114" s="71"/>
      <c r="E114" s="71"/>
      <c r="F114" s="71"/>
      <c r="G114" s="71"/>
      <c r="H114" s="71"/>
      <c r="I114" s="71"/>
    </row>
    <row r="115" spans="1:9" ht="15.75" customHeight="1" x14ac:dyDescent="0.25">
      <c r="A115" s="71"/>
      <c r="C115" s="70"/>
      <c r="D115" s="71"/>
      <c r="E115" s="71"/>
      <c r="F115" s="71"/>
      <c r="G115" s="71"/>
      <c r="H115" s="71"/>
      <c r="I115" s="71"/>
    </row>
    <row r="116" spans="1:9" ht="15.75" customHeight="1" x14ac:dyDescent="0.25">
      <c r="A116" s="71"/>
      <c r="C116" s="70"/>
      <c r="D116" s="71"/>
      <c r="E116" s="71"/>
      <c r="F116" s="71"/>
      <c r="G116" s="71"/>
      <c r="H116" s="71"/>
      <c r="I116" s="71"/>
    </row>
    <row r="117" spans="1:9" ht="15.75" customHeight="1" x14ac:dyDescent="0.25">
      <c r="A117" s="71"/>
      <c r="C117" s="70"/>
      <c r="D117" s="71"/>
      <c r="E117" s="71"/>
      <c r="F117" s="71"/>
      <c r="G117" s="71"/>
      <c r="H117" s="71"/>
      <c r="I117" s="71"/>
    </row>
    <row r="118" spans="1:9" ht="15.75" customHeight="1" x14ac:dyDescent="0.25">
      <c r="A118" s="71"/>
      <c r="C118" s="70"/>
      <c r="D118" s="71"/>
      <c r="E118" s="71"/>
      <c r="F118" s="71"/>
      <c r="G118" s="71"/>
      <c r="H118" s="71"/>
      <c r="I118" s="71"/>
    </row>
    <row r="119" spans="1:9" ht="15.75" customHeight="1" x14ac:dyDescent="0.25">
      <c r="A119" s="71"/>
      <c r="C119" s="70"/>
      <c r="D119" s="71"/>
      <c r="E119" s="71"/>
      <c r="F119" s="71"/>
      <c r="G119" s="71"/>
      <c r="H119" s="71"/>
      <c r="I119" s="71"/>
    </row>
    <row r="120" spans="1:9" ht="15.75" customHeight="1" x14ac:dyDescent="0.25">
      <c r="A120" s="71"/>
      <c r="C120" s="70"/>
      <c r="D120" s="71"/>
      <c r="E120" s="71"/>
      <c r="F120" s="71"/>
      <c r="G120" s="71"/>
      <c r="H120" s="71"/>
      <c r="I120" s="71"/>
    </row>
    <row r="121" spans="1:9" ht="15.75" customHeight="1" x14ac:dyDescent="0.25">
      <c r="A121" s="71"/>
      <c r="C121" s="70"/>
      <c r="D121" s="71"/>
      <c r="E121" s="71"/>
      <c r="F121" s="71"/>
      <c r="G121" s="71"/>
      <c r="H121" s="71"/>
      <c r="I121" s="71"/>
    </row>
    <row r="122" spans="1:9" ht="15.75" customHeight="1" x14ac:dyDescent="0.25">
      <c r="A122" s="71"/>
      <c r="C122" s="70"/>
      <c r="D122" s="71"/>
      <c r="E122" s="71"/>
      <c r="F122" s="71"/>
      <c r="G122" s="71"/>
      <c r="H122" s="71"/>
      <c r="I122" s="71"/>
    </row>
    <row r="123" spans="1:9" ht="15.75" customHeight="1" x14ac:dyDescent="0.25">
      <c r="A123" s="71"/>
      <c r="C123" s="70"/>
      <c r="D123" s="71"/>
      <c r="E123" s="71"/>
      <c r="F123" s="71"/>
      <c r="G123" s="71"/>
      <c r="H123" s="71"/>
      <c r="I123" s="71"/>
    </row>
    <row r="124" spans="1:9" ht="15.75" customHeight="1" x14ac:dyDescent="0.25">
      <c r="A124" s="71"/>
      <c r="C124" s="70"/>
      <c r="D124" s="71"/>
      <c r="E124" s="71"/>
      <c r="F124" s="71"/>
      <c r="G124" s="71"/>
      <c r="H124" s="71"/>
      <c r="I124" s="71"/>
    </row>
    <row r="125" spans="1:9" ht="15.75" customHeight="1" x14ac:dyDescent="0.25">
      <c r="A125" s="71"/>
      <c r="C125" s="70"/>
      <c r="D125" s="71"/>
      <c r="E125" s="71"/>
      <c r="F125" s="71"/>
      <c r="G125" s="71"/>
      <c r="H125" s="71"/>
      <c r="I125" s="71"/>
    </row>
    <row r="126" spans="1:9" ht="15.75" customHeight="1" x14ac:dyDescent="0.25">
      <c r="A126" s="71"/>
      <c r="C126" s="70"/>
      <c r="D126" s="71"/>
      <c r="E126" s="71"/>
      <c r="F126" s="71"/>
      <c r="G126" s="71"/>
      <c r="H126" s="71"/>
      <c r="I126" s="71"/>
    </row>
    <row r="127" spans="1:9" ht="15.75" customHeight="1" x14ac:dyDescent="0.25">
      <c r="A127" s="71"/>
      <c r="C127" s="70"/>
      <c r="D127" s="71"/>
      <c r="E127" s="71"/>
      <c r="F127" s="71"/>
      <c r="G127" s="71"/>
      <c r="H127" s="71"/>
      <c r="I127" s="71"/>
    </row>
    <row r="128" spans="1:9" ht="15.75" customHeight="1" x14ac:dyDescent="0.25">
      <c r="A128" s="71"/>
      <c r="C128" s="70"/>
      <c r="D128" s="71"/>
      <c r="E128" s="71"/>
      <c r="F128" s="71"/>
      <c r="G128" s="71"/>
      <c r="H128" s="71"/>
      <c r="I128" s="71"/>
    </row>
    <row r="129" spans="1:9" ht="15.75" customHeight="1" x14ac:dyDescent="0.25">
      <c r="A129" s="71"/>
      <c r="C129" s="70"/>
      <c r="D129" s="71"/>
      <c r="E129" s="71"/>
      <c r="F129" s="71"/>
      <c r="G129" s="71"/>
      <c r="H129" s="71"/>
      <c r="I129" s="71"/>
    </row>
    <row r="130" spans="1:9" ht="15.75" customHeight="1" x14ac:dyDescent="0.25">
      <c r="A130" s="71"/>
      <c r="C130" s="70"/>
      <c r="D130" s="71"/>
      <c r="E130" s="71"/>
      <c r="F130" s="71"/>
      <c r="G130" s="71"/>
      <c r="H130" s="71"/>
      <c r="I130" s="71"/>
    </row>
    <row r="131" spans="1:9" ht="15.75" customHeight="1" x14ac:dyDescent="0.25">
      <c r="A131" s="71"/>
      <c r="C131" s="70"/>
      <c r="D131" s="71"/>
      <c r="E131" s="71"/>
      <c r="F131" s="71"/>
      <c r="G131" s="71"/>
      <c r="H131" s="71"/>
      <c r="I131" s="71"/>
    </row>
    <row r="132" spans="1:9" ht="15.75" customHeight="1" x14ac:dyDescent="0.25">
      <c r="A132" s="71"/>
      <c r="C132" s="70"/>
      <c r="D132" s="71"/>
      <c r="E132" s="71"/>
      <c r="F132" s="71"/>
      <c r="G132" s="71"/>
      <c r="H132" s="71"/>
      <c r="I132" s="71"/>
    </row>
    <row r="133" spans="1:9" ht="15.75" customHeight="1" x14ac:dyDescent="0.25">
      <c r="A133" s="71"/>
      <c r="C133" s="70"/>
      <c r="D133" s="71"/>
      <c r="E133" s="71"/>
      <c r="F133" s="71"/>
      <c r="G133" s="71"/>
      <c r="H133" s="71"/>
      <c r="I133" s="71"/>
    </row>
    <row r="134" spans="1:9" ht="15.75" customHeight="1" x14ac:dyDescent="0.25">
      <c r="A134" s="71"/>
      <c r="C134" s="70"/>
      <c r="D134" s="71"/>
      <c r="E134" s="71"/>
      <c r="F134" s="71"/>
      <c r="G134" s="71"/>
      <c r="H134" s="71"/>
      <c r="I134" s="71"/>
    </row>
    <row r="135" spans="1:9" ht="15.75" customHeight="1" x14ac:dyDescent="0.25">
      <c r="A135" s="71"/>
      <c r="C135" s="70"/>
      <c r="D135" s="71"/>
      <c r="E135" s="71"/>
      <c r="F135" s="71"/>
      <c r="G135" s="71"/>
      <c r="H135" s="71"/>
      <c r="I135" s="71"/>
    </row>
    <row r="136" spans="1:9" ht="15.75" customHeight="1" x14ac:dyDescent="0.25">
      <c r="A136" s="71"/>
      <c r="C136" s="70"/>
      <c r="D136" s="71"/>
      <c r="E136" s="71"/>
      <c r="F136" s="71"/>
      <c r="G136" s="71"/>
      <c r="H136" s="71"/>
      <c r="I136" s="71"/>
    </row>
    <row r="137" spans="1:9" ht="15.75" customHeight="1" x14ac:dyDescent="0.25">
      <c r="A137" s="71"/>
      <c r="C137" s="70"/>
      <c r="D137" s="71"/>
      <c r="E137" s="71"/>
      <c r="F137" s="71"/>
      <c r="G137" s="71"/>
      <c r="H137" s="71"/>
      <c r="I137" s="71"/>
    </row>
    <row r="138" spans="1:9" ht="15.75" customHeight="1" x14ac:dyDescent="0.25">
      <c r="A138" s="71"/>
      <c r="C138" s="70"/>
      <c r="D138" s="71"/>
      <c r="E138" s="71"/>
      <c r="F138" s="71"/>
      <c r="G138" s="71"/>
      <c r="H138" s="71"/>
      <c r="I138" s="71"/>
    </row>
    <row r="139" spans="1:9" ht="15.75" customHeight="1" x14ac:dyDescent="0.25">
      <c r="A139" s="71"/>
      <c r="C139" s="70"/>
      <c r="D139" s="71"/>
      <c r="E139" s="71"/>
      <c r="F139" s="71"/>
      <c r="G139" s="71"/>
      <c r="H139" s="71"/>
      <c r="I139" s="71"/>
    </row>
    <row r="140" spans="1:9" ht="15.75" customHeight="1" x14ac:dyDescent="0.25">
      <c r="A140" s="71"/>
      <c r="C140" s="70"/>
      <c r="D140" s="71"/>
      <c r="E140" s="71"/>
      <c r="F140" s="71"/>
      <c r="G140" s="71"/>
      <c r="H140" s="71"/>
      <c r="I140" s="71"/>
    </row>
    <row r="141" spans="1:9" ht="15.75" customHeight="1" x14ac:dyDescent="0.25">
      <c r="A141" s="71"/>
      <c r="C141" s="70"/>
      <c r="D141" s="71"/>
      <c r="E141" s="71"/>
      <c r="F141" s="71"/>
      <c r="G141" s="71"/>
      <c r="H141" s="71"/>
      <c r="I141" s="71"/>
    </row>
    <row r="142" spans="1:9" ht="15.75" customHeight="1" x14ac:dyDescent="0.25">
      <c r="A142" s="71"/>
      <c r="C142" s="70"/>
      <c r="D142" s="71"/>
      <c r="E142" s="71"/>
      <c r="F142" s="71"/>
      <c r="G142" s="71"/>
      <c r="H142" s="71"/>
      <c r="I142" s="71"/>
    </row>
    <row r="143" spans="1:9" ht="15.75" customHeight="1" x14ac:dyDescent="0.25">
      <c r="A143" s="71"/>
      <c r="C143" s="70"/>
      <c r="D143" s="71"/>
      <c r="E143" s="71"/>
      <c r="F143" s="71"/>
      <c r="G143" s="71"/>
      <c r="H143" s="71"/>
      <c r="I143" s="71"/>
    </row>
    <row r="144" spans="1:9" ht="15.75" customHeight="1" x14ac:dyDescent="0.25">
      <c r="A144" s="71"/>
      <c r="C144" s="70"/>
      <c r="D144" s="71"/>
      <c r="E144" s="71"/>
      <c r="F144" s="71"/>
      <c r="G144" s="71"/>
      <c r="H144" s="71"/>
      <c r="I144" s="71"/>
    </row>
    <row r="145" spans="1:9" ht="15.75" customHeight="1" x14ac:dyDescent="0.25">
      <c r="A145" s="71"/>
      <c r="C145" s="70"/>
      <c r="D145" s="71"/>
      <c r="E145" s="71"/>
      <c r="F145" s="71"/>
      <c r="G145" s="71"/>
      <c r="H145" s="71"/>
      <c r="I145" s="71"/>
    </row>
    <row r="146" spans="1:9" ht="15.75" customHeight="1" x14ac:dyDescent="0.25">
      <c r="A146" s="71"/>
      <c r="C146" s="70"/>
      <c r="D146" s="71"/>
      <c r="E146" s="71"/>
      <c r="F146" s="71"/>
      <c r="G146" s="71"/>
      <c r="H146" s="71"/>
      <c r="I146" s="71"/>
    </row>
    <row r="147" spans="1:9" ht="15.75" customHeight="1" x14ac:dyDescent="0.25">
      <c r="A147" s="71"/>
      <c r="C147" s="70"/>
      <c r="D147" s="71"/>
      <c r="E147" s="71"/>
      <c r="F147" s="71"/>
      <c r="G147" s="71"/>
      <c r="H147" s="71"/>
      <c r="I147" s="71"/>
    </row>
    <row r="148" spans="1:9" ht="15.75" customHeight="1" x14ac:dyDescent="0.25">
      <c r="A148" s="71"/>
      <c r="C148" s="70"/>
      <c r="D148" s="71"/>
      <c r="E148" s="71"/>
      <c r="F148" s="71"/>
      <c r="G148" s="71"/>
      <c r="H148" s="71"/>
      <c r="I148" s="71"/>
    </row>
    <row r="149" spans="1:9" ht="15.75" customHeight="1" x14ac:dyDescent="0.25">
      <c r="A149" s="71"/>
      <c r="C149" s="70"/>
      <c r="D149" s="71"/>
      <c r="E149" s="71"/>
      <c r="F149" s="71"/>
      <c r="G149" s="71"/>
      <c r="H149" s="71"/>
      <c r="I149" s="71"/>
    </row>
    <row r="150" spans="1:9" ht="15.75" customHeight="1" x14ac:dyDescent="0.25">
      <c r="A150" s="71"/>
      <c r="C150" s="70"/>
      <c r="D150" s="71"/>
      <c r="E150" s="71"/>
      <c r="F150" s="71"/>
      <c r="G150" s="71"/>
      <c r="H150" s="71"/>
      <c r="I150" s="71"/>
    </row>
    <row r="151" spans="1:9" ht="15.75" customHeight="1" x14ac:dyDescent="0.25">
      <c r="A151" s="71"/>
      <c r="C151" s="70"/>
      <c r="D151" s="71"/>
      <c r="E151" s="71"/>
      <c r="F151" s="71"/>
      <c r="G151" s="71"/>
      <c r="H151" s="71"/>
      <c r="I151" s="71"/>
    </row>
    <row r="152" spans="1:9" ht="15.75" customHeight="1" x14ac:dyDescent="0.25">
      <c r="A152" s="71"/>
      <c r="C152" s="70"/>
      <c r="D152" s="71"/>
      <c r="E152" s="71"/>
      <c r="F152" s="71"/>
      <c r="G152" s="71"/>
      <c r="H152" s="71"/>
      <c r="I152" s="71"/>
    </row>
    <row r="153" spans="1:9" ht="15.75" customHeight="1" x14ac:dyDescent="0.25">
      <c r="A153" s="71"/>
      <c r="C153" s="70"/>
      <c r="D153" s="71"/>
      <c r="E153" s="71"/>
      <c r="F153" s="71"/>
      <c r="G153" s="71"/>
      <c r="H153" s="71"/>
      <c r="I153" s="71"/>
    </row>
    <row r="154" spans="1:9" ht="15.75" customHeight="1" x14ac:dyDescent="0.25">
      <c r="A154" s="71"/>
      <c r="C154" s="70"/>
      <c r="D154" s="71"/>
      <c r="E154" s="71"/>
      <c r="F154" s="71"/>
      <c r="G154" s="71"/>
      <c r="H154" s="71"/>
      <c r="I154" s="71"/>
    </row>
    <row r="155" spans="1:9" ht="15.75" customHeight="1" x14ac:dyDescent="0.25">
      <c r="A155" s="71"/>
      <c r="C155" s="70"/>
      <c r="D155" s="71"/>
      <c r="E155" s="71"/>
      <c r="F155" s="71"/>
      <c r="G155" s="71"/>
      <c r="H155" s="71"/>
      <c r="I155" s="71"/>
    </row>
    <row r="156" spans="1:9" ht="15.75" customHeight="1" x14ac:dyDescent="0.25">
      <c r="A156" s="71"/>
      <c r="C156" s="70"/>
      <c r="D156" s="71"/>
      <c r="E156" s="71"/>
      <c r="F156" s="71"/>
      <c r="G156" s="71"/>
      <c r="H156" s="71"/>
      <c r="I156" s="71"/>
    </row>
    <row r="157" spans="1:9" ht="15.75" customHeight="1" x14ac:dyDescent="0.25">
      <c r="A157" s="71"/>
      <c r="C157" s="70"/>
      <c r="D157" s="71"/>
      <c r="E157" s="71"/>
      <c r="F157" s="71"/>
      <c r="G157" s="71"/>
      <c r="H157" s="71"/>
      <c r="I157" s="71"/>
    </row>
    <row r="158" spans="1:9" ht="15.75" customHeight="1" x14ac:dyDescent="0.25">
      <c r="A158" s="71"/>
      <c r="C158" s="70"/>
      <c r="D158" s="71"/>
      <c r="E158" s="71"/>
      <c r="F158" s="71"/>
      <c r="G158" s="71"/>
      <c r="H158" s="71"/>
      <c r="I158" s="71"/>
    </row>
    <row r="159" spans="1:9" ht="15.75" customHeight="1" x14ac:dyDescent="0.25">
      <c r="A159" s="71"/>
      <c r="C159" s="70"/>
      <c r="D159" s="71"/>
      <c r="E159" s="71"/>
      <c r="F159" s="71"/>
      <c r="G159" s="71"/>
      <c r="H159" s="71"/>
      <c r="I159" s="71"/>
    </row>
    <row r="160" spans="1:9" ht="15.75" customHeight="1" x14ac:dyDescent="0.25">
      <c r="A160" s="71"/>
      <c r="C160" s="70"/>
      <c r="D160" s="71"/>
      <c r="E160" s="71"/>
      <c r="F160" s="71"/>
      <c r="G160" s="71"/>
      <c r="H160" s="71"/>
      <c r="I160" s="71"/>
    </row>
    <row r="161" spans="1:9" ht="15.75" customHeight="1" x14ac:dyDescent="0.25">
      <c r="A161" s="71"/>
      <c r="C161" s="70"/>
      <c r="D161" s="71"/>
      <c r="E161" s="71"/>
      <c r="F161" s="71"/>
      <c r="G161" s="71"/>
      <c r="H161" s="71"/>
      <c r="I161" s="71"/>
    </row>
    <row r="162" spans="1:9" ht="15.75" customHeight="1" x14ac:dyDescent="0.25">
      <c r="A162" s="71"/>
      <c r="C162" s="70"/>
      <c r="D162" s="71"/>
      <c r="E162" s="71"/>
      <c r="F162" s="71"/>
      <c r="G162" s="71"/>
      <c r="H162" s="71"/>
      <c r="I162" s="71"/>
    </row>
    <row r="163" spans="1:9" ht="15.75" customHeight="1" x14ac:dyDescent="0.25">
      <c r="A163" s="71"/>
      <c r="C163" s="70"/>
      <c r="D163" s="71"/>
      <c r="E163" s="71"/>
      <c r="F163" s="71"/>
      <c r="G163" s="71"/>
      <c r="H163" s="71"/>
      <c r="I163" s="71"/>
    </row>
    <row r="164" spans="1:9" ht="15.75" customHeight="1" x14ac:dyDescent="0.25">
      <c r="A164" s="71"/>
      <c r="C164" s="70"/>
      <c r="D164" s="71"/>
      <c r="E164" s="71"/>
      <c r="F164" s="71"/>
      <c r="G164" s="71"/>
      <c r="H164" s="71"/>
      <c r="I164" s="71"/>
    </row>
    <row r="165" spans="1:9" ht="15.75" customHeight="1" x14ac:dyDescent="0.25">
      <c r="A165" s="71"/>
      <c r="C165" s="70"/>
      <c r="D165" s="71"/>
      <c r="E165" s="71"/>
      <c r="F165" s="71"/>
      <c r="G165" s="71"/>
      <c r="H165" s="71"/>
      <c r="I165" s="71"/>
    </row>
    <row r="166" spans="1:9" ht="15.75" customHeight="1" x14ac:dyDescent="0.25">
      <c r="A166" s="71"/>
      <c r="C166" s="70"/>
      <c r="D166" s="71"/>
      <c r="E166" s="71"/>
      <c r="F166" s="71"/>
      <c r="G166" s="71"/>
      <c r="H166" s="71"/>
      <c r="I166" s="71"/>
    </row>
    <row r="167" spans="1:9" ht="15.75" customHeight="1" x14ac:dyDescent="0.25">
      <c r="A167" s="71"/>
      <c r="C167" s="70"/>
      <c r="D167" s="71"/>
      <c r="E167" s="71"/>
      <c r="F167" s="71"/>
      <c r="G167" s="71"/>
      <c r="H167" s="71"/>
      <c r="I167" s="71"/>
    </row>
    <row r="168" spans="1:9" ht="15.75" customHeight="1" x14ac:dyDescent="0.25">
      <c r="A168" s="71"/>
      <c r="C168" s="70"/>
      <c r="D168" s="71"/>
      <c r="E168" s="71"/>
      <c r="F168" s="71"/>
      <c r="G168" s="71"/>
      <c r="H168" s="71"/>
      <c r="I168" s="71"/>
    </row>
    <row r="169" spans="1:9" ht="15.75" customHeight="1" x14ac:dyDescent="0.25">
      <c r="A169" s="71"/>
      <c r="C169" s="70"/>
      <c r="D169" s="71"/>
      <c r="E169" s="71"/>
      <c r="F169" s="71"/>
      <c r="G169" s="71"/>
      <c r="H169" s="71"/>
      <c r="I169" s="71"/>
    </row>
    <row r="170" spans="1:9" ht="15.75" customHeight="1" x14ac:dyDescent="0.25">
      <c r="A170" s="71"/>
      <c r="C170" s="70"/>
      <c r="D170" s="71"/>
      <c r="E170" s="71"/>
      <c r="F170" s="71"/>
      <c r="G170" s="71"/>
      <c r="H170" s="71"/>
      <c r="I170" s="71"/>
    </row>
    <row r="171" spans="1:9" ht="15.75" customHeight="1" x14ac:dyDescent="0.25">
      <c r="A171" s="71"/>
      <c r="C171" s="70"/>
      <c r="D171" s="71"/>
      <c r="E171" s="71"/>
      <c r="F171" s="71"/>
      <c r="G171" s="71"/>
      <c r="H171" s="71"/>
      <c r="I171" s="71"/>
    </row>
    <row r="172" spans="1:9" ht="15.75" customHeight="1" x14ac:dyDescent="0.25">
      <c r="A172" s="71"/>
      <c r="C172" s="70"/>
      <c r="D172" s="71"/>
      <c r="E172" s="71"/>
      <c r="F172" s="71"/>
      <c r="G172" s="71"/>
      <c r="H172" s="71"/>
      <c r="I172" s="71"/>
    </row>
    <row r="173" spans="1:9" ht="15.75" customHeight="1" x14ac:dyDescent="0.25">
      <c r="A173" s="71"/>
      <c r="C173" s="70"/>
      <c r="D173" s="71"/>
      <c r="E173" s="71"/>
      <c r="F173" s="71"/>
      <c r="G173" s="71"/>
      <c r="H173" s="71"/>
      <c r="I173" s="71"/>
    </row>
    <row r="174" spans="1:9" ht="15.75" customHeight="1" x14ac:dyDescent="0.25">
      <c r="A174" s="71"/>
      <c r="C174" s="70"/>
      <c r="D174" s="71"/>
      <c r="E174" s="71"/>
      <c r="F174" s="71"/>
      <c r="G174" s="71"/>
      <c r="H174" s="71"/>
      <c r="I174" s="71"/>
    </row>
    <row r="175" spans="1:9" ht="15.75" customHeight="1" x14ac:dyDescent="0.25">
      <c r="A175" s="71"/>
      <c r="C175" s="70"/>
      <c r="D175" s="71"/>
      <c r="E175" s="71"/>
      <c r="F175" s="71"/>
      <c r="G175" s="71"/>
      <c r="H175" s="71"/>
      <c r="I175" s="71"/>
    </row>
    <row r="176" spans="1:9" ht="15.75" customHeight="1" x14ac:dyDescent="0.25">
      <c r="A176" s="71"/>
      <c r="C176" s="70"/>
      <c r="D176" s="71"/>
      <c r="E176" s="71"/>
      <c r="F176" s="71"/>
      <c r="G176" s="71"/>
      <c r="H176" s="71"/>
      <c r="I176" s="71"/>
    </row>
    <row r="177" spans="1:9" ht="15.75" customHeight="1" x14ac:dyDescent="0.25">
      <c r="A177" s="71"/>
      <c r="C177" s="70"/>
      <c r="D177" s="71"/>
      <c r="E177" s="71"/>
      <c r="F177" s="71"/>
      <c r="G177" s="71"/>
      <c r="H177" s="71"/>
      <c r="I177" s="71"/>
    </row>
    <row r="178" spans="1:9" ht="15.75" customHeight="1" x14ac:dyDescent="0.25">
      <c r="A178" s="71"/>
      <c r="C178" s="70"/>
      <c r="D178" s="71"/>
      <c r="E178" s="71"/>
      <c r="F178" s="71"/>
      <c r="G178" s="71"/>
      <c r="H178" s="71"/>
      <c r="I178" s="71"/>
    </row>
    <row r="179" spans="1:9" ht="15.75" customHeight="1" x14ac:dyDescent="0.25">
      <c r="A179" s="71"/>
      <c r="C179" s="70"/>
      <c r="D179" s="71"/>
      <c r="E179" s="71"/>
      <c r="F179" s="71"/>
      <c r="G179" s="71"/>
      <c r="H179" s="71"/>
      <c r="I179" s="71"/>
    </row>
    <row r="180" spans="1:9" ht="15.75" customHeight="1" x14ac:dyDescent="0.25">
      <c r="A180" s="71"/>
      <c r="C180" s="70"/>
      <c r="D180" s="71"/>
      <c r="E180" s="71"/>
      <c r="F180" s="71"/>
      <c r="G180" s="71"/>
      <c r="H180" s="71"/>
      <c r="I180" s="71"/>
    </row>
    <row r="181" spans="1:9" ht="15.75" customHeight="1" x14ac:dyDescent="0.25">
      <c r="A181" s="71"/>
      <c r="C181" s="70"/>
      <c r="D181" s="71"/>
      <c r="E181" s="71"/>
      <c r="F181" s="71"/>
      <c r="G181" s="71"/>
      <c r="H181" s="71"/>
      <c r="I181" s="71"/>
    </row>
    <row r="182" spans="1:9" ht="15.75" customHeight="1" x14ac:dyDescent="0.25">
      <c r="A182" s="71"/>
      <c r="C182" s="70"/>
      <c r="D182" s="71"/>
      <c r="E182" s="71"/>
      <c r="F182" s="71"/>
      <c r="G182" s="71"/>
      <c r="H182" s="71"/>
      <c r="I182" s="71"/>
    </row>
    <row r="183" spans="1:9" ht="15.75" customHeight="1" x14ac:dyDescent="0.25">
      <c r="A183" s="71"/>
      <c r="C183" s="70"/>
      <c r="D183" s="71"/>
      <c r="E183" s="71"/>
      <c r="F183" s="71"/>
      <c r="G183" s="71"/>
      <c r="H183" s="71"/>
      <c r="I183" s="71"/>
    </row>
    <row r="184" spans="1:9" ht="15.75" customHeight="1" x14ac:dyDescent="0.25">
      <c r="A184" s="71"/>
      <c r="C184" s="70"/>
      <c r="D184" s="71"/>
      <c r="E184" s="71"/>
      <c r="F184" s="71"/>
      <c r="G184" s="71"/>
      <c r="H184" s="71"/>
      <c r="I184" s="71"/>
    </row>
    <row r="185" spans="1:9" ht="15.75" customHeight="1" x14ac:dyDescent="0.25">
      <c r="A185" s="71"/>
      <c r="C185" s="70"/>
      <c r="D185" s="71"/>
      <c r="E185" s="71"/>
      <c r="F185" s="71"/>
      <c r="G185" s="71"/>
      <c r="H185" s="71"/>
      <c r="I185" s="71"/>
    </row>
    <row r="186" spans="1:9" ht="15.75" customHeight="1" x14ac:dyDescent="0.25">
      <c r="A186" s="71"/>
      <c r="C186" s="70"/>
      <c r="D186" s="71"/>
      <c r="E186" s="71"/>
      <c r="F186" s="71"/>
      <c r="G186" s="71"/>
      <c r="H186" s="71"/>
      <c r="I186" s="71"/>
    </row>
    <row r="187" spans="1:9" ht="15.75" customHeight="1" x14ac:dyDescent="0.25">
      <c r="A187" s="71"/>
      <c r="C187" s="70"/>
      <c r="D187" s="71"/>
      <c r="E187" s="71"/>
      <c r="F187" s="71"/>
      <c r="G187" s="71"/>
      <c r="H187" s="71"/>
      <c r="I187" s="71"/>
    </row>
    <row r="188" spans="1:9" ht="15.75" customHeight="1" x14ac:dyDescent="0.25">
      <c r="A188" s="71"/>
      <c r="C188" s="70"/>
      <c r="D188" s="71"/>
      <c r="E188" s="71"/>
      <c r="F188" s="71"/>
      <c r="G188" s="71"/>
      <c r="H188" s="71"/>
      <c r="I188" s="71"/>
    </row>
    <row r="189" spans="1:9" ht="15.75" customHeight="1" x14ac:dyDescent="0.25">
      <c r="A189" s="71"/>
      <c r="C189" s="70"/>
      <c r="D189" s="71"/>
      <c r="E189" s="71"/>
      <c r="F189" s="71"/>
      <c r="G189" s="71"/>
      <c r="H189" s="71"/>
      <c r="I189" s="71"/>
    </row>
    <row r="190" spans="1:9" ht="15.75" customHeight="1" x14ac:dyDescent="0.25">
      <c r="A190" s="71"/>
      <c r="C190" s="70"/>
      <c r="D190" s="71"/>
      <c r="E190" s="71"/>
      <c r="F190" s="71"/>
      <c r="G190" s="71"/>
      <c r="H190" s="71"/>
      <c r="I190" s="71"/>
    </row>
    <row r="191" spans="1:9" ht="15.75" customHeight="1" x14ac:dyDescent="0.25">
      <c r="A191" s="71"/>
      <c r="C191" s="70"/>
      <c r="D191" s="71"/>
      <c r="E191" s="71"/>
      <c r="F191" s="71"/>
      <c r="G191" s="71"/>
      <c r="H191" s="71"/>
      <c r="I191" s="71"/>
    </row>
    <row r="192" spans="1:9" ht="15.75" customHeight="1" x14ac:dyDescent="0.25">
      <c r="A192" s="71"/>
      <c r="C192" s="70"/>
      <c r="D192" s="71"/>
      <c r="E192" s="71"/>
      <c r="F192" s="71"/>
      <c r="G192" s="71"/>
      <c r="H192" s="71"/>
      <c r="I192" s="71"/>
    </row>
    <row r="193" spans="1:9" ht="15.75" customHeight="1" x14ac:dyDescent="0.25">
      <c r="A193" s="71"/>
      <c r="C193" s="70"/>
      <c r="D193" s="71"/>
      <c r="E193" s="71"/>
      <c r="F193" s="71"/>
      <c r="G193" s="71"/>
      <c r="H193" s="71"/>
      <c r="I193" s="71"/>
    </row>
    <row r="194" spans="1:9" ht="15.75" customHeight="1" x14ac:dyDescent="0.25">
      <c r="A194" s="71"/>
      <c r="C194" s="70"/>
      <c r="D194" s="71"/>
      <c r="E194" s="71"/>
      <c r="F194" s="71"/>
      <c r="G194" s="71"/>
      <c r="H194" s="71"/>
      <c r="I194" s="71"/>
    </row>
    <row r="195" spans="1:9" ht="15.75" customHeight="1" x14ac:dyDescent="0.25">
      <c r="A195" s="71"/>
      <c r="C195" s="70"/>
      <c r="D195" s="71"/>
      <c r="E195" s="71"/>
      <c r="F195" s="71"/>
      <c r="G195" s="71"/>
      <c r="H195" s="71"/>
      <c r="I195" s="71"/>
    </row>
    <row r="196" spans="1:9" ht="15.75" customHeight="1" x14ac:dyDescent="0.25">
      <c r="A196" s="71"/>
      <c r="C196" s="70"/>
      <c r="D196" s="71"/>
      <c r="E196" s="71"/>
      <c r="F196" s="71"/>
      <c r="G196" s="71"/>
      <c r="H196" s="71"/>
      <c r="I196" s="71"/>
    </row>
    <row r="197" spans="1:9" ht="15.75" customHeight="1" x14ac:dyDescent="0.25">
      <c r="A197" s="71"/>
      <c r="C197" s="70"/>
      <c r="D197" s="71"/>
      <c r="E197" s="71"/>
      <c r="F197" s="71"/>
      <c r="G197" s="71"/>
      <c r="H197" s="71"/>
      <c r="I197" s="71"/>
    </row>
    <row r="198" spans="1:9" ht="15.75" customHeight="1" x14ac:dyDescent="0.25">
      <c r="A198" s="71"/>
      <c r="C198" s="70"/>
      <c r="D198" s="71"/>
      <c r="E198" s="71"/>
      <c r="F198" s="71"/>
      <c r="G198" s="71"/>
      <c r="H198" s="71"/>
      <c r="I198" s="71"/>
    </row>
    <row r="199" spans="1:9" ht="15.75" customHeight="1" x14ac:dyDescent="0.25">
      <c r="A199" s="71"/>
      <c r="C199" s="70"/>
      <c r="D199" s="71"/>
      <c r="E199" s="71"/>
      <c r="F199" s="71"/>
      <c r="G199" s="71"/>
      <c r="H199" s="71"/>
      <c r="I199" s="71"/>
    </row>
    <row r="200" spans="1:9" ht="15.75" customHeight="1" x14ac:dyDescent="0.25">
      <c r="A200" s="71"/>
      <c r="C200" s="70"/>
      <c r="D200" s="71"/>
      <c r="E200" s="71"/>
      <c r="F200" s="71"/>
      <c r="G200" s="71"/>
      <c r="H200" s="71"/>
      <c r="I200" s="71"/>
    </row>
    <row r="201" spans="1:9" ht="15.75" customHeight="1" x14ac:dyDescent="0.25">
      <c r="A201" s="71"/>
      <c r="C201" s="70"/>
      <c r="D201" s="71"/>
      <c r="E201" s="71"/>
      <c r="F201" s="71"/>
      <c r="G201" s="71"/>
      <c r="H201" s="71"/>
      <c r="I201" s="71"/>
    </row>
    <row r="202" spans="1:9" ht="15.75" customHeight="1" x14ac:dyDescent="0.25">
      <c r="A202" s="71"/>
      <c r="C202" s="70"/>
      <c r="D202" s="71"/>
      <c r="E202" s="71"/>
      <c r="F202" s="71"/>
      <c r="G202" s="71"/>
      <c r="H202" s="71"/>
      <c r="I202" s="71"/>
    </row>
    <row r="203" spans="1:9" ht="15.75" customHeight="1" x14ac:dyDescent="0.25">
      <c r="A203" s="71"/>
      <c r="C203" s="70"/>
      <c r="D203" s="71"/>
      <c r="E203" s="71"/>
      <c r="F203" s="71"/>
      <c r="G203" s="71"/>
      <c r="H203" s="71"/>
      <c r="I203" s="71"/>
    </row>
    <row r="204" spans="1:9" ht="15.75" customHeight="1" x14ac:dyDescent="0.25">
      <c r="A204" s="71"/>
      <c r="C204" s="70"/>
      <c r="D204" s="71"/>
      <c r="E204" s="71"/>
      <c r="F204" s="71"/>
      <c r="G204" s="71"/>
      <c r="H204" s="71"/>
      <c r="I204" s="71"/>
    </row>
    <row r="205" spans="1:9" ht="15.75" customHeight="1" x14ac:dyDescent="0.25">
      <c r="A205" s="71"/>
      <c r="C205" s="70"/>
      <c r="D205" s="71"/>
      <c r="E205" s="71"/>
      <c r="F205" s="71"/>
      <c r="G205" s="71"/>
      <c r="H205" s="71"/>
      <c r="I205" s="71"/>
    </row>
    <row r="206" spans="1:9" ht="15.75" customHeight="1" x14ac:dyDescent="0.25">
      <c r="A206" s="71"/>
      <c r="C206" s="70"/>
      <c r="D206" s="71"/>
      <c r="E206" s="71"/>
      <c r="F206" s="71"/>
      <c r="G206" s="71"/>
      <c r="H206" s="71"/>
      <c r="I206" s="71"/>
    </row>
    <row r="207" spans="1:9" ht="15.75" customHeight="1" x14ac:dyDescent="0.25">
      <c r="A207" s="71"/>
      <c r="C207" s="70"/>
      <c r="D207" s="71"/>
      <c r="E207" s="71"/>
      <c r="F207" s="71"/>
      <c r="G207" s="71"/>
      <c r="H207" s="71"/>
      <c r="I207" s="71"/>
    </row>
    <row r="208" spans="1:9" ht="15.75" customHeight="1" x14ac:dyDescent="0.25">
      <c r="A208" s="71"/>
      <c r="C208" s="70"/>
      <c r="D208" s="71"/>
      <c r="E208" s="71"/>
      <c r="F208" s="71"/>
      <c r="G208" s="71"/>
      <c r="H208" s="71"/>
      <c r="I208" s="71"/>
    </row>
    <row r="209" spans="1:9" ht="15.75" customHeight="1" x14ac:dyDescent="0.25">
      <c r="A209" s="71"/>
      <c r="C209" s="70"/>
      <c r="D209" s="71"/>
      <c r="E209" s="71"/>
      <c r="F209" s="71"/>
      <c r="G209" s="71"/>
      <c r="H209" s="71"/>
      <c r="I209" s="71"/>
    </row>
    <row r="210" spans="1:9" ht="15.75" customHeight="1" x14ac:dyDescent="0.25">
      <c r="A210" s="71"/>
      <c r="C210" s="70"/>
      <c r="D210" s="71"/>
      <c r="E210" s="71"/>
      <c r="F210" s="71"/>
      <c r="G210" s="71"/>
      <c r="H210" s="71"/>
      <c r="I210" s="71"/>
    </row>
    <row r="211" spans="1:9" ht="15.75" customHeight="1" x14ac:dyDescent="0.25">
      <c r="A211" s="71"/>
      <c r="C211" s="70"/>
      <c r="D211" s="71"/>
      <c r="E211" s="71"/>
      <c r="F211" s="71"/>
      <c r="G211" s="71"/>
      <c r="H211" s="71"/>
      <c r="I211" s="71"/>
    </row>
    <row r="212" spans="1:9" ht="15.75" customHeight="1" x14ac:dyDescent="0.25">
      <c r="A212" s="71"/>
      <c r="C212" s="70"/>
      <c r="D212" s="71"/>
      <c r="E212" s="71"/>
      <c r="F212" s="71"/>
      <c r="G212" s="71"/>
      <c r="H212" s="71"/>
      <c r="I212" s="71"/>
    </row>
    <row r="213" spans="1:9" ht="15.75" customHeight="1" x14ac:dyDescent="0.25">
      <c r="A213" s="71"/>
      <c r="C213" s="70"/>
      <c r="D213" s="71"/>
      <c r="E213" s="71"/>
      <c r="F213" s="71"/>
      <c r="G213" s="71"/>
      <c r="H213" s="71"/>
      <c r="I213" s="71"/>
    </row>
    <row r="214" spans="1:9" ht="15.75" customHeight="1" x14ac:dyDescent="0.25">
      <c r="A214" s="71"/>
      <c r="C214" s="70"/>
      <c r="D214" s="71"/>
      <c r="E214" s="71"/>
      <c r="F214" s="71"/>
      <c r="G214" s="71"/>
      <c r="H214" s="71"/>
      <c r="I214" s="71"/>
    </row>
    <row r="215" spans="1:9" ht="15.75" customHeight="1" x14ac:dyDescent="0.25">
      <c r="A215" s="71"/>
      <c r="C215" s="70"/>
      <c r="D215" s="71"/>
      <c r="E215" s="71"/>
      <c r="F215" s="71"/>
      <c r="G215" s="71"/>
      <c r="H215" s="71"/>
      <c r="I215" s="71"/>
    </row>
    <row r="216" spans="1:9" ht="15.75" customHeight="1" x14ac:dyDescent="0.25">
      <c r="A216" s="71"/>
      <c r="C216" s="70"/>
      <c r="D216" s="71"/>
      <c r="E216" s="71"/>
      <c r="F216" s="71"/>
      <c r="G216" s="71"/>
      <c r="H216" s="71"/>
      <c r="I216" s="71"/>
    </row>
    <row r="217" spans="1:9" ht="15.75" customHeight="1" x14ac:dyDescent="0.25">
      <c r="A217" s="71"/>
      <c r="C217" s="70"/>
      <c r="D217" s="71"/>
      <c r="E217" s="71"/>
      <c r="F217" s="71"/>
      <c r="G217" s="71"/>
      <c r="H217" s="71"/>
      <c r="I217" s="71"/>
    </row>
    <row r="218" spans="1:9" ht="15.75" customHeight="1" x14ac:dyDescent="0.25">
      <c r="A218" s="71"/>
      <c r="C218" s="70"/>
      <c r="D218" s="71"/>
      <c r="E218" s="71"/>
      <c r="F218" s="71"/>
      <c r="G218" s="71"/>
      <c r="H218" s="71"/>
      <c r="I218" s="71"/>
    </row>
    <row r="219" spans="1:9" ht="15.75" customHeight="1" x14ac:dyDescent="0.25">
      <c r="A219" s="71"/>
      <c r="C219" s="70"/>
      <c r="D219" s="71"/>
      <c r="E219" s="71"/>
      <c r="F219" s="71"/>
      <c r="G219" s="71"/>
      <c r="H219" s="71"/>
      <c r="I219" s="71"/>
    </row>
    <row r="220" spans="1:9" ht="15.75" customHeight="1" x14ac:dyDescent="0.25">
      <c r="A220" s="71"/>
      <c r="C220" s="70"/>
      <c r="D220" s="71"/>
      <c r="E220" s="71"/>
      <c r="F220" s="71"/>
      <c r="G220" s="71"/>
      <c r="H220" s="71"/>
      <c r="I220" s="71"/>
    </row>
    <row r="221" spans="1:9" ht="15.75" customHeight="1" x14ac:dyDescent="0.25">
      <c r="A221" s="71"/>
      <c r="C221" s="70"/>
      <c r="D221" s="71"/>
      <c r="E221" s="71"/>
      <c r="F221" s="71"/>
      <c r="G221" s="71"/>
      <c r="H221" s="71"/>
      <c r="I221" s="71"/>
    </row>
    <row r="222" spans="1:9" ht="15.75" customHeight="1" x14ac:dyDescent="0.25">
      <c r="A222" s="71"/>
      <c r="C222" s="70"/>
      <c r="D222" s="71"/>
      <c r="E222" s="71"/>
      <c r="F222" s="71"/>
      <c r="G222" s="71"/>
      <c r="H222" s="71"/>
      <c r="I222" s="71"/>
    </row>
    <row r="223" spans="1:9" ht="15.75" customHeight="1" x14ac:dyDescent="0.25">
      <c r="A223" s="71"/>
      <c r="C223" s="70"/>
      <c r="D223" s="71"/>
      <c r="E223" s="71"/>
      <c r="F223" s="71"/>
      <c r="G223" s="71"/>
      <c r="H223" s="71"/>
      <c r="I223" s="71"/>
    </row>
    <row r="224" spans="1:9" ht="15.75" customHeight="1" x14ac:dyDescent="0.25">
      <c r="A224" s="71"/>
      <c r="C224" s="70"/>
      <c r="D224" s="71"/>
      <c r="E224" s="71"/>
      <c r="F224" s="71"/>
      <c r="G224" s="71"/>
      <c r="H224" s="71"/>
      <c r="I224" s="71"/>
    </row>
    <row r="225" spans="1:9" ht="15.75" customHeight="1" x14ac:dyDescent="0.25">
      <c r="A225" s="71"/>
      <c r="C225" s="70"/>
      <c r="D225" s="71"/>
      <c r="E225" s="71"/>
      <c r="F225" s="71"/>
      <c r="G225" s="71"/>
      <c r="H225" s="71"/>
      <c r="I225" s="71"/>
    </row>
    <row r="226" spans="1:9" ht="15.75" customHeight="1" x14ac:dyDescent="0.25">
      <c r="A226" s="71"/>
      <c r="C226" s="70"/>
      <c r="D226" s="71"/>
      <c r="E226" s="71"/>
      <c r="F226" s="71"/>
      <c r="G226" s="71"/>
      <c r="H226" s="71"/>
      <c r="I226" s="71"/>
    </row>
    <row r="227" spans="1:9" ht="15.75" customHeight="1" x14ac:dyDescent="0.25">
      <c r="A227" s="71"/>
      <c r="C227" s="70"/>
      <c r="D227" s="71"/>
      <c r="E227" s="71"/>
      <c r="F227" s="71"/>
      <c r="G227" s="71"/>
      <c r="H227" s="71"/>
      <c r="I227" s="71"/>
    </row>
    <row r="228" spans="1:9" ht="15.75" customHeight="1" x14ac:dyDescent="0.25">
      <c r="A228" s="71"/>
      <c r="C228" s="70"/>
      <c r="D228" s="71"/>
      <c r="E228" s="71"/>
      <c r="F228" s="71"/>
      <c r="G228" s="71"/>
      <c r="H228" s="71"/>
      <c r="I228" s="71"/>
    </row>
    <row r="229" spans="1:9" ht="15.75" customHeight="1" x14ac:dyDescent="0.25">
      <c r="A229" s="71"/>
      <c r="C229" s="70"/>
      <c r="D229" s="71"/>
      <c r="E229" s="71"/>
      <c r="F229" s="71"/>
      <c r="G229" s="71"/>
      <c r="H229" s="71"/>
      <c r="I229" s="71"/>
    </row>
    <row r="230" spans="1:9" ht="15.75" customHeight="1" x14ac:dyDescent="0.25">
      <c r="A230" s="71"/>
      <c r="C230" s="70"/>
      <c r="D230" s="71"/>
      <c r="E230" s="71"/>
      <c r="F230" s="71"/>
      <c r="G230" s="71"/>
      <c r="H230" s="71"/>
      <c r="I230" s="71"/>
    </row>
    <row r="231" spans="1:9" ht="15.75" customHeight="1" x14ac:dyDescent="0.25">
      <c r="A231" s="71"/>
      <c r="C231" s="70"/>
      <c r="D231" s="71"/>
      <c r="E231" s="71"/>
      <c r="F231" s="71"/>
      <c r="G231" s="71"/>
      <c r="H231" s="71"/>
      <c r="I231" s="71"/>
    </row>
    <row r="232" spans="1:9" ht="15.75" customHeight="1" x14ac:dyDescent="0.25">
      <c r="A232" s="71"/>
      <c r="C232" s="70"/>
      <c r="D232" s="71"/>
      <c r="E232" s="71"/>
      <c r="F232" s="71"/>
      <c r="G232" s="71"/>
      <c r="H232" s="71"/>
      <c r="I232" s="71"/>
    </row>
    <row r="233" spans="1:9" ht="15.75" customHeight="1" x14ac:dyDescent="0.25">
      <c r="A233" s="71"/>
      <c r="C233" s="70"/>
      <c r="D233" s="71"/>
      <c r="E233" s="71"/>
      <c r="F233" s="71"/>
      <c r="G233" s="71"/>
      <c r="H233" s="71"/>
      <c r="I233" s="71"/>
    </row>
    <row r="234" spans="1:9" ht="15.75" customHeight="1" x14ac:dyDescent="0.25">
      <c r="A234" s="71"/>
      <c r="C234" s="70"/>
      <c r="D234" s="71"/>
      <c r="E234" s="71"/>
      <c r="F234" s="71"/>
      <c r="G234" s="71"/>
      <c r="H234" s="71"/>
      <c r="I234" s="71"/>
    </row>
    <row r="235" spans="1:9" ht="15.75" customHeight="1" x14ac:dyDescent="0.25">
      <c r="A235" s="71"/>
      <c r="C235" s="70"/>
      <c r="D235" s="71"/>
      <c r="E235" s="71"/>
      <c r="F235" s="71"/>
      <c r="G235" s="71"/>
      <c r="H235" s="71"/>
      <c r="I235" s="71"/>
    </row>
    <row r="236" spans="1:9" ht="15.75" customHeight="1" x14ac:dyDescent="0.25">
      <c r="A236" s="71"/>
      <c r="C236" s="70"/>
      <c r="D236" s="71"/>
      <c r="E236" s="71"/>
      <c r="F236" s="71"/>
      <c r="G236" s="71"/>
      <c r="H236" s="71"/>
      <c r="I236" s="71"/>
    </row>
    <row r="237" spans="1:9" ht="15.75" customHeight="1" x14ac:dyDescent="0.25">
      <c r="A237" s="71"/>
      <c r="C237" s="70"/>
      <c r="D237" s="71"/>
      <c r="E237" s="71"/>
      <c r="F237" s="71"/>
      <c r="G237" s="71"/>
      <c r="H237" s="71"/>
      <c r="I237" s="71"/>
    </row>
    <row r="238" spans="1:9" ht="15.75" customHeight="1" x14ac:dyDescent="0.25">
      <c r="A238" s="71"/>
      <c r="C238" s="70"/>
      <c r="D238" s="71"/>
      <c r="E238" s="71"/>
      <c r="F238" s="71"/>
      <c r="G238" s="71"/>
      <c r="H238" s="71"/>
      <c r="I238" s="71"/>
    </row>
    <row r="239" spans="1:9" ht="15.75" customHeight="1" x14ac:dyDescent="0.25">
      <c r="A239" s="71"/>
      <c r="C239" s="70"/>
      <c r="D239" s="71"/>
      <c r="E239" s="71"/>
      <c r="F239" s="71"/>
      <c r="G239" s="71"/>
      <c r="H239" s="71"/>
      <c r="I239" s="71"/>
    </row>
    <row r="240" spans="1:9" ht="15.75" customHeight="1" x14ac:dyDescent="0.25">
      <c r="A240" s="71"/>
      <c r="C240" s="70"/>
      <c r="D240" s="71"/>
      <c r="E240" s="71"/>
      <c r="F240" s="71"/>
      <c r="G240" s="71"/>
      <c r="H240" s="71"/>
      <c r="I240" s="71"/>
    </row>
    <row r="241" spans="1:9" ht="15.75" customHeight="1" x14ac:dyDescent="0.25">
      <c r="A241" s="71"/>
      <c r="C241" s="70"/>
      <c r="D241" s="71"/>
      <c r="E241" s="71"/>
      <c r="F241" s="71"/>
      <c r="G241" s="71"/>
      <c r="H241" s="71"/>
      <c r="I241" s="71"/>
    </row>
    <row r="242" spans="1:9" ht="15.75" customHeight="1" x14ac:dyDescent="0.25">
      <c r="A242" s="71"/>
      <c r="C242" s="70"/>
      <c r="D242" s="71"/>
      <c r="E242" s="71"/>
      <c r="F242" s="71"/>
      <c r="G242" s="71"/>
      <c r="H242" s="71"/>
      <c r="I242" s="71"/>
    </row>
    <row r="243" spans="1:9" ht="15.75" customHeight="1" x14ac:dyDescent="0.25">
      <c r="A243" s="71"/>
      <c r="C243" s="70"/>
      <c r="D243" s="71"/>
      <c r="E243" s="71"/>
      <c r="F243" s="71"/>
      <c r="G243" s="71"/>
      <c r="H243" s="71"/>
      <c r="I243" s="71"/>
    </row>
    <row r="244" spans="1:9" ht="15.75" customHeight="1" x14ac:dyDescent="0.25">
      <c r="A244" s="71"/>
      <c r="C244" s="70"/>
      <c r="D244" s="71"/>
      <c r="E244" s="71"/>
      <c r="F244" s="71"/>
      <c r="G244" s="71"/>
      <c r="H244" s="71"/>
      <c r="I244" s="71"/>
    </row>
    <row r="245" spans="1:9" ht="15.75" customHeight="1" x14ac:dyDescent="0.25">
      <c r="A245" s="71"/>
      <c r="C245" s="70"/>
      <c r="D245" s="71"/>
      <c r="E245" s="71"/>
      <c r="F245" s="71"/>
      <c r="G245" s="71"/>
      <c r="H245" s="71"/>
      <c r="I245" s="71"/>
    </row>
    <row r="246" spans="1:9" ht="15.75" customHeight="1" x14ac:dyDescent="0.25">
      <c r="A246" s="71"/>
      <c r="C246" s="70"/>
      <c r="D246" s="71"/>
      <c r="E246" s="71"/>
      <c r="F246" s="71"/>
      <c r="G246" s="71"/>
      <c r="H246" s="71"/>
      <c r="I246" s="71"/>
    </row>
    <row r="247" spans="1:9" ht="15.75" customHeight="1" x14ac:dyDescent="0.25">
      <c r="A247" s="71"/>
      <c r="C247" s="70"/>
      <c r="D247" s="71"/>
      <c r="E247" s="71"/>
      <c r="F247" s="71"/>
      <c r="G247" s="71"/>
      <c r="H247" s="71"/>
      <c r="I247" s="71"/>
    </row>
    <row r="248" spans="1:9" ht="15.75" customHeight="1" x14ac:dyDescent="0.25">
      <c r="A248" s="71"/>
      <c r="C248" s="70"/>
      <c r="D248" s="71"/>
      <c r="E248" s="71"/>
      <c r="F248" s="71"/>
      <c r="G248" s="71"/>
      <c r="H248" s="71"/>
      <c r="I248" s="71"/>
    </row>
    <row r="249" spans="1:9" ht="15.75" customHeight="1" x14ac:dyDescent="0.25">
      <c r="A249" s="71"/>
      <c r="C249" s="70"/>
      <c r="D249" s="71"/>
      <c r="E249" s="71"/>
      <c r="F249" s="71"/>
      <c r="G249" s="71"/>
      <c r="H249" s="71"/>
      <c r="I249" s="71"/>
    </row>
    <row r="250" spans="1:9" ht="15.75" customHeight="1" x14ac:dyDescent="0.25">
      <c r="A250" s="71"/>
      <c r="C250" s="70"/>
      <c r="D250" s="71"/>
      <c r="E250" s="71"/>
      <c r="F250" s="71"/>
      <c r="G250" s="71"/>
      <c r="H250" s="71"/>
      <c r="I250" s="71"/>
    </row>
    <row r="251" spans="1:9" ht="15.75" customHeight="1" x14ac:dyDescent="0.25">
      <c r="A251" s="71"/>
      <c r="C251" s="70"/>
      <c r="D251" s="71"/>
      <c r="E251" s="71"/>
      <c r="F251" s="71"/>
      <c r="G251" s="71"/>
      <c r="H251" s="71"/>
      <c r="I251" s="71"/>
    </row>
    <row r="252" spans="1:9" ht="15.75" customHeight="1" x14ac:dyDescent="0.25">
      <c r="A252" s="71"/>
      <c r="C252" s="70"/>
      <c r="D252" s="71"/>
      <c r="E252" s="71"/>
      <c r="F252" s="71"/>
      <c r="G252" s="71"/>
      <c r="H252" s="71"/>
      <c r="I252" s="71"/>
    </row>
    <row r="253" spans="1:9" ht="15.75" customHeight="1" x14ac:dyDescent="0.25">
      <c r="A253" s="71"/>
      <c r="C253" s="70"/>
      <c r="D253" s="71"/>
      <c r="E253" s="71"/>
      <c r="F253" s="71"/>
      <c r="G253" s="71"/>
      <c r="H253" s="71"/>
      <c r="I253" s="71"/>
    </row>
    <row r="254" spans="1:9" ht="15.75" customHeight="1" x14ac:dyDescent="0.25">
      <c r="A254" s="71"/>
      <c r="C254" s="70"/>
      <c r="D254" s="71"/>
      <c r="E254" s="71"/>
      <c r="F254" s="71"/>
      <c r="G254" s="71"/>
      <c r="H254" s="71"/>
      <c r="I254" s="71"/>
    </row>
    <row r="255" spans="1:9" ht="15.75" customHeight="1" x14ac:dyDescent="0.25">
      <c r="A255" s="71"/>
      <c r="C255" s="70"/>
      <c r="D255" s="71"/>
      <c r="E255" s="71"/>
      <c r="F255" s="71"/>
      <c r="G255" s="71"/>
      <c r="H255" s="71"/>
      <c r="I255" s="71"/>
    </row>
    <row r="256" spans="1:9" ht="15.75" customHeight="1" x14ac:dyDescent="0.25">
      <c r="A256" s="71"/>
      <c r="C256" s="70"/>
      <c r="D256" s="71"/>
      <c r="E256" s="71"/>
      <c r="F256" s="71"/>
      <c r="G256" s="71"/>
      <c r="H256" s="71"/>
      <c r="I256" s="71"/>
    </row>
    <row r="257" spans="1:9" ht="15.75" customHeight="1" x14ac:dyDescent="0.25">
      <c r="A257" s="71"/>
      <c r="C257" s="70"/>
      <c r="D257" s="71"/>
      <c r="E257" s="71"/>
      <c r="F257" s="71"/>
      <c r="G257" s="71"/>
      <c r="H257" s="71"/>
      <c r="I257" s="71"/>
    </row>
    <row r="258" spans="1:9" ht="15.75" customHeight="1" x14ac:dyDescent="0.25">
      <c r="A258" s="71"/>
      <c r="C258" s="70"/>
      <c r="D258" s="71"/>
      <c r="E258" s="71"/>
      <c r="F258" s="71"/>
      <c r="G258" s="71"/>
      <c r="H258" s="71"/>
      <c r="I258" s="71"/>
    </row>
    <row r="259" spans="1:9" ht="15.75" customHeight="1" x14ac:dyDescent="0.25">
      <c r="A259" s="71"/>
      <c r="C259" s="70"/>
      <c r="D259" s="71"/>
      <c r="E259" s="71"/>
      <c r="F259" s="71"/>
      <c r="G259" s="71"/>
      <c r="H259" s="71"/>
      <c r="I259" s="71"/>
    </row>
    <row r="260" spans="1:9" ht="15.75" customHeight="1" x14ac:dyDescent="0.25">
      <c r="A260" s="71"/>
      <c r="C260" s="70"/>
      <c r="D260" s="71"/>
      <c r="E260" s="71"/>
      <c r="F260" s="71"/>
      <c r="G260" s="71"/>
      <c r="H260" s="71"/>
      <c r="I260" s="71"/>
    </row>
    <row r="261" spans="1:9" ht="15.75" customHeight="1" x14ac:dyDescent="0.25">
      <c r="A261" s="71"/>
      <c r="C261" s="70"/>
      <c r="D261" s="71"/>
      <c r="E261" s="71"/>
      <c r="F261" s="71"/>
      <c r="G261" s="71"/>
      <c r="H261" s="71"/>
      <c r="I261" s="71"/>
    </row>
    <row r="262" spans="1:9" ht="15.75" customHeight="1" x14ac:dyDescent="0.25">
      <c r="A262" s="71"/>
      <c r="C262" s="70"/>
      <c r="D262" s="71"/>
      <c r="E262" s="71"/>
      <c r="F262" s="71"/>
      <c r="G262" s="71"/>
      <c r="H262" s="71"/>
      <c r="I262" s="71"/>
    </row>
    <row r="263" spans="1:9" ht="15.75" customHeight="1" x14ac:dyDescent="0.25">
      <c r="A263" s="71"/>
      <c r="C263" s="70"/>
      <c r="D263" s="71"/>
      <c r="E263" s="71"/>
      <c r="F263" s="71"/>
      <c r="G263" s="71"/>
      <c r="H263" s="71"/>
      <c r="I263" s="71"/>
    </row>
    <row r="264" spans="1:9" ht="15.75" customHeight="1" x14ac:dyDescent="0.25">
      <c r="A264" s="71"/>
      <c r="C264" s="70"/>
      <c r="D264" s="71"/>
      <c r="E264" s="71"/>
      <c r="F264" s="71"/>
      <c r="G264" s="71"/>
      <c r="H264" s="71"/>
      <c r="I264" s="71"/>
    </row>
    <row r="265" spans="1:9" ht="15.75" customHeight="1" x14ac:dyDescent="0.25">
      <c r="A265" s="71"/>
      <c r="C265" s="70"/>
      <c r="D265" s="71"/>
      <c r="E265" s="71"/>
      <c r="F265" s="71"/>
      <c r="G265" s="71"/>
      <c r="H265" s="71"/>
      <c r="I265" s="71"/>
    </row>
    <row r="266" spans="1:9" ht="15.75" customHeight="1" x14ac:dyDescent="0.25">
      <c r="A266" s="71"/>
      <c r="C266" s="70"/>
      <c r="D266" s="71"/>
      <c r="E266" s="71"/>
      <c r="F266" s="71"/>
      <c r="G266" s="71"/>
      <c r="H266" s="71"/>
      <c r="I266" s="71"/>
    </row>
    <row r="267" spans="1:9" ht="15.75" customHeight="1" x14ac:dyDescent="0.25">
      <c r="A267" s="71"/>
      <c r="C267" s="70"/>
      <c r="D267" s="71"/>
      <c r="E267" s="71"/>
      <c r="F267" s="71"/>
      <c r="G267" s="71"/>
      <c r="H267" s="71"/>
      <c r="I267" s="71"/>
    </row>
    <row r="268" spans="1:9" ht="15.75" customHeight="1" x14ac:dyDescent="0.25">
      <c r="A268" s="71"/>
      <c r="C268" s="70"/>
      <c r="D268" s="71"/>
      <c r="E268" s="71"/>
      <c r="F268" s="71"/>
      <c r="G268" s="71"/>
      <c r="H268" s="71"/>
      <c r="I268" s="71"/>
    </row>
    <row r="269" spans="1:9" ht="15.75" customHeight="1" x14ac:dyDescent="0.25">
      <c r="A269" s="71"/>
      <c r="C269" s="70"/>
      <c r="D269" s="71"/>
      <c r="E269" s="71"/>
      <c r="F269" s="71"/>
      <c r="G269" s="71"/>
      <c r="H269" s="71"/>
      <c r="I269" s="71"/>
    </row>
    <row r="270" spans="1:9" ht="15.75" customHeight="1" x14ac:dyDescent="0.25">
      <c r="A270" s="71"/>
      <c r="C270" s="70"/>
      <c r="D270" s="71"/>
      <c r="E270" s="71"/>
      <c r="F270" s="71"/>
      <c r="G270" s="71"/>
      <c r="H270" s="71"/>
      <c r="I270" s="71"/>
    </row>
    <row r="271" spans="1:9" ht="15.75" customHeight="1" x14ac:dyDescent="0.25">
      <c r="A271" s="71"/>
      <c r="C271" s="70"/>
      <c r="D271" s="71"/>
      <c r="E271" s="71"/>
      <c r="F271" s="71"/>
      <c r="G271" s="71"/>
      <c r="H271" s="71"/>
      <c r="I271" s="71"/>
    </row>
    <row r="272" spans="1:9" ht="15.75" customHeight="1" x14ac:dyDescent="0.25">
      <c r="A272" s="71"/>
      <c r="C272" s="70"/>
      <c r="D272" s="71"/>
      <c r="E272" s="71"/>
      <c r="F272" s="71"/>
      <c r="G272" s="71"/>
      <c r="H272" s="71"/>
      <c r="I272" s="71"/>
    </row>
    <row r="273" spans="1:9" ht="15.75" customHeight="1" x14ac:dyDescent="0.25">
      <c r="A273" s="71"/>
      <c r="C273" s="70"/>
      <c r="D273" s="71"/>
      <c r="E273" s="71"/>
      <c r="F273" s="71"/>
      <c r="G273" s="71"/>
      <c r="H273" s="71"/>
      <c r="I273" s="71"/>
    </row>
    <row r="274" spans="1:9" ht="15.75" customHeight="1" x14ac:dyDescent="0.25">
      <c r="A274" s="71"/>
      <c r="C274" s="70"/>
      <c r="D274" s="71"/>
      <c r="E274" s="71"/>
      <c r="F274" s="71"/>
      <c r="G274" s="71"/>
      <c r="H274" s="71"/>
      <c r="I274" s="71"/>
    </row>
    <row r="275" spans="1:9" ht="15.75" customHeight="1" x14ac:dyDescent="0.25">
      <c r="A275" s="71"/>
      <c r="C275" s="70"/>
      <c r="D275" s="71"/>
      <c r="E275" s="71"/>
      <c r="F275" s="71"/>
      <c r="G275" s="71"/>
      <c r="H275" s="71"/>
      <c r="I275" s="71"/>
    </row>
    <row r="276" spans="1:9" ht="15.75" customHeight="1" x14ac:dyDescent="0.25">
      <c r="A276" s="71"/>
      <c r="C276" s="70"/>
      <c r="D276" s="71"/>
      <c r="E276" s="71"/>
      <c r="F276" s="71"/>
      <c r="G276" s="71"/>
      <c r="H276" s="71"/>
      <c r="I276" s="71"/>
    </row>
    <row r="277" spans="1:9" ht="15.75" customHeight="1" x14ac:dyDescent="0.25">
      <c r="A277" s="71"/>
      <c r="C277" s="70"/>
      <c r="D277" s="71"/>
      <c r="E277" s="71"/>
      <c r="F277" s="71"/>
      <c r="G277" s="71"/>
      <c r="H277" s="71"/>
      <c r="I277" s="71"/>
    </row>
    <row r="278" spans="1:9" ht="15.75" customHeight="1" x14ac:dyDescent="0.25">
      <c r="A278" s="71"/>
      <c r="C278" s="70"/>
      <c r="D278" s="71"/>
      <c r="E278" s="71"/>
      <c r="F278" s="71"/>
      <c r="G278" s="71"/>
      <c r="H278" s="71"/>
      <c r="I278" s="71"/>
    </row>
    <row r="279" spans="1:9" ht="15.75" customHeight="1" x14ac:dyDescent="0.25">
      <c r="A279" s="71"/>
      <c r="C279" s="70"/>
      <c r="D279" s="71"/>
      <c r="E279" s="71"/>
      <c r="F279" s="71"/>
      <c r="G279" s="71"/>
      <c r="H279" s="71"/>
      <c r="I279" s="71"/>
    </row>
    <row r="280" spans="1:9" ht="15.75" customHeight="1" x14ac:dyDescent="0.25">
      <c r="A280" s="71"/>
      <c r="C280" s="70"/>
      <c r="D280" s="71"/>
      <c r="E280" s="71"/>
      <c r="F280" s="71"/>
      <c r="G280" s="71"/>
      <c r="H280" s="71"/>
      <c r="I280" s="71"/>
    </row>
    <row r="281" spans="1:9" ht="15.75" customHeight="1" x14ac:dyDescent="0.25">
      <c r="A281" s="71"/>
      <c r="C281" s="70"/>
      <c r="D281" s="71"/>
      <c r="E281" s="71"/>
      <c r="F281" s="71"/>
      <c r="G281" s="71"/>
      <c r="H281" s="71"/>
      <c r="I281" s="71"/>
    </row>
    <row r="282" spans="1:9" ht="15.75" customHeight="1" x14ac:dyDescent="0.25">
      <c r="A282" s="71"/>
      <c r="C282" s="70"/>
      <c r="D282" s="71"/>
      <c r="E282" s="71"/>
      <c r="F282" s="71"/>
      <c r="G282" s="71"/>
      <c r="H282" s="71"/>
      <c r="I282" s="71"/>
    </row>
    <row r="283" spans="1:9" ht="15.75" customHeight="1" x14ac:dyDescent="0.25">
      <c r="A283" s="71"/>
      <c r="C283" s="70"/>
      <c r="D283" s="71"/>
      <c r="E283" s="71"/>
      <c r="F283" s="71"/>
      <c r="G283" s="71"/>
      <c r="H283" s="71"/>
      <c r="I283" s="71"/>
    </row>
    <row r="284" spans="1:9" ht="15.75" customHeight="1" x14ac:dyDescent="0.25">
      <c r="A284" s="71"/>
      <c r="C284" s="70"/>
      <c r="D284" s="71"/>
      <c r="E284" s="71"/>
      <c r="F284" s="71"/>
      <c r="G284" s="71"/>
      <c r="H284" s="71"/>
      <c r="I284" s="71"/>
    </row>
    <row r="285" spans="1:9" ht="15.75" customHeight="1" x14ac:dyDescent="0.25">
      <c r="A285" s="71"/>
      <c r="C285" s="70"/>
      <c r="D285" s="71"/>
      <c r="E285" s="71"/>
      <c r="F285" s="71"/>
      <c r="G285" s="71"/>
      <c r="H285" s="71"/>
      <c r="I285" s="71"/>
    </row>
    <row r="286" spans="1:9" ht="15.75" customHeight="1" x14ac:dyDescent="0.25">
      <c r="A286" s="71"/>
      <c r="C286" s="70"/>
      <c r="D286" s="71"/>
      <c r="E286" s="71"/>
      <c r="F286" s="71"/>
      <c r="G286" s="71"/>
      <c r="H286" s="71"/>
      <c r="I286" s="71"/>
    </row>
    <row r="287" spans="1:9" ht="15.75" customHeight="1" x14ac:dyDescent="0.25">
      <c r="A287" s="71"/>
      <c r="C287" s="70"/>
      <c r="D287" s="71"/>
      <c r="E287" s="71"/>
      <c r="F287" s="71"/>
      <c r="G287" s="71"/>
      <c r="H287" s="71"/>
      <c r="I287" s="71"/>
    </row>
    <row r="288" spans="1:9" ht="15.75" customHeight="1" x14ac:dyDescent="0.25">
      <c r="A288" s="71"/>
      <c r="C288" s="70"/>
      <c r="D288" s="71"/>
      <c r="E288" s="71"/>
      <c r="F288" s="71"/>
      <c r="G288" s="71"/>
      <c r="H288" s="71"/>
      <c r="I288" s="71"/>
    </row>
    <row r="289" spans="1:9" ht="15.75" customHeight="1" x14ac:dyDescent="0.25">
      <c r="A289" s="71"/>
      <c r="C289" s="70"/>
      <c r="D289" s="71"/>
      <c r="E289" s="71"/>
      <c r="F289" s="71"/>
      <c r="G289" s="71"/>
      <c r="H289" s="71"/>
      <c r="I289" s="71"/>
    </row>
    <row r="290" spans="1:9" ht="15.75" customHeight="1" x14ac:dyDescent="0.25">
      <c r="A290" s="71"/>
      <c r="C290" s="70"/>
      <c r="D290" s="71"/>
      <c r="E290" s="71"/>
      <c r="F290" s="71"/>
      <c r="G290" s="71"/>
      <c r="H290" s="71"/>
      <c r="I290" s="71"/>
    </row>
    <row r="291" spans="1:9" ht="15.75" customHeight="1" x14ac:dyDescent="0.25">
      <c r="A291" s="71"/>
      <c r="C291" s="70"/>
      <c r="D291" s="71"/>
      <c r="E291" s="71"/>
      <c r="F291" s="71"/>
      <c r="G291" s="71"/>
      <c r="H291" s="71"/>
      <c r="I291" s="71"/>
    </row>
    <row r="292" spans="1:9" ht="15.75" customHeight="1" x14ac:dyDescent="0.25">
      <c r="A292" s="71"/>
      <c r="C292" s="70"/>
      <c r="D292" s="71"/>
      <c r="E292" s="71"/>
      <c r="F292" s="71"/>
      <c r="G292" s="71"/>
      <c r="H292" s="71"/>
      <c r="I292" s="71"/>
    </row>
    <row r="293" spans="1:9" ht="15.75" customHeight="1" x14ac:dyDescent="0.25">
      <c r="A293" s="71"/>
      <c r="C293" s="70"/>
      <c r="D293" s="71"/>
      <c r="E293" s="71"/>
      <c r="F293" s="71"/>
      <c r="G293" s="71"/>
      <c r="H293" s="71"/>
      <c r="I293" s="71"/>
    </row>
    <row r="294" spans="1:9" ht="15.75" customHeight="1" x14ac:dyDescent="0.25">
      <c r="A294" s="71"/>
      <c r="C294" s="70"/>
      <c r="D294" s="71"/>
      <c r="E294" s="71"/>
      <c r="F294" s="71"/>
      <c r="G294" s="71"/>
      <c r="H294" s="71"/>
      <c r="I294" s="71"/>
    </row>
    <row r="295" spans="1:9" ht="15.75" customHeight="1" x14ac:dyDescent="0.25">
      <c r="A295" s="71"/>
      <c r="C295" s="70"/>
      <c r="D295" s="71"/>
      <c r="E295" s="71"/>
      <c r="F295" s="71"/>
      <c r="G295" s="71"/>
      <c r="H295" s="71"/>
      <c r="I295" s="71"/>
    </row>
    <row r="296" spans="1:9" ht="15.75" customHeight="1" x14ac:dyDescent="0.25">
      <c r="A296" s="71"/>
      <c r="C296" s="70"/>
      <c r="D296" s="71"/>
      <c r="E296" s="71"/>
      <c r="F296" s="71"/>
      <c r="G296" s="71"/>
      <c r="H296" s="71"/>
      <c r="I296" s="71"/>
    </row>
    <row r="297" spans="1:9" ht="15.75" customHeight="1" x14ac:dyDescent="0.25">
      <c r="A297" s="71"/>
      <c r="C297" s="70"/>
      <c r="D297" s="71"/>
      <c r="E297" s="71"/>
      <c r="F297" s="71"/>
      <c r="G297" s="71"/>
      <c r="H297" s="71"/>
      <c r="I297" s="71"/>
    </row>
    <row r="298" spans="1:9" ht="15.75" customHeight="1" x14ac:dyDescent="0.25">
      <c r="A298" s="71"/>
      <c r="C298" s="70"/>
      <c r="D298" s="71"/>
      <c r="E298" s="71"/>
      <c r="F298" s="71"/>
      <c r="G298" s="71"/>
      <c r="H298" s="71"/>
      <c r="I298" s="71"/>
    </row>
    <row r="299" spans="1:9" ht="15.75" customHeight="1" x14ac:dyDescent="0.25">
      <c r="A299" s="71"/>
      <c r="C299" s="70"/>
      <c r="D299" s="71"/>
      <c r="E299" s="71"/>
      <c r="F299" s="71"/>
      <c r="G299" s="71"/>
      <c r="H299" s="71"/>
      <c r="I299" s="71"/>
    </row>
    <row r="300" spans="1:9" ht="15.75" customHeight="1" x14ac:dyDescent="0.25">
      <c r="A300" s="71"/>
      <c r="C300" s="70"/>
      <c r="D300" s="71"/>
      <c r="E300" s="71"/>
      <c r="F300" s="71"/>
      <c r="G300" s="71"/>
      <c r="H300" s="71"/>
      <c r="I300" s="71"/>
    </row>
    <row r="301" spans="1:9" ht="15.75" customHeight="1" x14ac:dyDescent="0.25">
      <c r="A301" s="71"/>
      <c r="C301" s="70"/>
      <c r="D301" s="71"/>
      <c r="E301" s="71"/>
      <c r="F301" s="71"/>
      <c r="G301" s="71"/>
      <c r="H301" s="71"/>
      <c r="I301" s="71"/>
    </row>
    <row r="302" spans="1:9" ht="15.75" customHeight="1" x14ac:dyDescent="0.25">
      <c r="A302" s="71"/>
      <c r="C302" s="70"/>
      <c r="D302" s="71"/>
      <c r="E302" s="71"/>
      <c r="F302" s="71"/>
      <c r="G302" s="71"/>
      <c r="H302" s="71"/>
      <c r="I302" s="71"/>
    </row>
    <row r="303" spans="1:9" ht="15.75" customHeight="1" x14ac:dyDescent="0.25">
      <c r="A303" s="71"/>
      <c r="C303" s="70"/>
      <c r="D303" s="71"/>
      <c r="E303" s="71"/>
      <c r="F303" s="71"/>
      <c r="G303" s="71"/>
      <c r="H303" s="71"/>
      <c r="I303" s="71"/>
    </row>
    <row r="304" spans="1:9" ht="15.75" customHeight="1" x14ac:dyDescent="0.25">
      <c r="A304" s="71"/>
      <c r="C304" s="70"/>
      <c r="D304" s="71"/>
      <c r="E304" s="71"/>
      <c r="F304" s="71"/>
      <c r="G304" s="71"/>
      <c r="H304" s="71"/>
      <c r="I304" s="71"/>
    </row>
    <row r="305" spans="1:9" ht="15.75" customHeight="1" x14ac:dyDescent="0.25">
      <c r="A305" s="71"/>
      <c r="C305" s="70"/>
      <c r="D305" s="71"/>
      <c r="E305" s="71"/>
      <c r="F305" s="71"/>
      <c r="G305" s="71"/>
      <c r="H305" s="71"/>
      <c r="I305" s="71"/>
    </row>
    <row r="306" spans="1:9" ht="15.75" customHeight="1" x14ac:dyDescent="0.25">
      <c r="A306" s="71"/>
      <c r="C306" s="70"/>
      <c r="D306" s="71"/>
      <c r="E306" s="71"/>
      <c r="F306" s="71"/>
      <c r="G306" s="71"/>
      <c r="H306" s="71"/>
      <c r="I306" s="71"/>
    </row>
    <row r="307" spans="1:9" ht="15.75" customHeight="1" x14ac:dyDescent="0.25">
      <c r="A307" s="71"/>
      <c r="C307" s="70"/>
      <c r="D307" s="71"/>
      <c r="E307" s="71"/>
      <c r="F307" s="71"/>
      <c r="G307" s="71"/>
      <c r="H307" s="71"/>
      <c r="I307" s="71"/>
    </row>
    <row r="308" spans="1:9" ht="15.75" customHeight="1" x14ac:dyDescent="0.25">
      <c r="A308" s="71"/>
      <c r="C308" s="70"/>
      <c r="D308" s="71"/>
      <c r="E308" s="71"/>
      <c r="F308" s="71"/>
      <c r="G308" s="71"/>
      <c r="H308" s="71"/>
      <c r="I308" s="71"/>
    </row>
    <row r="309" spans="1:9" ht="15.75" customHeight="1" x14ac:dyDescent="0.25">
      <c r="A309" s="71"/>
      <c r="C309" s="70"/>
      <c r="D309" s="71"/>
      <c r="E309" s="71"/>
      <c r="F309" s="71"/>
      <c r="G309" s="71"/>
      <c r="H309" s="71"/>
      <c r="I309" s="71"/>
    </row>
    <row r="310" spans="1:9" ht="15.75" customHeight="1" x14ac:dyDescent="0.25">
      <c r="A310" s="71"/>
      <c r="C310" s="70"/>
      <c r="D310" s="71"/>
      <c r="E310" s="71"/>
      <c r="F310" s="71"/>
      <c r="G310" s="71"/>
      <c r="H310" s="71"/>
      <c r="I310" s="71"/>
    </row>
    <row r="311" spans="1:9" ht="15.75" customHeight="1" x14ac:dyDescent="0.25">
      <c r="A311" s="71"/>
      <c r="C311" s="70"/>
      <c r="D311" s="71"/>
      <c r="E311" s="71"/>
      <c r="F311" s="71"/>
      <c r="G311" s="71"/>
      <c r="H311" s="71"/>
      <c r="I311" s="71"/>
    </row>
    <row r="312" spans="1:9" ht="15.75" customHeight="1" x14ac:dyDescent="0.25">
      <c r="A312" s="71"/>
      <c r="C312" s="70"/>
      <c r="D312" s="71"/>
      <c r="E312" s="71"/>
      <c r="F312" s="71"/>
      <c r="G312" s="71"/>
      <c r="H312" s="71"/>
      <c r="I312" s="71"/>
    </row>
    <row r="313" spans="1:9" ht="15.75" customHeight="1" x14ac:dyDescent="0.25">
      <c r="A313" s="71"/>
      <c r="C313" s="70"/>
      <c r="D313" s="71"/>
      <c r="E313" s="71"/>
      <c r="F313" s="71"/>
      <c r="G313" s="71"/>
      <c r="H313" s="71"/>
      <c r="I313" s="71"/>
    </row>
    <row r="314" spans="1:9" ht="15.75" customHeight="1" x14ac:dyDescent="0.25">
      <c r="A314" s="71"/>
      <c r="C314" s="70"/>
      <c r="D314" s="71"/>
      <c r="E314" s="71"/>
      <c r="F314" s="71"/>
      <c r="G314" s="71"/>
      <c r="H314" s="71"/>
      <c r="I314" s="71"/>
    </row>
    <row r="315" spans="1:9" ht="15.75" customHeight="1" x14ac:dyDescent="0.25">
      <c r="A315" s="71"/>
      <c r="C315" s="70"/>
      <c r="D315" s="71"/>
      <c r="E315" s="71"/>
      <c r="F315" s="71"/>
      <c r="G315" s="71"/>
      <c r="H315" s="71"/>
      <c r="I315" s="71"/>
    </row>
    <row r="316" spans="1:9" ht="15.75" customHeight="1" x14ac:dyDescent="0.25">
      <c r="A316" s="71"/>
      <c r="C316" s="70"/>
      <c r="D316" s="71"/>
      <c r="E316" s="71"/>
      <c r="F316" s="71"/>
      <c r="G316" s="71"/>
      <c r="H316" s="71"/>
      <c r="I316" s="71"/>
    </row>
    <row r="317" spans="1:9" ht="15.75" customHeight="1" x14ac:dyDescent="0.25">
      <c r="A317" s="71"/>
      <c r="C317" s="70"/>
      <c r="D317" s="71"/>
      <c r="E317" s="71"/>
      <c r="F317" s="71"/>
      <c r="G317" s="71"/>
      <c r="H317" s="71"/>
      <c r="I317" s="71"/>
    </row>
    <row r="318" spans="1:9" ht="15.75" customHeight="1" x14ac:dyDescent="0.25">
      <c r="A318" s="71"/>
      <c r="C318" s="70"/>
      <c r="D318" s="71"/>
      <c r="E318" s="71"/>
      <c r="F318" s="71"/>
      <c r="G318" s="71"/>
      <c r="H318" s="71"/>
      <c r="I318" s="71"/>
    </row>
    <row r="319" spans="1:9" ht="15.75" customHeight="1" x14ac:dyDescent="0.25">
      <c r="A319" s="71"/>
      <c r="C319" s="70"/>
      <c r="D319" s="71"/>
      <c r="E319" s="71"/>
      <c r="F319" s="71"/>
      <c r="G319" s="71"/>
      <c r="H319" s="71"/>
      <c r="I319" s="71"/>
    </row>
    <row r="320" spans="1:9" ht="15.75" customHeight="1" x14ac:dyDescent="0.25">
      <c r="A320" s="71"/>
      <c r="C320" s="70"/>
      <c r="D320" s="71"/>
      <c r="E320" s="71"/>
      <c r="F320" s="71"/>
      <c r="G320" s="71"/>
      <c r="H320" s="71"/>
      <c r="I320" s="71"/>
    </row>
    <row r="321" spans="1:9" ht="15.75" customHeight="1" x14ac:dyDescent="0.25">
      <c r="A321" s="71"/>
      <c r="C321" s="70"/>
      <c r="D321" s="71"/>
      <c r="E321" s="71"/>
      <c r="F321" s="71"/>
      <c r="G321" s="71"/>
      <c r="H321" s="71"/>
      <c r="I321" s="71"/>
    </row>
    <row r="322" spans="1:9" ht="15.75" customHeight="1" x14ac:dyDescent="0.25">
      <c r="A322" s="71"/>
      <c r="C322" s="70"/>
      <c r="D322" s="71"/>
      <c r="E322" s="71"/>
      <c r="F322" s="71"/>
      <c r="G322" s="71"/>
      <c r="H322" s="71"/>
      <c r="I322" s="71"/>
    </row>
    <row r="323" spans="1:9" ht="15.75" customHeight="1" x14ac:dyDescent="0.25">
      <c r="A323" s="71"/>
      <c r="C323" s="70"/>
      <c r="D323" s="71"/>
      <c r="E323" s="71"/>
      <c r="F323" s="71"/>
      <c r="G323" s="71"/>
      <c r="H323" s="71"/>
      <c r="I323" s="71"/>
    </row>
    <row r="324" spans="1:9" ht="15.75" customHeight="1" x14ac:dyDescent="0.25">
      <c r="A324" s="71"/>
      <c r="C324" s="70"/>
      <c r="D324" s="71"/>
      <c r="E324" s="71"/>
      <c r="F324" s="71"/>
      <c r="G324" s="71"/>
      <c r="H324" s="71"/>
      <c r="I324" s="71"/>
    </row>
    <row r="325" spans="1:9" ht="15.75" customHeight="1" x14ac:dyDescent="0.25">
      <c r="A325" s="71"/>
      <c r="C325" s="70"/>
      <c r="D325" s="71"/>
      <c r="E325" s="71"/>
      <c r="F325" s="71"/>
      <c r="G325" s="71"/>
      <c r="H325" s="71"/>
      <c r="I325" s="71"/>
    </row>
    <row r="326" spans="1:9" ht="15.75" customHeight="1" x14ac:dyDescent="0.25">
      <c r="A326" s="71"/>
      <c r="C326" s="70"/>
      <c r="D326" s="71"/>
      <c r="E326" s="71"/>
      <c r="F326" s="71"/>
      <c r="G326" s="71"/>
      <c r="H326" s="71"/>
      <c r="I326" s="71"/>
    </row>
    <row r="327" spans="1:9" ht="15.75" customHeight="1" x14ac:dyDescent="0.25">
      <c r="A327" s="71"/>
      <c r="C327" s="70"/>
      <c r="D327" s="71"/>
      <c r="E327" s="71"/>
      <c r="F327" s="71"/>
      <c r="G327" s="71"/>
      <c r="H327" s="71"/>
      <c r="I327" s="71"/>
    </row>
    <row r="328" spans="1:9" ht="15.75" customHeight="1" x14ac:dyDescent="0.25">
      <c r="A328" s="71"/>
      <c r="C328" s="70"/>
      <c r="D328" s="71"/>
      <c r="E328" s="71"/>
      <c r="F328" s="71"/>
      <c r="G328" s="71"/>
      <c r="H328" s="71"/>
      <c r="I328" s="71"/>
    </row>
    <row r="329" spans="1:9" ht="15.75" customHeight="1" x14ac:dyDescent="0.25">
      <c r="A329" s="71"/>
      <c r="C329" s="70"/>
      <c r="D329" s="71"/>
      <c r="E329" s="71"/>
      <c r="F329" s="71"/>
      <c r="G329" s="71"/>
      <c r="H329" s="71"/>
      <c r="I329" s="71"/>
    </row>
    <row r="330" spans="1:9" ht="15.75" customHeight="1" x14ac:dyDescent="0.25">
      <c r="A330" s="71"/>
      <c r="C330" s="70"/>
      <c r="D330" s="71"/>
      <c r="E330" s="71"/>
      <c r="F330" s="71"/>
      <c r="G330" s="71"/>
      <c r="H330" s="71"/>
      <c r="I330" s="71"/>
    </row>
    <row r="331" spans="1:9" ht="15.75" customHeight="1" x14ac:dyDescent="0.25">
      <c r="A331" s="71"/>
      <c r="C331" s="70"/>
      <c r="D331" s="71"/>
      <c r="E331" s="71"/>
      <c r="F331" s="71"/>
      <c r="G331" s="71"/>
      <c r="H331" s="71"/>
      <c r="I331" s="71"/>
    </row>
    <row r="332" spans="1:9" ht="15.75" customHeight="1" x14ac:dyDescent="0.25">
      <c r="A332" s="71"/>
      <c r="C332" s="70"/>
      <c r="D332" s="71"/>
      <c r="E332" s="71"/>
      <c r="F332" s="71"/>
      <c r="G332" s="71"/>
      <c r="H332" s="71"/>
      <c r="I332" s="71"/>
    </row>
    <row r="333" spans="1:9" ht="15.75" customHeight="1" x14ac:dyDescent="0.25">
      <c r="A333" s="71"/>
      <c r="C333" s="70"/>
      <c r="D333" s="71"/>
      <c r="E333" s="71"/>
      <c r="F333" s="71"/>
      <c r="G333" s="71"/>
      <c r="H333" s="71"/>
      <c r="I333" s="71"/>
    </row>
    <row r="334" spans="1:9" ht="15.75" customHeight="1" x14ac:dyDescent="0.25">
      <c r="A334" s="71"/>
      <c r="C334" s="70"/>
      <c r="D334" s="71"/>
      <c r="E334" s="71"/>
      <c r="F334" s="71"/>
      <c r="G334" s="71"/>
      <c r="H334" s="71"/>
      <c r="I334" s="71"/>
    </row>
    <row r="335" spans="1:9" ht="15.75" customHeight="1" x14ac:dyDescent="0.25">
      <c r="A335" s="71"/>
      <c r="C335" s="70"/>
      <c r="D335" s="71"/>
      <c r="E335" s="71"/>
      <c r="F335" s="71"/>
      <c r="G335" s="71"/>
      <c r="H335" s="71"/>
      <c r="I335" s="71"/>
    </row>
    <row r="336" spans="1:9" ht="15.75" customHeight="1" x14ac:dyDescent="0.25">
      <c r="A336" s="71"/>
      <c r="C336" s="70"/>
      <c r="D336" s="71"/>
      <c r="E336" s="71"/>
      <c r="F336" s="71"/>
      <c r="G336" s="71"/>
      <c r="H336" s="71"/>
      <c r="I336" s="71"/>
    </row>
    <row r="337" spans="1:9" ht="15.75" customHeight="1" x14ac:dyDescent="0.25">
      <c r="A337" s="71"/>
      <c r="C337" s="70"/>
      <c r="D337" s="71"/>
      <c r="E337" s="71"/>
      <c r="F337" s="71"/>
      <c r="G337" s="71"/>
      <c r="H337" s="71"/>
      <c r="I337" s="71"/>
    </row>
    <row r="338" spans="1:9" ht="15.75" customHeight="1" x14ac:dyDescent="0.25">
      <c r="A338" s="71"/>
      <c r="C338" s="70"/>
      <c r="D338" s="71"/>
      <c r="E338" s="71"/>
      <c r="F338" s="71"/>
      <c r="G338" s="71"/>
      <c r="H338" s="71"/>
      <c r="I338" s="71"/>
    </row>
    <row r="339" spans="1:9" ht="15.75" customHeight="1" x14ac:dyDescent="0.25">
      <c r="A339" s="71"/>
      <c r="C339" s="70"/>
      <c r="D339" s="71"/>
      <c r="E339" s="71"/>
      <c r="F339" s="71"/>
      <c r="G339" s="71"/>
      <c r="H339" s="71"/>
      <c r="I339" s="71"/>
    </row>
    <row r="340" spans="1:9" ht="15.75" customHeight="1" x14ac:dyDescent="0.25">
      <c r="A340" s="71"/>
      <c r="C340" s="70"/>
      <c r="D340" s="71"/>
      <c r="E340" s="71"/>
      <c r="F340" s="71"/>
      <c r="G340" s="71"/>
      <c r="H340" s="71"/>
      <c r="I340" s="71"/>
    </row>
    <row r="341" spans="1:9" ht="15.75" customHeight="1" x14ac:dyDescent="0.25">
      <c r="A341" s="71"/>
      <c r="C341" s="70"/>
      <c r="D341" s="71"/>
      <c r="E341" s="71"/>
      <c r="F341" s="71"/>
      <c r="G341" s="71"/>
      <c r="H341" s="71"/>
      <c r="I341" s="71"/>
    </row>
    <row r="342" spans="1:9" ht="15.75" customHeight="1" x14ac:dyDescent="0.25">
      <c r="A342" s="71"/>
      <c r="C342" s="70"/>
      <c r="D342" s="71"/>
      <c r="E342" s="71"/>
      <c r="F342" s="71"/>
      <c r="G342" s="71"/>
      <c r="H342" s="71"/>
      <c r="I342" s="71"/>
    </row>
    <row r="343" spans="1:9" ht="15.75" customHeight="1" x14ac:dyDescent="0.25">
      <c r="A343" s="71"/>
      <c r="C343" s="70"/>
      <c r="D343" s="71"/>
      <c r="E343" s="71"/>
      <c r="F343" s="71"/>
      <c r="G343" s="71"/>
      <c r="H343" s="71"/>
      <c r="I343" s="71"/>
    </row>
    <row r="344" spans="1:9" ht="15.75" customHeight="1" x14ac:dyDescent="0.25">
      <c r="A344" s="71"/>
      <c r="C344" s="70"/>
      <c r="D344" s="71"/>
      <c r="E344" s="71"/>
      <c r="F344" s="71"/>
      <c r="G344" s="71"/>
      <c r="H344" s="71"/>
      <c r="I344" s="71"/>
    </row>
    <row r="345" spans="1:9" ht="15.75" customHeight="1" x14ac:dyDescent="0.25">
      <c r="A345" s="71"/>
      <c r="C345" s="70"/>
      <c r="D345" s="71"/>
      <c r="E345" s="71"/>
      <c r="F345" s="71"/>
      <c r="G345" s="71"/>
      <c r="H345" s="71"/>
      <c r="I345" s="71"/>
    </row>
    <row r="346" spans="1:9" ht="15.75" customHeight="1" x14ac:dyDescent="0.25">
      <c r="A346" s="71"/>
      <c r="C346" s="70"/>
      <c r="D346" s="71"/>
      <c r="E346" s="71"/>
      <c r="F346" s="71"/>
      <c r="G346" s="71"/>
      <c r="H346" s="71"/>
      <c r="I346" s="71"/>
    </row>
    <row r="347" spans="1:9" ht="15.75" customHeight="1" x14ac:dyDescent="0.25">
      <c r="A347" s="71"/>
      <c r="C347" s="70"/>
      <c r="D347" s="71"/>
      <c r="E347" s="71"/>
      <c r="F347" s="71"/>
      <c r="G347" s="71"/>
      <c r="H347" s="71"/>
      <c r="I347" s="71"/>
    </row>
    <row r="348" spans="1:9" ht="15.75" customHeight="1" x14ac:dyDescent="0.25">
      <c r="A348" s="71"/>
      <c r="C348" s="70"/>
      <c r="D348" s="71"/>
      <c r="E348" s="71"/>
      <c r="F348" s="71"/>
      <c r="G348" s="71"/>
      <c r="H348" s="71"/>
      <c r="I348" s="71"/>
    </row>
    <row r="349" spans="1:9" ht="15.75" customHeight="1" x14ac:dyDescent="0.25">
      <c r="A349" s="71"/>
      <c r="C349" s="70"/>
      <c r="D349" s="71"/>
      <c r="E349" s="71"/>
      <c r="F349" s="71"/>
      <c r="G349" s="71"/>
      <c r="H349" s="71"/>
      <c r="I349" s="71"/>
    </row>
    <row r="350" spans="1:9" ht="15.75" customHeight="1" x14ac:dyDescent="0.25">
      <c r="A350" s="71"/>
      <c r="C350" s="70"/>
      <c r="D350" s="71"/>
      <c r="E350" s="71"/>
      <c r="F350" s="71"/>
      <c r="G350" s="71"/>
      <c r="H350" s="71"/>
      <c r="I350" s="71"/>
    </row>
    <row r="351" spans="1:9" ht="15.75" customHeight="1" x14ac:dyDescent="0.25">
      <c r="A351" s="71"/>
      <c r="C351" s="70"/>
      <c r="D351" s="71"/>
      <c r="E351" s="71"/>
      <c r="F351" s="71"/>
      <c r="G351" s="71"/>
      <c r="H351" s="71"/>
      <c r="I351" s="71"/>
    </row>
    <row r="352" spans="1:9" ht="15.75" customHeight="1" x14ac:dyDescent="0.25">
      <c r="A352" s="71"/>
      <c r="C352" s="70"/>
      <c r="D352" s="71"/>
      <c r="E352" s="71"/>
      <c r="F352" s="71"/>
      <c r="G352" s="71"/>
      <c r="H352" s="71"/>
      <c r="I352" s="71"/>
    </row>
    <row r="353" spans="1:9" ht="15.75" customHeight="1" x14ac:dyDescent="0.25">
      <c r="A353" s="71"/>
      <c r="C353" s="70"/>
      <c r="D353" s="71"/>
      <c r="E353" s="71"/>
      <c r="F353" s="71"/>
      <c r="G353" s="71"/>
      <c r="H353" s="71"/>
      <c r="I353" s="71"/>
    </row>
    <row r="354" spans="1:9" ht="15.75" customHeight="1" x14ac:dyDescent="0.25">
      <c r="A354" s="71"/>
      <c r="C354" s="70"/>
      <c r="D354" s="71"/>
      <c r="E354" s="71"/>
      <c r="F354" s="71"/>
      <c r="G354" s="71"/>
      <c r="H354" s="71"/>
      <c r="I354" s="71"/>
    </row>
    <row r="355" spans="1:9" ht="15.75" customHeight="1" x14ac:dyDescent="0.25">
      <c r="A355" s="71"/>
      <c r="C355" s="70"/>
      <c r="D355" s="71"/>
      <c r="E355" s="71"/>
      <c r="F355" s="71"/>
      <c r="G355" s="71"/>
      <c r="H355" s="71"/>
      <c r="I355" s="71"/>
    </row>
    <row r="356" spans="1:9" ht="15.75" customHeight="1" x14ac:dyDescent="0.25">
      <c r="A356" s="71"/>
      <c r="C356" s="70"/>
      <c r="D356" s="71"/>
      <c r="E356" s="71"/>
      <c r="F356" s="71"/>
      <c r="G356" s="71"/>
      <c r="H356" s="71"/>
      <c r="I356" s="71"/>
    </row>
    <row r="357" spans="1:9" ht="15.75" customHeight="1" x14ac:dyDescent="0.25">
      <c r="A357" s="71"/>
      <c r="C357" s="70"/>
      <c r="D357" s="71"/>
      <c r="E357" s="71"/>
      <c r="F357" s="71"/>
      <c r="G357" s="71"/>
      <c r="H357" s="71"/>
      <c r="I357" s="71"/>
    </row>
    <row r="358" spans="1:9" ht="15.75" customHeight="1" x14ac:dyDescent="0.25">
      <c r="A358" s="71"/>
      <c r="C358" s="70"/>
      <c r="D358" s="71"/>
      <c r="E358" s="71"/>
      <c r="F358" s="71"/>
      <c r="G358" s="71"/>
      <c r="H358" s="71"/>
      <c r="I358" s="71"/>
    </row>
    <row r="359" spans="1:9" ht="15.75" customHeight="1" x14ac:dyDescent="0.25">
      <c r="A359" s="71"/>
      <c r="C359" s="70"/>
      <c r="D359" s="71"/>
      <c r="E359" s="71"/>
      <c r="F359" s="71"/>
      <c r="G359" s="71"/>
      <c r="H359" s="71"/>
      <c r="I359" s="71"/>
    </row>
    <row r="360" spans="1:9" ht="15.75" customHeight="1" x14ac:dyDescent="0.25">
      <c r="A360" s="71"/>
      <c r="C360" s="70"/>
      <c r="D360" s="71"/>
      <c r="E360" s="71"/>
      <c r="F360" s="71"/>
      <c r="G360" s="71"/>
      <c r="H360" s="71"/>
      <c r="I360" s="71"/>
    </row>
    <row r="361" spans="1:9" ht="15.75" customHeight="1" x14ac:dyDescent="0.25">
      <c r="A361" s="71"/>
      <c r="C361" s="70"/>
      <c r="D361" s="71"/>
      <c r="E361" s="71"/>
      <c r="F361" s="71"/>
      <c r="G361" s="71"/>
      <c r="H361" s="71"/>
      <c r="I361" s="71"/>
    </row>
    <row r="362" spans="1:9" ht="15.75" customHeight="1" x14ac:dyDescent="0.25">
      <c r="A362" s="71"/>
      <c r="C362" s="70"/>
      <c r="D362" s="71"/>
      <c r="E362" s="71"/>
      <c r="F362" s="71"/>
      <c r="G362" s="71"/>
      <c r="H362" s="71"/>
      <c r="I362" s="71"/>
    </row>
    <row r="363" spans="1:9" ht="15.75" customHeight="1" x14ac:dyDescent="0.25">
      <c r="A363" s="71"/>
      <c r="C363" s="70"/>
      <c r="D363" s="71"/>
      <c r="E363" s="71"/>
      <c r="F363" s="71"/>
      <c r="G363" s="71"/>
      <c r="H363" s="71"/>
      <c r="I363" s="71"/>
    </row>
    <row r="364" spans="1:9" ht="15.75" customHeight="1" x14ac:dyDescent="0.25">
      <c r="A364" s="71"/>
      <c r="C364" s="70"/>
      <c r="D364" s="71"/>
      <c r="E364" s="71"/>
      <c r="F364" s="71"/>
      <c r="G364" s="71"/>
      <c r="H364" s="71"/>
      <c r="I364" s="71"/>
    </row>
    <row r="365" spans="1:9" ht="15.75" customHeight="1" x14ac:dyDescent="0.25">
      <c r="A365" s="71"/>
      <c r="C365" s="70"/>
      <c r="D365" s="71"/>
      <c r="E365" s="71"/>
      <c r="F365" s="71"/>
      <c r="G365" s="71"/>
      <c r="H365" s="71"/>
      <c r="I365" s="71"/>
    </row>
    <row r="366" spans="1:9" ht="15.75" customHeight="1" x14ac:dyDescent="0.25">
      <c r="A366" s="71"/>
      <c r="C366" s="70"/>
      <c r="D366" s="71"/>
      <c r="E366" s="71"/>
      <c r="F366" s="71"/>
      <c r="G366" s="71"/>
      <c r="H366" s="71"/>
      <c r="I366" s="71"/>
    </row>
    <row r="367" spans="1:9" ht="15.75" customHeight="1" x14ac:dyDescent="0.25">
      <c r="A367" s="71"/>
      <c r="C367" s="70"/>
      <c r="D367" s="71"/>
      <c r="E367" s="71"/>
      <c r="F367" s="71"/>
      <c r="G367" s="71"/>
      <c r="H367" s="71"/>
      <c r="I367" s="71"/>
    </row>
    <row r="368" spans="1:9" ht="15.75" customHeight="1" x14ac:dyDescent="0.25">
      <c r="A368" s="71"/>
      <c r="C368" s="70"/>
      <c r="D368" s="71"/>
      <c r="E368" s="71"/>
      <c r="F368" s="71"/>
      <c r="G368" s="71"/>
      <c r="H368" s="71"/>
      <c r="I368" s="71"/>
    </row>
    <row r="369" spans="1:9" ht="15.75" customHeight="1" x14ac:dyDescent="0.25">
      <c r="A369" s="71"/>
      <c r="C369" s="70"/>
      <c r="D369" s="71"/>
      <c r="E369" s="71"/>
      <c r="F369" s="71"/>
      <c r="G369" s="71"/>
      <c r="H369" s="71"/>
      <c r="I369" s="71"/>
    </row>
    <row r="370" spans="1:9" ht="15.75" customHeight="1" x14ac:dyDescent="0.25">
      <c r="A370" s="71"/>
      <c r="C370" s="70"/>
      <c r="D370" s="71"/>
      <c r="E370" s="71"/>
      <c r="F370" s="71"/>
      <c r="G370" s="71"/>
      <c r="H370" s="71"/>
      <c r="I370" s="71"/>
    </row>
    <row r="371" spans="1:9" ht="15.75" customHeight="1" x14ac:dyDescent="0.25">
      <c r="A371" s="71"/>
      <c r="C371" s="70"/>
      <c r="D371" s="71"/>
      <c r="E371" s="71"/>
      <c r="F371" s="71"/>
      <c r="G371" s="71"/>
      <c r="H371" s="71"/>
      <c r="I371" s="71"/>
    </row>
    <row r="372" spans="1:9" ht="15.75" customHeight="1" x14ac:dyDescent="0.25">
      <c r="A372" s="71"/>
      <c r="C372" s="70"/>
      <c r="D372" s="71"/>
      <c r="E372" s="71"/>
      <c r="F372" s="71"/>
      <c r="G372" s="71"/>
      <c r="H372" s="71"/>
      <c r="I372" s="71"/>
    </row>
    <row r="373" spans="1:9" ht="15.75" customHeight="1" x14ac:dyDescent="0.25">
      <c r="A373" s="71"/>
      <c r="C373" s="70"/>
      <c r="D373" s="71"/>
      <c r="E373" s="71"/>
      <c r="F373" s="71"/>
      <c r="G373" s="71"/>
      <c r="H373" s="71"/>
      <c r="I373" s="71"/>
    </row>
    <row r="374" spans="1:9" ht="15.75" customHeight="1" x14ac:dyDescent="0.25">
      <c r="A374" s="71"/>
      <c r="C374" s="70"/>
      <c r="D374" s="71"/>
      <c r="E374" s="71"/>
      <c r="F374" s="71"/>
      <c r="G374" s="71"/>
      <c r="H374" s="71"/>
      <c r="I374" s="71"/>
    </row>
    <row r="375" spans="1:9" ht="15.75" customHeight="1" x14ac:dyDescent="0.25">
      <c r="A375" s="71"/>
      <c r="C375" s="70"/>
      <c r="D375" s="71"/>
      <c r="E375" s="71"/>
      <c r="F375" s="71"/>
      <c r="G375" s="71"/>
      <c r="H375" s="71"/>
      <c r="I375" s="71"/>
    </row>
    <row r="376" spans="1:9" ht="15.75" customHeight="1" x14ac:dyDescent="0.25">
      <c r="A376" s="71"/>
      <c r="C376" s="70"/>
      <c r="D376" s="71"/>
      <c r="E376" s="71"/>
      <c r="F376" s="71"/>
      <c r="G376" s="71"/>
      <c r="H376" s="71"/>
      <c r="I376" s="71"/>
    </row>
    <row r="377" spans="1:9" ht="15.75" customHeight="1" x14ac:dyDescent="0.25">
      <c r="A377" s="71"/>
      <c r="C377" s="70"/>
      <c r="D377" s="71"/>
      <c r="E377" s="71"/>
      <c r="F377" s="71"/>
      <c r="G377" s="71"/>
      <c r="H377" s="71"/>
      <c r="I377" s="71"/>
    </row>
    <row r="378" spans="1:9" ht="15.75" customHeight="1" x14ac:dyDescent="0.25">
      <c r="A378" s="71"/>
      <c r="C378" s="70"/>
      <c r="D378" s="71"/>
      <c r="E378" s="71"/>
      <c r="F378" s="71"/>
      <c r="G378" s="71"/>
      <c r="H378" s="71"/>
      <c r="I378" s="71"/>
    </row>
    <row r="379" spans="1:9" ht="15.75" customHeight="1" x14ac:dyDescent="0.25">
      <c r="A379" s="71"/>
      <c r="C379" s="70"/>
      <c r="D379" s="71"/>
      <c r="E379" s="71"/>
      <c r="F379" s="71"/>
      <c r="G379" s="71"/>
      <c r="H379" s="71"/>
      <c r="I379" s="71"/>
    </row>
    <row r="380" spans="1:9" ht="15.75" customHeight="1" x14ac:dyDescent="0.25">
      <c r="A380" s="71"/>
      <c r="C380" s="70"/>
      <c r="D380" s="71"/>
      <c r="E380" s="71"/>
      <c r="F380" s="71"/>
      <c r="G380" s="71"/>
      <c r="H380" s="71"/>
      <c r="I380" s="71"/>
    </row>
    <row r="381" spans="1:9" ht="15.75" customHeight="1" x14ac:dyDescent="0.25">
      <c r="A381" s="71"/>
      <c r="C381" s="70"/>
      <c r="D381" s="71"/>
      <c r="E381" s="71"/>
      <c r="F381" s="71"/>
      <c r="G381" s="71"/>
      <c r="H381" s="71"/>
      <c r="I381" s="71"/>
    </row>
    <row r="382" spans="1:9" ht="15.75" customHeight="1" x14ac:dyDescent="0.25">
      <c r="A382" s="71"/>
      <c r="C382" s="70"/>
      <c r="D382" s="71"/>
      <c r="E382" s="71"/>
      <c r="F382" s="71"/>
      <c r="G382" s="71"/>
      <c r="H382" s="71"/>
      <c r="I382" s="71"/>
    </row>
    <row r="383" spans="1:9" ht="15.75" customHeight="1" x14ac:dyDescent="0.25">
      <c r="A383" s="71"/>
      <c r="C383" s="70"/>
      <c r="D383" s="71"/>
      <c r="E383" s="71"/>
      <c r="F383" s="71"/>
      <c r="G383" s="71"/>
      <c r="H383" s="71"/>
      <c r="I383" s="71"/>
    </row>
    <row r="384" spans="1:9" ht="15.75" customHeight="1" x14ac:dyDescent="0.25">
      <c r="A384" s="71"/>
      <c r="C384" s="70"/>
      <c r="D384" s="71"/>
      <c r="E384" s="71"/>
      <c r="F384" s="71"/>
      <c r="G384" s="71"/>
      <c r="H384" s="71"/>
      <c r="I384" s="71"/>
    </row>
    <row r="385" spans="1:9" ht="15.75" customHeight="1" x14ac:dyDescent="0.25">
      <c r="A385" s="71"/>
      <c r="C385" s="70"/>
      <c r="D385" s="71"/>
      <c r="E385" s="71"/>
      <c r="F385" s="71"/>
      <c r="G385" s="71"/>
      <c r="H385" s="71"/>
      <c r="I385" s="71"/>
    </row>
    <row r="386" spans="1:9" ht="15.75" customHeight="1" x14ac:dyDescent="0.25">
      <c r="A386" s="71"/>
      <c r="C386" s="70"/>
      <c r="D386" s="71"/>
      <c r="E386" s="71"/>
      <c r="F386" s="71"/>
      <c r="G386" s="71"/>
      <c r="H386" s="71"/>
      <c r="I386" s="71"/>
    </row>
    <row r="387" spans="1:9" ht="15.75" customHeight="1" x14ac:dyDescent="0.25">
      <c r="A387" s="71"/>
      <c r="C387" s="70"/>
      <c r="D387" s="71"/>
      <c r="E387" s="71"/>
      <c r="F387" s="71"/>
      <c r="G387" s="71"/>
      <c r="H387" s="71"/>
      <c r="I387" s="71"/>
    </row>
    <row r="388" spans="1:9" ht="15.75" customHeight="1" x14ac:dyDescent="0.25">
      <c r="A388" s="71"/>
      <c r="C388" s="70"/>
      <c r="D388" s="71"/>
      <c r="E388" s="71"/>
      <c r="F388" s="71"/>
      <c r="G388" s="71"/>
      <c r="H388" s="71"/>
      <c r="I388" s="71"/>
    </row>
    <row r="389" spans="1:9" ht="15.75" customHeight="1" x14ac:dyDescent="0.25">
      <c r="A389" s="71"/>
      <c r="C389" s="70"/>
      <c r="D389" s="71"/>
      <c r="E389" s="71"/>
      <c r="F389" s="71"/>
      <c r="G389" s="71"/>
      <c r="H389" s="71"/>
      <c r="I389" s="71"/>
    </row>
    <row r="390" spans="1:9" ht="15.75" customHeight="1" x14ac:dyDescent="0.25">
      <c r="A390" s="71"/>
      <c r="C390" s="70"/>
      <c r="D390" s="71"/>
      <c r="E390" s="71"/>
      <c r="F390" s="71"/>
      <c r="G390" s="71"/>
      <c r="H390" s="71"/>
      <c r="I390" s="71"/>
    </row>
    <row r="391" spans="1:9" ht="15.75" customHeight="1" x14ac:dyDescent="0.25">
      <c r="A391" s="71"/>
      <c r="C391" s="70"/>
      <c r="D391" s="71"/>
      <c r="E391" s="71"/>
      <c r="F391" s="71"/>
      <c r="G391" s="71"/>
      <c r="H391" s="71"/>
      <c r="I391" s="71"/>
    </row>
    <row r="392" spans="1:9" ht="15.75" customHeight="1" x14ac:dyDescent="0.25">
      <c r="A392" s="71"/>
      <c r="C392" s="70"/>
      <c r="D392" s="71"/>
      <c r="E392" s="71"/>
      <c r="F392" s="71"/>
      <c r="G392" s="71"/>
      <c r="H392" s="71"/>
      <c r="I392" s="71"/>
    </row>
    <row r="393" spans="1:9" ht="15.75" customHeight="1" x14ac:dyDescent="0.25">
      <c r="A393" s="71"/>
      <c r="C393" s="70"/>
      <c r="D393" s="71"/>
      <c r="E393" s="71"/>
      <c r="F393" s="71"/>
      <c r="G393" s="71"/>
      <c r="H393" s="71"/>
      <c r="I393" s="71"/>
    </row>
    <row r="394" spans="1:9" ht="15.75" customHeight="1" x14ac:dyDescent="0.25">
      <c r="A394" s="71"/>
      <c r="C394" s="70"/>
      <c r="D394" s="71"/>
      <c r="E394" s="71"/>
      <c r="F394" s="71"/>
      <c r="G394" s="71"/>
      <c r="H394" s="71"/>
      <c r="I394" s="71"/>
    </row>
    <row r="395" spans="1:9" ht="15.75" customHeight="1" x14ac:dyDescent="0.25">
      <c r="A395" s="71"/>
      <c r="C395" s="70"/>
      <c r="D395" s="71"/>
      <c r="E395" s="71"/>
      <c r="F395" s="71"/>
      <c r="G395" s="71"/>
      <c r="H395" s="71"/>
      <c r="I395" s="71"/>
    </row>
    <row r="396" spans="1:9" ht="15.75" customHeight="1" x14ac:dyDescent="0.25">
      <c r="A396" s="71"/>
      <c r="C396" s="70"/>
      <c r="D396" s="71"/>
      <c r="E396" s="71"/>
      <c r="F396" s="71"/>
      <c r="G396" s="71"/>
      <c r="H396" s="71"/>
      <c r="I396" s="71"/>
    </row>
    <row r="397" spans="1:9" ht="15.75" customHeight="1" x14ac:dyDescent="0.25">
      <c r="A397" s="71"/>
      <c r="C397" s="70"/>
      <c r="D397" s="71"/>
      <c r="E397" s="71"/>
      <c r="F397" s="71"/>
      <c r="G397" s="71"/>
      <c r="H397" s="71"/>
      <c r="I397" s="71"/>
    </row>
    <row r="398" spans="1:9" ht="15.75" customHeight="1" x14ac:dyDescent="0.25">
      <c r="A398" s="71"/>
      <c r="C398" s="70"/>
      <c r="D398" s="71"/>
      <c r="E398" s="71"/>
      <c r="F398" s="71"/>
      <c r="G398" s="71"/>
      <c r="H398" s="71"/>
      <c r="I398" s="71"/>
    </row>
    <row r="399" spans="1:9" ht="15.75" customHeight="1" x14ac:dyDescent="0.25">
      <c r="A399" s="71"/>
      <c r="C399" s="70"/>
      <c r="D399" s="71"/>
      <c r="E399" s="71"/>
      <c r="F399" s="71"/>
      <c r="G399" s="71"/>
      <c r="H399" s="71"/>
      <c r="I399" s="71"/>
    </row>
    <row r="400" spans="1:9" ht="15.75" customHeight="1" x14ac:dyDescent="0.25">
      <c r="A400" s="71"/>
      <c r="C400" s="70"/>
      <c r="D400" s="71"/>
      <c r="E400" s="71"/>
      <c r="F400" s="71"/>
      <c r="G400" s="71"/>
      <c r="H400" s="71"/>
      <c r="I400" s="71"/>
    </row>
    <row r="401" spans="1:9" ht="15.75" customHeight="1" x14ac:dyDescent="0.25">
      <c r="A401" s="71"/>
      <c r="C401" s="70"/>
      <c r="D401" s="71"/>
      <c r="E401" s="71"/>
      <c r="F401" s="71"/>
      <c r="G401" s="71"/>
      <c r="H401" s="71"/>
      <c r="I401" s="71"/>
    </row>
    <row r="402" spans="1:9" ht="15.75" customHeight="1" x14ac:dyDescent="0.25">
      <c r="A402" s="71"/>
      <c r="C402" s="70"/>
      <c r="D402" s="71"/>
      <c r="E402" s="71"/>
      <c r="F402" s="71"/>
      <c r="G402" s="71"/>
      <c r="H402" s="71"/>
      <c r="I402" s="71"/>
    </row>
    <row r="403" spans="1:9" ht="15.75" customHeight="1" x14ac:dyDescent="0.25">
      <c r="A403" s="71"/>
      <c r="C403" s="70"/>
      <c r="D403" s="71"/>
      <c r="E403" s="71"/>
      <c r="F403" s="71"/>
      <c r="G403" s="71"/>
      <c r="H403" s="71"/>
      <c r="I403" s="71"/>
    </row>
    <row r="404" spans="1:9" ht="15.75" customHeight="1" x14ac:dyDescent="0.25">
      <c r="A404" s="71"/>
      <c r="C404" s="70"/>
      <c r="D404" s="71"/>
      <c r="E404" s="71"/>
      <c r="F404" s="71"/>
      <c r="G404" s="71"/>
      <c r="H404" s="71"/>
      <c r="I404" s="71"/>
    </row>
    <row r="405" spans="1:9" ht="15.75" customHeight="1" x14ac:dyDescent="0.25">
      <c r="A405" s="71"/>
      <c r="C405" s="70"/>
      <c r="D405" s="71"/>
      <c r="E405" s="71"/>
      <c r="F405" s="71"/>
      <c r="G405" s="71"/>
      <c r="H405" s="71"/>
      <c r="I405" s="71"/>
    </row>
    <row r="406" spans="1:9" ht="15.75" customHeight="1" x14ac:dyDescent="0.25">
      <c r="A406" s="71"/>
      <c r="C406" s="70"/>
      <c r="D406" s="71"/>
      <c r="E406" s="71"/>
      <c r="F406" s="71"/>
      <c r="G406" s="71"/>
      <c r="H406" s="71"/>
      <c r="I406" s="71"/>
    </row>
    <row r="407" spans="1:9" ht="15.75" customHeight="1" x14ac:dyDescent="0.25">
      <c r="A407" s="71"/>
      <c r="C407" s="70"/>
      <c r="D407" s="71"/>
      <c r="E407" s="71"/>
      <c r="F407" s="71"/>
      <c r="G407" s="71"/>
      <c r="H407" s="71"/>
      <c r="I407" s="71"/>
    </row>
    <row r="408" spans="1:9" ht="15.75" customHeight="1" x14ac:dyDescent="0.25">
      <c r="A408" s="71"/>
      <c r="C408" s="70"/>
      <c r="D408" s="71"/>
      <c r="E408" s="71"/>
      <c r="F408" s="71"/>
      <c r="G408" s="71"/>
      <c r="H408" s="71"/>
      <c r="I408" s="71"/>
    </row>
    <row r="409" spans="1:9" ht="15.75" customHeight="1" x14ac:dyDescent="0.25">
      <c r="A409" s="71"/>
      <c r="C409" s="70"/>
      <c r="D409" s="71"/>
      <c r="E409" s="71"/>
      <c r="F409" s="71"/>
      <c r="G409" s="71"/>
      <c r="H409" s="71"/>
      <c r="I409" s="71"/>
    </row>
    <row r="410" spans="1:9" ht="15.75" customHeight="1" x14ac:dyDescent="0.25">
      <c r="A410" s="71"/>
      <c r="C410" s="70"/>
      <c r="D410" s="71"/>
      <c r="E410" s="71"/>
      <c r="F410" s="71"/>
      <c r="G410" s="71"/>
      <c r="H410" s="71"/>
      <c r="I410" s="71"/>
    </row>
    <row r="411" spans="1:9" ht="15.75" customHeight="1" x14ac:dyDescent="0.25">
      <c r="A411" s="71"/>
      <c r="C411" s="70"/>
      <c r="D411" s="71"/>
      <c r="E411" s="71"/>
      <c r="F411" s="71"/>
      <c r="G411" s="71"/>
      <c r="H411" s="71"/>
      <c r="I411" s="71"/>
    </row>
    <row r="412" spans="1:9" ht="15.75" customHeight="1" x14ac:dyDescent="0.25">
      <c r="A412" s="71"/>
      <c r="C412" s="70"/>
      <c r="D412" s="71"/>
      <c r="E412" s="71"/>
      <c r="F412" s="71"/>
      <c r="G412" s="71"/>
      <c r="H412" s="71"/>
      <c r="I412" s="71"/>
    </row>
    <row r="413" spans="1:9" ht="15.75" customHeight="1" x14ac:dyDescent="0.25">
      <c r="A413" s="71"/>
      <c r="C413" s="70"/>
      <c r="D413" s="71"/>
      <c r="E413" s="71"/>
      <c r="F413" s="71"/>
      <c r="G413" s="71"/>
      <c r="H413" s="71"/>
      <c r="I413" s="71"/>
    </row>
    <row r="414" spans="1:9" ht="15.75" customHeight="1" x14ac:dyDescent="0.25">
      <c r="A414" s="71"/>
      <c r="C414" s="70"/>
      <c r="D414" s="71"/>
      <c r="E414" s="71"/>
      <c r="F414" s="71"/>
      <c r="G414" s="71"/>
      <c r="H414" s="71"/>
      <c r="I414" s="71"/>
    </row>
    <row r="415" spans="1:9" ht="15.75" customHeight="1" x14ac:dyDescent="0.25">
      <c r="A415" s="71"/>
      <c r="C415" s="70"/>
      <c r="D415" s="71"/>
      <c r="E415" s="71"/>
      <c r="F415" s="71"/>
      <c r="G415" s="71"/>
      <c r="H415" s="71"/>
      <c r="I415" s="71"/>
    </row>
    <row r="416" spans="1:9" ht="15.75" customHeight="1" x14ac:dyDescent="0.25">
      <c r="A416" s="71"/>
      <c r="C416" s="70"/>
      <c r="D416" s="71"/>
      <c r="E416" s="71"/>
      <c r="F416" s="71"/>
      <c r="G416" s="71"/>
      <c r="H416" s="71"/>
      <c r="I416" s="71"/>
    </row>
    <row r="417" spans="1:9" ht="15.75" customHeight="1" x14ac:dyDescent="0.25">
      <c r="A417" s="71"/>
      <c r="C417" s="70"/>
      <c r="D417" s="71"/>
      <c r="E417" s="71"/>
      <c r="F417" s="71"/>
      <c r="G417" s="71"/>
      <c r="H417" s="71"/>
      <c r="I417" s="71"/>
    </row>
    <row r="418" spans="1:9" ht="15.75" customHeight="1" x14ac:dyDescent="0.25">
      <c r="A418" s="71"/>
      <c r="C418" s="70"/>
      <c r="D418" s="71"/>
      <c r="E418" s="71"/>
      <c r="F418" s="71"/>
      <c r="G418" s="71"/>
      <c r="H418" s="71"/>
      <c r="I418" s="71"/>
    </row>
    <row r="419" spans="1:9" ht="15.75" customHeight="1" x14ac:dyDescent="0.25">
      <c r="A419" s="71"/>
      <c r="C419" s="70"/>
      <c r="D419" s="71"/>
      <c r="E419" s="71"/>
      <c r="F419" s="71"/>
      <c r="G419" s="71"/>
      <c r="H419" s="71"/>
      <c r="I419" s="71"/>
    </row>
    <row r="420" spans="1:9" ht="15.75" customHeight="1" x14ac:dyDescent="0.25">
      <c r="A420" s="71"/>
      <c r="C420" s="70"/>
      <c r="D420" s="71"/>
      <c r="E420" s="71"/>
      <c r="F420" s="71"/>
      <c r="G420" s="71"/>
      <c r="H420" s="71"/>
      <c r="I420" s="71"/>
    </row>
    <row r="421" spans="1:9" ht="15.75" customHeight="1" x14ac:dyDescent="0.25">
      <c r="A421" s="71"/>
      <c r="C421" s="70"/>
      <c r="D421" s="71"/>
      <c r="E421" s="71"/>
      <c r="F421" s="71"/>
      <c r="G421" s="71"/>
      <c r="H421" s="71"/>
      <c r="I421" s="71"/>
    </row>
    <row r="422" spans="1:9" ht="15.75" customHeight="1" x14ac:dyDescent="0.25">
      <c r="A422" s="71"/>
      <c r="C422" s="70"/>
      <c r="D422" s="71"/>
      <c r="E422" s="71"/>
      <c r="F422" s="71"/>
      <c r="G422" s="71"/>
      <c r="H422" s="71"/>
      <c r="I422" s="71"/>
    </row>
    <row r="423" spans="1:9" ht="15.75" customHeight="1" x14ac:dyDescent="0.25">
      <c r="A423" s="71"/>
      <c r="C423" s="70"/>
      <c r="D423" s="71"/>
      <c r="E423" s="71"/>
      <c r="F423" s="71"/>
      <c r="G423" s="71"/>
      <c r="H423" s="71"/>
      <c r="I423" s="71"/>
    </row>
    <row r="424" spans="1:9" ht="15.75" customHeight="1" x14ac:dyDescent="0.25">
      <c r="A424" s="71"/>
      <c r="C424" s="70"/>
      <c r="D424" s="71"/>
      <c r="E424" s="71"/>
      <c r="F424" s="71"/>
      <c r="G424" s="71"/>
      <c r="H424" s="71"/>
      <c r="I424" s="71"/>
    </row>
    <row r="425" spans="1:9" ht="15.75" customHeight="1" x14ac:dyDescent="0.25">
      <c r="A425" s="71"/>
      <c r="C425" s="70"/>
      <c r="D425" s="71"/>
      <c r="E425" s="71"/>
      <c r="F425" s="71"/>
      <c r="G425" s="71"/>
      <c r="H425" s="71"/>
      <c r="I425" s="71"/>
    </row>
    <row r="426" spans="1:9" ht="15.75" customHeight="1" x14ac:dyDescent="0.25">
      <c r="A426" s="71"/>
      <c r="C426" s="70"/>
      <c r="D426" s="71"/>
      <c r="E426" s="71"/>
      <c r="F426" s="71"/>
      <c r="G426" s="71"/>
      <c r="H426" s="71"/>
      <c r="I426" s="71"/>
    </row>
    <row r="427" spans="1:9" ht="15.75" customHeight="1" x14ac:dyDescent="0.25">
      <c r="A427" s="71"/>
      <c r="C427" s="70"/>
      <c r="D427" s="71"/>
      <c r="E427" s="71"/>
      <c r="F427" s="71"/>
      <c r="G427" s="71"/>
      <c r="H427" s="71"/>
      <c r="I427" s="71"/>
    </row>
    <row r="428" spans="1:9" ht="15.75" customHeight="1" x14ac:dyDescent="0.25">
      <c r="A428" s="71"/>
      <c r="C428" s="70"/>
      <c r="D428" s="71"/>
      <c r="E428" s="71"/>
      <c r="F428" s="71"/>
      <c r="G428" s="71"/>
      <c r="H428" s="71"/>
      <c r="I428" s="71"/>
    </row>
    <row r="429" spans="1:9" ht="15.75" customHeight="1" x14ac:dyDescent="0.25">
      <c r="A429" s="71"/>
      <c r="C429" s="70"/>
      <c r="D429" s="71"/>
      <c r="E429" s="71"/>
      <c r="F429" s="71"/>
      <c r="G429" s="71"/>
      <c r="H429" s="71"/>
      <c r="I429" s="71"/>
    </row>
    <row r="430" spans="1:9" ht="15.75" customHeight="1" x14ac:dyDescent="0.25">
      <c r="A430" s="71"/>
      <c r="C430" s="70"/>
      <c r="D430" s="71"/>
      <c r="E430" s="71"/>
      <c r="F430" s="71"/>
      <c r="G430" s="71"/>
      <c r="H430" s="71"/>
      <c r="I430" s="71"/>
    </row>
    <row r="431" spans="1:9" ht="15.75" customHeight="1" x14ac:dyDescent="0.25">
      <c r="A431" s="71"/>
      <c r="C431" s="70"/>
      <c r="D431" s="71"/>
      <c r="E431" s="71"/>
      <c r="F431" s="71"/>
      <c r="G431" s="71"/>
      <c r="H431" s="71"/>
      <c r="I431" s="71"/>
    </row>
    <row r="432" spans="1:9" ht="15.75" customHeight="1" x14ac:dyDescent="0.25">
      <c r="A432" s="71"/>
      <c r="C432" s="70"/>
      <c r="D432" s="71"/>
      <c r="E432" s="71"/>
      <c r="F432" s="71"/>
      <c r="G432" s="71"/>
      <c r="H432" s="71"/>
      <c r="I432" s="71"/>
    </row>
    <row r="433" spans="1:9" ht="15.75" customHeight="1" x14ac:dyDescent="0.25">
      <c r="A433" s="71"/>
      <c r="C433" s="70"/>
      <c r="D433" s="71"/>
      <c r="E433" s="71"/>
      <c r="F433" s="71"/>
      <c r="G433" s="71"/>
      <c r="H433" s="71"/>
      <c r="I433" s="71"/>
    </row>
    <row r="434" spans="1:9" ht="15.75" customHeight="1" x14ac:dyDescent="0.25">
      <c r="A434" s="71"/>
      <c r="C434" s="70"/>
      <c r="D434" s="71"/>
      <c r="E434" s="71"/>
      <c r="F434" s="71"/>
      <c r="G434" s="71"/>
      <c r="H434" s="71"/>
      <c r="I434" s="71"/>
    </row>
    <row r="435" spans="1:9" ht="15.75" customHeight="1" x14ac:dyDescent="0.25">
      <c r="A435" s="71"/>
      <c r="C435" s="70"/>
      <c r="D435" s="71"/>
      <c r="E435" s="71"/>
      <c r="F435" s="71"/>
      <c r="G435" s="71"/>
      <c r="H435" s="71"/>
      <c r="I435" s="71"/>
    </row>
    <row r="436" spans="1:9" ht="15.75" customHeight="1" x14ac:dyDescent="0.25">
      <c r="A436" s="71"/>
      <c r="C436" s="70"/>
      <c r="D436" s="71"/>
      <c r="E436" s="71"/>
      <c r="F436" s="71"/>
      <c r="G436" s="71"/>
      <c r="H436" s="71"/>
      <c r="I436" s="71"/>
    </row>
    <row r="437" spans="1:9" ht="15.75" customHeight="1" x14ac:dyDescent="0.25">
      <c r="A437" s="71"/>
      <c r="C437" s="70"/>
      <c r="D437" s="71"/>
      <c r="E437" s="71"/>
      <c r="F437" s="71"/>
      <c r="G437" s="71"/>
      <c r="H437" s="71"/>
      <c r="I437" s="71"/>
    </row>
    <row r="438" spans="1:9" ht="15.75" customHeight="1" x14ac:dyDescent="0.25">
      <c r="A438" s="71"/>
      <c r="C438" s="70"/>
      <c r="D438" s="71"/>
      <c r="E438" s="71"/>
      <c r="F438" s="71"/>
      <c r="G438" s="71"/>
      <c r="H438" s="71"/>
      <c r="I438" s="71"/>
    </row>
    <row r="439" spans="1:9" ht="15.75" customHeight="1" x14ac:dyDescent="0.25">
      <c r="A439" s="71"/>
      <c r="C439" s="70"/>
      <c r="D439" s="71"/>
      <c r="E439" s="71"/>
      <c r="F439" s="71"/>
      <c r="G439" s="71"/>
      <c r="H439" s="71"/>
      <c r="I439" s="71"/>
    </row>
    <row r="440" spans="1:9" ht="15.75" customHeight="1" x14ac:dyDescent="0.25">
      <c r="A440" s="71"/>
      <c r="C440" s="70"/>
      <c r="D440" s="71"/>
      <c r="E440" s="71"/>
      <c r="F440" s="71"/>
      <c r="G440" s="71"/>
      <c r="H440" s="71"/>
      <c r="I440" s="71"/>
    </row>
    <row r="441" spans="1:9" ht="15.75" customHeight="1" x14ac:dyDescent="0.25">
      <c r="A441" s="71"/>
      <c r="C441" s="70"/>
      <c r="D441" s="71"/>
      <c r="E441" s="71"/>
      <c r="F441" s="71"/>
      <c r="G441" s="71"/>
      <c r="H441" s="71"/>
      <c r="I441" s="71"/>
    </row>
    <row r="442" spans="1:9" ht="15.75" customHeight="1" x14ac:dyDescent="0.25">
      <c r="A442" s="71"/>
      <c r="C442" s="70"/>
      <c r="D442" s="71"/>
      <c r="E442" s="71"/>
      <c r="F442" s="71"/>
      <c r="G442" s="71"/>
      <c r="H442" s="71"/>
      <c r="I442" s="71"/>
    </row>
    <row r="443" spans="1:9" ht="15.75" customHeight="1" x14ac:dyDescent="0.25">
      <c r="A443" s="71"/>
      <c r="C443" s="70"/>
      <c r="D443" s="71"/>
      <c r="E443" s="71"/>
      <c r="F443" s="71"/>
      <c r="G443" s="71"/>
      <c r="H443" s="71"/>
      <c r="I443" s="71"/>
    </row>
    <row r="444" spans="1:9" ht="15.75" customHeight="1" x14ac:dyDescent="0.25">
      <c r="A444" s="71"/>
      <c r="C444" s="70"/>
      <c r="D444" s="71"/>
      <c r="E444" s="71"/>
      <c r="F444" s="71"/>
      <c r="G444" s="71"/>
      <c r="H444" s="71"/>
      <c r="I444" s="71"/>
    </row>
    <row r="445" spans="1:9" ht="15.75" customHeight="1" x14ac:dyDescent="0.25">
      <c r="A445" s="71"/>
      <c r="C445" s="70"/>
      <c r="D445" s="71"/>
      <c r="E445" s="71"/>
      <c r="F445" s="71"/>
      <c r="G445" s="71"/>
      <c r="H445" s="71"/>
      <c r="I445" s="71"/>
    </row>
    <row r="446" spans="1:9" ht="15.75" customHeight="1" x14ac:dyDescent="0.25">
      <c r="A446" s="71"/>
      <c r="C446" s="70"/>
      <c r="D446" s="71"/>
      <c r="E446" s="71"/>
      <c r="F446" s="71"/>
      <c r="G446" s="71"/>
      <c r="H446" s="71"/>
      <c r="I446" s="71"/>
    </row>
    <row r="447" spans="1:9" ht="15.75" customHeight="1" x14ac:dyDescent="0.25">
      <c r="A447" s="71"/>
      <c r="C447" s="70"/>
      <c r="D447" s="71"/>
      <c r="E447" s="71"/>
      <c r="F447" s="71"/>
      <c r="G447" s="71"/>
      <c r="H447" s="71"/>
      <c r="I447" s="71"/>
    </row>
    <row r="448" spans="1:9" ht="15.75" customHeight="1" x14ac:dyDescent="0.25">
      <c r="A448" s="71"/>
      <c r="C448" s="70"/>
      <c r="D448" s="71"/>
      <c r="E448" s="71"/>
      <c r="F448" s="71"/>
      <c r="G448" s="71"/>
      <c r="H448" s="71"/>
      <c r="I448" s="71"/>
    </row>
    <row r="449" spans="1:9" ht="15.75" customHeight="1" x14ac:dyDescent="0.25">
      <c r="A449" s="71"/>
      <c r="C449" s="70"/>
      <c r="D449" s="71"/>
      <c r="E449" s="71"/>
      <c r="F449" s="71"/>
      <c r="G449" s="71"/>
      <c r="H449" s="71"/>
      <c r="I449" s="71"/>
    </row>
    <row r="450" spans="1:9" ht="15.75" customHeight="1" x14ac:dyDescent="0.25">
      <c r="A450" s="71"/>
      <c r="C450" s="70"/>
      <c r="D450" s="71"/>
      <c r="E450" s="71"/>
      <c r="F450" s="71"/>
      <c r="G450" s="71"/>
      <c r="H450" s="71"/>
      <c r="I450" s="71"/>
    </row>
    <row r="451" spans="1:9" ht="15.75" customHeight="1" x14ac:dyDescent="0.25">
      <c r="A451" s="71"/>
      <c r="C451" s="70"/>
      <c r="D451" s="71"/>
      <c r="E451" s="71"/>
      <c r="F451" s="71"/>
      <c r="G451" s="71"/>
      <c r="H451" s="71"/>
      <c r="I451" s="71"/>
    </row>
    <row r="452" spans="1:9" ht="15.75" customHeight="1" x14ac:dyDescent="0.25">
      <c r="A452" s="71"/>
      <c r="C452" s="70"/>
      <c r="D452" s="71"/>
      <c r="E452" s="71"/>
      <c r="F452" s="71"/>
      <c r="G452" s="71"/>
      <c r="H452" s="71"/>
      <c r="I452" s="71"/>
    </row>
    <row r="453" spans="1:9" ht="15.75" customHeight="1" x14ac:dyDescent="0.25">
      <c r="A453" s="71"/>
      <c r="C453" s="70"/>
      <c r="D453" s="71"/>
      <c r="E453" s="71"/>
      <c r="F453" s="71"/>
      <c r="G453" s="71"/>
      <c r="H453" s="71"/>
      <c r="I453" s="71"/>
    </row>
    <row r="454" spans="1:9" ht="15.75" customHeight="1" x14ac:dyDescent="0.25">
      <c r="A454" s="71"/>
      <c r="C454" s="70"/>
      <c r="D454" s="71"/>
      <c r="E454" s="71"/>
      <c r="F454" s="71"/>
      <c r="G454" s="71"/>
      <c r="H454" s="71"/>
      <c r="I454" s="71"/>
    </row>
    <row r="455" spans="1:9" ht="15.75" customHeight="1" x14ac:dyDescent="0.25">
      <c r="A455" s="71"/>
      <c r="C455" s="70"/>
      <c r="D455" s="71"/>
      <c r="E455" s="71"/>
      <c r="F455" s="71"/>
      <c r="G455" s="71"/>
      <c r="H455" s="71"/>
      <c r="I455" s="71"/>
    </row>
    <row r="456" spans="1:9" ht="15.75" customHeight="1" x14ac:dyDescent="0.25">
      <c r="A456" s="71"/>
      <c r="C456" s="70"/>
      <c r="D456" s="71"/>
      <c r="E456" s="71"/>
      <c r="F456" s="71"/>
      <c r="G456" s="71"/>
      <c r="H456" s="71"/>
      <c r="I456" s="71"/>
    </row>
    <row r="457" spans="1:9" ht="15.75" customHeight="1" x14ac:dyDescent="0.25">
      <c r="A457" s="71"/>
      <c r="C457" s="70"/>
      <c r="D457" s="71"/>
      <c r="E457" s="71"/>
      <c r="F457" s="71"/>
      <c r="G457" s="71"/>
      <c r="H457" s="71"/>
      <c r="I457" s="71"/>
    </row>
    <row r="458" spans="1:9" ht="15.75" customHeight="1" x14ac:dyDescent="0.25">
      <c r="A458" s="71"/>
      <c r="C458" s="70"/>
      <c r="D458" s="71"/>
      <c r="E458" s="71"/>
      <c r="F458" s="71"/>
      <c r="G458" s="71"/>
      <c r="H458" s="71"/>
      <c r="I458" s="71"/>
    </row>
    <row r="459" spans="1:9" ht="15.75" customHeight="1" x14ac:dyDescent="0.25">
      <c r="A459" s="71"/>
      <c r="C459" s="70"/>
      <c r="D459" s="71"/>
      <c r="E459" s="71"/>
      <c r="F459" s="71"/>
      <c r="G459" s="71"/>
      <c r="H459" s="71"/>
      <c r="I459" s="71"/>
    </row>
    <row r="460" spans="1:9" ht="15.75" customHeight="1" x14ac:dyDescent="0.25">
      <c r="A460" s="71"/>
      <c r="C460" s="70"/>
      <c r="D460" s="71"/>
      <c r="E460" s="71"/>
      <c r="F460" s="71"/>
      <c r="G460" s="71"/>
      <c r="H460" s="71"/>
      <c r="I460" s="71"/>
    </row>
    <row r="461" spans="1:9" ht="15.75" customHeight="1" x14ac:dyDescent="0.25">
      <c r="A461" s="71"/>
      <c r="C461" s="70"/>
      <c r="D461" s="71"/>
      <c r="E461" s="71"/>
      <c r="F461" s="71"/>
      <c r="G461" s="71"/>
      <c r="H461" s="71"/>
      <c r="I461" s="71"/>
    </row>
    <row r="462" spans="1:9" ht="15.75" customHeight="1" x14ac:dyDescent="0.25">
      <c r="A462" s="71"/>
      <c r="C462" s="70"/>
      <c r="D462" s="71"/>
      <c r="E462" s="71"/>
      <c r="F462" s="71"/>
      <c r="G462" s="71"/>
      <c r="H462" s="71"/>
      <c r="I462" s="71"/>
    </row>
    <row r="463" spans="1:9" ht="15.75" customHeight="1" x14ac:dyDescent="0.25">
      <c r="A463" s="71"/>
      <c r="C463" s="70"/>
      <c r="D463" s="71"/>
      <c r="E463" s="71"/>
      <c r="F463" s="71"/>
      <c r="G463" s="71"/>
      <c r="H463" s="71"/>
      <c r="I463" s="71"/>
    </row>
    <row r="464" spans="1:9" ht="15.75" customHeight="1" x14ac:dyDescent="0.25">
      <c r="A464" s="71"/>
      <c r="C464" s="70"/>
      <c r="D464" s="71"/>
      <c r="E464" s="71"/>
      <c r="F464" s="71"/>
      <c r="G464" s="71"/>
      <c r="H464" s="71"/>
      <c r="I464" s="71"/>
    </row>
    <row r="465" spans="1:9" ht="15.75" customHeight="1" x14ac:dyDescent="0.25">
      <c r="A465" s="71"/>
      <c r="C465" s="70"/>
      <c r="D465" s="71"/>
      <c r="E465" s="71"/>
      <c r="F465" s="71"/>
      <c r="G465" s="71"/>
      <c r="H465" s="71"/>
      <c r="I465" s="71"/>
    </row>
    <row r="466" spans="1:9" ht="15.75" customHeight="1" x14ac:dyDescent="0.25">
      <c r="A466" s="71"/>
      <c r="C466" s="70"/>
      <c r="D466" s="71"/>
      <c r="E466" s="71"/>
      <c r="F466" s="71"/>
      <c r="G466" s="71"/>
      <c r="H466" s="71"/>
      <c r="I466" s="71"/>
    </row>
    <row r="467" spans="1:9" ht="15.75" customHeight="1" x14ac:dyDescent="0.25">
      <c r="A467" s="71"/>
      <c r="C467" s="70"/>
      <c r="D467" s="71"/>
      <c r="E467" s="71"/>
      <c r="F467" s="71"/>
      <c r="G467" s="71"/>
      <c r="H467" s="71"/>
      <c r="I467" s="71"/>
    </row>
    <row r="468" spans="1:9" ht="15.75" customHeight="1" x14ac:dyDescent="0.25">
      <c r="A468" s="71"/>
      <c r="C468" s="70"/>
      <c r="D468" s="71"/>
      <c r="E468" s="71"/>
      <c r="F468" s="71"/>
      <c r="G468" s="71"/>
      <c r="H468" s="71"/>
      <c r="I468" s="71"/>
    </row>
    <row r="469" spans="1:9" ht="15.75" customHeight="1" x14ac:dyDescent="0.25">
      <c r="A469" s="71"/>
      <c r="C469" s="70"/>
      <c r="D469" s="71"/>
      <c r="E469" s="71"/>
      <c r="F469" s="71"/>
      <c r="G469" s="71"/>
      <c r="H469" s="71"/>
      <c r="I469" s="71"/>
    </row>
    <row r="470" spans="1:9" ht="15.75" customHeight="1" x14ac:dyDescent="0.25">
      <c r="A470" s="71"/>
      <c r="C470" s="70"/>
      <c r="D470" s="71"/>
      <c r="E470" s="71"/>
      <c r="F470" s="71"/>
      <c r="G470" s="71"/>
      <c r="H470" s="71"/>
      <c r="I470" s="71"/>
    </row>
    <row r="471" spans="1:9" ht="15.75" customHeight="1" x14ac:dyDescent="0.25">
      <c r="A471" s="71"/>
      <c r="C471" s="70"/>
      <c r="D471" s="71"/>
      <c r="E471" s="71"/>
      <c r="F471" s="71"/>
      <c r="G471" s="71"/>
      <c r="H471" s="71"/>
      <c r="I471" s="71"/>
    </row>
    <row r="472" spans="1:9" ht="15.75" customHeight="1" x14ac:dyDescent="0.25">
      <c r="A472" s="71"/>
      <c r="C472" s="70"/>
      <c r="D472" s="71"/>
      <c r="E472" s="71"/>
      <c r="F472" s="71"/>
      <c r="G472" s="71"/>
      <c r="H472" s="71"/>
      <c r="I472" s="71"/>
    </row>
    <row r="473" spans="1:9" ht="15.75" customHeight="1" x14ac:dyDescent="0.25">
      <c r="A473" s="71"/>
      <c r="C473" s="70"/>
      <c r="D473" s="71"/>
      <c r="E473" s="71"/>
      <c r="F473" s="71"/>
      <c r="G473" s="71"/>
      <c r="H473" s="71"/>
      <c r="I473" s="71"/>
    </row>
    <row r="474" spans="1:9" ht="15.75" customHeight="1" x14ac:dyDescent="0.25">
      <c r="A474" s="71"/>
      <c r="C474" s="70"/>
      <c r="D474" s="71"/>
      <c r="E474" s="71"/>
      <c r="F474" s="71"/>
      <c r="G474" s="71"/>
      <c r="H474" s="71"/>
      <c r="I474" s="71"/>
    </row>
    <row r="475" spans="1:9" ht="15.75" customHeight="1" x14ac:dyDescent="0.25">
      <c r="A475" s="71"/>
      <c r="C475" s="70"/>
      <c r="D475" s="71"/>
      <c r="E475" s="71"/>
      <c r="F475" s="71"/>
      <c r="G475" s="71"/>
      <c r="H475" s="71"/>
      <c r="I475" s="71"/>
    </row>
    <row r="476" spans="1:9" ht="15.75" customHeight="1" x14ac:dyDescent="0.25">
      <c r="A476" s="71"/>
      <c r="C476" s="70"/>
      <c r="D476" s="71"/>
      <c r="E476" s="71"/>
      <c r="F476" s="71"/>
      <c r="G476" s="71"/>
      <c r="H476" s="71"/>
      <c r="I476" s="71"/>
    </row>
    <row r="477" spans="1:9" ht="15.75" customHeight="1" x14ac:dyDescent="0.25">
      <c r="A477" s="71"/>
      <c r="C477" s="70"/>
      <c r="D477" s="71"/>
      <c r="E477" s="71"/>
      <c r="F477" s="71"/>
      <c r="G477" s="71"/>
      <c r="H477" s="71"/>
      <c r="I477" s="71"/>
    </row>
    <row r="478" spans="1:9" ht="15.75" customHeight="1" x14ac:dyDescent="0.25">
      <c r="A478" s="71"/>
      <c r="C478" s="70"/>
      <c r="D478" s="71"/>
      <c r="E478" s="71"/>
      <c r="F478" s="71"/>
      <c r="G478" s="71"/>
      <c r="H478" s="71"/>
      <c r="I478" s="71"/>
    </row>
    <row r="479" spans="1:9" ht="15.75" customHeight="1" x14ac:dyDescent="0.25">
      <c r="A479" s="71"/>
      <c r="C479" s="70"/>
      <c r="D479" s="71"/>
      <c r="E479" s="71"/>
      <c r="F479" s="71"/>
      <c r="G479" s="71"/>
      <c r="H479" s="71"/>
      <c r="I479" s="71"/>
    </row>
    <row r="480" spans="1:9" ht="15.75" customHeight="1" x14ac:dyDescent="0.25">
      <c r="A480" s="71"/>
      <c r="C480" s="70"/>
      <c r="D480" s="71"/>
      <c r="E480" s="71"/>
      <c r="F480" s="71"/>
      <c r="G480" s="71"/>
      <c r="H480" s="71"/>
      <c r="I480" s="71"/>
    </row>
    <row r="481" spans="1:9" ht="15.75" customHeight="1" x14ac:dyDescent="0.25">
      <c r="A481" s="71"/>
      <c r="C481" s="70"/>
      <c r="D481" s="71"/>
      <c r="E481" s="71"/>
      <c r="F481" s="71"/>
      <c r="G481" s="71"/>
      <c r="H481" s="71"/>
      <c r="I481" s="71"/>
    </row>
    <row r="482" spans="1:9" ht="15.75" customHeight="1" x14ac:dyDescent="0.25">
      <c r="A482" s="71"/>
      <c r="C482" s="70"/>
      <c r="D482" s="71"/>
      <c r="E482" s="71"/>
      <c r="F482" s="71"/>
      <c r="G482" s="71"/>
      <c r="H482" s="71"/>
      <c r="I482" s="71"/>
    </row>
    <row r="483" spans="1:9" ht="15.75" customHeight="1" x14ac:dyDescent="0.25">
      <c r="A483" s="71"/>
      <c r="C483" s="70"/>
      <c r="D483" s="71"/>
      <c r="E483" s="71"/>
      <c r="F483" s="71"/>
      <c r="G483" s="71"/>
      <c r="H483" s="71"/>
      <c r="I483" s="71"/>
    </row>
    <row r="484" spans="1:9" ht="15.75" customHeight="1" x14ac:dyDescent="0.25">
      <c r="A484" s="71"/>
      <c r="C484" s="70"/>
      <c r="D484" s="71"/>
      <c r="E484" s="71"/>
      <c r="F484" s="71"/>
      <c r="G484" s="71"/>
      <c r="H484" s="71"/>
      <c r="I484" s="71"/>
    </row>
    <row r="485" spans="1:9" ht="15.75" customHeight="1" x14ac:dyDescent="0.25">
      <c r="A485" s="71"/>
      <c r="C485" s="70"/>
      <c r="D485" s="71"/>
      <c r="E485" s="71"/>
      <c r="F485" s="71"/>
      <c r="G485" s="71"/>
      <c r="H485" s="71"/>
      <c r="I485" s="71"/>
    </row>
    <row r="486" spans="1:9" ht="15.75" customHeight="1" x14ac:dyDescent="0.25">
      <c r="A486" s="71"/>
      <c r="C486" s="70"/>
      <c r="D486" s="71"/>
      <c r="E486" s="71"/>
      <c r="F486" s="71"/>
      <c r="G486" s="71"/>
      <c r="H486" s="71"/>
      <c r="I486" s="71"/>
    </row>
    <row r="487" spans="1:9" ht="15.75" customHeight="1" x14ac:dyDescent="0.25">
      <c r="A487" s="71"/>
      <c r="C487" s="70"/>
      <c r="D487" s="71"/>
      <c r="E487" s="71"/>
      <c r="F487" s="71"/>
      <c r="G487" s="71"/>
      <c r="H487" s="71"/>
      <c r="I487" s="71"/>
    </row>
    <row r="488" spans="1:9" ht="15.75" customHeight="1" x14ac:dyDescent="0.25">
      <c r="A488" s="71"/>
      <c r="C488" s="70"/>
      <c r="D488" s="71"/>
      <c r="E488" s="71"/>
      <c r="F488" s="71"/>
      <c r="G488" s="71"/>
      <c r="H488" s="71"/>
      <c r="I488" s="71"/>
    </row>
    <row r="489" spans="1:9" ht="15.75" customHeight="1" x14ac:dyDescent="0.25">
      <c r="A489" s="71"/>
      <c r="C489" s="70"/>
      <c r="D489" s="71"/>
      <c r="E489" s="71"/>
      <c r="F489" s="71"/>
      <c r="G489" s="71"/>
      <c r="H489" s="71"/>
      <c r="I489" s="71"/>
    </row>
    <row r="490" spans="1:9" ht="15.75" customHeight="1" x14ac:dyDescent="0.25">
      <c r="A490" s="71"/>
      <c r="C490" s="70"/>
      <c r="D490" s="71"/>
      <c r="E490" s="71"/>
      <c r="F490" s="71"/>
      <c r="G490" s="71"/>
      <c r="H490" s="71"/>
      <c r="I490" s="71"/>
    </row>
    <row r="491" spans="1:9" ht="15.75" customHeight="1" x14ac:dyDescent="0.25">
      <c r="A491" s="71"/>
      <c r="C491" s="70"/>
      <c r="D491" s="71"/>
      <c r="E491" s="71"/>
      <c r="F491" s="71"/>
      <c r="G491" s="71"/>
      <c r="H491" s="71"/>
      <c r="I491" s="71"/>
    </row>
    <row r="492" spans="1:9" ht="15.75" customHeight="1" x14ac:dyDescent="0.25">
      <c r="A492" s="71"/>
      <c r="C492" s="70"/>
      <c r="D492" s="71"/>
      <c r="E492" s="71"/>
      <c r="F492" s="71"/>
      <c r="G492" s="71"/>
      <c r="H492" s="71"/>
      <c r="I492" s="71"/>
    </row>
    <row r="493" spans="1:9" ht="15.75" customHeight="1" x14ac:dyDescent="0.25">
      <c r="A493" s="71"/>
      <c r="C493" s="70"/>
      <c r="D493" s="71"/>
      <c r="E493" s="71"/>
      <c r="F493" s="71"/>
      <c r="G493" s="71"/>
      <c r="H493" s="71"/>
      <c r="I493" s="71"/>
    </row>
    <row r="494" spans="1:9" ht="15.75" customHeight="1" x14ac:dyDescent="0.25">
      <c r="A494" s="71"/>
      <c r="C494" s="70"/>
      <c r="D494" s="71"/>
      <c r="E494" s="71"/>
      <c r="F494" s="71"/>
      <c r="G494" s="71"/>
      <c r="H494" s="71"/>
      <c r="I494" s="71"/>
    </row>
    <row r="495" spans="1:9" ht="15.75" customHeight="1" x14ac:dyDescent="0.25">
      <c r="A495" s="71"/>
      <c r="C495" s="70"/>
      <c r="D495" s="71"/>
      <c r="E495" s="71"/>
      <c r="F495" s="71"/>
      <c r="G495" s="71"/>
      <c r="H495" s="71"/>
      <c r="I495" s="71"/>
    </row>
    <row r="496" spans="1:9" ht="15.75" customHeight="1" x14ac:dyDescent="0.25">
      <c r="A496" s="71"/>
      <c r="C496" s="70"/>
      <c r="D496" s="71"/>
      <c r="E496" s="71"/>
      <c r="F496" s="71"/>
      <c r="G496" s="71"/>
      <c r="H496" s="71"/>
      <c r="I496" s="71"/>
    </row>
    <row r="497" spans="1:9" ht="15.75" customHeight="1" x14ac:dyDescent="0.25">
      <c r="A497" s="71"/>
      <c r="C497" s="70"/>
      <c r="D497" s="71"/>
      <c r="E497" s="71"/>
      <c r="F497" s="71"/>
      <c r="G497" s="71"/>
      <c r="H497" s="71"/>
      <c r="I497" s="71"/>
    </row>
    <row r="498" spans="1:9" ht="15.75" customHeight="1" x14ac:dyDescent="0.25">
      <c r="A498" s="71"/>
      <c r="C498" s="70"/>
      <c r="D498" s="71"/>
      <c r="E498" s="71"/>
      <c r="F498" s="71"/>
      <c r="G498" s="71"/>
      <c r="H498" s="71"/>
      <c r="I498" s="71"/>
    </row>
    <row r="499" spans="1:9" ht="15.75" customHeight="1" x14ac:dyDescent="0.25">
      <c r="A499" s="71"/>
      <c r="C499" s="70"/>
      <c r="D499" s="71"/>
      <c r="E499" s="71"/>
      <c r="F499" s="71"/>
      <c r="G499" s="71"/>
      <c r="H499" s="71"/>
      <c r="I499" s="71"/>
    </row>
    <row r="500" spans="1:9" ht="15.75" customHeight="1" x14ac:dyDescent="0.25">
      <c r="A500" s="71"/>
      <c r="C500" s="70"/>
      <c r="D500" s="71"/>
      <c r="E500" s="71"/>
      <c r="F500" s="71"/>
      <c r="G500" s="71"/>
      <c r="H500" s="71"/>
      <c r="I500" s="71"/>
    </row>
    <row r="501" spans="1:9" ht="15.75" customHeight="1" x14ac:dyDescent="0.25">
      <c r="A501" s="71"/>
      <c r="C501" s="70"/>
      <c r="D501" s="71"/>
      <c r="E501" s="71"/>
      <c r="F501" s="71"/>
      <c r="G501" s="71"/>
      <c r="H501" s="71"/>
      <c r="I501" s="71"/>
    </row>
    <row r="502" spans="1:9" ht="15.75" customHeight="1" x14ac:dyDescent="0.25">
      <c r="A502" s="71"/>
      <c r="C502" s="70"/>
      <c r="D502" s="71"/>
      <c r="E502" s="71"/>
      <c r="F502" s="71"/>
      <c r="G502" s="71"/>
      <c r="H502" s="71"/>
      <c r="I502" s="71"/>
    </row>
    <row r="503" spans="1:9" ht="15.75" customHeight="1" x14ac:dyDescent="0.25">
      <c r="A503" s="71"/>
      <c r="C503" s="70"/>
      <c r="D503" s="71"/>
      <c r="E503" s="71"/>
      <c r="F503" s="71"/>
      <c r="G503" s="71"/>
      <c r="H503" s="71"/>
      <c r="I503" s="71"/>
    </row>
    <row r="504" spans="1:9" ht="15.75" customHeight="1" x14ac:dyDescent="0.25">
      <c r="A504" s="71"/>
      <c r="C504" s="70"/>
      <c r="D504" s="71"/>
      <c r="E504" s="71"/>
      <c r="F504" s="71"/>
      <c r="G504" s="71"/>
      <c r="H504" s="71"/>
      <c r="I504" s="71"/>
    </row>
    <row r="505" spans="1:9" ht="15.75" customHeight="1" x14ac:dyDescent="0.25">
      <c r="A505" s="71"/>
      <c r="C505" s="70"/>
      <c r="D505" s="71"/>
      <c r="E505" s="71"/>
      <c r="F505" s="71"/>
      <c r="G505" s="71"/>
      <c r="H505" s="71"/>
      <c r="I505" s="71"/>
    </row>
    <row r="506" spans="1:9" ht="15.75" customHeight="1" x14ac:dyDescent="0.25">
      <c r="A506" s="71"/>
      <c r="C506" s="70"/>
      <c r="D506" s="71"/>
      <c r="E506" s="71"/>
      <c r="F506" s="71"/>
      <c r="G506" s="71"/>
      <c r="H506" s="71"/>
      <c r="I506" s="71"/>
    </row>
    <row r="507" spans="1:9" ht="15.75" customHeight="1" x14ac:dyDescent="0.25">
      <c r="A507" s="71"/>
      <c r="C507" s="70"/>
      <c r="D507" s="71"/>
      <c r="E507" s="71"/>
      <c r="F507" s="71"/>
      <c r="G507" s="71"/>
      <c r="H507" s="71"/>
      <c r="I507" s="71"/>
    </row>
    <row r="508" spans="1:9" ht="15.75" customHeight="1" x14ac:dyDescent="0.25">
      <c r="A508" s="71"/>
      <c r="C508" s="70"/>
      <c r="D508" s="71"/>
      <c r="E508" s="71"/>
      <c r="F508" s="71"/>
      <c r="G508" s="71"/>
      <c r="H508" s="71"/>
      <c r="I508" s="71"/>
    </row>
    <row r="509" spans="1:9" ht="15.75" customHeight="1" x14ac:dyDescent="0.25">
      <c r="A509" s="71"/>
      <c r="C509" s="70"/>
      <c r="D509" s="71"/>
      <c r="E509" s="71"/>
      <c r="F509" s="71"/>
      <c r="G509" s="71"/>
      <c r="H509" s="71"/>
      <c r="I509" s="71"/>
    </row>
    <row r="510" spans="1:9" ht="15.75" customHeight="1" x14ac:dyDescent="0.25">
      <c r="A510" s="71"/>
      <c r="C510" s="70"/>
      <c r="D510" s="71"/>
      <c r="E510" s="71"/>
      <c r="F510" s="71"/>
      <c r="G510" s="71"/>
      <c r="H510" s="71"/>
      <c r="I510" s="71"/>
    </row>
    <row r="511" spans="1:9" ht="15.75" customHeight="1" x14ac:dyDescent="0.25">
      <c r="A511" s="71"/>
      <c r="C511" s="70"/>
      <c r="D511" s="71"/>
      <c r="E511" s="71"/>
      <c r="F511" s="71"/>
      <c r="G511" s="71"/>
      <c r="H511" s="71"/>
      <c r="I511" s="71"/>
    </row>
    <row r="512" spans="1:9" ht="15.75" customHeight="1" x14ac:dyDescent="0.25">
      <c r="A512" s="71"/>
      <c r="C512" s="70"/>
      <c r="D512" s="71"/>
      <c r="E512" s="71"/>
      <c r="F512" s="71"/>
      <c r="G512" s="71"/>
      <c r="H512" s="71"/>
      <c r="I512" s="71"/>
    </row>
    <row r="513" spans="1:9" ht="15.75" customHeight="1" x14ac:dyDescent="0.25">
      <c r="A513" s="71"/>
      <c r="C513" s="70"/>
      <c r="D513" s="71"/>
      <c r="E513" s="71"/>
      <c r="F513" s="71"/>
      <c r="G513" s="71"/>
      <c r="H513" s="71"/>
      <c r="I513" s="71"/>
    </row>
    <row r="514" spans="1:9" ht="15.75" customHeight="1" x14ac:dyDescent="0.25">
      <c r="A514" s="71"/>
      <c r="C514" s="70"/>
      <c r="D514" s="71"/>
      <c r="E514" s="71"/>
      <c r="F514" s="71"/>
      <c r="G514" s="71"/>
      <c r="H514" s="71"/>
      <c r="I514" s="71"/>
    </row>
    <row r="515" spans="1:9" ht="15.75" customHeight="1" x14ac:dyDescent="0.25">
      <c r="A515" s="71"/>
      <c r="C515" s="70"/>
      <c r="D515" s="71"/>
      <c r="E515" s="71"/>
      <c r="F515" s="71"/>
      <c r="G515" s="71"/>
      <c r="H515" s="71"/>
      <c r="I515" s="71"/>
    </row>
    <row r="516" spans="1:9" ht="15.75" customHeight="1" x14ac:dyDescent="0.25">
      <c r="A516" s="71"/>
      <c r="C516" s="70"/>
      <c r="D516" s="71"/>
      <c r="E516" s="71"/>
      <c r="F516" s="71"/>
      <c r="G516" s="71"/>
      <c r="H516" s="71"/>
      <c r="I516" s="71"/>
    </row>
    <row r="517" spans="1:9" ht="15.75" customHeight="1" x14ac:dyDescent="0.25">
      <c r="A517" s="71"/>
      <c r="C517" s="70"/>
      <c r="D517" s="71"/>
      <c r="E517" s="71"/>
      <c r="F517" s="71"/>
      <c r="G517" s="71"/>
      <c r="H517" s="71"/>
      <c r="I517" s="71"/>
    </row>
    <row r="518" spans="1:9" ht="15.75" customHeight="1" x14ac:dyDescent="0.25">
      <c r="A518" s="71"/>
      <c r="C518" s="70"/>
      <c r="D518" s="71"/>
      <c r="E518" s="71"/>
      <c r="F518" s="71"/>
      <c r="G518" s="71"/>
      <c r="H518" s="71"/>
      <c r="I518" s="71"/>
    </row>
    <row r="519" spans="1:9" ht="15.75" customHeight="1" x14ac:dyDescent="0.25">
      <c r="A519" s="71"/>
      <c r="C519" s="70"/>
      <c r="D519" s="71"/>
      <c r="E519" s="71"/>
      <c r="F519" s="71"/>
      <c r="G519" s="71"/>
      <c r="H519" s="71"/>
      <c r="I519" s="71"/>
    </row>
    <row r="520" spans="1:9" ht="15.75" customHeight="1" x14ac:dyDescent="0.25">
      <c r="A520" s="71"/>
      <c r="C520" s="70"/>
      <c r="D520" s="71"/>
      <c r="E520" s="71"/>
      <c r="F520" s="71"/>
      <c r="G520" s="71"/>
      <c r="H520" s="71"/>
      <c r="I520" s="71"/>
    </row>
    <row r="521" spans="1:9" ht="15.75" customHeight="1" x14ac:dyDescent="0.25">
      <c r="A521" s="71"/>
      <c r="C521" s="70"/>
      <c r="D521" s="71"/>
      <c r="E521" s="71"/>
      <c r="F521" s="71"/>
      <c r="G521" s="71"/>
      <c r="H521" s="71"/>
      <c r="I521" s="71"/>
    </row>
    <row r="522" spans="1:9" ht="15.75" customHeight="1" x14ac:dyDescent="0.25">
      <c r="A522" s="71"/>
      <c r="C522" s="70"/>
      <c r="D522" s="71"/>
      <c r="E522" s="71"/>
      <c r="F522" s="71"/>
      <c r="G522" s="71"/>
      <c r="H522" s="71"/>
      <c r="I522" s="71"/>
    </row>
    <row r="523" spans="1:9" ht="15.75" customHeight="1" x14ac:dyDescent="0.25">
      <c r="A523" s="71"/>
      <c r="C523" s="70"/>
      <c r="D523" s="71"/>
      <c r="E523" s="71"/>
      <c r="F523" s="71"/>
      <c r="G523" s="71"/>
      <c r="H523" s="71"/>
      <c r="I523" s="71"/>
    </row>
    <row r="524" spans="1:9" ht="15.75" customHeight="1" x14ac:dyDescent="0.25">
      <c r="A524" s="71"/>
      <c r="C524" s="70"/>
      <c r="D524" s="71"/>
      <c r="E524" s="71"/>
      <c r="F524" s="71"/>
      <c r="G524" s="71"/>
      <c r="H524" s="71"/>
      <c r="I524" s="71"/>
    </row>
    <row r="525" spans="1:9" ht="15.75" customHeight="1" x14ac:dyDescent="0.25">
      <c r="A525" s="71"/>
      <c r="C525" s="70"/>
      <c r="D525" s="71"/>
      <c r="E525" s="71"/>
      <c r="F525" s="71"/>
      <c r="G525" s="71"/>
      <c r="H525" s="71"/>
      <c r="I525" s="71"/>
    </row>
    <row r="526" spans="1:9" ht="15.75" customHeight="1" x14ac:dyDescent="0.25">
      <c r="A526" s="71"/>
      <c r="C526" s="70"/>
      <c r="D526" s="71"/>
      <c r="E526" s="71"/>
      <c r="F526" s="71"/>
      <c r="G526" s="71"/>
      <c r="H526" s="71"/>
      <c r="I526" s="71"/>
    </row>
    <row r="527" spans="1:9" ht="15.75" customHeight="1" x14ac:dyDescent="0.25">
      <c r="A527" s="71"/>
      <c r="C527" s="70"/>
      <c r="D527" s="71"/>
      <c r="E527" s="71"/>
      <c r="F527" s="71"/>
      <c r="G527" s="71"/>
      <c r="H527" s="71"/>
      <c r="I527" s="71"/>
    </row>
    <row r="528" spans="1:9" ht="15.75" customHeight="1" x14ac:dyDescent="0.25">
      <c r="A528" s="71"/>
      <c r="C528" s="70"/>
      <c r="D528" s="71"/>
      <c r="E528" s="71"/>
      <c r="F528" s="71"/>
      <c r="G528" s="71"/>
      <c r="H528" s="71"/>
      <c r="I528" s="71"/>
    </row>
    <row r="529" spans="1:9" ht="15.75" customHeight="1" x14ac:dyDescent="0.25">
      <c r="A529" s="71"/>
      <c r="C529" s="70"/>
      <c r="D529" s="71"/>
      <c r="E529" s="71"/>
      <c r="F529" s="71"/>
      <c r="G529" s="71"/>
      <c r="H529" s="71"/>
      <c r="I529" s="71"/>
    </row>
    <row r="530" spans="1:9" ht="15.75" customHeight="1" x14ac:dyDescent="0.25">
      <c r="A530" s="71"/>
      <c r="C530" s="70"/>
      <c r="D530" s="71"/>
      <c r="E530" s="71"/>
      <c r="F530" s="71"/>
      <c r="G530" s="71"/>
      <c r="H530" s="71"/>
      <c r="I530" s="71"/>
    </row>
    <row r="531" spans="1:9" ht="15.75" customHeight="1" x14ac:dyDescent="0.25">
      <c r="A531" s="71"/>
      <c r="C531" s="70"/>
      <c r="D531" s="71"/>
      <c r="E531" s="71"/>
      <c r="F531" s="71"/>
      <c r="G531" s="71"/>
      <c r="H531" s="71"/>
      <c r="I531" s="71"/>
    </row>
    <row r="532" spans="1:9" ht="15.75" customHeight="1" x14ac:dyDescent="0.25">
      <c r="A532" s="71"/>
      <c r="C532" s="70"/>
      <c r="D532" s="71"/>
      <c r="E532" s="71"/>
      <c r="F532" s="71"/>
      <c r="G532" s="71"/>
      <c r="H532" s="71"/>
      <c r="I532" s="71"/>
    </row>
    <row r="533" spans="1:9" ht="15.75" customHeight="1" x14ac:dyDescent="0.25">
      <c r="A533" s="71"/>
      <c r="C533" s="70"/>
      <c r="D533" s="71"/>
      <c r="E533" s="71"/>
      <c r="F533" s="71"/>
      <c r="G533" s="71"/>
      <c r="H533" s="71"/>
      <c r="I533" s="71"/>
    </row>
    <row r="534" spans="1:9" ht="15.75" customHeight="1" x14ac:dyDescent="0.25">
      <c r="A534" s="71"/>
      <c r="C534" s="70"/>
      <c r="D534" s="71"/>
      <c r="E534" s="71"/>
      <c r="F534" s="71"/>
      <c r="G534" s="71"/>
      <c r="H534" s="71"/>
      <c r="I534" s="71"/>
    </row>
    <row r="535" spans="1:9" ht="15.75" customHeight="1" x14ac:dyDescent="0.25">
      <c r="A535" s="71"/>
      <c r="C535" s="70"/>
      <c r="D535" s="71"/>
      <c r="E535" s="71"/>
      <c r="F535" s="71"/>
      <c r="G535" s="71"/>
      <c r="H535" s="71"/>
      <c r="I535" s="71"/>
    </row>
    <row r="536" spans="1:9" ht="15.75" customHeight="1" x14ac:dyDescent="0.25">
      <c r="A536" s="71"/>
      <c r="C536" s="70"/>
      <c r="D536" s="71"/>
      <c r="E536" s="71"/>
      <c r="F536" s="71"/>
      <c r="G536" s="71"/>
      <c r="H536" s="71"/>
      <c r="I536" s="71"/>
    </row>
    <row r="537" spans="1:9" ht="15.75" customHeight="1" x14ac:dyDescent="0.25">
      <c r="A537" s="71"/>
      <c r="C537" s="70"/>
      <c r="D537" s="71"/>
      <c r="E537" s="71"/>
      <c r="F537" s="71"/>
      <c r="G537" s="71"/>
      <c r="H537" s="71"/>
      <c r="I537" s="71"/>
    </row>
    <row r="538" spans="1:9" ht="15.75" customHeight="1" x14ac:dyDescent="0.25">
      <c r="A538" s="71"/>
      <c r="C538" s="70"/>
      <c r="D538" s="71"/>
      <c r="E538" s="71"/>
      <c r="F538" s="71"/>
      <c r="G538" s="71"/>
      <c r="H538" s="71"/>
      <c r="I538" s="71"/>
    </row>
    <row r="539" spans="1:9" ht="15.75" customHeight="1" x14ac:dyDescent="0.25">
      <c r="A539" s="71"/>
      <c r="C539" s="70"/>
      <c r="D539" s="71"/>
      <c r="E539" s="71"/>
      <c r="F539" s="71"/>
      <c r="G539" s="71"/>
      <c r="H539" s="71"/>
      <c r="I539" s="71"/>
    </row>
    <row r="540" spans="1:9" ht="15.75" customHeight="1" x14ac:dyDescent="0.25">
      <c r="A540" s="71"/>
      <c r="C540" s="70"/>
      <c r="D540" s="71"/>
      <c r="E540" s="71"/>
      <c r="F540" s="71"/>
      <c r="G540" s="71"/>
      <c r="H540" s="71"/>
      <c r="I540" s="71"/>
    </row>
    <row r="541" spans="1:9" ht="15.75" customHeight="1" x14ac:dyDescent="0.25">
      <c r="A541" s="71"/>
      <c r="C541" s="70"/>
      <c r="D541" s="71"/>
      <c r="E541" s="71"/>
      <c r="F541" s="71"/>
      <c r="G541" s="71"/>
      <c r="H541" s="71"/>
      <c r="I541" s="71"/>
    </row>
    <row r="542" spans="1:9" ht="15.75" customHeight="1" x14ac:dyDescent="0.25">
      <c r="A542" s="71"/>
      <c r="C542" s="70"/>
      <c r="D542" s="71"/>
      <c r="E542" s="71"/>
      <c r="F542" s="71"/>
      <c r="G542" s="71"/>
      <c r="H542" s="71"/>
      <c r="I542" s="71"/>
    </row>
    <row r="543" spans="1:9" ht="15.75" customHeight="1" x14ac:dyDescent="0.25">
      <c r="A543" s="71"/>
      <c r="C543" s="70"/>
      <c r="D543" s="71"/>
      <c r="E543" s="71"/>
      <c r="F543" s="71"/>
      <c r="G543" s="71"/>
      <c r="H543" s="71"/>
      <c r="I543" s="71"/>
    </row>
    <row r="544" spans="1:9" ht="15.75" customHeight="1" x14ac:dyDescent="0.25">
      <c r="A544" s="71"/>
      <c r="C544" s="70"/>
      <c r="D544" s="71"/>
      <c r="E544" s="71"/>
      <c r="F544" s="71"/>
      <c r="G544" s="71"/>
      <c r="H544" s="71"/>
      <c r="I544" s="71"/>
    </row>
    <row r="545" spans="1:9" ht="15.75" customHeight="1" x14ac:dyDescent="0.25">
      <c r="A545" s="71"/>
      <c r="C545" s="70"/>
      <c r="D545" s="71"/>
      <c r="E545" s="71"/>
      <c r="F545" s="71"/>
      <c r="G545" s="71"/>
      <c r="H545" s="71"/>
      <c r="I545" s="71"/>
    </row>
    <row r="546" spans="1:9" ht="15.75" customHeight="1" x14ac:dyDescent="0.25">
      <c r="A546" s="71"/>
      <c r="C546" s="70"/>
      <c r="D546" s="71"/>
      <c r="E546" s="71"/>
      <c r="F546" s="71"/>
      <c r="G546" s="71"/>
      <c r="H546" s="71"/>
      <c r="I546" s="71"/>
    </row>
    <row r="547" spans="1:9" ht="15.75" customHeight="1" x14ac:dyDescent="0.25">
      <c r="A547" s="71"/>
      <c r="C547" s="70"/>
      <c r="D547" s="71"/>
      <c r="E547" s="71"/>
      <c r="F547" s="71"/>
      <c r="G547" s="71"/>
      <c r="H547" s="71"/>
      <c r="I547" s="71"/>
    </row>
    <row r="548" spans="1:9" ht="15.75" customHeight="1" x14ac:dyDescent="0.25">
      <c r="A548" s="71"/>
      <c r="C548" s="70"/>
      <c r="D548" s="71"/>
      <c r="E548" s="71"/>
      <c r="F548" s="71"/>
      <c r="G548" s="71"/>
      <c r="H548" s="71"/>
      <c r="I548" s="71"/>
    </row>
    <row r="549" spans="1:9" ht="15.75" customHeight="1" x14ac:dyDescent="0.25">
      <c r="A549" s="71"/>
      <c r="C549" s="70"/>
      <c r="D549" s="71"/>
      <c r="E549" s="71"/>
      <c r="F549" s="71"/>
      <c r="G549" s="71"/>
      <c r="H549" s="71"/>
      <c r="I549" s="71"/>
    </row>
    <row r="550" spans="1:9" ht="15.75" customHeight="1" x14ac:dyDescent="0.25">
      <c r="A550" s="71"/>
      <c r="C550" s="70"/>
      <c r="D550" s="71"/>
      <c r="E550" s="71"/>
      <c r="F550" s="71"/>
      <c r="G550" s="71"/>
      <c r="H550" s="71"/>
      <c r="I550" s="71"/>
    </row>
    <row r="551" spans="1:9" ht="15.75" customHeight="1" x14ac:dyDescent="0.25">
      <c r="A551" s="71"/>
      <c r="C551" s="70"/>
      <c r="D551" s="71"/>
      <c r="E551" s="71"/>
      <c r="F551" s="71"/>
      <c r="G551" s="71"/>
      <c r="H551" s="71"/>
      <c r="I551" s="71"/>
    </row>
    <row r="552" spans="1:9" ht="15.75" customHeight="1" x14ac:dyDescent="0.25">
      <c r="A552" s="71"/>
      <c r="C552" s="70"/>
      <c r="D552" s="71"/>
      <c r="E552" s="71"/>
      <c r="F552" s="71"/>
      <c r="G552" s="71"/>
      <c r="H552" s="71"/>
      <c r="I552" s="71"/>
    </row>
    <row r="553" spans="1:9" ht="15.75" customHeight="1" x14ac:dyDescent="0.25">
      <c r="A553" s="71"/>
      <c r="C553" s="70"/>
      <c r="D553" s="71"/>
      <c r="E553" s="71"/>
      <c r="F553" s="71"/>
      <c r="G553" s="71"/>
      <c r="H553" s="71"/>
      <c r="I553" s="71"/>
    </row>
    <row r="554" spans="1:9" ht="15.75" customHeight="1" x14ac:dyDescent="0.25">
      <c r="A554" s="71"/>
      <c r="C554" s="70"/>
      <c r="D554" s="71"/>
      <c r="E554" s="71"/>
      <c r="F554" s="71"/>
      <c r="G554" s="71"/>
      <c r="H554" s="71"/>
      <c r="I554" s="71"/>
    </row>
    <row r="555" spans="1:9" ht="15.75" customHeight="1" x14ac:dyDescent="0.25">
      <c r="A555" s="71"/>
      <c r="C555" s="70"/>
      <c r="D555" s="71"/>
      <c r="E555" s="71"/>
      <c r="F555" s="71"/>
      <c r="G555" s="71"/>
      <c r="H555" s="71"/>
      <c r="I555" s="71"/>
    </row>
    <row r="556" spans="1:9" ht="15.75" customHeight="1" x14ac:dyDescent="0.25">
      <c r="A556" s="71"/>
      <c r="C556" s="70"/>
      <c r="D556" s="71"/>
      <c r="E556" s="71"/>
      <c r="F556" s="71"/>
      <c r="G556" s="71"/>
      <c r="H556" s="71"/>
      <c r="I556" s="71"/>
    </row>
    <row r="557" spans="1:9" ht="15.75" customHeight="1" x14ac:dyDescent="0.25">
      <c r="A557" s="71"/>
      <c r="C557" s="70"/>
      <c r="D557" s="71"/>
      <c r="E557" s="71"/>
      <c r="F557" s="71"/>
      <c r="G557" s="71"/>
      <c r="H557" s="71"/>
      <c r="I557" s="71"/>
    </row>
    <row r="558" spans="1:9" ht="15.75" customHeight="1" x14ac:dyDescent="0.25">
      <c r="A558" s="71"/>
      <c r="C558" s="70"/>
      <c r="D558" s="71"/>
      <c r="E558" s="71"/>
      <c r="F558" s="71"/>
      <c r="G558" s="71"/>
      <c r="H558" s="71"/>
      <c r="I558" s="71"/>
    </row>
    <row r="559" spans="1:9" ht="15.75" customHeight="1" x14ac:dyDescent="0.25">
      <c r="A559" s="71"/>
      <c r="C559" s="70"/>
      <c r="D559" s="71"/>
      <c r="E559" s="71"/>
      <c r="F559" s="71"/>
      <c r="G559" s="71"/>
      <c r="H559" s="71"/>
      <c r="I559" s="71"/>
    </row>
    <row r="560" spans="1:9" ht="15.75" customHeight="1" x14ac:dyDescent="0.25">
      <c r="A560" s="71"/>
      <c r="C560" s="70"/>
      <c r="D560" s="71"/>
      <c r="E560" s="71"/>
      <c r="F560" s="71"/>
      <c r="G560" s="71"/>
      <c r="H560" s="71"/>
      <c r="I560" s="71"/>
    </row>
    <row r="561" spans="1:9" ht="15.75" customHeight="1" x14ac:dyDescent="0.25">
      <c r="A561" s="71"/>
      <c r="C561" s="70"/>
      <c r="D561" s="71"/>
      <c r="E561" s="71"/>
      <c r="F561" s="71"/>
      <c r="G561" s="71"/>
      <c r="H561" s="71"/>
      <c r="I561" s="71"/>
    </row>
    <row r="562" spans="1:9" ht="15.75" customHeight="1" x14ac:dyDescent="0.25">
      <c r="A562" s="71"/>
      <c r="C562" s="70"/>
      <c r="D562" s="71"/>
      <c r="E562" s="71"/>
      <c r="F562" s="71"/>
      <c r="G562" s="71"/>
      <c r="H562" s="71"/>
      <c r="I562" s="71"/>
    </row>
    <row r="563" spans="1:9" ht="15.75" customHeight="1" x14ac:dyDescent="0.25">
      <c r="A563" s="71"/>
      <c r="C563" s="70"/>
      <c r="D563" s="71"/>
      <c r="E563" s="71"/>
      <c r="F563" s="71"/>
      <c r="G563" s="71"/>
      <c r="H563" s="71"/>
      <c r="I563" s="71"/>
    </row>
    <row r="564" spans="1:9" ht="15.75" customHeight="1" x14ac:dyDescent="0.25">
      <c r="A564" s="71"/>
      <c r="C564" s="70"/>
      <c r="D564" s="71"/>
      <c r="E564" s="71"/>
      <c r="F564" s="71"/>
      <c r="G564" s="71"/>
      <c r="H564" s="71"/>
      <c r="I564" s="71"/>
    </row>
    <row r="565" spans="1:9" ht="15.75" customHeight="1" x14ac:dyDescent="0.25">
      <c r="A565" s="71"/>
      <c r="C565" s="70"/>
      <c r="D565" s="71"/>
      <c r="E565" s="71"/>
      <c r="F565" s="71"/>
      <c r="G565" s="71"/>
      <c r="H565" s="71"/>
      <c r="I565" s="71"/>
    </row>
    <row r="566" spans="1:9" ht="15.75" customHeight="1" x14ac:dyDescent="0.25">
      <c r="A566" s="71"/>
      <c r="C566" s="70"/>
      <c r="D566" s="71"/>
      <c r="E566" s="71"/>
      <c r="F566" s="71"/>
      <c r="G566" s="71"/>
      <c r="H566" s="71"/>
      <c r="I566" s="71"/>
    </row>
    <row r="567" spans="1:9" ht="15.75" customHeight="1" x14ac:dyDescent="0.25">
      <c r="A567" s="71"/>
      <c r="C567" s="70"/>
      <c r="D567" s="71"/>
      <c r="E567" s="71"/>
      <c r="F567" s="71"/>
      <c r="G567" s="71"/>
      <c r="H567" s="71"/>
      <c r="I567" s="71"/>
    </row>
    <row r="568" spans="1:9" ht="15.75" customHeight="1" x14ac:dyDescent="0.25">
      <c r="A568" s="71"/>
      <c r="C568" s="70"/>
      <c r="D568" s="71"/>
      <c r="E568" s="71"/>
      <c r="F568" s="71"/>
      <c r="G568" s="71"/>
      <c r="H568" s="71"/>
      <c r="I568" s="71"/>
    </row>
    <row r="569" spans="1:9" ht="15.75" customHeight="1" x14ac:dyDescent="0.25">
      <c r="A569" s="71"/>
      <c r="C569" s="70"/>
      <c r="D569" s="71"/>
      <c r="E569" s="71"/>
      <c r="F569" s="71"/>
      <c r="G569" s="71"/>
      <c r="H569" s="71"/>
      <c r="I569" s="71"/>
    </row>
    <row r="570" spans="1:9" ht="15.75" customHeight="1" x14ac:dyDescent="0.25">
      <c r="A570" s="71"/>
      <c r="C570" s="70"/>
      <c r="D570" s="71"/>
      <c r="E570" s="71"/>
      <c r="F570" s="71"/>
      <c r="G570" s="71"/>
      <c r="H570" s="71"/>
      <c r="I570" s="71"/>
    </row>
    <row r="571" spans="1:9" ht="15.75" customHeight="1" x14ac:dyDescent="0.25">
      <c r="A571" s="71"/>
      <c r="C571" s="70"/>
      <c r="D571" s="71"/>
      <c r="E571" s="71"/>
      <c r="F571" s="71"/>
      <c r="G571" s="71"/>
      <c r="H571" s="71"/>
      <c r="I571" s="71"/>
    </row>
    <row r="572" spans="1:9" ht="15.75" customHeight="1" x14ac:dyDescent="0.25">
      <c r="A572" s="71"/>
      <c r="C572" s="70"/>
      <c r="D572" s="71"/>
      <c r="E572" s="71"/>
      <c r="F572" s="71"/>
      <c r="G572" s="71"/>
      <c r="H572" s="71"/>
      <c r="I572" s="71"/>
    </row>
    <row r="573" spans="1:9" ht="15.75" customHeight="1" x14ac:dyDescent="0.25">
      <c r="A573" s="71"/>
      <c r="C573" s="70"/>
      <c r="D573" s="71"/>
      <c r="E573" s="71"/>
      <c r="F573" s="71"/>
      <c r="G573" s="71"/>
      <c r="H573" s="71"/>
      <c r="I573" s="71"/>
    </row>
    <row r="574" spans="1:9" ht="15.75" customHeight="1" x14ac:dyDescent="0.25">
      <c r="A574" s="71"/>
      <c r="C574" s="70"/>
      <c r="D574" s="71"/>
      <c r="E574" s="71"/>
      <c r="F574" s="71"/>
      <c r="G574" s="71"/>
      <c r="H574" s="71"/>
      <c r="I574" s="71"/>
    </row>
    <row r="575" spans="1:9" ht="15.75" customHeight="1" x14ac:dyDescent="0.25">
      <c r="A575" s="71"/>
      <c r="C575" s="70"/>
      <c r="D575" s="71"/>
      <c r="E575" s="71"/>
      <c r="F575" s="71"/>
      <c r="G575" s="71"/>
      <c r="H575" s="71"/>
      <c r="I575" s="71"/>
    </row>
    <row r="576" spans="1:9" ht="15.75" customHeight="1" x14ac:dyDescent="0.25">
      <c r="A576" s="71"/>
      <c r="C576" s="70"/>
      <c r="D576" s="71"/>
      <c r="E576" s="71"/>
      <c r="F576" s="71"/>
      <c r="G576" s="71"/>
      <c r="H576" s="71"/>
      <c r="I576" s="71"/>
    </row>
    <row r="577" spans="1:9" ht="15.75" customHeight="1" x14ac:dyDescent="0.25">
      <c r="A577" s="71"/>
      <c r="C577" s="70"/>
      <c r="D577" s="71"/>
      <c r="E577" s="71"/>
      <c r="F577" s="71"/>
      <c r="G577" s="71"/>
      <c r="H577" s="71"/>
      <c r="I577" s="71"/>
    </row>
    <row r="578" spans="1:9" ht="15.75" customHeight="1" x14ac:dyDescent="0.25">
      <c r="A578" s="71"/>
      <c r="C578" s="70"/>
      <c r="D578" s="71"/>
      <c r="E578" s="71"/>
      <c r="F578" s="71"/>
      <c r="G578" s="71"/>
      <c r="H578" s="71"/>
      <c r="I578" s="71"/>
    </row>
    <row r="579" spans="1:9" ht="15.75" customHeight="1" x14ac:dyDescent="0.25">
      <c r="A579" s="71"/>
      <c r="C579" s="70"/>
      <c r="D579" s="71"/>
      <c r="E579" s="71"/>
      <c r="F579" s="71"/>
      <c r="G579" s="71"/>
      <c r="H579" s="71"/>
      <c r="I579" s="71"/>
    </row>
    <row r="580" spans="1:9" ht="15.75" customHeight="1" x14ac:dyDescent="0.25">
      <c r="A580" s="71"/>
      <c r="C580" s="70"/>
      <c r="D580" s="71"/>
      <c r="E580" s="71"/>
      <c r="F580" s="71"/>
      <c r="G580" s="71"/>
      <c r="H580" s="71"/>
      <c r="I580" s="71"/>
    </row>
    <row r="581" spans="1:9" ht="15.75" customHeight="1" x14ac:dyDescent="0.25">
      <c r="A581" s="71"/>
      <c r="C581" s="70"/>
      <c r="D581" s="71"/>
      <c r="E581" s="71"/>
      <c r="F581" s="71"/>
      <c r="G581" s="71"/>
      <c r="H581" s="71"/>
      <c r="I581" s="71"/>
    </row>
    <row r="582" spans="1:9" ht="15.75" customHeight="1" x14ac:dyDescent="0.25">
      <c r="A582" s="71"/>
      <c r="C582" s="70"/>
      <c r="D582" s="71"/>
      <c r="E582" s="71"/>
      <c r="F582" s="71"/>
      <c r="G582" s="71"/>
      <c r="H582" s="71"/>
      <c r="I582" s="71"/>
    </row>
    <row r="583" spans="1:9" ht="15.75" customHeight="1" x14ac:dyDescent="0.25">
      <c r="A583" s="71"/>
      <c r="C583" s="70"/>
      <c r="D583" s="71"/>
      <c r="E583" s="71"/>
      <c r="F583" s="71"/>
      <c r="G583" s="71"/>
      <c r="H583" s="71"/>
      <c r="I583" s="71"/>
    </row>
    <row r="584" spans="1:9" ht="15.75" customHeight="1" x14ac:dyDescent="0.25">
      <c r="A584" s="71"/>
      <c r="C584" s="70"/>
      <c r="D584" s="71"/>
      <c r="E584" s="71"/>
      <c r="F584" s="71"/>
      <c r="G584" s="71"/>
      <c r="H584" s="71"/>
      <c r="I584" s="71"/>
    </row>
    <row r="585" spans="1:9" ht="15.75" customHeight="1" x14ac:dyDescent="0.25">
      <c r="A585" s="71"/>
      <c r="C585" s="70"/>
      <c r="D585" s="71"/>
      <c r="E585" s="71"/>
      <c r="F585" s="71"/>
      <c r="G585" s="71"/>
      <c r="H585" s="71"/>
      <c r="I585" s="71"/>
    </row>
    <row r="586" spans="1:9" ht="15.75" customHeight="1" x14ac:dyDescent="0.25">
      <c r="A586" s="71"/>
      <c r="C586" s="70"/>
      <c r="D586" s="71"/>
      <c r="E586" s="71"/>
      <c r="F586" s="71"/>
      <c r="G586" s="71"/>
      <c r="H586" s="71"/>
      <c r="I586" s="71"/>
    </row>
    <row r="587" spans="1:9" ht="15.75" customHeight="1" x14ac:dyDescent="0.25">
      <c r="A587" s="71"/>
      <c r="C587" s="70"/>
      <c r="D587" s="71"/>
      <c r="E587" s="71"/>
      <c r="F587" s="71"/>
      <c r="G587" s="71"/>
      <c r="H587" s="71"/>
      <c r="I587" s="71"/>
    </row>
    <row r="588" spans="1:9" ht="15.75" customHeight="1" x14ac:dyDescent="0.25">
      <c r="A588" s="71"/>
      <c r="C588" s="70"/>
      <c r="D588" s="71"/>
      <c r="E588" s="71"/>
      <c r="F588" s="71"/>
      <c r="G588" s="71"/>
      <c r="H588" s="71"/>
      <c r="I588" s="71"/>
    </row>
    <row r="589" spans="1:9" ht="15.75" customHeight="1" x14ac:dyDescent="0.25">
      <c r="A589" s="71"/>
      <c r="C589" s="70"/>
      <c r="D589" s="71"/>
      <c r="E589" s="71"/>
      <c r="F589" s="71"/>
      <c r="G589" s="71"/>
      <c r="H589" s="71"/>
      <c r="I589" s="71"/>
    </row>
    <row r="590" spans="1:9" ht="15.75" customHeight="1" x14ac:dyDescent="0.25">
      <c r="A590" s="71"/>
      <c r="C590" s="70"/>
      <c r="D590" s="71"/>
      <c r="E590" s="71"/>
      <c r="F590" s="71"/>
      <c r="G590" s="71"/>
      <c r="H590" s="71"/>
      <c r="I590" s="71"/>
    </row>
    <row r="591" spans="1:9" ht="15.75" customHeight="1" x14ac:dyDescent="0.25">
      <c r="A591" s="71"/>
      <c r="C591" s="70"/>
      <c r="D591" s="71"/>
      <c r="E591" s="71"/>
      <c r="F591" s="71"/>
      <c r="G591" s="71"/>
      <c r="H591" s="71"/>
      <c r="I591" s="71"/>
    </row>
    <row r="592" spans="1:9" ht="15.75" customHeight="1" x14ac:dyDescent="0.25">
      <c r="A592" s="71"/>
      <c r="C592" s="70"/>
      <c r="D592" s="71"/>
      <c r="E592" s="71"/>
      <c r="F592" s="71"/>
      <c r="G592" s="71"/>
      <c r="H592" s="71"/>
      <c r="I592" s="71"/>
    </row>
    <row r="593" spans="1:9" ht="15.75" customHeight="1" x14ac:dyDescent="0.25">
      <c r="A593" s="71"/>
      <c r="C593" s="70"/>
      <c r="D593" s="71"/>
      <c r="E593" s="71"/>
      <c r="F593" s="71"/>
      <c r="G593" s="71"/>
      <c r="H593" s="71"/>
      <c r="I593" s="71"/>
    </row>
    <row r="594" spans="1:9" ht="15.75" customHeight="1" x14ac:dyDescent="0.25">
      <c r="A594" s="71"/>
      <c r="C594" s="70"/>
      <c r="D594" s="71"/>
      <c r="E594" s="71"/>
      <c r="F594" s="71"/>
      <c r="G594" s="71"/>
      <c r="H594" s="71"/>
      <c r="I594" s="71"/>
    </row>
    <row r="595" spans="1:9" ht="15.75" customHeight="1" x14ac:dyDescent="0.25">
      <c r="A595" s="71"/>
      <c r="C595" s="70"/>
      <c r="D595" s="71"/>
      <c r="E595" s="71"/>
      <c r="F595" s="71"/>
      <c r="G595" s="71"/>
      <c r="H595" s="71"/>
      <c r="I595" s="71"/>
    </row>
    <row r="596" spans="1:9" ht="15.75" customHeight="1" x14ac:dyDescent="0.25">
      <c r="A596" s="71"/>
      <c r="C596" s="70"/>
      <c r="D596" s="71"/>
      <c r="E596" s="71"/>
      <c r="F596" s="71"/>
      <c r="G596" s="71"/>
      <c r="H596" s="71"/>
      <c r="I596" s="71"/>
    </row>
    <row r="597" spans="1:9" ht="15.75" customHeight="1" x14ac:dyDescent="0.25">
      <c r="A597" s="71"/>
      <c r="C597" s="70"/>
      <c r="D597" s="71"/>
      <c r="E597" s="71"/>
      <c r="F597" s="71"/>
      <c r="G597" s="71"/>
      <c r="H597" s="71"/>
      <c r="I597" s="71"/>
    </row>
    <row r="598" spans="1:9" ht="15.75" customHeight="1" x14ac:dyDescent="0.25">
      <c r="A598" s="71"/>
      <c r="C598" s="70"/>
      <c r="D598" s="71"/>
      <c r="E598" s="71"/>
      <c r="F598" s="71"/>
      <c r="G598" s="71"/>
      <c r="H598" s="71"/>
      <c r="I598" s="71"/>
    </row>
    <row r="599" spans="1:9" ht="15.75" customHeight="1" x14ac:dyDescent="0.25">
      <c r="A599" s="71"/>
      <c r="C599" s="70"/>
      <c r="D599" s="71"/>
      <c r="E599" s="71"/>
      <c r="F599" s="71"/>
      <c r="G599" s="71"/>
      <c r="H599" s="71"/>
      <c r="I599" s="71"/>
    </row>
    <row r="600" spans="1:9" ht="15.75" customHeight="1" x14ac:dyDescent="0.25">
      <c r="A600" s="71"/>
      <c r="C600" s="70"/>
      <c r="D600" s="71"/>
      <c r="E600" s="71"/>
      <c r="F600" s="71"/>
      <c r="G600" s="71"/>
      <c r="H600" s="71"/>
      <c r="I600" s="71"/>
    </row>
    <row r="601" spans="1:9" ht="15.75" customHeight="1" x14ac:dyDescent="0.25">
      <c r="A601" s="71"/>
      <c r="C601" s="70"/>
      <c r="D601" s="71"/>
      <c r="E601" s="71"/>
      <c r="F601" s="71"/>
      <c r="G601" s="71"/>
      <c r="H601" s="71"/>
      <c r="I601" s="71"/>
    </row>
    <row r="602" spans="1:9" ht="15.75" customHeight="1" x14ac:dyDescent="0.25">
      <c r="A602" s="71"/>
      <c r="C602" s="70"/>
      <c r="D602" s="71"/>
      <c r="E602" s="71"/>
      <c r="F602" s="71"/>
      <c r="G602" s="71"/>
      <c r="H602" s="71"/>
      <c r="I602" s="71"/>
    </row>
    <row r="603" spans="1:9" ht="15.75" customHeight="1" x14ac:dyDescent="0.25">
      <c r="A603" s="71"/>
      <c r="C603" s="70"/>
      <c r="D603" s="71"/>
      <c r="E603" s="71"/>
      <c r="F603" s="71"/>
      <c r="G603" s="71"/>
      <c r="H603" s="71"/>
      <c r="I603" s="71"/>
    </row>
    <row r="604" spans="1:9" ht="15.75" customHeight="1" x14ac:dyDescent="0.25">
      <c r="A604" s="71"/>
      <c r="C604" s="70"/>
      <c r="D604" s="71"/>
      <c r="E604" s="71"/>
      <c r="F604" s="71"/>
      <c r="G604" s="71"/>
      <c r="H604" s="71"/>
      <c r="I604" s="71"/>
    </row>
    <row r="605" spans="1:9" ht="15.75" customHeight="1" x14ac:dyDescent="0.25">
      <c r="A605" s="71"/>
      <c r="C605" s="70"/>
      <c r="D605" s="71"/>
      <c r="E605" s="71"/>
      <c r="F605" s="71"/>
      <c r="G605" s="71"/>
      <c r="H605" s="71"/>
      <c r="I605" s="71"/>
    </row>
    <row r="606" spans="1:9" ht="15.75" customHeight="1" x14ac:dyDescent="0.25">
      <c r="A606" s="71"/>
      <c r="C606" s="70"/>
      <c r="D606" s="71"/>
      <c r="E606" s="71"/>
      <c r="F606" s="71"/>
      <c r="G606" s="71"/>
      <c r="H606" s="71"/>
      <c r="I606" s="71"/>
    </row>
    <row r="607" spans="1:9" ht="15.75" customHeight="1" x14ac:dyDescent="0.25">
      <c r="A607" s="71"/>
      <c r="C607" s="70"/>
      <c r="D607" s="71"/>
      <c r="E607" s="71"/>
      <c r="F607" s="71"/>
      <c r="G607" s="71"/>
      <c r="H607" s="71"/>
      <c r="I607" s="71"/>
    </row>
    <row r="608" spans="1:9" ht="15.75" customHeight="1" x14ac:dyDescent="0.25">
      <c r="A608" s="71"/>
      <c r="C608" s="70"/>
      <c r="D608" s="71"/>
      <c r="E608" s="71"/>
      <c r="F608" s="71"/>
      <c r="G608" s="71"/>
      <c r="H608" s="71"/>
      <c r="I608" s="71"/>
    </row>
    <row r="609" spans="1:9" ht="15.75" customHeight="1" x14ac:dyDescent="0.25">
      <c r="A609" s="71"/>
      <c r="C609" s="70"/>
      <c r="D609" s="71"/>
      <c r="E609" s="71"/>
      <c r="F609" s="71"/>
      <c r="G609" s="71"/>
      <c r="H609" s="71"/>
      <c r="I609" s="71"/>
    </row>
    <row r="610" spans="1:9" ht="15.75" customHeight="1" x14ac:dyDescent="0.25">
      <c r="A610" s="71"/>
      <c r="C610" s="70"/>
      <c r="D610" s="71"/>
      <c r="E610" s="71"/>
      <c r="F610" s="71"/>
      <c r="G610" s="71"/>
      <c r="H610" s="71"/>
      <c r="I610" s="71"/>
    </row>
    <row r="611" spans="1:9" ht="15.75" customHeight="1" x14ac:dyDescent="0.25">
      <c r="A611" s="71"/>
      <c r="C611" s="70"/>
      <c r="D611" s="71"/>
      <c r="E611" s="71"/>
      <c r="F611" s="71"/>
      <c r="G611" s="71"/>
      <c r="H611" s="71"/>
      <c r="I611" s="71"/>
    </row>
    <row r="612" spans="1:9" ht="15.75" customHeight="1" x14ac:dyDescent="0.25">
      <c r="A612" s="71"/>
      <c r="C612" s="70"/>
      <c r="D612" s="71"/>
      <c r="E612" s="71"/>
      <c r="F612" s="71"/>
      <c r="G612" s="71"/>
      <c r="H612" s="71"/>
      <c r="I612" s="71"/>
    </row>
    <row r="613" spans="1:9" ht="15.75" customHeight="1" x14ac:dyDescent="0.25">
      <c r="A613" s="71"/>
      <c r="C613" s="70"/>
      <c r="D613" s="71"/>
      <c r="E613" s="71"/>
      <c r="F613" s="71"/>
      <c r="G613" s="71"/>
      <c r="H613" s="71"/>
      <c r="I613" s="71"/>
    </row>
    <row r="614" spans="1:9" ht="15.75" customHeight="1" x14ac:dyDescent="0.25">
      <c r="A614" s="71"/>
      <c r="C614" s="70"/>
      <c r="D614" s="71"/>
      <c r="E614" s="71"/>
      <c r="F614" s="71"/>
      <c r="G614" s="71"/>
      <c r="H614" s="71"/>
      <c r="I614" s="71"/>
    </row>
    <row r="615" spans="1:9" ht="15.75" customHeight="1" x14ac:dyDescent="0.25">
      <c r="A615" s="71"/>
      <c r="C615" s="70"/>
      <c r="D615" s="71"/>
      <c r="E615" s="71"/>
      <c r="F615" s="71"/>
      <c r="G615" s="71"/>
      <c r="H615" s="71"/>
      <c r="I615" s="71"/>
    </row>
    <row r="616" spans="1:9" ht="15.75" customHeight="1" x14ac:dyDescent="0.25">
      <c r="A616" s="71"/>
      <c r="C616" s="70"/>
      <c r="D616" s="71"/>
      <c r="E616" s="71"/>
      <c r="F616" s="71"/>
      <c r="G616" s="71"/>
      <c r="H616" s="71"/>
      <c r="I616" s="71"/>
    </row>
    <row r="617" spans="1:9" ht="15.75" customHeight="1" x14ac:dyDescent="0.25">
      <c r="A617" s="71"/>
      <c r="C617" s="70"/>
      <c r="D617" s="71"/>
      <c r="E617" s="71"/>
      <c r="F617" s="71"/>
      <c r="G617" s="71"/>
      <c r="H617" s="71"/>
      <c r="I617" s="71"/>
    </row>
    <row r="618" spans="1:9" ht="15.75" customHeight="1" x14ac:dyDescent="0.25">
      <c r="A618" s="71"/>
      <c r="C618" s="70"/>
      <c r="D618" s="71"/>
      <c r="E618" s="71"/>
      <c r="F618" s="71"/>
      <c r="G618" s="71"/>
      <c r="H618" s="71"/>
      <c r="I618" s="71"/>
    </row>
    <row r="619" spans="1:9" ht="15.75" customHeight="1" x14ac:dyDescent="0.25">
      <c r="A619" s="71"/>
      <c r="C619" s="70"/>
      <c r="D619" s="71"/>
      <c r="E619" s="71"/>
      <c r="F619" s="71"/>
      <c r="G619" s="71"/>
      <c r="H619" s="71"/>
      <c r="I619" s="71"/>
    </row>
    <row r="620" spans="1:9" ht="15.75" customHeight="1" x14ac:dyDescent="0.25">
      <c r="A620" s="71"/>
      <c r="C620" s="70"/>
      <c r="D620" s="71"/>
      <c r="E620" s="71"/>
      <c r="F620" s="71"/>
      <c r="G620" s="71"/>
      <c r="H620" s="71"/>
      <c r="I620" s="71"/>
    </row>
    <row r="621" spans="1:9" ht="15.75" customHeight="1" x14ac:dyDescent="0.25">
      <c r="A621" s="71"/>
      <c r="C621" s="70"/>
      <c r="D621" s="71"/>
      <c r="E621" s="71"/>
      <c r="F621" s="71"/>
      <c r="G621" s="71"/>
      <c r="H621" s="71"/>
      <c r="I621" s="71"/>
    </row>
    <row r="622" spans="1:9" ht="15.75" customHeight="1" x14ac:dyDescent="0.25">
      <c r="A622" s="71"/>
      <c r="C622" s="70"/>
      <c r="D622" s="71"/>
      <c r="E622" s="71"/>
      <c r="F622" s="71"/>
      <c r="G622" s="71"/>
      <c r="H622" s="71"/>
      <c r="I622" s="71"/>
    </row>
    <row r="623" spans="1:9" ht="15.75" customHeight="1" x14ac:dyDescent="0.25">
      <c r="A623" s="71"/>
      <c r="C623" s="70"/>
      <c r="D623" s="71"/>
      <c r="E623" s="71"/>
      <c r="F623" s="71"/>
      <c r="G623" s="71"/>
      <c r="H623" s="71"/>
      <c r="I623" s="71"/>
    </row>
    <row r="624" spans="1:9" ht="15.75" customHeight="1" x14ac:dyDescent="0.25">
      <c r="A624" s="71"/>
      <c r="C624" s="70"/>
      <c r="D624" s="71"/>
      <c r="E624" s="71"/>
      <c r="F624" s="71"/>
      <c r="G624" s="71"/>
      <c r="H624" s="71"/>
      <c r="I624" s="71"/>
    </row>
    <row r="625" spans="1:9" ht="15.75" customHeight="1" x14ac:dyDescent="0.25">
      <c r="A625" s="71"/>
      <c r="C625" s="70"/>
      <c r="D625" s="71"/>
      <c r="E625" s="71"/>
      <c r="F625" s="71"/>
      <c r="G625" s="71"/>
      <c r="H625" s="71"/>
      <c r="I625" s="71"/>
    </row>
    <row r="626" spans="1:9" ht="15.75" customHeight="1" x14ac:dyDescent="0.25">
      <c r="A626" s="71"/>
      <c r="C626" s="70"/>
      <c r="D626" s="71"/>
      <c r="E626" s="71"/>
      <c r="F626" s="71"/>
      <c r="G626" s="71"/>
      <c r="H626" s="71"/>
      <c r="I626" s="71"/>
    </row>
    <row r="627" spans="1:9" ht="15.75" customHeight="1" x14ac:dyDescent="0.25">
      <c r="A627" s="71"/>
      <c r="C627" s="70"/>
      <c r="D627" s="71"/>
      <c r="E627" s="71"/>
      <c r="F627" s="71"/>
      <c r="G627" s="71"/>
      <c r="H627" s="71"/>
      <c r="I627" s="71"/>
    </row>
    <row r="628" spans="1:9" ht="15.75" customHeight="1" x14ac:dyDescent="0.25">
      <c r="A628" s="71"/>
      <c r="C628" s="70"/>
      <c r="D628" s="71"/>
      <c r="E628" s="71"/>
      <c r="F628" s="71"/>
      <c r="G628" s="71"/>
      <c r="H628" s="71"/>
      <c r="I628" s="71"/>
    </row>
    <row r="629" spans="1:9" ht="15.75" customHeight="1" x14ac:dyDescent="0.25">
      <c r="A629" s="71"/>
      <c r="C629" s="70"/>
      <c r="D629" s="71"/>
      <c r="E629" s="71"/>
      <c r="F629" s="71"/>
      <c r="G629" s="71"/>
      <c r="H629" s="71"/>
      <c r="I629" s="71"/>
    </row>
    <row r="630" spans="1:9" ht="15.75" customHeight="1" x14ac:dyDescent="0.25">
      <c r="A630" s="71"/>
      <c r="C630" s="70"/>
      <c r="D630" s="71"/>
      <c r="E630" s="71"/>
      <c r="F630" s="71"/>
      <c r="G630" s="71"/>
      <c r="H630" s="71"/>
      <c r="I630" s="71"/>
    </row>
    <row r="631" spans="1:9" ht="15.75" customHeight="1" x14ac:dyDescent="0.25">
      <c r="A631" s="71"/>
      <c r="C631" s="70"/>
      <c r="D631" s="71"/>
      <c r="E631" s="71"/>
      <c r="F631" s="71"/>
      <c r="G631" s="71"/>
      <c r="H631" s="71"/>
      <c r="I631" s="71"/>
    </row>
    <row r="632" spans="1:9" ht="15.75" customHeight="1" x14ac:dyDescent="0.25">
      <c r="A632" s="71"/>
      <c r="C632" s="70"/>
      <c r="D632" s="71"/>
      <c r="E632" s="71"/>
      <c r="F632" s="71"/>
      <c r="G632" s="71"/>
      <c r="H632" s="71"/>
      <c r="I632" s="71"/>
    </row>
    <row r="633" spans="1:9" ht="15.75" customHeight="1" x14ac:dyDescent="0.25">
      <c r="A633" s="71"/>
      <c r="C633" s="70"/>
      <c r="D633" s="71"/>
      <c r="E633" s="71"/>
      <c r="F633" s="71"/>
      <c r="G633" s="71"/>
      <c r="H633" s="71"/>
      <c r="I633" s="71"/>
    </row>
    <row r="634" spans="1:9" ht="15.75" customHeight="1" x14ac:dyDescent="0.25">
      <c r="A634" s="71"/>
      <c r="C634" s="70"/>
      <c r="D634" s="71"/>
      <c r="E634" s="71"/>
      <c r="F634" s="71"/>
      <c r="G634" s="71"/>
      <c r="H634" s="71"/>
      <c r="I634" s="71"/>
    </row>
    <row r="635" spans="1:9" ht="15.75" customHeight="1" x14ac:dyDescent="0.25">
      <c r="A635" s="71"/>
      <c r="C635" s="70"/>
      <c r="D635" s="71"/>
      <c r="E635" s="71"/>
      <c r="F635" s="71"/>
      <c r="G635" s="71"/>
      <c r="H635" s="71"/>
      <c r="I635" s="71"/>
    </row>
    <row r="636" spans="1:9" ht="15.75" customHeight="1" x14ac:dyDescent="0.25">
      <c r="A636" s="71"/>
      <c r="C636" s="70"/>
      <c r="D636" s="71"/>
      <c r="E636" s="71"/>
      <c r="F636" s="71"/>
      <c r="G636" s="71"/>
      <c r="H636" s="71"/>
      <c r="I636" s="71"/>
    </row>
    <row r="637" spans="1:9" ht="15.75" customHeight="1" x14ac:dyDescent="0.25">
      <c r="A637" s="71"/>
      <c r="C637" s="70"/>
      <c r="D637" s="71"/>
      <c r="E637" s="71"/>
      <c r="F637" s="71"/>
      <c r="G637" s="71"/>
      <c r="H637" s="71"/>
      <c r="I637" s="71"/>
    </row>
    <row r="638" spans="1:9" ht="15.75" customHeight="1" x14ac:dyDescent="0.25">
      <c r="A638" s="71"/>
      <c r="C638" s="70"/>
      <c r="D638" s="71"/>
      <c r="E638" s="71"/>
      <c r="F638" s="71"/>
      <c r="G638" s="71"/>
      <c r="H638" s="71"/>
      <c r="I638" s="71"/>
    </row>
    <row r="639" spans="1:9" ht="15.75" customHeight="1" x14ac:dyDescent="0.25">
      <c r="A639" s="71"/>
      <c r="C639" s="70"/>
      <c r="D639" s="71"/>
      <c r="E639" s="71"/>
      <c r="F639" s="71"/>
      <c r="G639" s="71"/>
      <c r="H639" s="71"/>
      <c r="I639" s="71"/>
    </row>
    <row r="640" spans="1:9" ht="15.75" customHeight="1" x14ac:dyDescent="0.25">
      <c r="A640" s="71"/>
      <c r="C640" s="70"/>
      <c r="D640" s="71"/>
      <c r="E640" s="71"/>
      <c r="F640" s="71"/>
      <c r="G640" s="71"/>
      <c r="H640" s="71"/>
      <c r="I640" s="71"/>
    </row>
    <row r="641" spans="1:9" ht="15.75" customHeight="1" x14ac:dyDescent="0.25">
      <c r="A641" s="71"/>
      <c r="C641" s="70"/>
      <c r="D641" s="71"/>
      <c r="E641" s="71"/>
      <c r="F641" s="71"/>
      <c r="G641" s="71"/>
      <c r="H641" s="71"/>
      <c r="I641" s="71"/>
    </row>
    <row r="642" spans="1:9" ht="15.75" customHeight="1" x14ac:dyDescent="0.25">
      <c r="A642" s="71"/>
      <c r="C642" s="70"/>
      <c r="D642" s="71"/>
      <c r="E642" s="71"/>
      <c r="F642" s="71"/>
      <c r="G642" s="71"/>
      <c r="H642" s="71"/>
      <c r="I642" s="71"/>
    </row>
    <row r="643" spans="1:9" ht="15.75" customHeight="1" x14ac:dyDescent="0.25">
      <c r="A643" s="71"/>
      <c r="C643" s="70"/>
      <c r="D643" s="71"/>
      <c r="E643" s="71"/>
      <c r="F643" s="71"/>
      <c r="G643" s="71"/>
      <c r="H643" s="71"/>
      <c r="I643" s="71"/>
    </row>
    <row r="644" spans="1:9" ht="15.75" customHeight="1" x14ac:dyDescent="0.25">
      <c r="A644" s="71"/>
      <c r="C644" s="70"/>
      <c r="D644" s="71"/>
      <c r="E644" s="71"/>
      <c r="F644" s="71"/>
      <c r="G644" s="71"/>
      <c r="H644" s="71"/>
      <c r="I644" s="71"/>
    </row>
    <row r="645" spans="1:9" ht="15.75" customHeight="1" x14ac:dyDescent="0.25">
      <c r="A645" s="71"/>
      <c r="C645" s="70"/>
      <c r="D645" s="71"/>
      <c r="E645" s="71"/>
      <c r="F645" s="71"/>
      <c r="G645" s="71"/>
      <c r="H645" s="71"/>
      <c r="I645" s="71"/>
    </row>
    <row r="646" spans="1:9" ht="15.75" customHeight="1" x14ac:dyDescent="0.25">
      <c r="A646" s="71"/>
      <c r="C646" s="70"/>
      <c r="D646" s="71"/>
      <c r="E646" s="71"/>
      <c r="F646" s="71"/>
      <c r="G646" s="71"/>
      <c r="H646" s="71"/>
      <c r="I646" s="71"/>
    </row>
    <row r="647" spans="1:9" ht="15.75" customHeight="1" x14ac:dyDescent="0.25">
      <c r="A647" s="71"/>
      <c r="C647" s="70"/>
      <c r="D647" s="71"/>
      <c r="E647" s="71"/>
      <c r="F647" s="71"/>
      <c r="G647" s="71"/>
      <c r="H647" s="71"/>
      <c r="I647" s="71"/>
    </row>
    <row r="648" spans="1:9" ht="15.75" customHeight="1" x14ac:dyDescent="0.25">
      <c r="A648" s="71"/>
      <c r="C648" s="70"/>
      <c r="D648" s="71"/>
      <c r="E648" s="71"/>
      <c r="F648" s="71"/>
      <c r="G648" s="71"/>
      <c r="H648" s="71"/>
      <c r="I648" s="71"/>
    </row>
    <row r="649" spans="1:9" ht="15.75" customHeight="1" x14ac:dyDescent="0.25">
      <c r="A649" s="71"/>
      <c r="C649" s="70"/>
      <c r="D649" s="71"/>
      <c r="E649" s="71"/>
      <c r="F649" s="71"/>
      <c r="G649" s="71"/>
      <c r="H649" s="71"/>
      <c r="I649" s="71"/>
    </row>
    <row r="650" spans="1:9" ht="15.75" customHeight="1" x14ac:dyDescent="0.25">
      <c r="A650" s="71"/>
      <c r="C650" s="70"/>
      <c r="D650" s="71"/>
      <c r="E650" s="71"/>
      <c r="F650" s="71"/>
      <c r="G650" s="71"/>
      <c r="H650" s="71"/>
      <c r="I650" s="71"/>
    </row>
    <row r="651" spans="1:9" ht="15.75" customHeight="1" x14ac:dyDescent="0.25">
      <c r="A651" s="71"/>
      <c r="C651" s="70"/>
      <c r="D651" s="71"/>
      <c r="E651" s="71"/>
      <c r="F651" s="71"/>
      <c r="G651" s="71"/>
      <c r="H651" s="71"/>
      <c r="I651" s="71"/>
    </row>
    <row r="652" spans="1:9" ht="15.75" customHeight="1" x14ac:dyDescent="0.25">
      <c r="A652" s="71"/>
      <c r="C652" s="70"/>
      <c r="D652" s="71"/>
      <c r="E652" s="71"/>
      <c r="F652" s="71"/>
      <c r="G652" s="71"/>
      <c r="H652" s="71"/>
      <c r="I652" s="71"/>
    </row>
    <row r="653" spans="1:9" ht="15.75" customHeight="1" x14ac:dyDescent="0.25">
      <c r="A653" s="71"/>
      <c r="C653" s="70"/>
      <c r="D653" s="71"/>
      <c r="E653" s="71"/>
      <c r="F653" s="71"/>
      <c r="G653" s="71"/>
      <c r="H653" s="71"/>
      <c r="I653" s="71"/>
    </row>
    <row r="654" spans="1:9" ht="15.75" customHeight="1" x14ac:dyDescent="0.25">
      <c r="A654" s="71"/>
      <c r="C654" s="70"/>
      <c r="D654" s="71"/>
      <c r="E654" s="71"/>
      <c r="F654" s="71"/>
      <c r="G654" s="71"/>
      <c r="H654" s="71"/>
      <c r="I654" s="71"/>
    </row>
    <row r="655" spans="1:9" ht="15.75" customHeight="1" x14ac:dyDescent="0.25">
      <c r="A655" s="71"/>
      <c r="C655" s="70"/>
      <c r="D655" s="71"/>
      <c r="E655" s="71"/>
      <c r="F655" s="71"/>
      <c r="G655" s="71"/>
      <c r="H655" s="71"/>
      <c r="I655" s="71"/>
    </row>
    <row r="656" spans="1:9" ht="15.75" customHeight="1" x14ac:dyDescent="0.25">
      <c r="A656" s="71"/>
      <c r="C656" s="70"/>
      <c r="D656" s="71"/>
      <c r="E656" s="71"/>
      <c r="F656" s="71"/>
      <c r="G656" s="71"/>
      <c r="H656" s="71"/>
      <c r="I656" s="71"/>
    </row>
    <row r="657" spans="1:9" ht="15.75" customHeight="1" x14ac:dyDescent="0.25">
      <c r="A657" s="71"/>
      <c r="C657" s="70"/>
      <c r="D657" s="71"/>
      <c r="E657" s="71"/>
      <c r="F657" s="71"/>
      <c r="G657" s="71"/>
      <c r="H657" s="71"/>
      <c r="I657" s="71"/>
    </row>
    <row r="658" spans="1:9" ht="15.75" customHeight="1" x14ac:dyDescent="0.25">
      <c r="A658" s="71"/>
      <c r="C658" s="70"/>
      <c r="D658" s="71"/>
      <c r="E658" s="71"/>
      <c r="F658" s="71"/>
      <c r="G658" s="71"/>
      <c r="H658" s="71"/>
      <c r="I658" s="71"/>
    </row>
    <row r="659" spans="1:9" ht="15.75" customHeight="1" x14ac:dyDescent="0.25">
      <c r="A659" s="71"/>
      <c r="C659" s="70"/>
      <c r="D659" s="71"/>
      <c r="E659" s="71"/>
      <c r="F659" s="71"/>
      <c r="G659" s="71"/>
      <c r="H659" s="71"/>
      <c r="I659" s="71"/>
    </row>
    <row r="660" spans="1:9" ht="15.75" customHeight="1" x14ac:dyDescent="0.25">
      <c r="A660" s="71"/>
      <c r="C660" s="70"/>
      <c r="D660" s="71"/>
      <c r="E660" s="71"/>
      <c r="F660" s="71"/>
      <c r="G660" s="71"/>
      <c r="H660" s="71"/>
      <c r="I660" s="71"/>
    </row>
    <row r="661" spans="1:9" ht="15.75" customHeight="1" x14ac:dyDescent="0.25">
      <c r="A661" s="71"/>
      <c r="C661" s="70"/>
      <c r="D661" s="71"/>
      <c r="E661" s="71"/>
      <c r="F661" s="71"/>
      <c r="G661" s="71"/>
      <c r="H661" s="71"/>
      <c r="I661" s="71"/>
    </row>
    <row r="662" spans="1:9" ht="15.75" customHeight="1" x14ac:dyDescent="0.25">
      <c r="A662" s="71"/>
      <c r="C662" s="70"/>
      <c r="D662" s="71"/>
      <c r="E662" s="71"/>
      <c r="F662" s="71"/>
      <c r="G662" s="71"/>
      <c r="H662" s="71"/>
      <c r="I662" s="71"/>
    </row>
    <row r="663" spans="1:9" ht="15.75" customHeight="1" x14ac:dyDescent="0.25">
      <c r="A663" s="71"/>
      <c r="C663" s="70"/>
      <c r="D663" s="71"/>
      <c r="E663" s="71"/>
      <c r="F663" s="71"/>
      <c r="G663" s="71"/>
      <c r="H663" s="71"/>
      <c r="I663" s="71"/>
    </row>
    <row r="664" spans="1:9" ht="15.75" customHeight="1" x14ac:dyDescent="0.25">
      <c r="A664" s="71"/>
      <c r="C664" s="70"/>
      <c r="D664" s="71"/>
      <c r="E664" s="71"/>
      <c r="F664" s="71"/>
      <c r="G664" s="71"/>
      <c r="H664" s="71"/>
      <c r="I664" s="71"/>
    </row>
    <row r="665" spans="1:9" ht="15.75" customHeight="1" x14ac:dyDescent="0.25">
      <c r="A665" s="71"/>
      <c r="C665" s="70"/>
      <c r="D665" s="71"/>
      <c r="E665" s="71"/>
      <c r="F665" s="71"/>
      <c r="G665" s="71"/>
      <c r="H665" s="71"/>
      <c r="I665" s="71"/>
    </row>
    <row r="666" spans="1:9" ht="15.75" customHeight="1" x14ac:dyDescent="0.25">
      <c r="A666" s="71"/>
      <c r="C666" s="70"/>
      <c r="D666" s="71"/>
      <c r="E666" s="71"/>
      <c r="F666" s="71"/>
      <c r="G666" s="71"/>
      <c r="H666" s="71"/>
      <c r="I666" s="71"/>
    </row>
    <row r="667" spans="1:9" ht="15.75" customHeight="1" x14ac:dyDescent="0.25">
      <c r="A667" s="71"/>
      <c r="C667" s="70"/>
      <c r="D667" s="71"/>
      <c r="E667" s="71"/>
      <c r="F667" s="71"/>
      <c r="G667" s="71"/>
      <c r="H667" s="71"/>
      <c r="I667" s="71"/>
    </row>
    <row r="668" spans="1:9" ht="15.75" customHeight="1" x14ac:dyDescent="0.25">
      <c r="A668" s="71"/>
      <c r="C668" s="70"/>
      <c r="D668" s="71"/>
      <c r="E668" s="71"/>
      <c r="F668" s="71"/>
      <c r="G668" s="71"/>
      <c r="H668" s="71"/>
      <c r="I668" s="71"/>
    </row>
    <row r="669" spans="1:9" ht="15.75" customHeight="1" x14ac:dyDescent="0.25">
      <c r="A669" s="71"/>
      <c r="C669" s="70"/>
      <c r="D669" s="71"/>
      <c r="E669" s="71"/>
      <c r="F669" s="71"/>
      <c r="G669" s="71"/>
      <c r="H669" s="71"/>
      <c r="I669" s="71"/>
    </row>
    <row r="670" spans="1:9" ht="15.75" customHeight="1" x14ac:dyDescent="0.25">
      <c r="A670" s="71"/>
      <c r="C670" s="70"/>
      <c r="D670" s="71"/>
      <c r="E670" s="71"/>
      <c r="F670" s="71"/>
      <c r="G670" s="71"/>
      <c r="H670" s="71"/>
      <c r="I670" s="71"/>
    </row>
    <row r="671" spans="1:9" ht="15.75" customHeight="1" x14ac:dyDescent="0.25">
      <c r="A671" s="71"/>
      <c r="C671" s="70"/>
      <c r="D671" s="71"/>
      <c r="E671" s="71"/>
      <c r="F671" s="71"/>
      <c r="G671" s="71"/>
      <c r="H671" s="71"/>
      <c r="I671" s="71"/>
    </row>
    <row r="672" spans="1:9" ht="15.75" customHeight="1" x14ac:dyDescent="0.25">
      <c r="A672" s="71"/>
      <c r="C672" s="70"/>
      <c r="D672" s="71"/>
      <c r="E672" s="71"/>
      <c r="F672" s="71"/>
      <c r="G672" s="71"/>
      <c r="H672" s="71"/>
      <c r="I672" s="71"/>
    </row>
    <row r="673" spans="1:9" ht="15.75" customHeight="1" x14ac:dyDescent="0.25">
      <c r="A673" s="71"/>
      <c r="C673" s="70"/>
      <c r="D673" s="71"/>
      <c r="E673" s="71"/>
      <c r="F673" s="71"/>
      <c r="G673" s="71"/>
      <c r="H673" s="71"/>
      <c r="I673" s="71"/>
    </row>
    <row r="674" spans="1:9" ht="15.75" customHeight="1" x14ac:dyDescent="0.25">
      <c r="A674" s="71"/>
      <c r="C674" s="70"/>
      <c r="D674" s="71"/>
      <c r="E674" s="71"/>
      <c r="F674" s="71"/>
      <c r="G674" s="71"/>
      <c r="H674" s="71"/>
      <c r="I674" s="71"/>
    </row>
    <row r="675" spans="1:9" ht="15.75" customHeight="1" x14ac:dyDescent="0.25">
      <c r="A675" s="71"/>
      <c r="C675" s="70"/>
      <c r="D675" s="71"/>
      <c r="E675" s="71"/>
      <c r="F675" s="71"/>
      <c r="G675" s="71"/>
      <c r="H675" s="71"/>
      <c r="I675" s="71"/>
    </row>
    <row r="676" spans="1:9" ht="15.75" customHeight="1" x14ac:dyDescent="0.25">
      <c r="A676" s="71"/>
      <c r="C676" s="70"/>
      <c r="D676" s="71"/>
      <c r="E676" s="71"/>
      <c r="F676" s="71"/>
      <c r="G676" s="71"/>
      <c r="H676" s="71"/>
      <c r="I676" s="71"/>
    </row>
    <row r="677" spans="1:9" ht="15.75" customHeight="1" x14ac:dyDescent="0.25">
      <c r="A677" s="71"/>
      <c r="C677" s="70"/>
      <c r="D677" s="71"/>
      <c r="E677" s="71"/>
      <c r="F677" s="71"/>
      <c r="G677" s="71"/>
      <c r="H677" s="71"/>
      <c r="I677" s="71"/>
    </row>
    <row r="678" spans="1:9" ht="15.75" customHeight="1" x14ac:dyDescent="0.25">
      <c r="A678" s="71"/>
      <c r="C678" s="70"/>
      <c r="D678" s="71"/>
      <c r="E678" s="71"/>
      <c r="F678" s="71"/>
      <c r="G678" s="71"/>
      <c r="H678" s="71"/>
      <c r="I678" s="71"/>
    </row>
    <row r="679" spans="1:9" ht="15.75" customHeight="1" x14ac:dyDescent="0.25">
      <c r="A679" s="71"/>
      <c r="C679" s="70"/>
      <c r="D679" s="71"/>
      <c r="E679" s="71"/>
      <c r="F679" s="71"/>
      <c r="G679" s="71"/>
      <c r="H679" s="71"/>
      <c r="I679" s="71"/>
    </row>
    <row r="680" spans="1:9" ht="15.75" customHeight="1" x14ac:dyDescent="0.25">
      <c r="A680" s="71"/>
      <c r="C680" s="70"/>
      <c r="D680" s="71"/>
      <c r="E680" s="71"/>
      <c r="F680" s="71"/>
      <c r="G680" s="71"/>
      <c r="H680" s="71"/>
      <c r="I680" s="71"/>
    </row>
    <row r="681" spans="1:9" ht="15.75" customHeight="1" x14ac:dyDescent="0.25">
      <c r="A681" s="71"/>
      <c r="C681" s="70"/>
      <c r="D681" s="71"/>
      <c r="E681" s="71"/>
      <c r="F681" s="71"/>
      <c r="G681" s="71"/>
      <c r="H681" s="71"/>
      <c r="I681" s="71"/>
    </row>
    <row r="682" spans="1:9" ht="15.75" customHeight="1" x14ac:dyDescent="0.25">
      <c r="A682" s="71"/>
      <c r="C682" s="70"/>
      <c r="D682" s="71"/>
      <c r="E682" s="71"/>
      <c r="F682" s="71"/>
      <c r="G682" s="71"/>
      <c r="H682" s="71"/>
      <c r="I682" s="71"/>
    </row>
    <row r="683" spans="1:9" ht="15.75" customHeight="1" x14ac:dyDescent="0.25">
      <c r="A683" s="71"/>
      <c r="C683" s="70"/>
      <c r="D683" s="71"/>
      <c r="E683" s="71"/>
      <c r="F683" s="71"/>
      <c r="G683" s="71"/>
      <c r="H683" s="71"/>
      <c r="I683" s="71"/>
    </row>
    <row r="684" spans="1:9" ht="15.75" customHeight="1" x14ac:dyDescent="0.25">
      <c r="A684" s="71"/>
      <c r="C684" s="70"/>
      <c r="D684" s="71"/>
      <c r="E684" s="71"/>
      <c r="F684" s="71"/>
      <c r="G684" s="71"/>
      <c r="H684" s="71"/>
      <c r="I684" s="71"/>
    </row>
    <row r="685" spans="1:9" ht="15.75" customHeight="1" x14ac:dyDescent="0.25">
      <c r="A685" s="71"/>
      <c r="C685" s="70"/>
      <c r="D685" s="71"/>
      <c r="E685" s="71"/>
      <c r="F685" s="71"/>
      <c r="G685" s="71"/>
      <c r="H685" s="71"/>
      <c r="I685" s="71"/>
    </row>
    <row r="686" spans="1:9" ht="15.75" customHeight="1" x14ac:dyDescent="0.25">
      <c r="A686" s="71"/>
      <c r="C686" s="70"/>
      <c r="D686" s="71"/>
      <c r="E686" s="71"/>
      <c r="F686" s="71"/>
      <c r="G686" s="71"/>
      <c r="H686" s="71"/>
      <c r="I686" s="71"/>
    </row>
    <row r="687" spans="1:9" ht="15.75" customHeight="1" x14ac:dyDescent="0.25">
      <c r="A687" s="71"/>
      <c r="C687" s="70"/>
      <c r="D687" s="71"/>
      <c r="E687" s="71"/>
      <c r="F687" s="71"/>
      <c r="G687" s="71"/>
      <c r="H687" s="71"/>
      <c r="I687" s="71"/>
    </row>
    <row r="688" spans="1:9" ht="15.75" customHeight="1" x14ac:dyDescent="0.25">
      <c r="A688" s="71"/>
      <c r="C688" s="70"/>
      <c r="D688" s="71"/>
      <c r="E688" s="71"/>
      <c r="F688" s="71"/>
      <c r="G688" s="71"/>
      <c r="H688" s="71"/>
      <c r="I688" s="71"/>
    </row>
    <row r="689" spans="1:9" ht="15.75" customHeight="1" x14ac:dyDescent="0.25">
      <c r="A689" s="71"/>
      <c r="C689" s="70"/>
      <c r="D689" s="71"/>
      <c r="E689" s="71"/>
      <c r="F689" s="71"/>
      <c r="G689" s="71"/>
      <c r="H689" s="71"/>
      <c r="I689" s="71"/>
    </row>
    <row r="690" spans="1:9" ht="15.75" customHeight="1" x14ac:dyDescent="0.25">
      <c r="A690" s="71"/>
      <c r="C690" s="70"/>
      <c r="D690" s="71"/>
      <c r="E690" s="71"/>
      <c r="F690" s="71"/>
      <c r="G690" s="71"/>
      <c r="H690" s="71"/>
      <c r="I690" s="71"/>
    </row>
    <row r="691" spans="1:9" ht="15.75" customHeight="1" x14ac:dyDescent="0.25">
      <c r="A691" s="71"/>
      <c r="C691" s="70"/>
      <c r="D691" s="71"/>
      <c r="E691" s="71"/>
      <c r="F691" s="71"/>
      <c r="G691" s="71"/>
      <c r="H691" s="71"/>
      <c r="I691" s="71"/>
    </row>
    <row r="692" spans="1:9" ht="15.75" customHeight="1" x14ac:dyDescent="0.25">
      <c r="A692" s="71"/>
      <c r="C692" s="70"/>
      <c r="D692" s="71"/>
      <c r="E692" s="71"/>
      <c r="F692" s="71"/>
      <c r="G692" s="71"/>
      <c r="H692" s="71"/>
      <c r="I692" s="71"/>
    </row>
    <row r="693" spans="1:9" ht="15.75" customHeight="1" x14ac:dyDescent="0.25">
      <c r="A693" s="71"/>
      <c r="C693" s="70"/>
      <c r="D693" s="71"/>
      <c r="E693" s="71"/>
      <c r="F693" s="71"/>
      <c r="G693" s="71"/>
      <c r="H693" s="71"/>
      <c r="I693" s="71"/>
    </row>
    <row r="694" spans="1:9" ht="15.75" customHeight="1" x14ac:dyDescent="0.25">
      <c r="A694" s="71"/>
      <c r="C694" s="70"/>
      <c r="D694" s="71"/>
      <c r="E694" s="71"/>
      <c r="F694" s="71"/>
      <c r="G694" s="71"/>
      <c r="H694" s="71"/>
      <c r="I694" s="71"/>
    </row>
    <row r="695" spans="1:9" ht="15.75" customHeight="1" x14ac:dyDescent="0.25">
      <c r="A695" s="71"/>
      <c r="C695" s="70"/>
      <c r="D695" s="71"/>
      <c r="E695" s="71"/>
      <c r="F695" s="71"/>
      <c r="G695" s="71"/>
      <c r="H695" s="71"/>
      <c r="I695" s="71"/>
    </row>
    <row r="696" spans="1:9" ht="15.75" customHeight="1" x14ac:dyDescent="0.25">
      <c r="A696" s="71"/>
      <c r="C696" s="70"/>
      <c r="D696" s="71"/>
      <c r="E696" s="71"/>
      <c r="F696" s="71"/>
      <c r="G696" s="71"/>
      <c r="H696" s="71"/>
      <c r="I696" s="71"/>
    </row>
    <row r="697" spans="1:9" ht="15.75" customHeight="1" x14ac:dyDescent="0.25">
      <c r="A697" s="71"/>
      <c r="C697" s="70"/>
      <c r="D697" s="71"/>
      <c r="E697" s="71"/>
      <c r="F697" s="71"/>
      <c r="G697" s="71"/>
      <c r="H697" s="71"/>
      <c r="I697" s="71"/>
    </row>
    <row r="698" spans="1:9" ht="15.75" customHeight="1" x14ac:dyDescent="0.25">
      <c r="A698" s="71"/>
      <c r="C698" s="70"/>
      <c r="D698" s="71"/>
      <c r="E698" s="71"/>
      <c r="F698" s="71"/>
      <c r="G698" s="71"/>
      <c r="H698" s="71"/>
      <c r="I698" s="71"/>
    </row>
    <row r="699" spans="1:9" ht="15.75" customHeight="1" x14ac:dyDescent="0.25">
      <c r="A699" s="71"/>
      <c r="C699" s="70"/>
      <c r="D699" s="71"/>
      <c r="E699" s="71"/>
      <c r="F699" s="71"/>
      <c r="G699" s="71"/>
      <c r="H699" s="71"/>
      <c r="I699" s="71"/>
    </row>
    <row r="700" spans="1:9" ht="15.75" customHeight="1" x14ac:dyDescent="0.25">
      <c r="A700" s="71"/>
      <c r="C700" s="70"/>
      <c r="D700" s="71"/>
      <c r="E700" s="71"/>
      <c r="F700" s="71"/>
      <c r="G700" s="71"/>
      <c r="H700" s="71"/>
      <c r="I700" s="71"/>
    </row>
    <row r="701" spans="1:9" ht="15.75" customHeight="1" x14ac:dyDescent="0.25">
      <c r="A701" s="71"/>
      <c r="C701" s="70"/>
      <c r="D701" s="71"/>
      <c r="E701" s="71"/>
      <c r="F701" s="71"/>
      <c r="G701" s="71"/>
      <c r="H701" s="71"/>
      <c r="I701" s="71"/>
    </row>
    <row r="702" spans="1:9" ht="15.75" customHeight="1" x14ac:dyDescent="0.25">
      <c r="A702" s="71"/>
      <c r="C702" s="70"/>
      <c r="D702" s="71"/>
      <c r="E702" s="71"/>
      <c r="F702" s="71"/>
      <c r="G702" s="71"/>
      <c r="H702" s="71"/>
      <c r="I702" s="71"/>
    </row>
    <row r="703" spans="1:9" ht="15.75" customHeight="1" x14ac:dyDescent="0.25">
      <c r="A703" s="71"/>
      <c r="C703" s="70"/>
      <c r="D703" s="71"/>
      <c r="E703" s="71"/>
      <c r="F703" s="71"/>
      <c r="G703" s="71"/>
      <c r="H703" s="71"/>
      <c r="I703" s="71"/>
    </row>
    <row r="704" spans="1:9" ht="15.75" customHeight="1" x14ac:dyDescent="0.25">
      <c r="A704" s="71"/>
      <c r="C704" s="70"/>
      <c r="D704" s="71"/>
      <c r="E704" s="71"/>
      <c r="F704" s="71"/>
      <c r="G704" s="71"/>
      <c r="H704" s="71"/>
      <c r="I704" s="71"/>
    </row>
    <row r="705" spans="1:9" ht="15.75" customHeight="1" x14ac:dyDescent="0.25">
      <c r="A705" s="71"/>
      <c r="C705" s="70"/>
      <c r="D705" s="71"/>
      <c r="E705" s="71"/>
      <c r="F705" s="71"/>
      <c r="G705" s="71"/>
      <c r="H705" s="71"/>
      <c r="I705" s="71"/>
    </row>
    <row r="706" spans="1:9" ht="15.75" customHeight="1" x14ac:dyDescent="0.25">
      <c r="A706" s="71"/>
      <c r="C706" s="70"/>
      <c r="D706" s="71"/>
      <c r="E706" s="71"/>
      <c r="F706" s="71"/>
      <c r="G706" s="71"/>
      <c r="H706" s="71"/>
      <c r="I706" s="71"/>
    </row>
    <row r="707" spans="1:9" ht="15.75" customHeight="1" x14ac:dyDescent="0.25">
      <c r="A707" s="71"/>
      <c r="C707" s="70"/>
      <c r="D707" s="71"/>
      <c r="E707" s="71"/>
      <c r="F707" s="71"/>
      <c r="G707" s="71"/>
      <c r="H707" s="71"/>
      <c r="I707" s="71"/>
    </row>
    <row r="708" spans="1:9" ht="15.75" customHeight="1" x14ac:dyDescent="0.25">
      <c r="A708" s="71"/>
      <c r="C708" s="70"/>
      <c r="D708" s="71"/>
      <c r="E708" s="71"/>
      <c r="F708" s="71"/>
      <c r="G708" s="71"/>
      <c r="H708" s="71"/>
      <c r="I708" s="71"/>
    </row>
    <row r="709" spans="1:9" ht="15.75" customHeight="1" x14ac:dyDescent="0.25">
      <c r="A709" s="71"/>
      <c r="C709" s="70"/>
      <c r="D709" s="71"/>
      <c r="E709" s="71"/>
      <c r="F709" s="71"/>
      <c r="G709" s="71"/>
      <c r="H709" s="71"/>
      <c r="I709" s="71"/>
    </row>
    <row r="710" spans="1:9" ht="15.75" customHeight="1" x14ac:dyDescent="0.25">
      <c r="A710" s="71"/>
      <c r="C710" s="70"/>
      <c r="D710" s="71"/>
      <c r="E710" s="71"/>
      <c r="F710" s="71"/>
      <c r="G710" s="71"/>
      <c r="H710" s="71"/>
      <c r="I710" s="71"/>
    </row>
    <row r="711" spans="1:9" ht="15.75" customHeight="1" x14ac:dyDescent="0.25">
      <c r="A711" s="71"/>
      <c r="C711" s="70"/>
      <c r="D711" s="71"/>
      <c r="E711" s="71"/>
      <c r="F711" s="71"/>
      <c r="G711" s="71"/>
      <c r="H711" s="71"/>
      <c r="I711" s="71"/>
    </row>
    <row r="712" spans="1:9" ht="15.75" customHeight="1" x14ac:dyDescent="0.25">
      <c r="A712" s="71"/>
      <c r="C712" s="70"/>
      <c r="D712" s="71"/>
      <c r="E712" s="71"/>
      <c r="F712" s="71"/>
      <c r="G712" s="71"/>
      <c r="H712" s="71"/>
      <c r="I712" s="71"/>
    </row>
    <row r="713" spans="1:9" ht="15.75" customHeight="1" x14ac:dyDescent="0.25">
      <c r="A713" s="71"/>
      <c r="C713" s="70"/>
      <c r="D713" s="71"/>
      <c r="E713" s="71"/>
      <c r="F713" s="71"/>
      <c r="G713" s="71"/>
      <c r="H713" s="71"/>
      <c r="I713" s="71"/>
    </row>
    <row r="714" spans="1:9" ht="15.75" customHeight="1" x14ac:dyDescent="0.25">
      <c r="A714" s="71"/>
      <c r="C714" s="70"/>
      <c r="D714" s="71"/>
      <c r="E714" s="71"/>
      <c r="F714" s="71"/>
      <c r="G714" s="71"/>
      <c r="H714" s="71"/>
      <c r="I714" s="71"/>
    </row>
    <row r="715" spans="1:9" ht="15.75" customHeight="1" x14ac:dyDescent="0.25">
      <c r="A715" s="71"/>
      <c r="C715" s="70"/>
      <c r="D715" s="71"/>
      <c r="E715" s="71"/>
      <c r="F715" s="71"/>
      <c r="G715" s="71"/>
      <c r="H715" s="71"/>
      <c r="I715" s="71"/>
    </row>
    <row r="716" spans="1:9" ht="15.75" customHeight="1" x14ac:dyDescent="0.25">
      <c r="A716" s="71"/>
      <c r="C716" s="70"/>
      <c r="D716" s="71"/>
      <c r="E716" s="71"/>
      <c r="F716" s="71"/>
      <c r="G716" s="71"/>
      <c r="H716" s="71"/>
      <c r="I716" s="71"/>
    </row>
    <row r="717" spans="1:9" ht="15.75" customHeight="1" x14ac:dyDescent="0.25">
      <c r="A717" s="71"/>
      <c r="C717" s="70"/>
      <c r="D717" s="71"/>
      <c r="E717" s="71"/>
      <c r="F717" s="71"/>
      <c r="G717" s="71"/>
      <c r="H717" s="71"/>
      <c r="I717" s="71"/>
    </row>
    <row r="718" spans="1:9" ht="15.75" customHeight="1" x14ac:dyDescent="0.25">
      <c r="A718" s="71"/>
      <c r="C718" s="70"/>
      <c r="D718" s="71"/>
      <c r="E718" s="71"/>
      <c r="F718" s="71"/>
      <c r="G718" s="71"/>
      <c r="H718" s="71"/>
      <c r="I718" s="71"/>
    </row>
    <row r="719" spans="1:9" ht="15.75" customHeight="1" x14ac:dyDescent="0.25">
      <c r="A719" s="71"/>
      <c r="C719" s="70"/>
      <c r="D719" s="71"/>
      <c r="E719" s="71"/>
      <c r="F719" s="71"/>
      <c r="G719" s="71"/>
      <c r="H719" s="71"/>
      <c r="I719" s="71"/>
    </row>
    <row r="720" spans="1:9" ht="15.75" customHeight="1" x14ac:dyDescent="0.25">
      <c r="A720" s="71"/>
      <c r="C720" s="70"/>
      <c r="D720" s="71"/>
      <c r="E720" s="71"/>
      <c r="F720" s="71"/>
      <c r="G720" s="71"/>
      <c r="H720" s="71"/>
      <c r="I720" s="71"/>
    </row>
    <row r="721" spans="1:9" ht="15.75" customHeight="1" x14ac:dyDescent="0.25">
      <c r="A721" s="71"/>
      <c r="C721" s="70"/>
      <c r="D721" s="71"/>
      <c r="E721" s="71"/>
      <c r="F721" s="71"/>
      <c r="G721" s="71"/>
      <c r="H721" s="71"/>
      <c r="I721" s="71"/>
    </row>
    <row r="722" spans="1:9" ht="15.75" customHeight="1" x14ac:dyDescent="0.25">
      <c r="A722" s="71"/>
      <c r="C722" s="70"/>
      <c r="D722" s="71"/>
      <c r="E722" s="71"/>
      <c r="F722" s="71"/>
      <c r="G722" s="71"/>
      <c r="H722" s="71"/>
      <c r="I722" s="71"/>
    </row>
    <row r="723" spans="1:9" ht="15.75" customHeight="1" x14ac:dyDescent="0.25">
      <c r="A723" s="71"/>
      <c r="C723" s="70"/>
      <c r="D723" s="71"/>
      <c r="E723" s="71"/>
      <c r="F723" s="71"/>
      <c r="G723" s="71"/>
      <c r="H723" s="71"/>
      <c r="I723" s="71"/>
    </row>
    <row r="724" spans="1:9" ht="15.75" customHeight="1" x14ac:dyDescent="0.25">
      <c r="A724" s="71"/>
      <c r="C724" s="70"/>
      <c r="D724" s="71"/>
      <c r="E724" s="71"/>
      <c r="F724" s="71"/>
      <c r="G724" s="71"/>
      <c r="H724" s="71"/>
      <c r="I724" s="71"/>
    </row>
    <row r="725" spans="1:9" ht="15.75" customHeight="1" x14ac:dyDescent="0.25">
      <c r="A725" s="71"/>
      <c r="C725" s="70"/>
      <c r="D725" s="71"/>
      <c r="E725" s="71"/>
      <c r="F725" s="71"/>
      <c r="G725" s="71"/>
      <c r="H725" s="71"/>
      <c r="I725" s="71"/>
    </row>
    <row r="726" spans="1:9" ht="15.75" customHeight="1" x14ac:dyDescent="0.25">
      <c r="A726" s="71"/>
      <c r="C726" s="70"/>
      <c r="D726" s="71"/>
      <c r="E726" s="71"/>
      <c r="F726" s="71"/>
      <c r="G726" s="71"/>
      <c r="H726" s="71"/>
      <c r="I726" s="71"/>
    </row>
    <row r="727" spans="1:9" ht="15.75" customHeight="1" x14ac:dyDescent="0.25">
      <c r="A727" s="71"/>
      <c r="C727" s="70"/>
      <c r="D727" s="71"/>
      <c r="E727" s="71"/>
      <c r="F727" s="71"/>
      <c r="G727" s="71"/>
      <c r="H727" s="71"/>
      <c r="I727" s="71"/>
    </row>
    <row r="728" spans="1:9" ht="15.75" customHeight="1" x14ac:dyDescent="0.25">
      <c r="A728" s="71"/>
      <c r="C728" s="70"/>
      <c r="D728" s="71"/>
      <c r="E728" s="71"/>
      <c r="F728" s="71"/>
      <c r="G728" s="71"/>
      <c r="H728" s="71"/>
      <c r="I728" s="71"/>
    </row>
    <row r="729" spans="1:9" ht="15.75" customHeight="1" x14ac:dyDescent="0.25">
      <c r="A729" s="71"/>
      <c r="C729" s="70"/>
      <c r="D729" s="71"/>
      <c r="E729" s="71"/>
      <c r="F729" s="71"/>
      <c r="G729" s="71"/>
      <c r="H729" s="71"/>
      <c r="I729" s="71"/>
    </row>
    <row r="730" spans="1:9" ht="15.75" customHeight="1" x14ac:dyDescent="0.25">
      <c r="A730" s="71"/>
      <c r="C730" s="70"/>
      <c r="D730" s="71"/>
      <c r="E730" s="71"/>
      <c r="F730" s="71"/>
      <c r="G730" s="71"/>
      <c r="H730" s="71"/>
      <c r="I730" s="71"/>
    </row>
    <row r="731" spans="1:9" ht="15.75" customHeight="1" x14ac:dyDescent="0.25">
      <c r="A731" s="71"/>
      <c r="C731" s="70"/>
      <c r="D731" s="71"/>
      <c r="E731" s="71"/>
      <c r="F731" s="71"/>
      <c r="G731" s="71"/>
      <c r="H731" s="71"/>
      <c r="I731" s="71"/>
    </row>
    <row r="732" spans="1:9" ht="15.75" customHeight="1" x14ac:dyDescent="0.25">
      <c r="A732" s="71"/>
      <c r="C732" s="70"/>
      <c r="D732" s="71"/>
      <c r="E732" s="71"/>
      <c r="F732" s="71"/>
      <c r="G732" s="71"/>
      <c r="H732" s="71"/>
      <c r="I732" s="71"/>
    </row>
    <row r="733" spans="1:9" ht="15.75" customHeight="1" x14ac:dyDescent="0.25">
      <c r="A733" s="71"/>
      <c r="C733" s="70"/>
      <c r="D733" s="71"/>
      <c r="E733" s="71"/>
      <c r="F733" s="71"/>
      <c r="G733" s="71"/>
      <c r="H733" s="71"/>
      <c r="I733" s="71"/>
    </row>
    <row r="734" spans="1:9" ht="15.75" customHeight="1" x14ac:dyDescent="0.25">
      <c r="A734" s="71"/>
      <c r="C734" s="70"/>
      <c r="D734" s="71"/>
      <c r="E734" s="71"/>
      <c r="F734" s="71"/>
      <c r="G734" s="71"/>
      <c r="H734" s="71"/>
      <c r="I734" s="71"/>
    </row>
    <row r="735" spans="1:9" ht="15.75" customHeight="1" x14ac:dyDescent="0.25">
      <c r="A735" s="71"/>
      <c r="C735" s="70"/>
      <c r="D735" s="71"/>
      <c r="E735" s="71"/>
      <c r="F735" s="71"/>
      <c r="G735" s="71"/>
      <c r="H735" s="71"/>
      <c r="I735" s="71"/>
    </row>
    <row r="736" spans="1:9" ht="15.75" customHeight="1" x14ac:dyDescent="0.25">
      <c r="A736" s="71"/>
      <c r="C736" s="70"/>
      <c r="D736" s="71"/>
      <c r="E736" s="71"/>
      <c r="F736" s="71"/>
      <c r="G736" s="71"/>
      <c r="H736" s="71"/>
      <c r="I736" s="71"/>
    </row>
    <row r="737" spans="1:9" ht="15.75" customHeight="1" x14ac:dyDescent="0.25">
      <c r="A737" s="71"/>
      <c r="C737" s="70"/>
      <c r="D737" s="71"/>
      <c r="E737" s="71"/>
      <c r="F737" s="71"/>
      <c r="G737" s="71"/>
      <c r="H737" s="71"/>
      <c r="I737" s="71"/>
    </row>
    <row r="738" spans="1:9" ht="15.75" customHeight="1" x14ac:dyDescent="0.25">
      <c r="A738" s="71"/>
      <c r="C738" s="70"/>
      <c r="D738" s="71"/>
      <c r="E738" s="71"/>
      <c r="F738" s="71"/>
      <c r="G738" s="71"/>
      <c r="H738" s="71"/>
      <c r="I738" s="71"/>
    </row>
    <row r="739" spans="1:9" ht="15.75" customHeight="1" x14ac:dyDescent="0.25">
      <c r="A739" s="71"/>
      <c r="C739" s="70"/>
      <c r="D739" s="71"/>
      <c r="E739" s="71"/>
      <c r="F739" s="71"/>
      <c r="G739" s="71"/>
      <c r="H739" s="71"/>
      <c r="I739" s="71"/>
    </row>
    <row r="740" spans="1:9" ht="15.75" customHeight="1" x14ac:dyDescent="0.25">
      <c r="A740" s="71"/>
      <c r="C740" s="70"/>
      <c r="D740" s="71"/>
      <c r="E740" s="71"/>
      <c r="F740" s="71"/>
      <c r="G740" s="71"/>
      <c r="H740" s="71"/>
      <c r="I740" s="71"/>
    </row>
    <row r="741" spans="1:9" ht="15.75" customHeight="1" x14ac:dyDescent="0.25">
      <c r="A741" s="71"/>
      <c r="C741" s="70"/>
      <c r="D741" s="71"/>
      <c r="E741" s="71"/>
      <c r="F741" s="71"/>
      <c r="G741" s="71"/>
      <c r="H741" s="71"/>
      <c r="I741" s="71"/>
    </row>
    <row r="742" spans="1:9" ht="15.75" customHeight="1" x14ac:dyDescent="0.25">
      <c r="A742" s="71"/>
      <c r="C742" s="70"/>
      <c r="D742" s="71"/>
      <c r="E742" s="71"/>
      <c r="F742" s="71"/>
      <c r="G742" s="71"/>
      <c r="H742" s="71"/>
      <c r="I742" s="71"/>
    </row>
    <row r="743" spans="1:9" ht="15.75" customHeight="1" x14ac:dyDescent="0.25">
      <c r="A743" s="71"/>
      <c r="C743" s="70"/>
      <c r="D743" s="71"/>
      <c r="E743" s="71"/>
      <c r="F743" s="71"/>
      <c r="G743" s="71"/>
      <c r="H743" s="71"/>
      <c r="I743" s="71"/>
    </row>
    <row r="744" spans="1:9" ht="15.75" customHeight="1" x14ac:dyDescent="0.25">
      <c r="A744" s="71"/>
      <c r="C744" s="70"/>
      <c r="D744" s="71"/>
      <c r="E744" s="71"/>
      <c r="F744" s="71"/>
      <c r="G744" s="71"/>
      <c r="H744" s="71"/>
      <c r="I744" s="71"/>
    </row>
    <row r="745" spans="1:9" ht="15.75" customHeight="1" x14ac:dyDescent="0.25">
      <c r="A745" s="71"/>
      <c r="C745" s="70"/>
      <c r="D745" s="71"/>
      <c r="E745" s="71"/>
      <c r="F745" s="71"/>
      <c r="G745" s="71"/>
      <c r="H745" s="71"/>
      <c r="I745" s="71"/>
    </row>
    <row r="746" spans="1:9" ht="15.75" customHeight="1" x14ac:dyDescent="0.25">
      <c r="A746" s="71"/>
      <c r="C746" s="70"/>
      <c r="D746" s="71"/>
      <c r="E746" s="71"/>
      <c r="F746" s="71"/>
      <c r="G746" s="71"/>
      <c r="H746" s="71"/>
      <c r="I746" s="71"/>
    </row>
    <row r="747" spans="1:9" ht="15.75" customHeight="1" x14ac:dyDescent="0.25">
      <c r="A747" s="71"/>
      <c r="C747" s="70"/>
      <c r="D747" s="71"/>
      <c r="E747" s="71"/>
      <c r="F747" s="71"/>
      <c r="G747" s="71"/>
      <c r="H747" s="71"/>
      <c r="I747" s="71"/>
    </row>
    <row r="748" spans="1:9" ht="15.75" customHeight="1" x14ac:dyDescent="0.25">
      <c r="A748" s="71"/>
      <c r="C748" s="70"/>
      <c r="D748" s="71"/>
      <c r="E748" s="71"/>
      <c r="F748" s="71"/>
      <c r="G748" s="71"/>
      <c r="H748" s="71"/>
      <c r="I748" s="71"/>
    </row>
    <row r="749" spans="1:9" ht="15.75" customHeight="1" x14ac:dyDescent="0.25">
      <c r="A749" s="71"/>
      <c r="C749" s="70"/>
      <c r="D749" s="71"/>
      <c r="E749" s="71"/>
      <c r="F749" s="71"/>
      <c r="G749" s="71"/>
      <c r="H749" s="71"/>
      <c r="I749" s="71"/>
    </row>
    <row r="750" spans="1:9" ht="15.75" customHeight="1" x14ac:dyDescent="0.25">
      <c r="A750" s="71"/>
      <c r="C750" s="70"/>
      <c r="D750" s="71"/>
      <c r="E750" s="71"/>
      <c r="F750" s="71"/>
      <c r="G750" s="71"/>
      <c r="H750" s="71"/>
      <c r="I750" s="71"/>
    </row>
    <row r="751" spans="1:9" ht="15.75" customHeight="1" x14ac:dyDescent="0.25">
      <c r="A751" s="71"/>
      <c r="C751" s="70"/>
      <c r="D751" s="71"/>
      <c r="E751" s="71"/>
      <c r="F751" s="71"/>
      <c r="G751" s="71"/>
      <c r="H751" s="71"/>
      <c r="I751" s="71"/>
    </row>
    <row r="752" spans="1:9" ht="15.75" customHeight="1" x14ac:dyDescent="0.25">
      <c r="A752" s="71"/>
      <c r="C752" s="70"/>
      <c r="D752" s="71"/>
      <c r="E752" s="71"/>
      <c r="F752" s="71"/>
      <c r="G752" s="71"/>
      <c r="H752" s="71"/>
      <c r="I752" s="71"/>
    </row>
    <row r="753" spans="1:9" ht="15.75" customHeight="1" x14ac:dyDescent="0.25">
      <c r="A753" s="71"/>
      <c r="C753" s="70"/>
      <c r="D753" s="71"/>
      <c r="E753" s="71"/>
      <c r="F753" s="71"/>
      <c r="G753" s="71"/>
      <c r="H753" s="71"/>
      <c r="I753" s="71"/>
    </row>
    <row r="754" spans="1:9" ht="15.75" customHeight="1" x14ac:dyDescent="0.25">
      <c r="A754" s="71"/>
      <c r="C754" s="70"/>
      <c r="D754" s="71"/>
      <c r="E754" s="71"/>
      <c r="F754" s="71"/>
      <c r="G754" s="71"/>
      <c r="H754" s="71"/>
      <c r="I754" s="71"/>
    </row>
    <row r="755" spans="1:9" ht="15.75" customHeight="1" x14ac:dyDescent="0.25">
      <c r="A755" s="71"/>
      <c r="C755" s="70"/>
      <c r="D755" s="71"/>
      <c r="E755" s="71"/>
      <c r="F755" s="71"/>
      <c r="G755" s="71"/>
      <c r="H755" s="71"/>
      <c r="I755" s="71"/>
    </row>
    <row r="756" spans="1:9" ht="15.75" customHeight="1" x14ac:dyDescent="0.25">
      <c r="A756" s="71"/>
      <c r="C756" s="70"/>
      <c r="D756" s="71"/>
      <c r="E756" s="71"/>
      <c r="F756" s="71"/>
      <c r="G756" s="71"/>
      <c r="H756" s="71"/>
      <c r="I756" s="71"/>
    </row>
    <row r="757" spans="1:9" ht="15.75" customHeight="1" x14ac:dyDescent="0.25">
      <c r="A757" s="71"/>
      <c r="C757" s="70"/>
      <c r="D757" s="71"/>
      <c r="E757" s="71"/>
      <c r="F757" s="71"/>
      <c r="G757" s="71"/>
      <c r="H757" s="71"/>
      <c r="I757" s="71"/>
    </row>
    <row r="758" spans="1:9" ht="15.75" customHeight="1" x14ac:dyDescent="0.25">
      <c r="A758" s="71"/>
      <c r="C758" s="70"/>
      <c r="D758" s="71"/>
      <c r="E758" s="71"/>
      <c r="F758" s="71"/>
      <c r="G758" s="71"/>
      <c r="H758" s="71"/>
      <c r="I758" s="71"/>
    </row>
    <row r="759" spans="1:9" ht="15.75" customHeight="1" x14ac:dyDescent="0.25">
      <c r="A759" s="71"/>
      <c r="C759" s="70"/>
      <c r="D759" s="71"/>
      <c r="E759" s="71"/>
      <c r="F759" s="71"/>
      <c r="G759" s="71"/>
      <c r="H759" s="71"/>
      <c r="I759" s="71"/>
    </row>
    <row r="760" spans="1:9" ht="15.75" customHeight="1" x14ac:dyDescent="0.25">
      <c r="A760" s="71"/>
      <c r="C760" s="70"/>
      <c r="D760" s="71"/>
      <c r="E760" s="71"/>
      <c r="F760" s="71"/>
      <c r="G760" s="71"/>
      <c r="H760" s="71"/>
      <c r="I760" s="71"/>
    </row>
    <row r="761" spans="1:9" ht="15.75" customHeight="1" x14ac:dyDescent="0.25">
      <c r="A761" s="71"/>
      <c r="C761" s="70"/>
      <c r="D761" s="71"/>
      <c r="E761" s="71"/>
      <c r="F761" s="71"/>
      <c r="G761" s="71"/>
      <c r="H761" s="71"/>
      <c r="I761" s="71"/>
    </row>
    <row r="762" spans="1:9" ht="15.75" customHeight="1" x14ac:dyDescent="0.25">
      <c r="A762" s="71"/>
      <c r="C762" s="70"/>
      <c r="D762" s="71"/>
      <c r="E762" s="71"/>
      <c r="F762" s="71"/>
      <c r="G762" s="71"/>
      <c r="H762" s="71"/>
      <c r="I762" s="71"/>
    </row>
    <row r="763" spans="1:9" ht="15.75" customHeight="1" x14ac:dyDescent="0.25">
      <c r="A763" s="71"/>
      <c r="C763" s="70"/>
      <c r="D763" s="71"/>
      <c r="E763" s="71"/>
      <c r="F763" s="71"/>
      <c r="G763" s="71"/>
      <c r="H763" s="71"/>
      <c r="I763" s="71"/>
    </row>
    <row r="764" spans="1:9" ht="15.75" customHeight="1" x14ac:dyDescent="0.25">
      <c r="A764" s="71"/>
      <c r="C764" s="70"/>
      <c r="D764" s="71"/>
      <c r="E764" s="71"/>
      <c r="F764" s="71"/>
      <c r="G764" s="71"/>
      <c r="H764" s="71"/>
      <c r="I764" s="71"/>
    </row>
    <row r="765" spans="1:9" ht="15.75" customHeight="1" x14ac:dyDescent="0.25">
      <c r="A765" s="71"/>
      <c r="C765" s="70"/>
      <c r="D765" s="71"/>
      <c r="E765" s="71"/>
      <c r="F765" s="71"/>
      <c r="G765" s="71"/>
      <c r="H765" s="71"/>
      <c r="I765" s="71"/>
    </row>
    <row r="766" spans="1:9" ht="15.75" customHeight="1" x14ac:dyDescent="0.25">
      <c r="A766" s="71"/>
      <c r="C766" s="70"/>
      <c r="D766" s="71"/>
      <c r="E766" s="71"/>
      <c r="F766" s="71"/>
      <c r="G766" s="71"/>
      <c r="H766" s="71"/>
      <c r="I766" s="71"/>
    </row>
    <row r="767" spans="1:9" ht="15.75" customHeight="1" x14ac:dyDescent="0.25">
      <c r="A767" s="71"/>
      <c r="C767" s="70"/>
      <c r="D767" s="71"/>
      <c r="E767" s="71"/>
      <c r="F767" s="71"/>
      <c r="G767" s="71"/>
      <c r="H767" s="71"/>
      <c r="I767" s="71"/>
    </row>
    <row r="768" spans="1:9" ht="15.75" customHeight="1" x14ac:dyDescent="0.25">
      <c r="A768" s="71"/>
      <c r="C768" s="70"/>
      <c r="D768" s="71"/>
      <c r="E768" s="71"/>
      <c r="F768" s="71"/>
      <c r="G768" s="71"/>
      <c r="H768" s="71"/>
      <c r="I768" s="71"/>
    </row>
    <row r="769" spans="1:9" ht="15.75" customHeight="1" x14ac:dyDescent="0.25">
      <c r="A769" s="71"/>
      <c r="C769" s="70"/>
      <c r="D769" s="71"/>
      <c r="E769" s="71"/>
      <c r="F769" s="71"/>
      <c r="G769" s="71"/>
      <c r="H769" s="71"/>
      <c r="I769" s="71"/>
    </row>
    <row r="770" spans="1:9" ht="15.75" customHeight="1" x14ac:dyDescent="0.25">
      <c r="A770" s="71"/>
      <c r="C770" s="70"/>
      <c r="D770" s="71"/>
      <c r="E770" s="71"/>
      <c r="F770" s="71"/>
      <c r="G770" s="71"/>
      <c r="H770" s="71"/>
      <c r="I770" s="71"/>
    </row>
    <row r="771" spans="1:9" ht="15.75" customHeight="1" x14ac:dyDescent="0.25">
      <c r="A771" s="71"/>
      <c r="C771" s="70"/>
      <c r="D771" s="71"/>
      <c r="E771" s="71"/>
      <c r="F771" s="71"/>
      <c r="G771" s="71"/>
      <c r="H771" s="71"/>
      <c r="I771" s="71"/>
    </row>
    <row r="772" spans="1:9" ht="15.75" customHeight="1" x14ac:dyDescent="0.25">
      <c r="A772" s="71"/>
      <c r="C772" s="70"/>
      <c r="D772" s="71"/>
      <c r="E772" s="71"/>
      <c r="F772" s="71"/>
      <c r="G772" s="71"/>
      <c r="H772" s="71"/>
      <c r="I772" s="71"/>
    </row>
    <row r="773" spans="1:9" ht="15.75" customHeight="1" x14ac:dyDescent="0.25">
      <c r="A773" s="71"/>
      <c r="C773" s="70"/>
      <c r="D773" s="71"/>
      <c r="E773" s="71"/>
      <c r="F773" s="71"/>
      <c r="G773" s="71"/>
      <c r="H773" s="71"/>
      <c r="I773" s="71"/>
    </row>
    <row r="774" spans="1:9" ht="15.75" customHeight="1" x14ac:dyDescent="0.25">
      <c r="A774" s="71"/>
      <c r="C774" s="70"/>
      <c r="D774" s="71"/>
      <c r="E774" s="71"/>
      <c r="F774" s="71"/>
      <c r="G774" s="71"/>
      <c r="H774" s="71"/>
      <c r="I774" s="71"/>
    </row>
    <row r="775" spans="1:9" ht="15.75" customHeight="1" x14ac:dyDescent="0.25">
      <c r="A775" s="71"/>
      <c r="C775" s="70"/>
      <c r="D775" s="71"/>
      <c r="E775" s="71"/>
      <c r="F775" s="71"/>
      <c r="G775" s="71"/>
      <c r="H775" s="71"/>
      <c r="I775" s="71"/>
    </row>
    <row r="776" spans="1:9" ht="15.75" customHeight="1" x14ac:dyDescent="0.25">
      <c r="A776" s="71"/>
      <c r="C776" s="70"/>
      <c r="D776" s="71"/>
      <c r="E776" s="71"/>
      <c r="F776" s="71"/>
      <c r="G776" s="71"/>
      <c r="H776" s="71"/>
      <c r="I776" s="71"/>
    </row>
    <row r="777" spans="1:9" ht="15.75" customHeight="1" x14ac:dyDescent="0.25">
      <c r="A777" s="71"/>
      <c r="C777" s="70"/>
      <c r="D777" s="71"/>
      <c r="E777" s="71"/>
      <c r="F777" s="71"/>
      <c r="G777" s="71"/>
      <c r="H777" s="71"/>
      <c r="I777" s="71"/>
    </row>
    <row r="778" spans="1:9" ht="15.75" customHeight="1" x14ac:dyDescent="0.25">
      <c r="A778" s="71"/>
      <c r="C778" s="70"/>
      <c r="D778" s="71"/>
      <c r="E778" s="71"/>
      <c r="F778" s="71"/>
      <c r="G778" s="71"/>
      <c r="H778" s="71"/>
      <c r="I778" s="71"/>
    </row>
    <row r="779" spans="1:9" ht="15.75" customHeight="1" x14ac:dyDescent="0.25">
      <c r="A779" s="71"/>
      <c r="C779" s="70"/>
      <c r="D779" s="71"/>
      <c r="E779" s="71"/>
      <c r="F779" s="71"/>
      <c r="G779" s="71"/>
      <c r="H779" s="71"/>
      <c r="I779" s="71"/>
    </row>
    <row r="780" spans="1:9" ht="15.75" customHeight="1" x14ac:dyDescent="0.25">
      <c r="A780" s="71"/>
      <c r="C780" s="70"/>
      <c r="D780" s="71"/>
      <c r="E780" s="71"/>
      <c r="F780" s="71"/>
      <c r="G780" s="71"/>
      <c r="H780" s="71"/>
      <c r="I780" s="71"/>
    </row>
    <row r="781" spans="1:9" ht="15.75" customHeight="1" x14ac:dyDescent="0.25">
      <c r="A781" s="71"/>
      <c r="C781" s="70"/>
      <c r="D781" s="71"/>
      <c r="E781" s="71"/>
      <c r="F781" s="71"/>
      <c r="G781" s="71"/>
      <c r="H781" s="71"/>
      <c r="I781" s="71"/>
    </row>
    <row r="782" spans="1:9" ht="15.75" customHeight="1" x14ac:dyDescent="0.25">
      <c r="A782" s="71"/>
      <c r="C782" s="70"/>
      <c r="D782" s="71"/>
      <c r="E782" s="71"/>
      <c r="F782" s="71"/>
      <c r="G782" s="71"/>
      <c r="H782" s="71"/>
      <c r="I782" s="71"/>
    </row>
    <row r="783" spans="1:9" ht="15.75" customHeight="1" x14ac:dyDescent="0.25">
      <c r="A783" s="71"/>
      <c r="C783" s="70"/>
      <c r="D783" s="71"/>
      <c r="E783" s="71"/>
      <c r="F783" s="71"/>
      <c r="G783" s="71"/>
      <c r="H783" s="71"/>
      <c r="I783" s="71"/>
    </row>
    <row r="784" spans="1:9" ht="15.75" customHeight="1" x14ac:dyDescent="0.25">
      <c r="A784" s="71"/>
      <c r="C784" s="70"/>
      <c r="D784" s="71"/>
      <c r="E784" s="71"/>
      <c r="F784" s="71"/>
      <c r="G784" s="71"/>
      <c r="H784" s="71"/>
      <c r="I784" s="71"/>
    </row>
    <row r="785" spans="1:9" ht="15.75" customHeight="1" x14ac:dyDescent="0.25">
      <c r="A785" s="71"/>
      <c r="C785" s="70"/>
      <c r="D785" s="71"/>
      <c r="E785" s="71"/>
      <c r="F785" s="71"/>
      <c r="G785" s="71"/>
      <c r="H785" s="71"/>
      <c r="I785" s="71"/>
    </row>
    <row r="786" spans="1:9" ht="15.75" customHeight="1" x14ac:dyDescent="0.25">
      <c r="A786" s="71"/>
      <c r="C786" s="70"/>
      <c r="D786" s="71"/>
      <c r="E786" s="71"/>
      <c r="F786" s="71"/>
      <c r="G786" s="71"/>
      <c r="H786" s="71"/>
      <c r="I786" s="71"/>
    </row>
    <row r="787" spans="1:9" ht="15.75" customHeight="1" x14ac:dyDescent="0.25">
      <c r="A787" s="71"/>
      <c r="C787" s="70"/>
      <c r="D787" s="71"/>
      <c r="E787" s="71"/>
      <c r="F787" s="71"/>
      <c r="G787" s="71"/>
      <c r="H787" s="71"/>
      <c r="I787" s="71"/>
    </row>
    <row r="788" spans="1:9" ht="15.75" customHeight="1" x14ac:dyDescent="0.25">
      <c r="A788" s="71"/>
      <c r="C788" s="70"/>
      <c r="D788" s="71"/>
      <c r="E788" s="71"/>
      <c r="F788" s="71"/>
      <c r="G788" s="71"/>
      <c r="H788" s="71"/>
      <c r="I788" s="71"/>
    </row>
    <row r="789" spans="1:9" ht="15.75" customHeight="1" x14ac:dyDescent="0.25">
      <c r="A789" s="71"/>
      <c r="C789" s="70"/>
      <c r="D789" s="71"/>
      <c r="E789" s="71"/>
      <c r="F789" s="71"/>
      <c r="G789" s="71"/>
      <c r="H789" s="71"/>
      <c r="I789" s="71"/>
    </row>
    <row r="790" spans="1:9" ht="15.75" customHeight="1" x14ac:dyDescent="0.25">
      <c r="A790" s="71"/>
      <c r="C790" s="70"/>
      <c r="D790" s="71"/>
      <c r="E790" s="71"/>
      <c r="F790" s="71"/>
      <c r="G790" s="71"/>
      <c r="H790" s="71"/>
      <c r="I790" s="71"/>
    </row>
    <row r="791" spans="1:9" ht="15.75" customHeight="1" x14ac:dyDescent="0.25">
      <c r="A791" s="71"/>
      <c r="C791" s="70"/>
      <c r="D791" s="71"/>
      <c r="E791" s="71"/>
      <c r="F791" s="71"/>
      <c r="G791" s="71"/>
      <c r="H791" s="71"/>
      <c r="I791" s="71"/>
    </row>
    <row r="792" spans="1:9" ht="15.75" customHeight="1" x14ac:dyDescent="0.25">
      <c r="A792" s="71"/>
      <c r="C792" s="70"/>
      <c r="D792" s="71"/>
      <c r="E792" s="71"/>
      <c r="F792" s="71"/>
      <c r="G792" s="71"/>
      <c r="H792" s="71"/>
      <c r="I792" s="71"/>
    </row>
    <row r="793" spans="1:9" ht="15.75" customHeight="1" x14ac:dyDescent="0.25">
      <c r="A793" s="71"/>
      <c r="C793" s="70"/>
      <c r="D793" s="71"/>
      <c r="E793" s="71"/>
      <c r="F793" s="71"/>
      <c r="G793" s="71"/>
      <c r="H793" s="71"/>
      <c r="I793" s="71"/>
    </row>
    <row r="794" spans="1:9" ht="15.75" customHeight="1" x14ac:dyDescent="0.25">
      <c r="A794" s="71"/>
      <c r="C794" s="70"/>
      <c r="D794" s="71"/>
      <c r="E794" s="71"/>
      <c r="F794" s="71"/>
      <c r="G794" s="71"/>
      <c r="H794" s="71"/>
      <c r="I794" s="71"/>
    </row>
    <row r="795" spans="1:9" ht="15.75" customHeight="1" x14ac:dyDescent="0.25">
      <c r="A795" s="71"/>
      <c r="C795" s="70"/>
      <c r="D795" s="71"/>
      <c r="E795" s="71"/>
      <c r="F795" s="71"/>
      <c r="G795" s="71"/>
      <c r="H795" s="71"/>
      <c r="I795" s="71"/>
    </row>
    <row r="796" spans="1:9" ht="15.75" customHeight="1" x14ac:dyDescent="0.25">
      <c r="A796" s="71"/>
      <c r="C796" s="70"/>
      <c r="D796" s="71"/>
      <c r="E796" s="71"/>
      <c r="F796" s="71"/>
      <c r="G796" s="71"/>
      <c r="H796" s="71"/>
      <c r="I796" s="71"/>
    </row>
    <row r="797" spans="1:9" ht="15.75" customHeight="1" x14ac:dyDescent="0.25">
      <c r="A797" s="71"/>
      <c r="C797" s="70"/>
      <c r="D797" s="71"/>
      <c r="E797" s="71"/>
      <c r="F797" s="71"/>
      <c r="G797" s="71"/>
      <c r="H797" s="71"/>
      <c r="I797" s="71"/>
    </row>
    <row r="798" spans="1:9" ht="15.75" customHeight="1" x14ac:dyDescent="0.25">
      <c r="A798" s="71"/>
      <c r="C798" s="70"/>
      <c r="D798" s="71"/>
      <c r="E798" s="71"/>
      <c r="F798" s="71"/>
      <c r="G798" s="71"/>
      <c r="H798" s="71"/>
      <c r="I798" s="71"/>
    </row>
    <row r="799" spans="1:9" ht="15.75" customHeight="1" x14ac:dyDescent="0.25">
      <c r="A799" s="71"/>
      <c r="C799" s="70"/>
      <c r="D799" s="71"/>
      <c r="E799" s="71"/>
      <c r="F799" s="71"/>
      <c r="G799" s="71"/>
      <c r="H799" s="71"/>
      <c r="I799" s="71"/>
    </row>
    <row r="800" spans="1:9" ht="15.75" customHeight="1" x14ac:dyDescent="0.25">
      <c r="A800" s="71"/>
      <c r="C800" s="70"/>
      <c r="D800" s="71"/>
      <c r="E800" s="71"/>
      <c r="F800" s="71"/>
      <c r="G800" s="71"/>
      <c r="H800" s="71"/>
      <c r="I800" s="71"/>
    </row>
    <row r="801" spans="1:9" ht="15.75" customHeight="1" x14ac:dyDescent="0.25">
      <c r="A801" s="71"/>
      <c r="C801" s="70"/>
      <c r="D801" s="71"/>
      <c r="E801" s="71"/>
      <c r="F801" s="71"/>
      <c r="G801" s="71"/>
      <c r="H801" s="71"/>
      <c r="I801" s="71"/>
    </row>
    <row r="802" spans="1:9" ht="15.75" customHeight="1" x14ac:dyDescent="0.25">
      <c r="A802" s="71"/>
      <c r="C802" s="70"/>
      <c r="D802" s="71"/>
      <c r="E802" s="71"/>
      <c r="F802" s="71"/>
      <c r="G802" s="71"/>
      <c r="H802" s="71"/>
      <c r="I802" s="71"/>
    </row>
    <row r="803" spans="1:9" ht="15.75" customHeight="1" x14ac:dyDescent="0.25">
      <c r="A803" s="71"/>
      <c r="C803" s="70"/>
      <c r="D803" s="71"/>
      <c r="E803" s="71"/>
      <c r="F803" s="71"/>
      <c r="G803" s="71"/>
      <c r="H803" s="71"/>
      <c r="I803" s="71"/>
    </row>
    <row r="804" spans="1:9" ht="15.75" customHeight="1" x14ac:dyDescent="0.25">
      <c r="A804" s="71"/>
      <c r="C804" s="70"/>
      <c r="D804" s="71"/>
      <c r="E804" s="71"/>
      <c r="F804" s="71"/>
      <c r="G804" s="71"/>
      <c r="H804" s="71"/>
      <c r="I804" s="71"/>
    </row>
    <row r="805" spans="1:9" ht="15.75" customHeight="1" x14ac:dyDescent="0.25">
      <c r="A805" s="71"/>
      <c r="C805" s="70"/>
      <c r="D805" s="71"/>
      <c r="E805" s="71"/>
      <c r="F805" s="71"/>
      <c r="G805" s="71"/>
      <c r="H805" s="71"/>
      <c r="I805" s="71"/>
    </row>
    <row r="806" spans="1:9" ht="15.75" customHeight="1" x14ac:dyDescent="0.25">
      <c r="A806" s="71"/>
      <c r="C806" s="70"/>
      <c r="D806" s="71"/>
      <c r="E806" s="71"/>
      <c r="F806" s="71"/>
      <c r="G806" s="71"/>
      <c r="H806" s="71"/>
      <c r="I806" s="71"/>
    </row>
    <row r="807" spans="1:9" ht="15.75" customHeight="1" x14ac:dyDescent="0.25">
      <c r="A807" s="71"/>
      <c r="C807" s="70"/>
      <c r="D807" s="71"/>
      <c r="E807" s="71"/>
      <c r="F807" s="71"/>
      <c r="G807" s="71"/>
      <c r="H807" s="71"/>
      <c r="I807" s="71"/>
    </row>
    <row r="808" spans="1:9" ht="15.75" customHeight="1" x14ac:dyDescent="0.25">
      <c r="A808" s="71"/>
      <c r="C808" s="70"/>
      <c r="D808" s="71"/>
      <c r="E808" s="71"/>
      <c r="F808" s="71"/>
      <c r="G808" s="71"/>
      <c r="H808" s="71"/>
      <c r="I808" s="71"/>
    </row>
    <row r="809" spans="1:9" ht="15.75" customHeight="1" x14ac:dyDescent="0.25">
      <c r="A809" s="71"/>
      <c r="C809" s="70"/>
      <c r="D809" s="71"/>
      <c r="E809" s="71"/>
      <c r="F809" s="71"/>
      <c r="G809" s="71"/>
      <c r="H809" s="71"/>
      <c r="I809" s="71"/>
    </row>
    <row r="810" spans="1:9" ht="15.75" customHeight="1" x14ac:dyDescent="0.25">
      <c r="A810" s="71"/>
      <c r="C810" s="70"/>
      <c r="D810" s="71"/>
      <c r="E810" s="71"/>
      <c r="F810" s="71"/>
      <c r="G810" s="71"/>
      <c r="H810" s="71"/>
      <c r="I810" s="71"/>
    </row>
    <row r="811" spans="1:9" ht="15.75" customHeight="1" x14ac:dyDescent="0.25">
      <c r="A811" s="71"/>
      <c r="C811" s="70"/>
      <c r="D811" s="71"/>
      <c r="E811" s="71"/>
      <c r="F811" s="71"/>
      <c r="G811" s="71"/>
      <c r="H811" s="71"/>
      <c r="I811" s="71"/>
    </row>
    <row r="812" spans="1:9" ht="15.75" customHeight="1" x14ac:dyDescent="0.25">
      <c r="A812" s="71"/>
      <c r="C812" s="70"/>
      <c r="D812" s="71"/>
      <c r="E812" s="71"/>
      <c r="F812" s="71"/>
      <c r="G812" s="71"/>
      <c r="H812" s="71"/>
      <c r="I812" s="71"/>
    </row>
    <row r="813" spans="1:9" ht="15.75" customHeight="1" x14ac:dyDescent="0.25">
      <c r="A813" s="71"/>
      <c r="C813" s="70"/>
      <c r="D813" s="71"/>
      <c r="E813" s="71"/>
      <c r="F813" s="71"/>
      <c r="G813" s="71"/>
      <c r="H813" s="71"/>
      <c r="I813" s="71"/>
    </row>
    <row r="814" spans="1:9" ht="15.75" customHeight="1" x14ac:dyDescent="0.25">
      <c r="A814" s="71"/>
      <c r="C814" s="70"/>
      <c r="D814" s="71"/>
      <c r="E814" s="71"/>
      <c r="F814" s="71"/>
      <c r="G814" s="71"/>
      <c r="H814" s="71"/>
      <c r="I814" s="71"/>
    </row>
    <row r="815" spans="1:9" ht="15.75" customHeight="1" x14ac:dyDescent="0.25">
      <c r="A815" s="71"/>
      <c r="C815" s="70"/>
      <c r="D815" s="71"/>
      <c r="E815" s="71"/>
      <c r="F815" s="71"/>
      <c r="G815" s="71"/>
      <c r="H815" s="71"/>
      <c r="I815" s="71"/>
    </row>
    <row r="816" spans="1:9" ht="15.75" customHeight="1" x14ac:dyDescent="0.25">
      <c r="A816" s="71"/>
      <c r="C816" s="70"/>
      <c r="D816" s="71"/>
      <c r="E816" s="71"/>
      <c r="F816" s="71"/>
      <c r="G816" s="71"/>
      <c r="H816" s="71"/>
      <c r="I816" s="71"/>
    </row>
    <row r="817" spans="1:9" ht="15.75" customHeight="1" x14ac:dyDescent="0.25">
      <c r="A817" s="71"/>
      <c r="C817" s="70"/>
      <c r="D817" s="71"/>
      <c r="E817" s="71"/>
      <c r="F817" s="71"/>
      <c r="G817" s="71"/>
      <c r="H817" s="71"/>
      <c r="I817" s="71"/>
    </row>
    <row r="818" spans="1:9" ht="15.75" customHeight="1" x14ac:dyDescent="0.25">
      <c r="A818" s="71"/>
      <c r="C818" s="70"/>
      <c r="D818" s="71"/>
      <c r="E818" s="71"/>
      <c r="F818" s="71"/>
      <c r="G818" s="71"/>
      <c r="H818" s="71"/>
      <c r="I818" s="71"/>
    </row>
    <row r="819" spans="1:9" ht="15.75" customHeight="1" x14ac:dyDescent="0.25">
      <c r="A819" s="71"/>
      <c r="C819" s="70"/>
      <c r="D819" s="71"/>
      <c r="E819" s="71"/>
      <c r="F819" s="71"/>
      <c r="G819" s="71"/>
      <c r="H819" s="71"/>
      <c r="I819" s="71"/>
    </row>
    <row r="820" spans="1:9" ht="15.75" customHeight="1" x14ac:dyDescent="0.25">
      <c r="A820" s="71"/>
      <c r="C820" s="70"/>
      <c r="D820" s="71"/>
      <c r="E820" s="71"/>
      <c r="F820" s="71"/>
      <c r="G820" s="71"/>
      <c r="H820" s="71"/>
      <c r="I820" s="71"/>
    </row>
    <row r="821" spans="1:9" ht="15.75" customHeight="1" x14ac:dyDescent="0.25">
      <c r="A821" s="71"/>
      <c r="C821" s="70"/>
      <c r="D821" s="71"/>
      <c r="E821" s="71"/>
      <c r="F821" s="71"/>
      <c r="G821" s="71"/>
      <c r="H821" s="71"/>
      <c r="I821" s="71"/>
    </row>
    <row r="822" spans="1:9" ht="15.75" customHeight="1" x14ac:dyDescent="0.25">
      <c r="A822" s="71"/>
      <c r="C822" s="70"/>
      <c r="D822" s="71"/>
      <c r="E822" s="71"/>
      <c r="F822" s="71"/>
      <c r="G822" s="71"/>
      <c r="H822" s="71"/>
      <c r="I822" s="71"/>
    </row>
    <row r="823" spans="1:9" ht="15.75" customHeight="1" x14ac:dyDescent="0.25">
      <c r="A823" s="71"/>
      <c r="C823" s="70"/>
      <c r="D823" s="71"/>
      <c r="E823" s="71"/>
      <c r="F823" s="71"/>
      <c r="G823" s="71"/>
      <c r="H823" s="71"/>
      <c r="I823" s="71"/>
    </row>
    <row r="824" spans="1:9" ht="15.75" customHeight="1" x14ac:dyDescent="0.25">
      <c r="A824" s="71"/>
      <c r="C824" s="70"/>
      <c r="D824" s="71"/>
      <c r="E824" s="71"/>
      <c r="F824" s="71"/>
      <c r="G824" s="71"/>
      <c r="H824" s="71"/>
      <c r="I824" s="71"/>
    </row>
    <row r="825" spans="1:9" ht="15.75" customHeight="1" x14ac:dyDescent="0.25">
      <c r="A825" s="71"/>
      <c r="C825" s="70"/>
      <c r="D825" s="71"/>
      <c r="E825" s="71"/>
      <c r="F825" s="71"/>
      <c r="G825" s="71"/>
      <c r="H825" s="71"/>
      <c r="I825" s="71"/>
    </row>
    <row r="826" spans="1:9" ht="15.75" customHeight="1" x14ac:dyDescent="0.25">
      <c r="A826" s="71"/>
      <c r="C826" s="70"/>
      <c r="D826" s="71"/>
      <c r="E826" s="71"/>
      <c r="F826" s="71"/>
      <c r="G826" s="71"/>
      <c r="H826" s="71"/>
      <c r="I826" s="71"/>
    </row>
    <row r="827" spans="1:9" ht="15.75" customHeight="1" x14ac:dyDescent="0.25">
      <c r="A827" s="71"/>
      <c r="C827" s="70"/>
      <c r="D827" s="71"/>
      <c r="E827" s="71"/>
      <c r="F827" s="71"/>
      <c r="G827" s="71"/>
      <c r="H827" s="71"/>
      <c r="I827" s="71"/>
    </row>
    <row r="828" spans="1:9" ht="15.75" customHeight="1" x14ac:dyDescent="0.25">
      <c r="A828" s="71"/>
      <c r="C828" s="70"/>
      <c r="D828" s="71"/>
      <c r="E828" s="71"/>
      <c r="F828" s="71"/>
      <c r="G828" s="71"/>
      <c r="H828" s="71"/>
      <c r="I828" s="71"/>
    </row>
    <row r="829" spans="1:9" ht="15.75" customHeight="1" x14ac:dyDescent="0.25">
      <c r="A829" s="71"/>
      <c r="C829" s="70"/>
      <c r="D829" s="71"/>
      <c r="E829" s="71"/>
      <c r="F829" s="71"/>
      <c r="G829" s="71"/>
      <c r="H829" s="71"/>
      <c r="I829" s="71"/>
    </row>
    <row r="830" spans="1:9" ht="15.75" customHeight="1" x14ac:dyDescent="0.25">
      <c r="A830" s="71"/>
      <c r="C830" s="70"/>
      <c r="D830" s="71"/>
      <c r="E830" s="71"/>
      <c r="F830" s="71"/>
      <c r="G830" s="71"/>
      <c r="H830" s="71"/>
      <c r="I830" s="71"/>
    </row>
    <row r="831" spans="1:9" ht="15.75" customHeight="1" x14ac:dyDescent="0.25">
      <c r="A831" s="71"/>
      <c r="C831" s="70"/>
      <c r="D831" s="71"/>
      <c r="E831" s="71"/>
      <c r="F831" s="71"/>
      <c r="G831" s="71"/>
      <c r="H831" s="71"/>
      <c r="I831" s="71"/>
    </row>
    <row r="832" spans="1:9" ht="15.75" customHeight="1" x14ac:dyDescent="0.25">
      <c r="A832" s="71"/>
      <c r="C832" s="70"/>
      <c r="D832" s="71"/>
      <c r="E832" s="71"/>
      <c r="F832" s="71"/>
      <c r="G832" s="71"/>
      <c r="H832" s="71"/>
      <c r="I832" s="71"/>
    </row>
    <row r="833" spans="1:9" ht="15.75" customHeight="1" x14ac:dyDescent="0.25">
      <c r="A833" s="71"/>
      <c r="C833" s="70"/>
      <c r="D833" s="71"/>
      <c r="E833" s="71"/>
      <c r="F833" s="71"/>
      <c r="G833" s="71"/>
      <c r="H833" s="71"/>
      <c r="I833" s="71"/>
    </row>
    <row r="834" spans="1:9" ht="15.75" customHeight="1" x14ac:dyDescent="0.25">
      <c r="A834" s="71"/>
      <c r="C834" s="70"/>
      <c r="D834" s="71"/>
      <c r="E834" s="71"/>
      <c r="F834" s="71"/>
      <c r="G834" s="71"/>
      <c r="H834" s="71"/>
      <c r="I834" s="71"/>
    </row>
    <row r="835" spans="1:9" ht="15.75" customHeight="1" x14ac:dyDescent="0.25">
      <c r="A835" s="71"/>
      <c r="C835" s="70"/>
      <c r="D835" s="71"/>
      <c r="E835" s="71"/>
      <c r="F835" s="71"/>
      <c r="G835" s="71"/>
      <c r="H835" s="71"/>
      <c r="I835" s="71"/>
    </row>
    <row r="836" spans="1:9" ht="15.75" customHeight="1" x14ac:dyDescent="0.25">
      <c r="A836" s="71"/>
      <c r="C836" s="70"/>
      <c r="D836" s="71"/>
      <c r="E836" s="71"/>
      <c r="F836" s="71"/>
      <c r="G836" s="71"/>
      <c r="H836" s="71"/>
      <c r="I836" s="71"/>
    </row>
    <row r="837" spans="1:9" ht="15.75" customHeight="1" x14ac:dyDescent="0.25">
      <c r="A837" s="71"/>
      <c r="C837" s="70"/>
      <c r="D837" s="71"/>
      <c r="E837" s="71"/>
      <c r="F837" s="71"/>
      <c r="G837" s="71"/>
      <c r="H837" s="71"/>
      <c r="I837" s="71"/>
    </row>
    <row r="838" spans="1:9" ht="15.75" customHeight="1" x14ac:dyDescent="0.25">
      <c r="A838" s="71"/>
      <c r="C838" s="70"/>
      <c r="D838" s="71"/>
      <c r="E838" s="71"/>
      <c r="F838" s="71"/>
      <c r="G838" s="71"/>
      <c r="H838" s="71"/>
      <c r="I838" s="71"/>
    </row>
    <row r="839" spans="1:9" ht="15.75" customHeight="1" x14ac:dyDescent="0.25">
      <c r="A839" s="71"/>
      <c r="C839" s="70"/>
      <c r="D839" s="71"/>
      <c r="E839" s="71"/>
      <c r="F839" s="71"/>
      <c r="G839" s="71"/>
      <c r="H839" s="71"/>
      <c r="I839" s="71"/>
    </row>
    <row r="840" spans="1:9" ht="15.75" customHeight="1" x14ac:dyDescent="0.25">
      <c r="A840" s="71"/>
      <c r="C840" s="70"/>
      <c r="D840" s="71"/>
      <c r="E840" s="71"/>
      <c r="F840" s="71"/>
      <c r="G840" s="71"/>
      <c r="H840" s="71"/>
      <c r="I840" s="71"/>
    </row>
    <row r="841" spans="1:9" ht="15.75" customHeight="1" x14ac:dyDescent="0.25">
      <c r="A841" s="71"/>
      <c r="C841" s="70"/>
      <c r="D841" s="71"/>
      <c r="E841" s="71"/>
      <c r="F841" s="71"/>
      <c r="G841" s="71"/>
      <c r="H841" s="71"/>
      <c r="I841" s="71"/>
    </row>
    <row r="842" spans="1:9" ht="15.75" customHeight="1" x14ac:dyDescent="0.25">
      <c r="A842" s="71"/>
      <c r="C842" s="70"/>
      <c r="D842" s="71"/>
      <c r="E842" s="71"/>
      <c r="F842" s="71"/>
      <c r="G842" s="71"/>
      <c r="H842" s="71"/>
      <c r="I842" s="71"/>
    </row>
    <row r="843" spans="1:9" ht="15.75" customHeight="1" x14ac:dyDescent="0.25">
      <c r="A843" s="71"/>
      <c r="C843" s="70"/>
      <c r="D843" s="71"/>
      <c r="E843" s="71"/>
      <c r="F843" s="71"/>
      <c r="G843" s="71"/>
      <c r="H843" s="71"/>
      <c r="I843" s="71"/>
    </row>
    <row r="844" spans="1:9" ht="15.75" customHeight="1" x14ac:dyDescent="0.25">
      <c r="A844" s="71"/>
      <c r="C844" s="70"/>
      <c r="D844" s="71"/>
      <c r="E844" s="71"/>
      <c r="F844" s="71"/>
      <c r="G844" s="71"/>
      <c r="H844" s="71"/>
      <c r="I844" s="71"/>
    </row>
    <row r="845" spans="1:9" ht="15.75" customHeight="1" x14ac:dyDescent="0.25">
      <c r="A845" s="71"/>
      <c r="C845" s="70"/>
      <c r="D845" s="71"/>
      <c r="E845" s="71"/>
      <c r="F845" s="71"/>
      <c r="G845" s="71"/>
      <c r="H845" s="71"/>
      <c r="I845" s="71"/>
    </row>
    <row r="846" spans="1:9" ht="15.75" customHeight="1" x14ac:dyDescent="0.25">
      <c r="A846" s="71"/>
      <c r="C846" s="70"/>
      <c r="D846" s="71"/>
      <c r="E846" s="71"/>
      <c r="F846" s="71"/>
      <c r="G846" s="71"/>
      <c r="H846" s="71"/>
      <c r="I846" s="71"/>
    </row>
    <row r="847" spans="1:9" ht="15.75" customHeight="1" x14ac:dyDescent="0.25">
      <c r="A847" s="71"/>
      <c r="C847" s="70"/>
      <c r="D847" s="71"/>
      <c r="E847" s="71"/>
      <c r="F847" s="71"/>
      <c r="G847" s="71"/>
      <c r="H847" s="71"/>
      <c r="I847" s="71"/>
    </row>
    <row r="848" spans="1:9" ht="15.75" customHeight="1" x14ac:dyDescent="0.25">
      <c r="A848" s="71"/>
      <c r="C848" s="70"/>
      <c r="D848" s="71"/>
      <c r="E848" s="71"/>
      <c r="F848" s="71"/>
      <c r="G848" s="71"/>
      <c r="H848" s="71"/>
      <c r="I848" s="71"/>
    </row>
    <row r="849" spans="1:9" ht="15.75" customHeight="1" x14ac:dyDescent="0.25">
      <c r="A849" s="71"/>
      <c r="C849" s="70"/>
      <c r="D849" s="71"/>
      <c r="E849" s="71"/>
      <c r="F849" s="71"/>
      <c r="G849" s="71"/>
      <c r="H849" s="71"/>
      <c r="I849" s="71"/>
    </row>
    <row r="850" spans="1:9" ht="15.75" customHeight="1" x14ac:dyDescent="0.25">
      <c r="A850" s="71"/>
      <c r="C850" s="70"/>
      <c r="D850" s="71"/>
      <c r="E850" s="71"/>
      <c r="F850" s="71"/>
      <c r="G850" s="71"/>
      <c r="H850" s="71"/>
      <c r="I850" s="71"/>
    </row>
    <row r="851" spans="1:9" ht="15.75" customHeight="1" x14ac:dyDescent="0.25">
      <c r="A851" s="71"/>
      <c r="C851" s="70"/>
      <c r="D851" s="71"/>
      <c r="E851" s="71"/>
      <c r="F851" s="71"/>
      <c r="G851" s="71"/>
      <c r="H851" s="71"/>
      <c r="I851" s="71"/>
    </row>
    <row r="852" spans="1:9" ht="15.75" customHeight="1" x14ac:dyDescent="0.25">
      <c r="A852" s="71"/>
      <c r="C852" s="70"/>
      <c r="D852" s="71"/>
      <c r="E852" s="71"/>
      <c r="F852" s="71"/>
      <c r="G852" s="71"/>
      <c r="H852" s="71"/>
      <c r="I852" s="71"/>
    </row>
    <row r="853" spans="1:9" ht="15.75" customHeight="1" x14ac:dyDescent="0.25">
      <c r="A853" s="71"/>
      <c r="C853" s="70"/>
      <c r="D853" s="71"/>
      <c r="E853" s="71"/>
      <c r="F853" s="71"/>
      <c r="G853" s="71"/>
      <c r="H853" s="71"/>
      <c r="I853" s="71"/>
    </row>
    <row r="854" spans="1:9" ht="15.75" customHeight="1" x14ac:dyDescent="0.25">
      <c r="A854" s="71"/>
      <c r="C854" s="70"/>
      <c r="D854" s="71"/>
      <c r="E854" s="71"/>
      <c r="F854" s="71"/>
      <c r="G854" s="71"/>
      <c r="H854" s="71"/>
      <c r="I854" s="71"/>
    </row>
    <row r="855" spans="1:9" ht="15.75" customHeight="1" x14ac:dyDescent="0.25">
      <c r="A855" s="71"/>
      <c r="C855" s="70"/>
      <c r="D855" s="71"/>
      <c r="E855" s="71"/>
      <c r="F855" s="71"/>
      <c r="G855" s="71"/>
      <c r="H855" s="71"/>
      <c r="I855" s="71"/>
    </row>
    <row r="856" spans="1:9" ht="15.75" customHeight="1" x14ac:dyDescent="0.25">
      <c r="A856" s="71"/>
      <c r="C856" s="70"/>
      <c r="D856" s="71"/>
      <c r="E856" s="71"/>
      <c r="F856" s="71"/>
      <c r="G856" s="71"/>
      <c r="H856" s="71"/>
      <c r="I856" s="71"/>
    </row>
    <row r="857" spans="1:9" ht="15.75" customHeight="1" x14ac:dyDescent="0.25">
      <c r="A857" s="71"/>
      <c r="C857" s="70"/>
      <c r="D857" s="71"/>
      <c r="E857" s="71"/>
      <c r="F857" s="71"/>
      <c r="G857" s="71"/>
      <c r="H857" s="71"/>
      <c r="I857" s="71"/>
    </row>
    <row r="858" spans="1:9" ht="15.75" customHeight="1" x14ac:dyDescent="0.25">
      <c r="A858" s="71"/>
      <c r="C858" s="70"/>
      <c r="D858" s="71"/>
      <c r="E858" s="71"/>
      <c r="F858" s="71"/>
      <c r="G858" s="71"/>
      <c r="H858" s="71"/>
      <c r="I858" s="71"/>
    </row>
    <row r="859" spans="1:9" ht="15.75" customHeight="1" x14ac:dyDescent="0.25">
      <c r="A859" s="71"/>
      <c r="C859" s="70"/>
      <c r="D859" s="71"/>
      <c r="E859" s="71"/>
      <c r="F859" s="71"/>
      <c r="G859" s="71"/>
      <c r="H859" s="71"/>
      <c r="I859" s="71"/>
    </row>
    <row r="860" spans="1:9" ht="15.75" customHeight="1" x14ac:dyDescent="0.25">
      <c r="A860" s="71"/>
      <c r="C860" s="70"/>
      <c r="D860" s="71"/>
      <c r="E860" s="71"/>
      <c r="F860" s="71"/>
      <c r="G860" s="71"/>
      <c r="H860" s="71"/>
      <c r="I860" s="71"/>
    </row>
    <row r="861" spans="1:9" ht="15.75" customHeight="1" x14ac:dyDescent="0.25">
      <c r="A861" s="71"/>
      <c r="C861" s="70"/>
      <c r="D861" s="71"/>
      <c r="E861" s="71"/>
      <c r="F861" s="71"/>
      <c r="G861" s="71"/>
      <c r="H861" s="71"/>
      <c r="I861" s="71"/>
    </row>
    <row r="862" spans="1:9" ht="15.75" customHeight="1" x14ac:dyDescent="0.25">
      <c r="A862" s="71"/>
      <c r="C862" s="70"/>
      <c r="D862" s="71"/>
      <c r="E862" s="71"/>
      <c r="F862" s="71"/>
      <c r="G862" s="71"/>
      <c r="H862" s="71"/>
      <c r="I862" s="71"/>
    </row>
    <row r="863" spans="1:9" ht="15.75" customHeight="1" x14ac:dyDescent="0.25">
      <c r="A863" s="71"/>
      <c r="C863" s="70"/>
      <c r="D863" s="71"/>
      <c r="E863" s="71"/>
      <c r="F863" s="71"/>
      <c r="G863" s="71"/>
      <c r="H863" s="71"/>
      <c r="I863" s="71"/>
    </row>
    <row r="864" spans="1:9" ht="15.75" customHeight="1" x14ac:dyDescent="0.25">
      <c r="A864" s="71"/>
      <c r="C864" s="70"/>
      <c r="D864" s="71"/>
      <c r="E864" s="71"/>
      <c r="F864" s="71"/>
      <c r="G864" s="71"/>
      <c r="H864" s="71"/>
      <c r="I864" s="71"/>
    </row>
    <row r="865" spans="1:9" ht="15.75" customHeight="1" x14ac:dyDescent="0.25">
      <c r="A865" s="71"/>
      <c r="C865" s="70"/>
      <c r="D865" s="71"/>
      <c r="E865" s="71"/>
      <c r="F865" s="71"/>
      <c r="G865" s="71"/>
      <c r="H865" s="71"/>
      <c r="I865" s="71"/>
    </row>
    <row r="866" spans="1:9" ht="15.75" customHeight="1" x14ac:dyDescent="0.25">
      <c r="A866" s="71"/>
      <c r="C866" s="70"/>
      <c r="D866" s="71"/>
      <c r="E866" s="71"/>
      <c r="F866" s="71"/>
      <c r="G866" s="71"/>
      <c r="H866" s="71"/>
      <c r="I866" s="71"/>
    </row>
    <row r="867" spans="1:9" ht="15.75" customHeight="1" x14ac:dyDescent="0.25">
      <c r="A867" s="71"/>
      <c r="C867" s="70"/>
      <c r="D867" s="71"/>
      <c r="E867" s="71"/>
      <c r="F867" s="71"/>
      <c r="G867" s="71"/>
      <c r="H867" s="71"/>
      <c r="I867" s="71"/>
    </row>
    <row r="868" spans="1:9" ht="15.75" customHeight="1" x14ac:dyDescent="0.25">
      <c r="A868" s="71"/>
      <c r="C868" s="70"/>
      <c r="D868" s="71"/>
      <c r="E868" s="71"/>
      <c r="F868" s="71"/>
      <c r="G868" s="71"/>
      <c r="H868" s="71"/>
      <c r="I868" s="71"/>
    </row>
    <row r="869" spans="1:9" ht="15.75" customHeight="1" x14ac:dyDescent="0.25">
      <c r="A869" s="71"/>
      <c r="C869" s="70"/>
      <c r="D869" s="71"/>
      <c r="E869" s="71"/>
      <c r="F869" s="71"/>
      <c r="G869" s="71"/>
      <c r="H869" s="71"/>
      <c r="I869" s="71"/>
    </row>
    <row r="870" spans="1:9" ht="15.75" customHeight="1" x14ac:dyDescent="0.25">
      <c r="A870" s="71"/>
      <c r="C870" s="70"/>
      <c r="D870" s="71"/>
      <c r="E870" s="71"/>
      <c r="F870" s="71"/>
      <c r="G870" s="71"/>
      <c r="H870" s="71"/>
      <c r="I870" s="71"/>
    </row>
    <row r="871" spans="1:9" ht="15.75" customHeight="1" x14ac:dyDescent="0.25">
      <c r="A871" s="71"/>
      <c r="C871" s="70"/>
      <c r="D871" s="71"/>
      <c r="E871" s="71"/>
      <c r="F871" s="71"/>
      <c r="G871" s="71"/>
      <c r="H871" s="71"/>
      <c r="I871" s="71"/>
    </row>
    <row r="872" spans="1:9" ht="15.75" customHeight="1" x14ac:dyDescent="0.25">
      <c r="A872" s="71"/>
      <c r="C872" s="70"/>
      <c r="D872" s="71"/>
      <c r="E872" s="71"/>
      <c r="F872" s="71"/>
      <c r="G872" s="71"/>
      <c r="H872" s="71"/>
      <c r="I872" s="71"/>
    </row>
    <row r="873" spans="1:9" ht="15.75" customHeight="1" x14ac:dyDescent="0.25">
      <c r="A873" s="71"/>
      <c r="C873" s="70"/>
      <c r="D873" s="71"/>
      <c r="E873" s="71"/>
      <c r="F873" s="71"/>
      <c r="G873" s="71"/>
      <c r="H873" s="71"/>
      <c r="I873" s="71"/>
    </row>
    <row r="874" spans="1:9" ht="15.75" customHeight="1" x14ac:dyDescent="0.25">
      <c r="A874" s="71"/>
      <c r="C874" s="70"/>
      <c r="D874" s="71"/>
      <c r="E874" s="71"/>
      <c r="F874" s="71"/>
      <c r="G874" s="71"/>
      <c r="H874" s="71"/>
      <c r="I874" s="71"/>
    </row>
    <row r="875" spans="1:9" ht="15.75" customHeight="1" x14ac:dyDescent="0.25">
      <c r="A875" s="71"/>
      <c r="C875" s="70"/>
      <c r="D875" s="71"/>
      <c r="E875" s="71"/>
      <c r="F875" s="71"/>
      <c r="G875" s="71"/>
      <c r="H875" s="71"/>
      <c r="I875" s="71"/>
    </row>
    <row r="876" spans="1:9" ht="15.75" customHeight="1" x14ac:dyDescent="0.25">
      <c r="A876" s="71"/>
      <c r="C876" s="70"/>
      <c r="D876" s="71"/>
      <c r="E876" s="71"/>
      <c r="F876" s="71"/>
      <c r="G876" s="71"/>
      <c r="H876" s="71"/>
      <c r="I876" s="71"/>
    </row>
    <row r="877" spans="1:9" ht="15.75" customHeight="1" x14ac:dyDescent="0.25">
      <c r="A877" s="71"/>
      <c r="C877" s="70"/>
      <c r="D877" s="71"/>
      <c r="E877" s="71"/>
      <c r="F877" s="71"/>
      <c r="G877" s="71"/>
      <c r="H877" s="71"/>
      <c r="I877" s="71"/>
    </row>
    <row r="878" spans="1:9" ht="15.75" customHeight="1" x14ac:dyDescent="0.25">
      <c r="A878" s="71"/>
      <c r="C878" s="70"/>
      <c r="D878" s="71"/>
      <c r="E878" s="71"/>
      <c r="F878" s="71"/>
      <c r="G878" s="71"/>
      <c r="H878" s="71"/>
      <c r="I878" s="71"/>
    </row>
    <row r="879" spans="1:9" ht="15.75" customHeight="1" x14ac:dyDescent="0.25">
      <c r="A879" s="71"/>
      <c r="C879" s="70"/>
      <c r="D879" s="71"/>
      <c r="E879" s="71"/>
      <c r="F879" s="71"/>
      <c r="G879" s="71"/>
      <c r="H879" s="71"/>
      <c r="I879" s="71"/>
    </row>
    <row r="880" spans="1:9" ht="15.75" customHeight="1" x14ac:dyDescent="0.25">
      <c r="A880" s="71"/>
      <c r="C880" s="70"/>
      <c r="D880" s="71"/>
      <c r="E880" s="71"/>
      <c r="F880" s="71"/>
      <c r="G880" s="71"/>
      <c r="H880" s="71"/>
      <c r="I880" s="71"/>
    </row>
    <row r="881" spans="1:9" ht="15.75" customHeight="1" x14ac:dyDescent="0.25">
      <c r="A881" s="71"/>
      <c r="C881" s="70"/>
      <c r="D881" s="71"/>
      <c r="E881" s="71"/>
      <c r="F881" s="71"/>
      <c r="G881" s="71"/>
      <c r="H881" s="71"/>
      <c r="I881" s="71"/>
    </row>
    <row r="882" spans="1:9" ht="15.75" customHeight="1" x14ac:dyDescent="0.25">
      <c r="A882" s="71"/>
      <c r="C882" s="70"/>
      <c r="D882" s="71"/>
      <c r="E882" s="71"/>
      <c r="F882" s="71"/>
      <c r="G882" s="71"/>
      <c r="H882" s="71"/>
      <c r="I882" s="71"/>
    </row>
    <row r="883" spans="1:9" ht="15.75" customHeight="1" x14ac:dyDescent="0.25">
      <c r="A883" s="71"/>
      <c r="C883" s="70"/>
      <c r="D883" s="71"/>
      <c r="E883" s="71"/>
      <c r="F883" s="71"/>
      <c r="G883" s="71"/>
      <c r="H883" s="71"/>
      <c r="I883" s="71"/>
    </row>
    <row r="884" spans="1:9" ht="15.75" customHeight="1" x14ac:dyDescent="0.25">
      <c r="A884" s="71"/>
      <c r="C884" s="70"/>
      <c r="D884" s="71"/>
      <c r="E884" s="71"/>
      <c r="F884" s="71"/>
      <c r="G884" s="71"/>
      <c r="H884" s="71"/>
      <c r="I884" s="71"/>
    </row>
    <row r="885" spans="1:9" ht="15.75" customHeight="1" x14ac:dyDescent="0.25">
      <c r="A885" s="71"/>
      <c r="C885" s="70"/>
      <c r="D885" s="71"/>
      <c r="E885" s="71"/>
      <c r="F885" s="71"/>
      <c r="G885" s="71"/>
      <c r="H885" s="71"/>
      <c r="I885" s="71"/>
    </row>
    <row r="886" spans="1:9" ht="15.75" customHeight="1" x14ac:dyDescent="0.25">
      <c r="A886" s="71"/>
      <c r="C886" s="70"/>
      <c r="D886" s="71"/>
      <c r="E886" s="71"/>
      <c r="F886" s="71"/>
      <c r="G886" s="71"/>
      <c r="H886" s="71"/>
      <c r="I886" s="71"/>
    </row>
    <row r="887" spans="1:9" ht="15.75" customHeight="1" x14ac:dyDescent="0.25">
      <c r="A887" s="71"/>
      <c r="C887" s="70"/>
      <c r="D887" s="71"/>
      <c r="E887" s="71"/>
      <c r="F887" s="71"/>
      <c r="G887" s="71"/>
      <c r="H887" s="71"/>
      <c r="I887" s="71"/>
    </row>
    <row r="888" spans="1:9" ht="15.75" customHeight="1" x14ac:dyDescent="0.25">
      <c r="A888" s="71"/>
      <c r="C888" s="70"/>
      <c r="D888" s="71"/>
      <c r="E888" s="71"/>
      <c r="F888" s="71"/>
      <c r="G888" s="71"/>
      <c r="H888" s="71"/>
      <c r="I888" s="71"/>
    </row>
    <row r="889" spans="1:9" ht="15.75" customHeight="1" x14ac:dyDescent="0.25">
      <c r="A889" s="71"/>
      <c r="C889" s="70"/>
      <c r="D889" s="71"/>
      <c r="E889" s="71"/>
      <c r="F889" s="71"/>
      <c r="G889" s="71"/>
      <c r="H889" s="71"/>
      <c r="I889" s="71"/>
    </row>
    <row r="890" spans="1:9" ht="15.75" customHeight="1" x14ac:dyDescent="0.25">
      <c r="A890" s="71"/>
      <c r="C890" s="70"/>
      <c r="D890" s="71"/>
      <c r="E890" s="71"/>
      <c r="F890" s="71"/>
      <c r="G890" s="71"/>
      <c r="H890" s="71"/>
      <c r="I890" s="71"/>
    </row>
    <row r="891" spans="1:9" ht="15.75" customHeight="1" x14ac:dyDescent="0.25">
      <c r="A891" s="71"/>
      <c r="C891" s="70"/>
      <c r="D891" s="71"/>
      <c r="E891" s="71"/>
      <c r="F891" s="71"/>
      <c r="G891" s="71"/>
      <c r="H891" s="71"/>
      <c r="I891" s="71"/>
    </row>
    <row r="892" spans="1:9" ht="15.75" customHeight="1" x14ac:dyDescent="0.25">
      <c r="A892" s="71"/>
      <c r="C892" s="70"/>
      <c r="D892" s="71"/>
      <c r="E892" s="71"/>
      <c r="F892" s="71"/>
      <c r="G892" s="71"/>
      <c r="H892" s="71"/>
      <c r="I892" s="71"/>
    </row>
    <row r="893" spans="1:9" ht="15.75" customHeight="1" x14ac:dyDescent="0.25">
      <c r="A893" s="71"/>
      <c r="C893" s="70"/>
      <c r="D893" s="71"/>
      <c r="E893" s="71"/>
      <c r="F893" s="71"/>
      <c r="G893" s="71"/>
      <c r="H893" s="71"/>
      <c r="I893" s="71"/>
    </row>
    <row r="894" spans="1:9" ht="15.75" customHeight="1" x14ac:dyDescent="0.25">
      <c r="A894" s="71"/>
      <c r="C894" s="70"/>
      <c r="D894" s="71"/>
      <c r="E894" s="71"/>
      <c r="F894" s="71"/>
      <c r="G894" s="71"/>
      <c r="H894" s="71"/>
      <c r="I894" s="71"/>
    </row>
    <row r="895" spans="1:9" ht="15.75" customHeight="1" x14ac:dyDescent="0.25">
      <c r="A895" s="71"/>
      <c r="C895" s="70"/>
      <c r="D895" s="71"/>
      <c r="E895" s="71"/>
      <c r="F895" s="71"/>
      <c r="G895" s="71"/>
      <c r="H895" s="71"/>
      <c r="I895" s="71"/>
    </row>
    <row r="896" spans="1:9" ht="15.75" customHeight="1" x14ac:dyDescent="0.25">
      <c r="A896" s="71"/>
      <c r="C896" s="70"/>
      <c r="D896" s="71"/>
      <c r="E896" s="71"/>
      <c r="F896" s="71"/>
      <c r="G896" s="71"/>
      <c r="H896" s="71"/>
      <c r="I896" s="71"/>
    </row>
    <row r="897" spans="1:9" ht="15.75" customHeight="1" x14ac:dyDescent="0.25">
      <c r="A897" s="71"/>
      <c r="C897" s="70"/>
      <c r="D897" s="71"/>
      <c r="E897" s="71"/>
      <c r="F897" s="71"/>
      <c r="G897" s="71"/>
      <c r="H897" s="71"/>
      <c r="I897" s="71"/>
    </row>
    <row r="898" spans="1:9" ht="15.75" customHeight="1" x14ac:dyDescent="0.25">
      <c r="A898" s="71"/>
      <c r="C898" s="70"/>
      <c r="D898" s="71"/>
      <c r="E898" s="71"/>
      <c r="F898" s="71"/>
      <c r="G898" s="71"/>
      <c r="H898" s="71"/>
      <c r="I898" s="71"/>
    </row>
    <row r="899" spans="1:9" ht="15.75" customHeight="1" x14ac:dyDescent="0.25">
      <c r="A899" s="71"/>
      <c r="C899" s="70"/>
      <c r="D899" s="71"/>
      <c r="E899" s="71"/>
      <c r="F899" s="71"/>
      <c r="G899" s="71"/>
      <c r="H899" s="71"/>
      <c r="I899" s="71"/>
    </row>
    <row r="900" spans="1:9" ht="15.75" customHeight="1" x14ac:dyDescent="0.25">
      <c r="A900" s="71"/>
      <c r="C900" s="70"/>
      <c r="D900" s="71"/>
      <c r="E900" s="71"/>
      <c r="F900" s="71"/>
      <c r="G900" s="71"/>
      <c r="H900" s="71"/>
      <c r="I900" s="71"/>
    </row>
    <row r="901" spans="1:9" ht="15.75" customHeight="1" x14ac:dyDescent="0.25">
      <c r="A901" s="71"/>
      <c r="C901" s="70"/>
      <c r="D901" s="71"/>
      <c r="E901" s="71"/>
      <c r="F901" s="71"/>
      <c r="G901" s="71"/>
      <c r="H901" s="71"/>
      <c r="I901" s="71"/>
    </row>
    <row r="902" spans="1:9" ht="15.75" customHeight="1" x14ac:dyDescent="0.25">
      <c r="A902" s="71"/>
      <c r="C902" s="70"/>
      <c r="D902" s="71"/>
      <c r="E902" s="71"/>
      <c r="F902" s="71"/>
      <c r="G902" s="71"/>
      <c r="H902" s="71"/>
      <c r="I902" s="71"/>
    </row>
    <row r="903" spans="1:9" ht="15.75" customHeight="1" x14ac:dyDescent="0.25">
      <c r="A903" s="71"/>
      <c r="C903" s="70"/>
      <c r="D903" s="71"/>
      <c r="E903" s="71"/>
      <c r="F903" s="71"/>
      <c r="G903" s="71"/>
      <c r="H903" s="71"/>
      <c r="I903" s="71"/>
    </row>
    <row r="904" spans="1:9" ht="15.75" customHeight="1" x14ac:dyDescent="0.25">
      <c r="A904" s="71"/>
      <c r="C904" s="70"/>
      <c r="D904" s="71"/>
      <c r="E904" s="71"/>
      <c r="F904" s="71"/>
      <c r="G904" s="71"/>
      <c r="H904" s="71"/>
      <c r="I904" s="71"/>
    </row>
    <row r="905" spans="1:9" ht="15.75" customHeight="1" x14ac:dyDescent="0.25">
      <c r="A905" s="71"/>
      <c r="C905" s="70"/>
      <c r="D905" s="71"/>
      <c r="E905" s="71"/>
      <c r="F905" s="71"/>
      <c r="G905" s="71"/>
      <c r="H905" s="71"/>
      <c r="I905" s="71"/>
    </row>
    <row r="906" spans="1:9" ht="15.75" customHeight="1" x14ac:dyDescent="0.25">
      <c r="A906" s="71"/>
      <c r="C906" s="70"/>
      <c r="D906" s="71"/>
      <c r="E906" s="71"/>
      <c r="F906" s="71"/>
      <c r="G906" s="71"/>
      <c r="H906" s="71"/>
      <c r="I906" s="71"/>
    </row>
    <row r="907" spans="1:9" ht="15.75" customHeight="1" x14ac:dyDescent="0.25">
      <c r="A907" s="71"/>
      <c r="C907" s="70"/>
      <c r="D907" s="71"/>
      <c r="E907" s="71"/>
      <c r="F907" s="71"/>
      <c r="G907" s="71"/>
      <c r="H907" s="71"/>
      <c r="I907" s="71"/>
    </row>
    <row r="908" spans="1:9" ht="15.75" customHeight="1" x14ac:dyDescent="0.25">
      <c r="A908" s="71"/>
      <c r="C908" s="70"/>
      <c r="D908" s="71"/>
      <c r="E908" s="71"/>
      <c r="F908" s="71"/>
      <c r="G908" s="71"/>
      <c r="H908" s="71"/>
      <c r="I908" s="71"/>
    </row>
    <row r="909" spans="1:9" ht="15.75" customHeight="1" x14ac:dyDescent="0.25">
      <c r="A909" s="71"/>
      <c r="C909" s="70"/>
      <c r="D909" s="71"/>
      <c r="E909" s="71"/>
      <c r="F909" s="71"/>
      <c r="G909" s="71"/>
      <c r="H909" s="71"/>
      <c r="I909" s="71"/>
    </row>
    <row r="910" spans="1:9" ht="15.75" customHeight="1" x14ac:dyDescent="0.25">
      <c r="A910" s="71"/>
      <c r="C910" s="70"/>
      <c r="D910" s="71"/>
      <c r="E910" s="71"/>
      <c r="F910" s="71"/>
      <c r="G910" s="71"/>
      <c r="H910" s="71"/>
      <c r="I910" s="71"/>
    </row>
    <row r="911" spans="1:9" ht="15.75" customHeight="1" x14ac:dyDescent="0.25">
      <c r="A911" s="71"/>
      <c r="C911" s="70"/>
      <c r="D911" s="71"/>
      <c r="E911" s="71"/>
      <c r="F911" s="71"/>
      <c r="G911" s="71"/>
      <c r="H911" s="71"/>
      <c r="I911" s="71"/>
    </row>
    <row r="912" spans="1:9" ht="15.75" customHeight="1" x14ac:dyDescent="0.25">
      <c r="A912" s="71"/>
      <c r="C912" s="70"/>
      <c r="D912" s="71"/>
      <c r="E912" s="71"/>
      <c r="F912" s="71"/>
      <c r="G912" s="71"/>
      <c r="H912" s="71"/>
      <c r="I912" s="71"/>
    </row>
    <row r="913" spans="1:9" ht="15.75" customHeight="1" x14ac:dyDescent="0.25">
      <c r="A913" s="71"/>
      <c r="C913" s="70"/>
      <c r="D913" s="71"/>
      <c r="E913" s="71"/>
      <c r="F913" s="71"/>
      <c r="G913" s="71"/>
      <c r="H913" s="71"/>
      <c r="I913" s="71"/>
    </row>
    <row r="914" spans="1:9" ht="15.75" customHeight="1" x14ac:dyDescent="0.25">
      <c r="A914" s="71"/>
      <c r="C914" s="70"/>
      <c r="D914" s="71"/>
      <c r="E914" s="71"/>
      <c r="F914" s="71"/>
      <c r="G914" s="71"/>
      <c r="H914" s="71"/>
      <c r="I914" s="71"/>
    </row>
    <row r="915" spans="1:9" ht="15.75" customHeight="1" x14ac:dyDescent="0.25">
      <c r="A915" s="71"/>
      <c r="C915" s="70"/>
      <c r="D915" s="71"/>
      <c r="E915" s="71"/>
      <c r="F915" s="71"/>
      <c r="G915" s="71"/>
      <c r="H915" s="71"/>
      <c r="I915" s="71"/>
    </row>
    <row r="916" spans="1:9" ht="15.75" customHeight="1" x14ac:dyDescent="0.25">
      <c r="A916" s="71"/>
      <c r="C916" s="70"/>
      <c r="D916" s="71"/>
      <c r="E916" s="71"/>
      <c r="F916" s="71"/>
      <c r="G916" s="71"/>
      <c r="H916" s="71"/>
      <c r="I916" s="71"/>
    </row>
    <row r="917" spans="1:9" ht="15.75" customHeight="1" x14ac:dyDescent="0.25">
      <c r="A917" s="71"/>
      <c r="C917" s="70"/>
      <c r="D917" s="71"/>
      <c r="E917" s="71"/>
      <c r="F917" s="71"/>
      <c r="G917" s="71"/>
      <c r="H917" s="71"/>
      <c r="I917" s="71"/>
    </row>
    <row r="918" spans="1:9" ht="15.75" customHeight="1" x14ac:dyDescent="0.25">
      <c r="A918" s="71"/>
      <c r="C918" s="70"/>
      <c r="D918" s="71"/>
      <c r="E918" s="71"/>
      <c r="F918" s="71"/>
      <c r="G918" s="71"/>
      <c r="H918" s="71"/>
      <c r="I918" s="71"/>
    </row>
    <row r="919" spans="1:9" ht="15.75" customHeight="1" x14ac:dyDescent="0.25">
      <c r="A919" s="71"/>
      <c r="C919" s="70"/>
      <c r="D919" s="71"/>
      <c r="E919" s="71"/>
      <c r="F919" s="71"/>
      <c r="G919" s="71"/>
      <c r="H919" s="71"/>
      <c r="I919" s="71"/>
    </row>
    <row r="920" spans="1:9" ht="15.75" customHeight="1" x14ac:dyDescent="0.25">
      <c r="A920" s="71"/>
      <c r="C920" s="70"/>
      <c r="D920" s="71"/>
      <c r="E920" s="71"/>
      <c r="F920" s="71"/>
      <c r="G920" s="71"/>
      <c r="H920" s="71"/>
      <c r="I920" s="71"/>
    </row>
    <row r="921" spans="1:9" ht="15.75" customHeight="1" x14ac:dyDescent="0.25">
      <c r="A921" s="71"/>
      <c r="C921" s="70"/>
      <c r="D921" s="71"/>
      <c r="E921" s="71"/>
      <c r="F921" s="71"/>
      <c r="G921" s="71"/>
      <c r="H921" s="71"/>
      <c r="I921" s="71"/>
    </row>
    <row r="922" spans="1:9" ht="15.75" customHeight="1" x14ac:dyDescent="0.25">
      <c r="A922" s="71"/>
      <c r="C922" s="70"/>
      <c r="D922" s="71"/>
      <c r="E922" s="71"/>
      <c r="F922" s="71"/>
      <c r="G922" s="71"/>
      <c r="H922" s="71"/>
      <c r="I922" s="71"/>
    </row>
    <row r="923" spans="1:9" ht="15.75" customHeight="1" x14ac:dyDescent="0.25">
      <c r="A923" s="71"/>
      <c r="C923" s="70"/>
      <c r="D923" s="71"/>
      <c r="E923" s="71"/>
      <c r="F923" s="71"/>
      <c r="G923" s="71"/>
      <c r="H923" s="71"/>
      <c r="I923" s="71"/>
    </row>
    <row r="924" spans="1:9" ht="15.75" customHeight="1" x14ac:dyDescent="0.25">
      <c r="A924" s="71"/>
      <c r="C924" s="70"/>
      <c r="D924" s="71"/>
      <c r="E924" s="71"/>
      <c r="F924" s="71"/>
      <c r="G924" s="71"/>
      <c r="H924" s="71"/>
      <c r="I924" s="71"/>
    </row>
    <row r="925" spans="1:9" ht="15.75" customHeight="1" x14ac:dyDescent="0.25">
      <c r="A925" s="71"/>
      <c r="C925" s="70"/>
      <c r="D925" s="71"/>
      <c r="E925" s="71"/>
      <c r="F925" s="71"/>
      <c r="G925" s="71"/>
      <c r="H925" s="71"/>
      <c r="I925" s="71"/>
    </row>
    <row r="926" spans="1:9" ht="15.75" customHeight="1" x14ac:dyDescent="0.25">
      <c r="A926" s="71"/>
      <c r="C926" s="70"/>
      <c r="D926" s="71"/>
      <c r="E926" s="71"/>
      <c r="F926" s="71"/>
      <c r="G926" s="71"/>
      <c r="H926" s="71"/>
      <c r="I926" s="71"/>
    </row>
    <row r="927" spans="1:9" ht="15.75" customHeight="1" x14ac:dyDescent="0.25">
      <c r="A927" s="71"/>
      <c r="C927" s="70"/>
      <c r="D927" s="71"/>
      <c r="E927" s="71"/>
      <c r="F927" s="71"/>
      <c r="G927" s="71"/>
      <c r="H927" s="71"/>
      <c r="I927" s="71"/>
    </row>
    <row r="928" spans="1:9" ht="15.75" customHeight="1" x14ac:dyDescent="0.25">
      <c r="A928" s="71"/>
      <c r="C928" s="70"/>
      <c r="D928" s="71"/>
      <c r="E928" s="71"/>
      <c r="F928" s="71"/>
      <c r="G928" s="71"/>
      <c r="H928" s="71"/>
      <c r="I928" s="71"/>
    </row>
    <row r="929" spans="1:9" ht="15.75" customHeight="1" x14ac:dyDescent="0.25">
      <c r="A929" s="71"/>
      <c r="C929" s="70"/>
      <c r="D929" s="71"/>
      <c r="E929" s="71"/>
      <c r="F929" s="71"/>
      <c r="G929" s="71"/>
      <c r="H929" s="71"/>
      <c r="I929" s="71"/>
    </row>
    <row r="930" spans="1:9" ht="15.75" customHeight="1" x14ac:dyDescent="0.25">
      <c r="A930" s="71"/>
      <c r="C930" s="70"/>
      <c r="D930" s="71"/>
      <c r="E930" s="71"/>
      <c r="F930" s="71"/>
      <c r="G930" s="71"/>
      <c r="H930" s="71"/>
      <c r="I930" s="71"/>
    </row>
    <row r="931" spans="1:9" ht="15.75" customHeight="1" x14ac:dyDescent="0.25">
      <c r="A931" s="71"/>
      <c r="C931" s="70"/>
      <c r="D931" s="71"/>
      <c r="E931" s="71"/>
      <c r="F931" s="71"/>
      <c r="G931" s="71"/>
      <c r="H931" s="71"/>
      <c r="I931" s="71"/>
    </row>
    <row r="932" spans="1:9" ht="15.75" customHeight="1" x14ac:dyDescent="0.25">
      <c r="A932" s="71"/>
      <c r="C932" s="70"/>
      <c r="D932" s="71"/>
      <c r="E932" s="71"/>
      <c r="F932" s="71"/>
      <c r="G932" s="71"/>
      <c r="H932" s="71"/>
      <c r="I932" s="71"/>
    </row>
    <row r="933" spans="1:9" ht="15.75" customHeight="1" x14ac:dyDescent="0.25">
      <c r="A933" s="71"/>
      <c r="C933" s="70"/>
      <c r="D933" s="71"/>
      <c r="E933" s="71"/>
      <c r="F933" s="71"/>
      <c r="G933" s="71"/>
      <c r="H933" s="71"/>
      <c r="I933" s="71"/>
    </row>
    <row r="934" spans="1:9" ht="15.75" customHeight="1" x14ac:dyDescent="0.25">
      <c r="A934" s="71"/>
      <c r="C934" s="70"/>
      <c r="D934" s="71"/>
      <c r="E934" s="71"/>
      <c r="F934" s="71"/>
      <c r="G934" s="71"/>
      <c r="H934" s="71"/>
      <c r="I934" s="71"/>
    </row>
    <row r="935" spans="1:9" ht="15.75" customHeight="1" x14ac:dyDescent="0.25">
      <c r="A935" s="71"/>
      <c r="C935" s="70"/>
      <c r="D935" s="71"/>
      <c r="E935" s="71"/>
      <c r="F935" s="71"/>
      <c r="G935" s="71"/>
      <c r="H935" s="71"/>
      <c r="I935" s="71"/>
    </row>
    <row r="936" spans="1:9" ht="15.75" customHeight="1" x14ac:dyDescent="0.25">
      <c r="A936" s="71"/>
      <c r="C936" s="70"/>
      <c r="D936" s="71"/>
      <c r="E936" s="71"/>
      <c r="F936" s="71"/>
      <c r="G936" s="71"/>
      <c r="H936" s="71"/>
      <c r="I936" s="71"/>
    </row>
    <row r="937" spans="1:9" ht="15.75" customHeight="1" x14ac:dyDescent="0.25">
      <c r="A937" s="71"/>
      <c r="C937" s="70"/>
      <c r="D937" s="71"/>
      <c r="E937" s="71"/>
      <c r="F937" s="71"/>
      <c r="G937" s="71"/>
      <c r="H937" s="71"/>
      <c r="I937" s="71"/>
    </row>
    <row r="938" spans="1:9" ht="15.75" customHeight="1" x14ac:dyDescent="0.25">
      <c r="A938" s="71"/>
      <c r="C938" s="70"/>
      <c r="D938" s="71"/>
      <c r="E938" s="71"/>
      <c r="F938" s="71"/>
      <c r="G938" s="71"/>
      <c r="H938" s="71"/>
      <c r="I938" s="71"/>
    </row>
    <row r="939" spans="1:9" ht="15.75" customHeight="1" x14ac:dyDescent="0.25">
      <c r="A939" s="71"/>
      <c r="C939" s="70"/>
      <c r="D939" s="71"/>
      <c r="E939" s="71"/>
      <c r="F939" s="71"/>
      <c r="G939" s="71"/>
      <c r="H939" s="71"/>
      <c r="I939" s="71"/>
    </row>
    <row r="940" spans="1:9" ht="15.75" customHeight="1" x14ac:dyDescent="0.25">
      <c r="A940" s="71"/>
      <c r="C940" s="70"/>
      <c r="D940" s="71"/>
      <c r="E940" s="71"/>
      <c r="F940" s="71"/>
      <c r="G940" s="71"/>
      <c r="H940" s="71"/>
      <c r="I940" s="71"/>
    </row>
    <row r="941" spans="1:9" ht="15.75" customHeight="1" x14ac:dyDescent="0.25">
      <c r="A941" s="71"/>
      <c r="C941" s="70"/>
      <c r="D941" s="71"/>
      <c r="E941" s="71"/>
      <c r="F941" s="71"/>
      <c r="G941" s="71"/>
      <c r="H941" s="71"/>
      <c r="I941" s="71"/>
    </row>
    <row r="942" spans="1:9" ht="15.75" customHeight="1" x14ac:dyDescent="0.25">
      <c r="A942" s="71"/>
      <c r="C942" s="70"/>
      <c r="D942" s="71"/>
      <c r="E942" s="71"/>
      <c r="F942" s="71"/>
      <c r="G942" s="71"/>
      <c r="H942" s="71"/>
      <c r="I942" s="71"/>
    </row>
    <row r="943" spans="1:9" ht="15.75" customHeight="1" x14ac:dyDescent="0.25">
      <c r="A943" s="71"/>
      <c r="C943" s="70"/>
      <c r="D943" s="71"/>
      <c r="E943" s="71"/>
      <c r="F943" s="71"/>
      <c r="G943" s="71"/>
      <c r="H943" s="71"/>
      <c r="I943" s="71"/>
    </row>
    <row r="944" spans="1:9" ht="15.75" customHeight="1" x14ac:dyDescent="0.25">
      <c r="A944" s="71"/>
      <c r="C944" s="70"/>
      <c r="D944" s="71"/>
      <c r="E944" s="71"/>
      <c r="F944" s="71"/>
      <c r="G944" s="71"/>
      <c r="H944" s="71"/>
      <c r="I944" s="71"/>
    </row>
    <row r="945" spans="1:9" ht="15.75" customHeight="1" x14ac:dyDescent="0.25">
      <c r="A945" s="71"/>
      <c r="C945" s="70"/>
      <c r="D945" s="71"/>
      <c r="E945" s="71"/>
      <c r="F945" s="71"/>
      <c r="G945" s="71"/>
      <c r="H945" s="71"/>
      <c r="I945" s="71"/>
    </row>
    <row r="946" spans="1:9" ht="15.75" customHeight="1" x14ac:dyDescent="0.25">
      <c r="A946" s="71"/>
      <c r="C946" s="70"/>
      <c r="D946" s="71"/>
      <c r="E946" s="71"/>
      <c r="F946" s="71"/>
      <c r="G946" s="71"/>
      <c r="H946" s="71"/>
      <c r="I946" s="71"/>
    </row>
    <row r="947" spans="1:9" ht="15.75" customHeight="1" x14ac:dyDescent="0.25">
      <c r="A947" s="71"/>
      <c r="C947" s="70"/>
      <c r="D947" s="71"/>
      <c r="E947" s="71"/>
      <c r="F947" s="71"/>
      <c r="G947" s="71"/>
      <c r="H947" s="71"/>
      <c r="I947" s="71"/>
    </row>
    <row r="948" spans="1:9" ht="15.75" customHeight="1" x14ac:dyDescent="0.25">
      <c r="A948" s="71"/>
      <c r="C948" s="70"/>
      <c r="D948" s="71"/>
      <c r="E948" s="71"/>
      <c r="F948" s="71"/>
      <c r="G948" s="71"/>
      <c r="H948" s="71"/>
      <c r="I948" s="71"/>
    </row>
    <row r="949" spans="1:9" ht="15.75" customHeight="1" x14ac:dyDescent="0.25">
      <c r="A949" s="71"/>
      <c r="C949" s="70"/>
      <c r="D949" s="71"/>
      <c r="E949" s="71"/>
      <c r="F949" s="71"/>
      <c r="G949" s="71"/>
      <c r="H949" s="71"/>
      <c r="I949" s="71"/>
    </row>
    <row r="950" spans="1:9" ht="15.75" customHeight="1" x14ac:dyDescent="0.25">
      <c r="A950" s="71"/>
      <c r="C950" s="70"/>
      <c r="D950" s="71"/>
      <c r="E950" s="71"/>
      <c r="F950" s="71"/>
      <c r="G950" s="71"/>
      <c r="H950" s="71"/>
      <c r="I950" s="71"/>
    </row>
    <row r="951" spans="1:9" ht="15.75" customHeight="1" x14ac:dyDescent="0.25">
      <c r="A951" s="71"/>
      <c r="C951" s="70"/>
      <c r="D951" s="71"/>
      <c r="E951" s="71"/>
      <c r="F951" s="71"/>
      <c r="G951" s="71"/>
      <c r="H951" s="71"/>
      <c r="I951" s="71"/>
    </row>
    <row r="952" spans="1:9" ht="15.75" customHeight="1" x14ac:dyDescent="0.25">
      <c r="A952" s="71"/>
      <c r="C952" s="70"/>
      <c r="D952" s="71"/>
      <c r="E952" s="71"/>
      <c r="F952" s="71"/>
      <c r="G952" s="71"/>
      <c r="H952" s="71"/>
      <c r="I952" s="71"/>
    </row>
    <row r="953" spans="1:9" ht="15.75" customHeight="1" x14ac:dyDescent="0.25">
      <c r="A953" s="71"/>
      <c r="C953" s="70"/>
      <c r="D953" s="71"/>
      <c r="E953" s="71"/>
      <c r="F953" s="71"/>
      <c r="G953" s="71"/>
      <c r="H953" s="71"/>
      <c r="I953" s="71"/>
    </row>
    <row r="954" spans="1:9" ht="15.75" customHeight="1" x14ac:dyDescent="0.25">
      <c r="A954" s="71"/>
      <c r="C954" s="70"/>
      <c r="D954" s="71"/>
      <c r="E954" s="71"/>
      <c r="F954" s="71"/>
      <c r="G954" s="71"/>
      <c r="H954" s="71"/>
      <c r="I954" s="71"/>
    </row>
    <row r="955" spans="1:9" ht="15.75" customHeight="1" x14ac:dyDescent="0.25">
      <c r="A955" s="71"/>
      <c r="C955" s="70"/>
      <c r="D955" s="71"/>
      <c r="E955" s="71"/>
      <c r="F955" s="71"/>
      <c r="G955" s="71"/>
      <c r="H955" s="71"/>
      <c r="I955" s="71"/>
    </row>
    <row r="956" spans="1:9" ht="15.75" customHeight="1" x14ac:dyDescent="0.25">
      <c r="A956" s="71"/>
      <c r="C956" s="70"/>
      <c r="D956" s="71"/>
      <c r="E956" s="71"/>
      <c r="F956" s="71"/>
      <c r="G956" s="71"/>
      <c r="H956" s="71"/>
      <c r="I956" s="71"/>
    </row>
    <row r="957" spans="1:9" ht="15.75" customHeight="1" x14ac:dyDescent="0.25">
      <c r="A957" s="71"/>
      <c r="C957" s="70"/>
      <c r="D957" s="71"/>
      <c r="E957" s="71"/>
      <c r="F957" s="71"/>
      <c r="G957" s="71"/>
      <c r="H957" s="71"/>
      <c r="I957" s="71"/>
    </row>
    <row r="958" spans="1:9" ht="15.75" customHeight="1" x14ac:dyDescent="0.25">
      <c r="A958" s="71"/>
      <c r="C958" s="70"/>
      <c r="D958" s="71"/>
      <c r="E958" s="71"/>
      <c r="F958" s="71"/>
      <c r="G958" s="71"/>
      <c r="H958" s="71"/>
      <c r="I958" s="71"/>
    </row>
    <row r="959" spans="1:9" ht="15.75" customHeight="1" x14ac:dyDescent="0.25">
      <c r="A959" s="71"/>
      <c r="C959" s="70"/>
      <c r="D959" s="71"/>
      <c r="E959" s="71"/>
      <c r="F959" s="71"/>
      <c r="G959" s="71"/>
      <c r="H959" s="71"/>
      <c r="I959" s="71"/>
    </row>
    <row r="960" spans="1:9" ht="15.75" customHeight="1" x14ac:dyDescent="0.25">
      <c r="A960" s="71"/>
      <c r="C960" s="70"/>
      <c r="D960" s="71"/>
      <c r="E960" s="71"/>
      <c r="F960" s="71"/>
      <c r="G960" s="71"/>
      <c r="H960" s="71"/>
      <c r="I960" s="71"/>
    </row>
    <row r="961" spans="1:9" ht="15.75" customHeight="1" x14ac:dyDescent="0.25">
      <c r="A961" s="71"/>
      <c r="C961" s="70"/>
      <c r="D961" s="71"/>
      <c r="E961" s="71"/>
      <c r="F961" s="71"/>
      <c r="G961" s="71"/>
      <c r="H961" s="71"/>
      <c r="I961" s="71"/>
    </row>
    <row r="962" spans="1:9" ht="15.75" customHeight="1" x14ac:dyDescent="0.25">
      <c r="A962" s="71"/>
      <c r="C962" s="70"/>
      <c r="D962" s="71"/>
      <c r="E962" s="71"/>
      <c r="F962" s="71"/>
      <c r="G962" s="71"/>
      <c r="H962" s="71"/>
      <c r="I962" s="71"/>
    </row>
    <row r="963" spans="1:9" ht="15.75" customHeight="1" x14ac:dyDescent="0.25">
      <c r="A963" s="71"/>
      <c r="C963" s="70"/>
      <c r="D963" s="71"/>
      <c r="E963" s="71"/>
      <c r="F963" s="71"/>
      <c r="G963" s="71"/>
      <c r="H963" s="71"/>
      <c r="I963" s="71"/>
    </row>
    <row r="964" spans="1:9" ht="15.75" customHeight="1" x14ac:dyDescent="0.25">
      <c r="A964" s="71"/>
      <c r="C964" s="70"/>
      <c r="D964" s="71"/>
      <c r="E964" s="71"/>
      <c r="F964" s="71"/>
      <c r="G964" s="71"/>
      <c r="H964" s="71"/>
      <c r="I964" s="71"/>
    </row>
    <row r="965" spans="1:9" ht="15.75" customHeight="1" x14ac:dyDescent="0.25">
      <c r="A965" s="71"/>
      <c r="C965" s="70"/>
      <c r="D965" s="71"/>
      <c r="E965" s="71"/>
      <c r="F965" s="71"/>
      <c r="G965" s="71"/>
      <c r="H965" s="71"/>
      <c r="I965" s="71"/>
    </row>
    <row r="966" spans="1:9" ht="15.75" customHeight="1" x14ac:dyDescent="0.25">
      <c r="A966" s="71"/>
      <c r="C966" s="70"/>
      <c r="D966" s="71"/>
      <c r="E966" s="71"/>
      <c r="F966" s="71"/>
      <c r="G966" s="71"/>
      <c r="H966" s="71"/>
      <c r="I966" s="71"/>
    </row>
    <row r="967" spans="1:9" ht="15.75" customHeight="1" x14ac:dyDescent="0.25">
      <c r="A967" s="71"/>
      <c r="C967" s="70"/>
      <c r="D967" s="71"/>
      <c r="E967" s="71"/>
      <c r="F967" s="71"/>
      <c r="G967" s="71"/>
      <c r="H967" s="71"/>
      <c r="I967" s="71"/>
    </row>
    <row r="968" spans="1:9" ht="15.75" customHeight="1" x14ac:dyDescent="0.25">
      <c r="A968" s="71"/>
      <c r="C968" s="70"/>
      <c r="D968" s="71"/>
      <c r="E968" s="71"/>
      <c r="F968" s="71"/>
      <c r="G968" s="71"/>
      <c r="H968" s="71"/>
      <c r="I968" s="71"/>
    </row>
    <row r="969" spans="1:9" ht="15.75" customHeight="1" x14ac:dyDescent="0.25">
      <c r="A969" s="71"/>
      <c r="C969" s="70"/>
      <c r="D969" s="71"/>
      <c r="E969" s="71"/>
      <c r="F969" s="71"/>
      <c r="G969" s="71"/>
      <c r="H969" s="71"/>
      <c r="I969" s="71"/>
    </row>
    <row r="970" spans="1:9" ht="15.75" customHeight="1" x14ac:dyDescent="0.25">
      <c r="A970" s="71"/>
      <c r="C970" s="70"/>
      <c r="D970" s="71"/>
      <c r="E970" s="71"/>
      <c r="F970" s="71"/>
      <c r="G970" s="71"/>
      <c r="H970" s="71"/>
      <c r="I970" s="71"/>
    </row>
    <row r="971" spans="1:9" ht="15.75" customHeight="1" x14ac:dyDescent="0.25">
      <c r="A971" s="71"/>
      <c r="C971" s="70"/>
      <c r="D971" s="71"/>
      <c r="E971" s="71"/>
      <c r="F971" s="71"/>
      <c r="G971" s="71"/>
      <c r="H971" s="71"/>
      <c r="I971" s="71"/>
    </row>
    <row r="972" spans="1:9" ht="15.75" customHeight="1" x14ac:dyDescent="0.25">
      <c r="A972" s="71"/>
      <c r="C972" s="70"/>
      <c r="D972" s="71"/>
      <c r="E972" s="71"/>
      <c r="F972" s="71"/>
      <c r="G972" s="71"/>
      <c r="H972" s="71"/>
      <c r="I972" s="71"/>
    </row>
    <row r="973" spans="1:9" ht="15.75" customHeight="1" x14ac:dyDescent="0.25">
      <c r="A973" s="71"/>
      <c r="C973" s="70"/>
      <c r="D973" s="71"/>
      <c r="E973" s="71"/>
      <c r="F973" s="71"/>
      <c r="G973" s="71"/>
      <c r="H973" s="71"/>
      <c r="I973" s="71"/>
    </row>
    <row r="974" spans="1:9" ht="15.75" customHeight="1" x14ac:dyDescent="0.25">
      <c r="A974" s="71"/>
      <c r="C974" s="70"/>
      <c r="D974" s="71"/>
      <c r="E974" s="71"/>
      <c r="F974" s="71"/>
      <c r="G974" s="71"/>
      <c r="H974" s="71"/>
      <c r="I974" s="71"/>
    </row>
    <row r="975" spans="1:9" ht="15.75" customHeight="1" x14ac:dyDescent="0.25">
      <c r="A975" s="71"/>
      <c r="C975" s="70"/>
      <c r="D975" s="71"/>
      <c r="E975" s="71"/>
      <c r="F975" s="71"/>
      <c r="G975" s="71"/>
      <c r="H975" s="71"/>
      <c r="I975" s="71"/>
    </row>
    <row r="976" spans="1:9" ht="15.75" customHeight="1" x14ac:dyDescent="0.25">
      <c r="A976" s="71"/>
      <c r="C976" s="70"/>
      <c r="D976" s="71"/>
      <c r="E976" s="71"/>
      <c r="F976" s="71"/>
      <c r="G976" s="71"/>
      <c r="H976" s="71"/>
      <c r="I976" s="71"/>
    </row>
    <row r="977" spans="1:9" ht="15.75" customHeight="1" x14ac:dyDescent="0.25">
      <c r="A977" s="71"/>
      <c r="C977" s="70"/>
      <c r="D977" s="71"/>
      <c r="E977" s="71"/>
      <c r="F977" s="71"/>
      <c r="G977" s="71"/>
      <c r="H977" s="71"/>
      <c r="I977" s="71"/>
    </row>
    <row r="978" spans="1:9" ht="15.75" customHeight="1" x14ac:dyDescent="0.25">
      <c r="A978" s="71"/>
      <c r="C978" s="70"/>
      <c r="D978" s="71"/>
      <c r="E978" s="71"/>
      <c r="F978" s="71"/>
      <c r="G978" s="71"/>
      <c r="H978" s="71"/>
      <c r="I978" s="71"/>
    </row>
    <row r="979" spans="1:9" ht="15.75" customHeight="1" x14ac:dyDescent="0.25">
      <c r="A979" s="71"/>
      <c r="C979" s="70"/>
      <c r="D979" s="71"/>
      <c r="E979" s="71"/>
      <c r="F979" s="71"/>
      <c r="G979" s="71"/>
      <c r="H979" s="71"/>
      <c r="I979" s="71"/>
    </row>
    <row r="980" spans="1:9" ht="15.75" customHeight="1" x14ac:dyDescent="0.25">
      <c r="A980" s="71"/>
      <c r="C980" s="70"/>
      <c r="D980" s="71"/>
      <c r="E980" s="71"/>
      <c r="F980" s="71"/>
      <c r="G980" s="71"/>
      <c r="H980" s="71"/>
      <c r="I980" s="71"/>
    </row>
    <row r="981" spans="1:9" ht="15.75" customHeight="1" x14ac:dyDescent="0.25">
      <c r="A981" s="71"/>
      <c r="C981" s="70"/>
      <c r="D981" s="71"/>
      <c r="E981" s="71"/>
      <c r="F981" s="71"/>
      <c r="G981" s="71"/>
      <c r="H981" s="71"/>
      <c r="I981" s="71"/>
    </row>
    <row r="982" spans="1:9" ht="15.75" customHeight="1" x14ac:dyDescent="0.25">
      <c r="A982" s="71"/>
      <c r="C982" s="70"/>
      <c r="D982" s="71"/>
      <c r="E982" s="71"/>
      <c r="F982" s="71"/>
      <c r="G982" s="71"/>
      <c r="H982" s="71"/>
      <c r="I982" s="71"/>
    </row>
    <row r="983" spans="1:9" ht="15.75" customHeight="1" x14ac:dyDescent="0.25">
      <c r="A983" s="71"/>
      <c r="C983" s="70"/>
      <c r="D983" s="71"/>
      <c r="E983" s="71"/>
      <c r="F983" s="71"/>
      <c r="G983" s="71"/>
      <c r="H983" s="71"/>
      <c r="I983" s="71"/>
    </row>
    <row r="984" spans="1:9" ht="15.75" customHeight="1" x14ac:dyDescent="0.25">
      <c r="A984" s="71"/>
      <c r="C984" s="70"/>
      <c r="D984" s="71"/>
      <c r="E984" s="71"/>
      <c r="F984" s="71"/>
      <c r="G984" s="71"/>
      <c r="H984" s="71"/>
      <c r="I984" s="71"/>
    </row>
    <row r="985" spans="1:9" ht="15.75" customHeight="1" x14ac:dyDescent="0.25">
      <c r="A985" s="71"/>
      <c r="C985" s="70"/>
      <c r="D985" s="71"/>
      <c r="E985" s="71"/>
      <c r="F985" s="71"/>
      <c r="G985" s="71"/>
      <c r="H985" s="71"/>
      <c r="I985" s="71"/>
    </row>
    <row r="986" spans="1:9" ht="15.75" customHeight="1" x14ac:dyDescent="0.25">
      <c r="A986" s="71"/>
      <c r="C986" s="70"/>
      <c r="D986" s="71"/>
      <c r="E986" s="71"/>
      <c r="F986" s="71"/>
      <c r="G986" s="71"/>
      <c r="H986" s="71"/>
      <c r="I986" s="71"/>
    </row>
    <row r="987" spans="1:9" ht="15.75" customHeight="1" x14ac:dyDescent="0.25">
      <c r="A987" s="71"/>
      <c r="C987" s="70"/>
      <c r="D987" s="71"/>
      <c r="E987" s="71"/>
      <c r="F987" s="71"/>
      <c r="G987" s="71"/>
      <c r="H987" s="71"/>
      <c r="I987" s="71"/>
    </row>
    <row r="988" spans="1:9" ht="15.75" customHeight="1" x14ac:dyDescent="0.25">
      <c r="A988" s="71"/>
      <c r="C988" s="70"/>
      <c r="D988" s="71"/>
      <c r="E988" s="71"/>
      <c r="F988" s="71"/>
      <c r="G988" s="71"/>
      <c r="H988" s="71"/>
      <c r="I988" s="71"/>
    </row>
    <row r="989" spans="1:9" ht="15.75" customHeight="1" x14ac:dyDescent="0.25">
      <c r="A989" s="71"/>
      <c r="C989" s="70"/>
      <c r="D989" s="71"/>
      <c r="E989" s="71"/>
      <c r="F989" s="71"/>
      <c r="G989" s="71"/>
      <c r="H989" s="71"/>
      <c r="I989" s="71"/>
    </row>
    <row r="990" spans="1:9" ht="15.75" customHeight="1" x14ac:dyDescent="0.25">
      <c r="A990" s="71"/>
      <c r="C990" s="70"/>
      <c r="D990" s="71"/>
      <c r="E990" s="71"/>
      <c r="F990" s="71"/>
      <c r="G990" s="71"/>
      <c r="H990" s="71"/>
      <c r="I990" s="71"/>
    </row>
    <row r="991" spans="1:9" ht="15.75" customHeight="1" x14ac:dyDescent="0.25">
      <c r="A991" s="71"/>
      <c r="C991" s="70"/>
      <c r="D991" s="71"/>
      <c r="E991" s="71"/>
      <c r="F991" s="71"/>
      <c r="G991" s="71"/>
      <c r="H991" s="71"/>
      <c r="I991" s="71"/>
    </row>
    <row r="992" spans="1:9" ht="15.75" customHeight="1" x14ac:dyDescent="0.25">
      <c r="A992" s="71"/>
      <c r="C992" s="70"/>
      <c r="D992" s="71"/>
      <c r="E992" s="71"/>
      <c r="F992" s="71"/>
      <c r="G992" s="71"/>
      <c r="H992" s="71"/>
      <c r="I992" s="71"/>
    </row>
    <row r="993" spans="1:9" ht="15.75" customHeight="1" x14ac:dyDescent="0.25">
      <c r="A993" s="71"/>
      <c r="C993" s="70"/>
      <c r="D993" s="71"/>
      <c r="E993" s="71"/>
      <c r="F993" s="71"/>
      <c r="G993" s="71"/>
      <c r="H993" s="71"/>
      <c r="I993" s="71"/>
    </row>
    <row r="994" spans="1:9" ht="15.75" customHeight="1" x14ac:dyDescent="0.25">
      <c r="A994" s="71"/>
      <c r="C994" s="70"/>
      <c r="D994" s="71"/>
      <c r="E994" s="71"/>
      <c r="F994" s="71"/>
      <c r="G994" s="71"/>
      <c r="H994" s="71"/>
      <c r="I994" s="71"/>
    </row>
    <row r="995" spans="1:9" ht="15.75" customHeight="1" x14ac:dyDescent="0.25">
      <c r="A995" s="71"/>
      <c r="C995" s="70"/>
      <c r="D995" s="71"/>
      <c r="E995" s="71"/>
      <c r="F995" s="71"/>
      <c r="G995" s="71"/>
      <c r="H995" s="71"/>
      <c r="I995" s="71"/>
    </row>
    <row r="996" spans="1:9" ht="15.75" customHeight="1" x14ac:dyDescent="0.25">
      <c r="A996" s="71"/>
      <c r="C996" s="70"/>
      <c r="D996" s="71"/>
      <c r="E996" s="71"/>
      <c r="F996" s="71"/>
      <c r="G996" s="71"/>
      <c r="H996" s="71"/>
      <c r="I996" s="71"/>
    </row>
    <row r="997" spans="1:9" ht="15.75" customHeight="1" x14ac:dyDescent="0.25">
      <c r="A997" s="71"/>
      <c r="C997" s="70"/>
      <c r="D997" s="71"/>
      <c r="E997" s="71"/>
      <c r="F997" s="71"/>
      <c r="G997" s="71"/>
      <c r="H997" s="71"/>
      <c r="I997" s="71"/>
    </row>
    <row r="998" spans="1:9" ht="15.75" customHeight="1" x14ac:dyDescent="0.25">
      <c r="A998" s="71"/>
      <c r="C998" s="70"/>
      <c r="D998" s="71"/>
      <c r="E998" s="71"/>
      <c r="F998" s="71"/>
      <c r="G998" s="71"/>
      <c r="H998" s="71"/>
      <c r="I998" s="71"/>
    </row>
    <row r="999" spans="1:9" ht="15.75" customHeight="1" x14ac:dyDescent="0.25">
      <c r="A999" s="71"/>
      <c r="C999" s="70"/>
      <c r="D999" s="71"/>
      <c r="E999" s="71"/>
      <c r="F999" s="71"/>
      <c r="G999" s="71"/>
      <c r="H999" s="71"/>
      <c r="I999" s="71"/>
    </row>
  </sheetData>
  <mergeCells count="22">
    <mergeCell ref="A34:I34"/>
    <mergeCell ref="E9:H9"/>
    <mergeCell ref="I9:I10"/>
    <mergeCell ref="A10:B10"/>
    <mergeCell ref="A25:B25"/>
    <mergeCell ref="I25:I29"/>
    <mergeCell ref="A27:D27"/>
    <mergeCell ref="A28:D28"/>
    <mergeCell ref="A29:D29"/>
    <mergeCell ref="A30:I30"/>
    <mergeCell ref="A31:I31"/>
    <mergeCell ref="A32:I32"/>
    <mergeCell ref="A33:I33"/>
    <mergeCell ref="A8:I8"/>
    <mergeCell ref="A26:B26"/>
    <mergeCell ref="C1:I1"/>
    <mergeCell ref="C2:I2"/>
    <mergeCell ref="C3:I3"/>
    <mergeCell ref="C4:I4"/>
    <mergeCell ref="C5:I5"/>
    <mergeCell ref="D6:H6"/>
    <mergeCell ref="C7:I7"/>
  </mergeCells>
  <pageMargins left="0.511811024" right="0.511811024" top="0.78740157499999996" bottom="0.78740157499999996" header="0" footer="0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42"/>
  <sheetViews>
    <sheetView showGridLines="0" view="pageBreakPreview" zoomScale="60" zoomScaleNormal="100" workbookViewId="0">
      <selection activeCell="D22" sqref="D22"/>
    </sheetView>
  </sheetViews>
  <sheetFormatPr defaultColWidth="14.42578125" defaultRowHeight="15" customHeight="1" x14ac:dyDescent="0.25"/>
  <cols>
    <col min="1" max="1" width="15.42578125" customWidth="1"/>
    <col min="2" max="2" width="15.5703125" customWidth="1"/>
    <col min="3" max="3" width="17.42578125" customWidth="1"/>
    <col min="4" max="4" width="104.7109375" customWidth="1"/>
    <col min="5" max="5" width="10.85546875" customWidth="1"/>
    <col min="6" max="6" width="19.85546875" customWidth="1"/>
    <col min="7" max="7" width="14.5703125" customWidth="1"/>
    <col min="8" max="8" width="21" customWidth="1"/>
    <col min="9" max="22" width="9.140625" customWidth="1"/>
  </cols>
  <sheetData>
    <row r="1" spans="1:22" ht="14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25" customHeight="1" x14ac:dyDescent="0.25">
      <c r="A2" s="645" t="s">
        <v>31</v>
      </c>
      <c r="B2" s="646"/>
      <c r="C2" s="646"/>
      <c r="D2" s="646"/>
      <c r="E2" s="646"/>
      <c r="F2" s="646"/>
      <c r="G2" s="646"/>
      <c r="H2" s="64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4.25" customHeight="1" x14ac:dyDescent="0.25">
      <c r="A3" s="648" t="s">
        <v>1</v>
      </c>
      <c r="B3" s="481"/>
      <c r="C3" s="481"/>
      <c r="D3" s="481"/>
      <c r="E3" s="481"/>
      <c r="F3" s="481"/>
      <c r="G3" s="481"/>
      <c r="H3" s="64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25">
      <c r="A4" s="650" t="s">
        <v>56</v>
      </c>
      <c r="B4" s="481"/>
      <c r="C4" s="481"/>
      <c r="D4" s="481"/>
      <c r="E4" s="481"/>
      <c r="F4" s="481"/>
      <c r="G4" s="481"/>
      <c r="H4" s="65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4.25" customHeight="1" x14ac:dyDescent="0.25">
      <c r="A5" s="652" t="s">
        <v>2</v>
      </c>
      <c r="B5" s="481"/>
      <c r="C5" s="481"/>
      <c r="D5" s="481"/>
      <c r="E5" s="481"/>
      <c r="F5" s="481"/>
      <c r="G5" s="481"/>
      <c r="H5" s="64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4.25" customHeight="1" x14ac:dyDescent="0.25">
      <c r="A6" s="639" t="s">
        <v>3</v>
      </c>
      <c r="B6" s="640"/>
      <c r="C6" s="640"/>
      <c r="D6" s="640"/>
      <c r="E6" s="640"/>
      <c r="F6" s="640"/>
      <c r="G6" s="640"/>
      <c r="H6" s="64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4.25" customHeight="1" x14ac:dyDescent="0.25">
      <c r="A7" s="642"/>
      <c r="B7" s="643"/>
      <c r="C7" s="643"/>
      <c r="D7" s="643"/>
      <c r="E7" s="643"/>
      <c r="F7" s="643"/>
      <c r="G7" s="643"/>
      <c r="H7" s="64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4.25" customHeight="1" x14ac:dyDescent="0.25">
      <c r="A8" s="29"/>
      <c r="B8" s="30"/>
      <c r="C8" s="30"/>
      <c r="D8" s="630"/>
      <c r="E8" s="562"/>
      <c r="F8" s="562"/>
      <c r="G8" s="631"/>
      <c r="H8" s="7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4.25" customHeight="1" thickBot="1" x14ac:dyDescent="0.3">
      <c r="A9" s="632" t="s">
        <v>100</v>
      </c>
      <c r="B9" s="633"/>
      <c r="C9" s="633"/>
      <c r="D9" s="633"/>
      <c r="E9" s="633"/>
      <c r="F9" s="633"/>
      <c r="G9" s="633"/>
      <c r="H9" s="63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s="100" customFormat="1" ht="14.25" customHeight="1" thickBot="1" x14ac:dyDescent="0.3">
      <c r="A10" s="104" t="s">
        <v>101</v>
      </c>
      <c r="B10" s="101"/>
      <c r="C10" s="101"/>
      <c r="D10" s="101"/>
      <c r="E10" s="101"/>
      <c r="F10" s="101"/>
      <c r="G10" s="101"/>
      <c r="H10" s="10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5.25" customHeight="1" thickBot="1" x14ac:dyDescent="0.3">
      <c r="A11" s="31" t="s">
        <v>5</v>
      </c>
      <c r="B11" s="31" t="s">
        <v>33</v>
      </c>
      <c r="C11" s="31" t="s">
        <v>34</v>
      </c>
      <c r="D11" s="32" t="s">
        <v>35</v>
      </c>
      <c r="E11" s="33" t="s">
        <v>7</v>
      </c>
      <c r="F11" s="33" t="s">
        <v>36</v>
      </c>
      <c r="G11" s="34" t="s">
        <v>37</v>
      </c>
      <c r="H11" s="35" t="s">
        <v>38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4.25" customHeight="1" x14ac:dyDescent="0.25">
      <c r="A12" s="42" t="s">
        <v>101</v>
      </c>
      <c r="B12" s="635" t="s">
        <v>96</v>
      </c>
      <c r="C12" s="636"/>
      <c r="D12" s="636"/>
      <c r="E12" s="636"/>
      <c r="F12" s="636"/>
      <c r="G12" s="636"/>
      <c r="H12" s="63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81" customFormat="1" ht="14.25" customHeight="1" x14ac:dyDescent="0.25">
      <c r="A13" s="44"/>
      <c r="B13" s="45"/>
      <c r="C13" s="39"/>
      <c r="D13" s="40"/>
      <c r="E13" s="48"/>
      <c r="F13" s="46"/>
      <c r="G13" s="41"/>
      <c r="H13" s="7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4.25" customHeight="1" thickBot="1" x14ac:dyDescent="0.3">
      <c r="A14" s="638" t="s">
        <v>8</v>
      </c>
      <c r="B14" s="611"/>
      <c r="C14" s="611"/>
      <c r="D14" s="611"/>
      <c r="E14" s="611"/>
      <c r="F14" s="612"/>
      <c r="G14" s="105">
        <f>SUM(G13:G13)</f>
        <v>0</v>
      </c>
      <c r="H14" s="106">
        <f>SUM(H13:H13)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4.25" customHeight="1" x14ac:dyDescent="0.25">
      <c r="A15" s="622" t="s">
        <v>55</v>
      </c>
      <c r="B15" s="623"/>
      <c r="C15" s="623"/>
      <c r="D15" s="623"/>
      <c r="E15" s="623"/>
      <c r="F15" s="623"/>
      <c r="G15" s="623"/>
      <c r="H15" s="6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4.25" customHeight="1" x14ac:dyDescent="0.25">
      <c r="A16" s="625"/>
      <c r="B16" s="558"/>
      <c r="C16" s="558"/>
      <c r="D16" s="558"/>
      <c r="E16" s="558"/>
      <c r="F16" s="558"/>
      <c r="G16" s="558"/>
      <c r="H16" s="62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4.25" customHeight="1" thickBot="1" x14ac:dyDescent="0.3">
      <c r="A17" s="627" t="s">
        <v>99</v>
      </c>
      <c r="B17" s="628"/>
      <c r="C17" s="628"/>
      <c r="D17" s="628"/>
      <c r="E17" s="628"/>
      <c r="F17" s="628"/>
      <c r="G17" s="628"/>
      <c r="H17" s="62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4.25" customHeight="1" x14ac:dyDescent="0.25">
      <c r="A18" s="23"/>
      <c r="B18" s="23"/>
      <c r="C18" s="51"/>
      <c r="D18" s="24"/>
      <c r="E18" s="25"/>
      <c r="F18" s="25"/>
      <c r="G18" s="58"/>
      <c r="H18" s="5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4.25" customHeight="1" x14ac:dyDescent="0.25">
      <c r="A19" s="23"/>
      <c r="B19" s="23"/>
      <c r="C19" s="51"/>
      <c r="D19" s="24"/>
      <c r="E19" s="25"/>
      <c r="F19" s="25"/>
      <c r="G19" s="58"/>
      <c r="H19" s="5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4.25" customHeight="1" x14ac:dyDescent="0.25">
      <c r="A20" s="23"/>
      <c r="B20" s="23"/>
      <c r="C20" s="51"/>
      <c r="D20" s="24"/>
      <c r="E20" s="25"/>
      <c r="F20" s="25"/>
      <c r="G20" s="58"/>
      <c r="H20" s="5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4.25" customHeight="1" x14ac:dyDescent="0.25">
      <c r="A21" s="23"/>
      <c r="B21" s="23"/>
      <c r="C21" s="51"/>
      <c r="D21" s="24"/>
      <c r="E21" s="25"/>
      <c r="F21" s="25"/>
      <c r="G21" s="58"/>
      <c r="H21" s="5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4.25" customHeight="1" x14ac:dyDescent="0.25">
      <c r="A22" s="23"/>
      <c r="B22" s="23"/>
      <c r="C22" s="51"/>
      <c r="D22" s="24"/>
      <c r="E22" s="25"/>
      <c r="F22" s="25"/>
      <c r="G22" s="58"/>
      <c r="H22" s="5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4.25" customHeight="1" x14ac:dyDescent="0.25">
      <c r="A23" s="23"/>
      <c r="B23" s="23"/>
      <c r="C23" s="51"/>
      <c r="D23" s="24"/>
      <c r="E23" s="25"/>
      <c r="F23" s="25"/>
      <c r="G23" s="58"/>
      <c r="H23" s="5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4.25" customHeight="1" x14ac:dyDescent="0.25">
      <c r="A24" s="23"/>
      <c r="B24" s="23"/>
      <c r="C24" s="51"/>
      <c r="D24" s="24"/>
      <c r="E24" s="25"/>
      <c r="F24" s="25"/>
      <c r="G24" s="58"/>
      <c r="H24" s="5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4.25" customHeight="1" x14ac:dyDescent="0.25">
      <c r="A25" s="23"/>
      <c r="B25" s="23"/>
      <c r="C25" s="51"/>
      <c r="D25" s="24"/>
      <c r="E25" s="25"/>
      <c r="F25" s="25"/>
      <c r="G25" s="58"/>
      <c r="H25" s="5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4.25" customHeight="1" x14ac:dyDescent="0.25">
      <c r="A26" s="23"/>
      <c r="B26" s="23"/>
      <c r="C26" s="51"/>
      <c r="D26" s="24"/>
      <c r="E26" s="25"/>
      <c r="F26" s="25"/>
      <c r="G26" s="58"/>
      <c r="H26" s="5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4.25" customHeight="1" x14ac:dyDescent="0.25">
      <c r="A27" s="23"/>
      <c r="B27" s="23"/>
      <c r="C27" s="51"/>
      <c r="D27" s="24"/>
      <c r="E27" s="25"/>
      <c r="F27" s="25"/>
      <c r="G27" s="58"/>
      <c r="H27" s="5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4.25" customHeight="1" x14ac:dyDescent="0.25">
      <c r="A28" s="23"/>
      <c r="B28" s="23"/>
      <c r="C28" s="51"/>
      <c r="D28" s="24"/>
      <c r="E28" s="25"/>
      <c r="F28" s="25"/>
      <c r="G28" s="58"/>
      <c r="H28" s="5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4.25" customHeight="1" x14ac:dyDescent="0.25">
      <c r="A29" s="23"/>
      <c r="B29" s="23"/>
      <c r="C29" s="51"/>
      <c r="D29" s="24"/>
      <c r="E29" s="25"/>
      <c r="F29" s="25"/>
      <c r="G29" s="58"/>
      <c r="H29" s="5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4.25" customHeight="1" x14ac:dyDescent="0.25">
      <c r="A30" s="23"/>
      <c r="B30" s="23"/>
      <c r="C30" s="51"/>
      <c r="D30" s="24"/>
      <c r="E30" s="25"/>
      <c r="F30" s="25"/>
      <c r="G30" s="58"/>
      <c r="H30" s="5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4.25" customHeight="1" x14ac:dyDescent="0.25">
      <c r="A31" s="23"/>
      <c r="B31" s="23"/>
      <c r="C31" s="51"/>
      <c r="D31" s="24"/>
      <c r="E31" s="25"/>
      <c r="F31" s="25"/>
      <c r="G31" s="58"/>
      <c r="H31" s="5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4.25" customHeight="1" x14ac:dyDescent="0.25">
      <c r="A32" s="23"/>
      <c r="B32" s="23"/>
      <c r="C32" s="51"/>
      <c r="D32" s="24"/>
      <c r="E32" s="25"/>
      <c r="F32" s="25"/>
      <c r="G32" s="58"/>
      <c r="H32" s="5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4.25" customHeight="1" x14ac:dyDescent="0.25">
      <c r="A33" s="23"/>
      <c r="B33" s="23"/>
      <c r="C33" s="51"/>
      <c r="D33" s="24"/>
      <c r="E33" s="25"/>
      <c r="F33" s="25"/>
      <c r="G33" s="58"/>
      <c r="H33" s="5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4.25" customHeight="1" x14ac:dyDescent="0.25">
      <c r="A34" s="23"/>
      <c r="B34" s="23"/>
      <c r="C34" s="51"/>
      <c r="D34" s="24"/>
      <c r="E34" s="25"/>
      <c r="F34" s="25"/>
      <c r="G34" s="58"/>
      <c r="H34" s="5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4.25" customHeight="1" x14ac:dyDescent="0.25">
      <c r="A35" s="23"/>
      <c r="B35" s="23"/>
      <c r="C35" s="51"/>
      <c r="D35" s="24"/>
      <c r="E35" s="25"/>
      <c r="F35" s="25"/>
      <c r="G35" s="58"/>
      <c r="H35" s="5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4.25" customHeight="1" x14ac:dyDescent="0.25">
      <c r="A36" s="23"/>
      <c r="B36" s="23"/>
      <c r="C36" s="51"/>
      <c r="D36" s="24"/>
      <c r="E36" s="25"/>
      <c r="F36" s="25"/>
      <c r="G36" s="58"/>
      <c r="H36" s="5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4.25" customHeight="1" x14ac:dyDescent="0.25">
      <c r="A37" s="23"/>
      <c r="B37" s="23"/>
      <c r="C37" s="51"/>
      <c r="D37" s="24"/>
      <c r="E37" s="25"/>
      <c r="F37" s="25"/>
      <c r="G37" s="58"/>
      <c r="H37" s="5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4.25" customHeight="1" x14ac:dyDescent="0.25">
      <c r="A38" s="23"/>
      <c r="B38" s="23"/>
      <c r="C38" s="51"/>
      <c r="D38" s="24"/>
      <c r="E38" s="25"/>
      <c r="F38" s="25"/>
      <c r="G38" s="58"/>
      <c r="H38" s="5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4.25" customHeight="1" x14ac:dyDescent="0.25">
      <c r="A39" s="23"/>
      <c r="B39" s="23"/>
      <c r="C39" s="51"/>
      <c r="D39" s="24"/>
      <c r="E39" s="25"/>
      <c r="F39" s="25"/>
      <c r="G39" s="58"/>
      <c r="H39" s="5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4.25" customHeight="1" x14ac:dyDescent="0.25">
      <c r="A40" s="23"/>
      <c r="B40" s="23"/>
      <c r="C40" s="51"/>
      <c r="D40" s="24"/>
      <c r="E40" s="25"/>
      <c r="F40" s="25"/>
      <c r="G40" s="58"/>
      <c r="H40" s="5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4.25" customHeight="1" x14ac:dyDescent="0.25">
      <c r="A41" s="23"/>
      <c r="B41" s="23"/>
      <c r="C41" s="51"/>
      <c r="D41" s="24"/>
      <c r="E41" s="25"/>
      <c r="F41" s="25"/>
      <c r="G41" s="58"/>
      <c r="H41" s="5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4.25" customHeight="1" x14ac:dyDescent="0.25">
      <c r="A42" s="23"/>
      <c r="B42" s="23"/>
      <c r="C42" s="51"/>
      <c r="D42" s="24"/>
      <c r="E42" s="25"/>
      <c r="F42" s="25"/>
      <c r="G42" s="58"/>
      <c r="H42" s="5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4.25" customHeight="1" x14ac:dyDescent="0.25">
      <c r="A43" s="23"/>
      <c r="B43" s="23"/>
      <c r="C43" s="51"/>
      <c r="D43" s="24"/>
      <c r="E43" s="25"/>
      <c r="F43" s="25"/>
      <c r="G43" s="58"/>
      <c r="H43" s="5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4.25" customHeight="1" x14ac:dyDescent="0.25">
      <c r="A44" s="23"/>
      <c r="B44" s="23"/>
      <c r="C44" s="51"/>
      <c r="D44" s="24"/>
      <c r="E44" s="25"/>
      <c r="F44" s="25"/>
      <c r="G44" s="58"/>
      <c r="H44" s="5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4.25" customHeight="1" x14ac:dyDescent="0.25">
      <c r="A45" s="23"/>
      <c r="B45" s="23"/>
      <c r="C45" s="51"/>
      <c r="D45" s="24"/>
      <c r="E45" s="25"/>
      <c r="F45" s="25"/>
      <c r="G45" s="58"/>
      <c r="H45" s="5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4.25" customHeight="1" x14ac:dyDescent="0.25">
      <c r="A46" s="23"/>
      <c r="B46" s="23"/>
      <c r="C46" s="51"/>
      <c r="D46" s="24"/>
      <c r="E46" s="25"/>
      <c r="F46" s="25"/>
      <c r="G46" s="58"/>
      <c r="H46" s="5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4.25" customHeight="1" x14ac:dyDescent="0.25">
      <c r="A47" s="23"/>
      <c r="B47" s="23"/>
      <c r="C47" s="51"/>
      <c r="D47" s="24"/>
      <c r="E47" s="25"/>
      <c r="F47" s="25"/>
      <c r="G47" s="58"/>
      <c r="H47" s="5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4.25" customHeight="1" x14ac:dyDescent="0.25">
      <c r="A48" s="23"/>
      <c r="B48" s="23"/>
      <c r="C48" s="51"/>
      <c r="D48" s="24"/>
      <c r="E48" s="25"/>
      <c r="F48" s="25"/>
      <c r="G48" s="58"/>
      <c r="H48" s="5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4.25" customHeight="1" x14ac:dyDescent="0.25">
      <c r="A49" s="23"/>
      <c r="B49" s="23"/>
      <c r="C49" s="51"/>
      <c r="D49" s="24"/>
      <c r="E49" s="25"/>
      <c r="F49" s="25"/>
      <c r="G49" s="58"/>
      <c r="H49" s="5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4.25" customHeight="1" x14ac:dyDescent="0.25">
      <c r="A50" s="23"/>
      <c r="B50" s="23"/>
      <c r="C50" s="51"/>
      <c r="D50" s="24"/>
      <c r="E50" s="25"/>
      <c r="F50" s="25"/>
      <c r="G50" s="58"/>
      <c r="H50" s="5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4.25" customHeight="1" x14ac:dyDescent="0.25">
      <c r="A51" s="23"/>
      <c r="B51" s="23"/>
      <c r="C51" s="51"/>
      <c r="D51" s="24"/>
      <c r="E51" s="25"/>
      <c r="F51" s="25"/>
      <c r="G51" s="58"/>
      <c r="H51" s="5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4.25" customHeight="1" x14ac:dyDescent="0.25">
      <c r="A52" s="23"/>
      <c r="B52" s="23"/>
      <c r="C52" s="51"/>
      <c r="D52" s="24"/>
      <c r="E52" s="25"/>
      <c r="F52" s="25"/>
      <c r="G52" s="58"/>
      <c r="H52" s="5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4.25" customHeight="1" x14ac:dyDescent="0.25">
      <c r="A53" s="23"/>
      <c r="B53" s="23"/>
      <c r="C53" s="51"/>
      <c r="D53" s="24"/>
      <c r="E53" s="25"/>
      <c r="F53" s="25"/>
      <c r="G53" s="58"/>
      <c r="H53" s="5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4.25" customHeight="1" x14ac:dyDescent="0.25">
      <c r="A54" s="23"/>
      <c r="B54" s="23"/>
      <c r="C54" s="51"/>
      <c r="D54" s="24"/>
      <c r="E54" s="25"/>
      <c r="F54" s="25"/>
      <c r="G54" s="58"/>
      <c r="H54" s="5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4.25" customHeight="1" x14ac:dyDescent="0.25">
      <c r="A55" s="23"/>
      <c r="B55" s="23"/>
      <c r="C55" s="51"/>
      <c r="D55" s="24"/>
      <c r="E55" s="25"/>
      <c r="F55" s="25"/>
      <c r="G55" s="58"/>
      <c r="H55" s="5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4.25" customHeight="1" x14ac:dyDescent="0.25">
      <c r="A56" s="23"/>
      <c r="B56" s="23"/>
      <c r="C56" s="51"/>
      <c r="D56" s="24"/>
      <c r="E56" s="25"/>
      <c r="F56" s="25"/>
      <c r="G56" s="58"/>
      <c r="H56" s="5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4.25" customHeight="1" x14ac:dyDescent="0.25">
      <c r="A57" s="23"/>
      <c r="B57" s="23"/>
      <c r="C57" s="51"/>
      <c r="D57" s="24"/>
      <c r="E57" s="25"/>
      <c r="F57" s="25"/>
      <c r="G57" s="58"/>
      <c r="H57" s="5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4.25" customHeight="1" x14ac:dyDescent="0.25">
      <c r="A58" s="23"/>
      <c r="B58" s="23"/>
      <c r="C58" s="51"/>
      <c r="D58" s="24"/>
      <c r="E58" s="25"/>
      <c r="F58" s="25"/>
      <c r="G58" s="58"/>
      <c r="H58" s="5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4.25" customHeight="1" x14ac:dyDescent="0.25">
      <c r="A59" s="23"/>
      <c r="B59" s="23"/>
      <c r="C59" s="51"/>
      <c r="D59" s="24"/>
      <c r="E59" s="25"/>
      <c r="F59" s="25"/>
      <c r="G59" s="58"/>
      <c r="H59" s="5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4.25" customHeight="1" x14ac:dyDescent="0.25">
      <c r="A60" s="23"/>
      <c r="B60" s="23"/>
      <c r="C60" s="51"/>
      <c r="D60" s="24"/>
      <c r="E60" s="25"/>
      <c r="F60" s="25"/>
      <c r="G60" s="58"/>
      <c r="H60" s="5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4.25" customHeight="1" x14ac:dyDescent="0.25">
      <c r="A61" s="23"/>
      <c r="B61" s="23"/>
      <c r="C61" s="51"/>
      <c r="D61" s="24"/>
      <c r="E61" s="25"/>
      <c r="F61" s="25"/>
      <c r="G61" s="58"/>
      <c r="H61" s="58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4.25" customHeight="1" x14ac:dyDescent="0.25">
      <c r="A62" s="23"/>
      <c r="B62" s="23"/>
      <c r="C62" s="51"/>
      <c r="D62" s="24"/>
      <c r="E62" s="25"/>
      <c r="F62" s="25"/>
      <c r="G62" s="58"/>
      <c r="H62" s="5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4.25" customHeight="1" x14ac:dyDescent="0.25">
      <c r="A63" s="23"/>
      <c r="B63" s="23"/>
      <c r="C63" s="51"/>
      <c r="D63" s="24"/>
      <c r="E63" s="25"/>
      <c r="F63" s="25"/>
      <c r="G63" s="58"/>
      <c r="H63" s="5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4.25" customHeight="1" x14ac:dyDescent="0.25">
      <c r="A64" s="23"/>
      <c r="B64" s="23"/>
      <c r="C64" s="51"/>
      <c r="D64" s="24"/>
      <c r="E64" s="25"/>
      <c r="F64" s="25"/>
      <c r="G64" s="58"/>
      <c r="H64" s="5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4.25" customHeight="1" x14ac:dyDescent="0.25">
      <c r="A65" s="23"/>
      <c r="B65" s="23"/>
      <c r="C65" s="51"/>
      <c r="D65" s="24"/>
      <c r="E65" s="25"/>
      <c r="F65" s="25"/>
      <c r="G65" s="58"/>
      <c r="H65" s="58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4.25" customHeight="1" x14ac:dyDescent="0.25">
      <c r="A66" s="23"/>
      <c r="B66" s="23"/>
      <c r="C66" s="51"/>
      <c r="D66" s="24"/>
      <c r="E66" s="25"/>
      <c r="F66" s="25"/>
      <c r="G66" s="58"/>
      <c r="H66" s="5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4.25" customHeight="1" x14ac:dyDescent="0.25">
      <c r="A67" s="23"/>
      <c r="B67" s="23"/>
      <c r="C67" s="51"/>
      <c r="D67" s="24"/>
      <c r="E67" s="25"/>
      <c r="F67" s="25"/>
      <c r="G67" s="58"/>
      <c r="H67" s="5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4.25" customHeight="1" x14ac:dyDescent="0.25">
      <c r="A68" s="23"/>
      <c r="B68" s="23"/>
      <c r="C68" s="51"/>
      <c r="D68" s="24"/>
      <c r="E68" s="25"/>
      <c r="F68" s="25"/>
      <c r="G68" s="58"/>
      <c r="H68" s="58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4.25" customHeight="1" x14ac:dyDescent="0.25">
      <c r="A69" s="23"/>
      <c r="B69" s="23"/>
      <c r="C69" s="51"/>
      <c r="D69" s="24"/>
      <c r="E69" s="25"/>
      <c r="F69" s="25"/>
      <c r="G69" s="58"/>
      <c r="H69" s="5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4.25" customHeight="1" x14ac:dyDescent="0.25">
      <c r="A70" s="23"/>
      <c r="B70" s="23"/>
      <c r="C70" s="51"/>
      <c r="D70" s="24"/>
      <c r="E70" s="25"/>
      <c r="F70" s="25"/>
      <c r="G70" s="58"/>
      <c r="H70" s="5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4.25" customHeight="1" x14ac:dyDescent="0.25">
      <c r="A71" s="23"/>
      <c r="B71" s="23"/>
      <c r="C71" s="51"/>
      <c r="D71" s="24"/>
      <c r="E71" s="25"/>
      <c r="F71" s="25"/>
      <c r="G71" s="58"/>
      <c r="H71" s="5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4.25" customHeight="1" x14ac:dyDescent="0.25">
      <c r="A72" s="23"/>
      <c r="B72" s="23"/>
      <c r="C72" s="51"/>
      <c r="D72" s="24"/>
      <c r="E72" s="25"/>
      <c r="F72" s="25"/>
      <c r="G72" s="58"/>
      <c r="H72" s="5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4.25" customHeight="1" x14ac:dyDescent="0.25">
      <c r="A73" s="23"/>
      <c r="B73" s="23"/>
      <c r="C73" s="51"/>
      <c r="D73" s="24"/>
      <c r="E73" s="25"/>
      <c r="F73" s="25"/>
      <c r="G73" s="58"/>
      <c r="H73" s="5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4.25" customHeight="1" x14ac:dyDescent="0.25">
      <c r="A74" s="23"/>
      <c r="B74" s="23"/>
      <c r="C74" s="51"/>
      <c r="D74" s="24"/>
      <c r="E74" s="25"/>
      <c r="F74" s="25"/>
      <c r="G74" s="58"/>
      <c r="H74" s="5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4.25" customHeight="1" x14ac:dyDescent="0.25">
      <c r="A75" s="23"/>
      <c r="B75" s="23"/>
      <c r="C75" s="51"/>
      <c r="D75" s="24"/>
      <c r="E75" s="25"/>
      <c r="F75" s="25"/>
      <c r="G75" s="58"/>
      <c r="H75" s="5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4.25" customHeight="1" x14ac:dyDescent="0.25">
      <c r="A76" s="23"/>
      <c r="B76" s="23"/>
      <c r="C76" s="51"/>
      <c r="D76" s="24"/>
      <c r="E76" s="25"/>
      <c r="F76" s="25"/>
      <c r="G76" s="58"/>
      <c r="H76" s="5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4.25" customHeight="1" x14ac:dyDescent="0.25">
      <c r="A77" s="23"/>
      <c r="B77" s="23"/>
      <c r="C77" s="51"/>
      <c r="D77" s="24"/>
      <c r="E77" s="25"/>
      <c r="F77" s="25"/>
      <c r="G77" s="58"/>
      <c r="H77" s="5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4.25" customHeight="1" x14ac:dyDescent="0.25">
      <c r="A78" s="23"/>
      <c r="B78" s="23"/>
      <c r="C78" s="51"/>
      <c r="D78" s="24"/>
      <c r="E78" s="25"/>
      <c r="F78" s="25"/>
      <c r="G78" s="58"/>
      <c r="H78" s="5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4.25" customHeight="1" x14ac:dyDescent="0.25">
      <c r="A79" s="23"/>
      <c r="B79" s="23"/>
      <c r="C79" s="51"/>
      <c r="D79" s="24"/>
      <c r="E79" s="25"/>
      <c r="F79" s="25"/>
      <c r="G79" s="58"/>
      <c r="H79" s="5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4.25" customHeight="1" x14ac:dyDescent="0.25">
      <c r="A80" s="23"/>
      <c r="B80" s="23"/>
      <c r="C80" s="51"/>
      <c r="D80" s="24"/>
      <c r="E80" s="25"/>
      <c r="F80" s="25"/>
      <c r="G80" s="58"/>
      <c r="H80" s="5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4.25" customHeight="1" x14ac:dyDescent="0.25">
      <c r="A81" s="23"/>
      <c r="B81" s="23"/>
      <c r="C81" s="51"/>
      <c r="D81" s="24"/>
      <c r="E81" s="25"/>
      <c r="F81" s="25"/>
      <c r="G81" s="58"/>
      <c r="H81" s="5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4.25" customHeight="1" x14ac:dyDescent="0.25">
      <c r="A82" s="23"/>
      <c r="B82" s="23"/>
      <c r="C82" s="51"/>
      <c r="D82" s="24"/>
      <c r="E82" s="25"/>
      <c r="F82" s="25"/>
      <c r="G82" s="58"/>
      <c r="H82" s="5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4.25" customHeight="1" x14ac:dyDescent="0.25">
      <c r="A83" s="23"/>
      <c r="B83" s="23"/>
      <c r="C83" s="51"/>
      <c r="D83" s="24"/>
      <c r="E83" s="25"/>
      <c r="F83" s="25"/>
      <c r="G83" s="58"/>
      <c r="H83" s="5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4.25" customHeight="1" x14ac:dyDescent="0.25">
      <c r="A84" s="23"/>
      <c r="B84" s="23"/>
      <c r="C84" s="51"/>
      <c r="D84" s="24"/>
      <c r="E84" s="25"/>
      <c r="F84" s="25"/>
      <c r="G84" s="58"/>
      <c r="H84" s="58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4.25" customHeight="1" x14ac:dyDescent="0.25">
      <c r="A85" s="23"/>
      <c r="B85" s="23"/>
      <c r="C85" s="51"/>
      <c r="D85" s="24"/>
      <c r="E85" s="25"/>
      <c r="F85" s="25"/>
      <c r="G85" s="58"/>
      <c r="H85" s="5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4.25" customHeight="1" x14ac:dyDescent="0.25">
      <c r="A86" s="23"/>
      <c r="B86" s="23"/>
      <c r="C86" s="51"/>
      <c r="D86" s="24"/>
      <c r="E86" s="25"/>
      <c r="F86" s="25"/>
      <c r="G86" s="58"/>
      <c r="H86" s="5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4.25" customHeight="1" x14ac:dyDescent="0.25">
      <c r="A87" s="23"/>
      <c r="B87" s="23"/>
      <c r="C87" s="51"/>
      <c r="D87" s="24"/>
      <c r="E87" s="25"/>
      <c r="F87" s="25"/>
      <c r="G87" s="58"/>
      <c r="H87" s="58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4.25" customHeight="1" x14ac:dyDescent="0.25">
      <c r="A88" s="23"/>
      <c r="B88" s="23"/>
      <c r="C88" s="51"/>
      <c r="D88" s="24"/>
      <c r="E88" s="25"/>
      <c r="F88" s="25"/>
      <c r="G88" s="58"/>
      <c r="H88" s="58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4.25" customHeight="1" x14ac:dyDescent="0.25">
      <c r="A89" s="23"/>
      <c r="B89" s="23"/>
      <c r="C89" s="51"/>
      <c r="D89" s="24"/>
      <c r="E89" s="25"/>
      <c r="F89" s="25"/>
      <c r="G89" s="58"/>
      <c r="H89" s="58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4.25" customHeight="1" x14ac:dyDescent="0.25">
      <c r="A90" s="23"/>
      <c r="B90" s="23"/>
      <c r="C90" s="51"/>
      <c r="D90" s="24"/>
      <c r="E90" s="25"/>
      <c r="F90" s="25"/>
      <c r="G90" s="58"/>
      <c r="H90" s="58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4.25" customHeight="1" x14ac:dyDescent="0.25">
      <c r="A91" s="23"/>
      <c r="B91" s="23"/>
      <c r="C91" s="51"/>
      <c r="D91" s="24"/>
      <c r="E91" s="25"/>
      <c r="F91" s="25"/>
      <c r="G91" s="58"/>
      <c r="H91" s="5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4.25" customHeight="1" x14ac:dyDescent="0.25">
      <c r="A92" s="23"/>
      <c r="B92" s="23"/>
      <c r="C92" s="51"/>
      <c r="D92" s="24"/>
      <c r="E92" s="25"/>
      <c r="F92" s="25"/>
      <c r="G92" s="58"/>
      <c r="H92" s="5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4.25" customHeight="1" x14ac:dyDescent="0.25">
      <c r="A93" s="23"/>
      <c r="B93" s="23"/>
      <c r="C93" s="51"/>
      <c r="D93" s="24"/>
      <c r="E93" s="25"/>
      <c r="F93" s="25"/>
      <c r="G93" s="58"/>
      <c r="H93" s="58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4.25" customHeight="1" x14ac:dyDescent="0.25">
      <c r="A94" s="23"/>
      <c r="B94" s="23"/>
      <c r="C94" s="51"/>
      <c r="D94" s="24"/>
      <c r="E94" s="25"/>
      <c r="F94" s="25"/>
      <c r="G94" s="58"/>
      <c r="H94" s="58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4.25" customHeight="1" x14ac:dyDescent="0.25">
      <c r="A95" s="23"/>
      <c r="B95" s="23"/>
      <c r="C95" s="51"/>
      <c r="D95" s="24"/>
      <c r="E95" s="25"/>
      <c r="F95" s="25"/>
      <c r="G95" s="58"/>
      <c r="H95" s="58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4.25" customHeight="1" x14ac:dyDescent="0.25">
      <c r="A96" s="23"/>
      <c r="B96" s="23"/>
      <c r="C96" s="51"/>
      <c r="D96" s="24"/>
      <c r="E96" s="25"/>
      <c r="F96" s="25"/>
      <c r="G96" s="58"/>
      <c r="H96" s="58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4.25" customHeight="1" x14ac:dyDescent="0.25">
      <c r="A97" s="23"/>
      <c r="B97" s="23"/>
      <c r="C97" s="51"/>
      <c r="D97" s="24"/>
      <c r="E97" s="25"/>
      <c r="F97" s="25"/>
      <c r="G97" s="58"/>
      <c r="H97" s="58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4.25" customHeight="1" x14ac:dyDescent="0.25">
      <c r="A98" s="23"/>
      <c r="B98" s="23"/>
      <c r="C98" s="51"/>
      <c r="D98" s="24"/>
      <c r="E98" s="25"/>
      <c r="F98" s="25"/>
      <c r="G98" s="58"/>
      <c r="H98" s="5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4.25" customHeight="1" x14ac:dyDescent="0.25">
      <c r="A99" s="23"/>
      <c r="B99" s="23"/>
      <c r="C99" s="51"/>
      <c r="D99" s="24"/>
      <c r="E99" s="25"/>
      <c r="F99" s="25"/>
      <c r="G99" s="58"/>
      <c r="H99" s="58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4.25" customHeight="1" x14ac:dyDescent="0.25">
      <c r="A100" s="23"/>
      <c r="B100" s="23"/>
      <c r="C100" s="51"/>
      <c r="D100" s="24"/>
      <c r="E100" s="25"/>
      <c r="F100" s="25"/>
      <c r="G100" s="58"/>
      <c r="H100" s="58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4.25" customHeight="1" x14ac:dyDescent="0.25">
      <c r="A101" s="23"/>
      <c r="B101" s="23"/>
      <c r="C101" s="51"/>
      <c r="D101" s="24"/>
      <c r="E101" s="25"/>
      <c r="F101" s="25"/>
      <c r="G101" s="58"/>
      <c r="H101" s="58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4.25" customHeight="1" x14ac:dyDescent="0.25">
      <c r="A102" s="23"/>
      <c r="B102" s="23"/>
      <c r="C102" s="51"/>
      <c r="D102" s="24"/>
      <c r="E102" s="25"/>
      <c r="F102" s="25"/>
      <c r="G102" s="58"/>
      <c r="H102" s="58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4.25" customHeight="1" x14ac:dyDescent="0.25">
      <c r="A103" s="23"/>
      <c r="B103" s="23"/>
      <c r="C103" s="51"/>
      <c r="D103" s="24"/>
      <c r="E103" s="25"/>
      <c r="F103" s="25"/>
      <c r="G103" s="58"/>
      <c r="H103" s="58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4.25" customHeight="1" x14ac:dyDescent="0.25">
      <c r="A104" s="23"/>
      <c r="B104" s="23"/>
      <c r="C104" s="51"/>
      <c r="D104" s="24"/>
      <c r="E104" s="25"/>
      <c r="F104" s="25"/>
      <c r="G104" s="58"/>
      <c r="H104" s="58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4.25" customHeight="1" x14ac:dyDescent="0.25">
      <c r="A105" s="23"/>
      <c r="B105" s="23"/>
      <c r="C105" s="51"/>
      <c r="D105" s="24"/>
      <c r="E105" s="25"/>
      <c r="F105" s="25"/>
      <c r="G105" s="58"/>
      <c r="H105" s="58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4.25" customHeight="1" x14ac:dyDescent="0.25">
      <c r="A106" s="23"/>
      <c r="B106" s="23"/>
      <c r="C106" s="51"/>
      <c r="D106" s="24"/>
      <c r="E106" s="25"/>
      <c r="F106" s="25"/>
      <c r="G106" s="58"/>
      <c r="H106" s="58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4.25" customHeight="1" x14ac:dyDescent="0.25">
      <c r="A107" s="23"/>
      <c r="B107" s="23"/>
      <c r="C107" s="51"/>
      <c r="D107" s="24"/>
      <c r="E107" s="25"/>
      <c r="F107" s="25"/>
      <c r="G107" s="58"/>
      <c r="H107" s="58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4.25" customHeight="1" x14ac:dyDescent="0.25">
      <c r="A108" s="23"/>
      <c r="B108" s="23"/>
      <c r="C108" s="51"/>
      <c r="D108" s="24"/>
      <c r="E108" s="25"/>
      <c r="F108" s="25"/>
      <c r="G108" s="58"/>
      <c r="H108" s="58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4.25" customHeight="1" x14ac:dyDescent="0.25">
      <c r="A109" s="23"/>
      <c r="B109" s="23"/>
      <c r="C109" s="51"/>
      <c r="D109" s="24"/>
      <c r="E109" s="25"/>
      <c r="F109" s="25"/>
      <c r="G109" s="58"/>
      <c r="H109" s="58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4.25" customHeight="1" x14ac:dyDescent="0.25">
      <c r="A110" s="23"/>
      <c r="B110" s="23"/>
      <c r="C110" s="51"/>
      <c r="D110" s="24"/>
      <c r="E110" s="25"/>
      <c r="F110" s="25"/>
      <c r="G110" s="58"/>
      <c r="H110" s="58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4.25" customHeight="1" x14ac:dyDescent="0.25">
      <c r="A111" s="23"/>
      <c r="B111" s="23"/>
      <c r="C111" s="51"/>
      <c r="D111" s="24"/>
      <c r="E111" s="25"/>
      <c r="F111" s="25"/>
      <c r="G111" s="58"/>
      <c r="H111" s="58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4.25" customHeight="1" x14ac:dyDescent="0.25">
      <c r="A112" s="23"/>
      <c r="B112" s="23"/>
      <c r="C112" s="51"/>
      <c r="D112" s="24"/>
      <c r="E112" s="25"/>
      <c r="F112" s="25"/>
      <c r="G112" s="58"/>
      <c r="H112" s="58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4.25" customHeight="1" x14ac:dyDescent="0.25">
      <c r="A113" s="23"/>
      <c r="B113" s="23"/>
      <c r="C113" s="51"/>
      <c r="D113" s="24"/>
      <c r="E113" s="25"/>
      <c r="F113" s="25"/>
      <c r="G113" s="58"/>
      <c r="H113" s="58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4.25" customHeight="1" x14ac:dyDescent="0.25">
      <c r="A114" s="23"/>
      <c r="B114" s="23"/>
      <c r="C114" s="51"/>
      <c r="D114" s="24"/>
      <c r="E114" s="25"/>
      <c r="F114" s="25"/>
      <c r="G114" s="58"/>
      <c r="H114" s="58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4.25" customHeight="1" x14ac:dyDescent="0.25">
      <c r="A115" s="23"/>
      <c r="B115" s="23"/>
      <c r="C115" s="51"/>
      <c r="D115" s="24"/>
      <c r="E115" s="25"/>
      <c r="F115" s="25"/>
      <c r="G115" s="58"/>
      <c r="H115" s="58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4.25" customHeight="1" x14ac:dyDescent="0.25">
      <c r="A116" s="23"/>
      <c r="B116" s="23"/>
      <c r="C116" s="51"/>
      <c r="D116" s="24"/>
      <c r="E116" s="25"/>
      <c r="F116" s="25"/>
      <c r="G116" s="58"/>
      <c r="H116" s="58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4.25" customHeight="1" x14ac:dyDescent="0.25">
      <c r="A117" s="23"/>
      <c r="B117" s="23"/>
      <c r="C117" s="51"/>
      <c r="D117" s="24"/>
      <c r="E117" s="25"/>
      <c r="F117" s="25"/>
      <c r="G117" s="58"/>
      <c r="H117" s="58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4.25" customHeight="1" x14ac:dyDescent="0.25">
      <c r="A118" s="23"/>
      <c r="B118" s="23"/>
      <c r="C118" s="51"/>
      <c r="D118" s="24"/>
      <c r="E118" s="25"/>
      <c r="F118" s="25"/>
      <c r="G118" s="58"/>
      <c r="H118" s="58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4.25" customHeight="1" x14ac:dyDescent="0.25">
      <c r="A119" s="23"/>
      <c r="B119" s="23"/>
      <c r="C119" s="51"/>
      <c r="D119" s="24"/>
      <c r="E119" s="25"/>
      <c r="F119" s="25"/>
      <c r="G119" s="58"/>
      <c r="H119" s="58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4.25" customHeight="1" x14ac:dyDescent="0.25">
      <c r="A120" s="23"/>
      <c r="B120" s="23"/>
      <c r="C120" s="51"/>
      <c r="D120" s="24"/>
      <c r="E120" s="25"/>
      <c r="F120" s="25"/>
      <c r="G120" s="58"/>
      <c r="H120" s="58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4.25" customHeight="1" x14ac:dyDescent="0.25">
      <c r="A121" s="23"/>
      <c r="B121" s="23"/>
      <c r="C121" s="51"/>
      <c r="D121" s="24"/>
      <c r="E121" s="25"/>
      <c r="F121" s="25"/>
      <c r="G121" s="58"/>
      <c r="H121" s="58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4.25" customHeight="1" x14ac:dyDescent="0.25">
      <c r="A122" s="23"/>
      <c r="B122" s="23"/>
      <c r="C122" s="51"/>
      <c r="D122" s="24"/>
      <c r="E122" s="25"/>
      <c r="F122" s="25"/>
      <c r="G122" s="58"/>
      <c r="H122" s="58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4.25" customHeight="1" x14ac:dyDescent="0.25">
      <c r="A123" s="23"/>
      <c r="B123" s="23"/>
      <c r="C123" s="51"/>
      <c r="D123" s="24"/>
      <c r="E123" s="25"/>
      <c r="F123" s="25"/>
      <c r="G123" s="58"/>
      <c r="H123" s="58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4.25" customHeight="1" x14ac:dyDescent="0.25">
      <c r="A124" s="23"/>
      <c r="B124" s="23"/>
      <c r="C124" s="51"/>
      <c r="D124" s="24"/>
      <c r="E124" s="25"/>
      <c r="F124" s="25"/>
      <c r="G124" s="58"/>
      <c r="H124" s="58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4.25" customHeight="1" x14ac:dyDescent="0.25">
      <c r="A125" s="23"/>
      <c r="B125" s="23"/>
      <c r="C125" s="51"/>
      <c r="D125" s="24"/>
      <c r="E125" s="25"/>
      <c r="F125" s="25"/>
      <c r="G125" s="58"/>
      <c r="H125" s="58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4.25" customHeight="1" x14ac:dyDescent="0.25">
      <c r="A126" s="23"/>
      <c r="B126" s="23"/>
      <c r="C126" s="51"/>
      <c r="D126" s="24"/>
      <c r="E126" s="25"/>
      <c r="F126" s="25"/>
      <c r="G126" s="58"/>
      <c r="H126" s="58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4.25" customHeight="1" x14ac:dyDescent="0.25">
      <c r="A127" s="23"/>
      <c r="B127" s="23"/>
      <c r="C127" s="51"/>
      <c r="D127" s="24"/>
      <c r="E127" s="25"/>
      <c r="F127" s="25"/>
      <c r="G127" s="58"/>
      <c r="H127" s="58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4.25" customHeight="1" x14ac:dyDescent="0.25">
      <c r="A128" s="23"/>
      <c r="B128" s="23"/>
      <c r="C128" s="51"/>
      <c r="D128" s="24"/>
      <c r="E128" s="25"/>
      <c r="F128" s="25"/>
      <c r="G128" s="58"/>
      <c r="H128" s="58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4.25" customHeight="1" x14ac:dyDescent="0.25">
      <c r="A129" s="23"/>
      <c r="B129" s="23"/>
      <c r="C129" s="51"/>
      <c r="D129" s="24"/>
      <c r="E129" s="25"/>
      <c r="F129" s="25"/>
      <c r="G129" s="58"/>
      <c r="H129" s="58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4.25" customHeight="1" x14ac:dyDescent="0.25">
      <c r="A130" s="23"/>
      <c r="B130" s="23"/>
      <c r="C130" s="51"/>
      <c r="D130" s="24"/>
      <c r="E130" s="25"/>
      <c r="F130" s="25"/>
      <c r="G130" s="58"/>
      <c r="H130" s="58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4.25" customHeight="1" x14ac:dyDescent="0.25">
      <c r="A131" s="23"/>
      <c r="B131" s="23"/>
      <c r="C131" s="51"/>
      <c r="D131" s="24"/>
      <c r="E131" s="25"/>
      <c r="F131" s="25"/>
      <c r="G131" s="58"/>
      <c r="H131" s="58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4.25" customHeight="1" x14ac:dyDescent="0.25">
      <c r="A132" s="23"/>
      <c r="B132" s="23"/>
      <c r="C132" s="51"/>
      <c r="D132" s="24"/>
      <c r="E132" s="25"/>
      <c r="F132" s="25"/>
      <c r="G132" s="58"/>
      <c r="H132" s="58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4.25" customHeight="1" x14ac:dyDescent="0.25">
      <c r="A133" s="23"/>
      <c r="B133" s="23"/>
      <c r="C133" s="51"/>
      <c r="D133" s="24"/>
      <c r="E133" s="25"/>
      <c r="F133" s="25"/>
      <c r="G133" s="58"/>
      <c r="H133" s="58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4.25" customHeight="1" x14ac:dyDescent="0.25">
      <c r="A134" s="23"/>
      <c r="B134" s="23"/>
      <c r="C134" s="51"/>
      <c r="D134" s="24"/>
      <c r="E134" s="25"/>
      <c r="F134" s="25"/>
      <c r="G134" s="58"/>
      <c r="H134" s="58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4.25" customHeight="1" x14ac:dyDescent="0.25">
      <c r="A135" s="23"/>
      <c r="B135" s="23"/>
      <c r="C135" s="51"/>
      <c r="D135" s="24"/>
      <c r="E135" s="25"/>
      <c r="F135" s="25"/>
      <c r="G135" s="58"/>
      <c r="H135" s="58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4.25" customHeight="1" x14ac:dyDescent="0.25">
      <c r="A136" s="23"/>
      <c r="B136" s="23"/>
      <c r="C136" s="51"/>
      <c r="D136" s="24"/>
      <c r="E136" s="25"/>
      <c r="F136" s="25"/>
      <c r="G136" s="58"/>
      <c r="H136" s="58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4.25" customHeight="1" x14ac:dyDescent="0.25">
      <c r="A137" s="23"/>
      <c r="B137" s="23"/>
      <c r="C137" s="51"/>
      <c r="D137" s="24"/>
      <c r="E137" s="25"/>
      <c r="F137" s="25"/>
      <c r="G137" s="58"/>
      <c r="H137" s="58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4.25" customHeight="1" x14ac:dyDescent="0.25">
      <c r="A138" s="23"/>
      <c r="B138" s="23"/>
      <c r="C138" s="51"/>
      <c r="D138" s="24"/>
      <c r="E138" s="25"/>
      <c r="F138" s="25"/>
      <c r="G138" s="58"/>
      <c r="H138" s="58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4.25" customHeight="1" x14ac:dyDescent="0.25">
      <c r="A139" s="23"/>
      <c r="B139" s="23"/>
      <c r="C139" s="51"/>
      <c r="D139" s="24"/>
      <c r="E139" s="25"/>
      <c r="F139" s="25"/>
      <c r="G139" s="58"/>
      <c r="H139" s="58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4.25" customHeight="1" x14ac:dyDescent="0.25">
      <c r="A140" s="23"/>
      <c r="B140" s="23"/>
      <c r="C140" s="51"/>
      <c r="D140" s="24"/>
      <c r="E140" s="25"/>
      <c r="F140" s="25"/>
      <c r="G140" s="58"/>
      <c r="H140" s="58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4.25" customHeight="1" x14ac:dyDescent="0.25">
      <c r="A141" s="23"/>
      <c r="B141" s="23"/>
      <c r="C141" s="51"/>
      <c r="D141" s="24"/>
      <c r="E141" s="25"/>
      <c r="F141" s="25"/>
      <c r="G141" s="58"/>
      <c r="H141" s="58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4.25" customHeight="1" x14ac:dyDescent="0.25">
      <c r="A142" s="23"/>
      <c r="B142" s="23"/>
      <c r="C142" s="51"/>
      <c r="D142" s="24"/>
      <c r="E142" s="25"/>
      <c r="F142" s="25"/>
      <c r="G142" s="58"/>
      <c r="H142" s="58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4.25" customHeight="1" x14ac:dyDescent="0.25">
      <c r="A143" s="23"/>
      <c r="B143" s="23"/>
      <c r="C143" s="51"/>
      <c r="D143" s="24"/>
      <c r="E143" s="25"/>
      <c r="F143" s="25"/>
      <c r="G143" s="58"/>
      <c r="H143" s="58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4.25" customHeight="1" x14ac:dyDescent="0.25">
      <c r="A144" s="23"/>
      <c r="B144" s="23"/>
      <c r="C144" s="51"/>
      <c r="D144" s="24"/>
      <c r="E144" s="25"/>
      <c r="F144" s="25"/>
      <c r="G144" s="58"/>
      <c r="H144" s="58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4.25" customHeight="1" x14ac:dyDescent="0.25">
      <c r="A145" s="23"/>
      <c r="B145" s="23"/>
      <c r="C145" s="51"/>
      <c r="D145" s="24"/>
      <c r="E145" s="25"/>
      <c r="F145" s="25"/>
      <c r="G145" s="58"/>
      <c r="H145" s="58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4.25" customHeight="1" x14ac:dyDescent="0.25">
      <c r="A146" s="23"/>
      <c r="B146" s="23"/>
      <c r="C146" s="51"/>
      <c r="D146" s="24"/>
      <c r="E146" s="25"/>
      <c r="F146" s="25"/>
      <c r="G146" s="58"/>
      <c r="H146" s="58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4.25" customHeight="1" x14ac:dyDescent="0.25">
      <c r="A147" s="23"/>
      <c r="B147" s="23"/>
      <c r="C147" s="51"/>
      <c r="D147" s="24"/>
      <c r="E147" s="25"/>
      <c r="F147" s="25"/>
      <c r="G147" s="58"/>
      <c r="H147" s="58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4.25" customHeight="1" x14ac:dyDescent="0.25">
      <c r="A148" s="23"/>
      <c r="B148" s="23"/>
      <c r="C148" s="51"/>
      <c r="D148" s="24"/>
      <c r="E148" s="25"/>
      <c r="F148" s="25"/>
      <c r="G148" s="58"/>
      <c r="H148" s="58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4.25" customHeight="1" x14ac:dyDescent="0.25">
      <c r="A149" s="23"/>
      <c r="B149" s="23"/>
      <c r="C149" s="51"/>
      <c r="D149" s="24"/>
      <c r="E149" s="25"/>
      <c r="F149" s="25"/>
      <c r="G149" s="58"/>
      <c r="H149" s="58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4.25" customHeight="1" x14ac:dyDescent="0.25">
      <c r="A150" s="23"/>
      <c r="B150" s="23"/>
      <c r="C150" s="51"/>
      <c r="D150" s="24"/>
      <c r="E150" s="25"/>
      <c r="F150" s="25"/>
      <c r="G150" s="58"/>
      <c r="H150" s="58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4.25" customHeight="1" x14ac:dyDescent="0.25">
      <c r="A151" s="23"/>
      <c r="B151" s="23"/>
      <c r="C151" s="51"/>
      <c r="D151" s="24"/>
      <c r="E151" s="25"/>
      <c r="F151" s="25"/>
      <c r="G151" s="58"/>
      <c r="H151" s="58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4.25" customHeight="1" x14ac:dyDescent="0.25">
      <c r="A152" s="23"/>
      <c r="B152" s="23"/>
      <c r="C152" s="51"/>
      <c r="D152" s="24"/>
      <c r="E152" s="25"/>
      <c r="F152" s="25"/>
      <c r="G152" s="58"/>
      <c r="H152" s="58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4.25" customHeight="1" x14ac:dyDescent="0.25">
      <c r="A153" s="23"/>
      <c r="B153" s="23"/>
      <c r="C153" s="51"/>
      <c r="D153" s="24"/>
      <c r="E153" s="25"/>
      <c r="F153" s="25"/>
      <c r="G153" s="58"/>
      <c r="H153" s="58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4.25" customHeight="1" x14ac:dyDescent="0.25">
      <c r="A154" s="23"/>
      <c r="B154" s="23"/>
      <c r="C154" s="51"/>
      <c r="D154" s="24"/>
      <c r="E154" s="25"/>
      <c r="F154" s="25"/>
      <c r="G154" s="58"/>
      <c r="H154" s="58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4.25" customHeight="1" x14ac:dyDescent="0.25">
      <c r="A155" s="23"/>
      <c r="B155" s="23"/>
      <c r="C155" s="51"/>
      <c r="D155" s="24"/>
      <c r="E155" s="25"/>
      <c r="F155" s="25"/>
      <c r="G155" s="58"/>
      <c r="H155" s="58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4.25" customHeight="1" x14ac:dyDescent="0.25">
      <c r="A156" s="23"/>
      <c r="B156" s="23"/>
      <c r="C156" s="51"/>
      <c r="D156" s="24"/>
      <c r="E156" s="25"/>
      <c r="F156" s="25"/>
      <c r="G156" s="58"/>
      <c r="H156" s="58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4.25" customHeight="1" x14ac:dyDescent="0.25">
      <c r="A157" s="23"/>
      <c r="B157" s="23"/>
      <c r="C157" s="51"/>
      <c r="D157" s="24"/>
      <c r="E157" s="25"/>
      <c r="F157" s="25"/>
      <c r="G157" s="58"/>
      <c r="H157" s="58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4.25" customHeight="1" x14ac:dyDescent="0.25">
      <c r="A158" s="23"/>
      <c r="B158" s="23"/>
      <c r="C158" s="51"/>
      <c r="D158" s="24"/>
      <c r="E158" s="25"/>
      <c r="F158" s="25"/>
      <c r="G158" s="58"/>
      <c r="H158" s="58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4.25" customHeight="1" x14ac:dyDescent="0.25">
      <c r="A159" s="23"/>
      <c r="B159" s="23"/>
      <c r="C159" s="51"/>
      <c r="D159" s="24"/>
      <c r="E159" s="25"/>
      <c r="F159" s="25"/>
      <c r="G159" s="58"/>
      <c r="H159" s="58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4.25" customHeight="1" x14ac:dyDescent="0.25">
      <c r="A160" s="23"/>
      <c r="B160" s="23"/>
      <c r="C160" s="51"/>
      <c r="D160" s="24"/>
      <c r="E160" s="25"/>
      <c r="F160" s="25"/>
      <c r="G160" s="58"/>
      <c r="H160" s="58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4.25" customHeight="1" x14ac:dyDescent="0.25">
      <c r="A161" s="23"/>
      <c r="B161" s="23"/>
      <c r="C161" s="51"/>
      <c r="D161" s="24"/>
      <c r="E161" s="25"/>
      <c r="F161" s="25"/>
      <c r="G161" s="58"/>
      <c r="H161" s="58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4.25" customHeight="1" x14ac:dyDescent="0.25">
      <c r="A162" s="23"/>
      <c r="B162" s="23"/>
      <c r="C162" s="51"/>
      <c r="D162" s="24"/>
      <c r="E162" s="25"/>
      <c r="F162" s="25"/>
      <c r="G162" s="58"/>
      <c r="H162" s="58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4.25" customHeight="1" x14ac:dyDescent="0.25">
      <c r="A163" s="23"/>
      <c r="B163" s="23"/>
      <c r="C163" s="51"/>
      <c r="D163" s="24"/>
      <c r="E163" s="25"/>
      <c r="F163" s="25"/>
      <c r="G163" s="58"/>
      <c r="H163" s="58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4.25" customHeight="1" x14ac:dyDescent="0.25">
      <c r="A164" s="23"/>
      <c r="B164" s="23"/>
      <c r="C164" s="51"/>
      <c r="D164" s="24"/>
      <c r="E164" s="25"/>
      <c r="F164" s="25"/>
      <c r="G164" s="58"/>
      <c r="H164" s="58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4.25" customHeight="1" x14ac:dyDescent="0.25">
      <c r="A165" s="23"/>
      <c r="B165" s="23"/>
      <c r="C165" s="51"/>
      <c r="D165" s="24"/>
      <c r="E165" s="25"/>
      <c r="F165" s="25"/>
      <c r="G165" s="58"/>
      <c r="H165" s="58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4.25" customHeight="1" x14ac:dyDescent="0.25">
      <c r="A166" s="23"/>
      <c r="B166" s="23"/>
      <c r="C166" s="51"/>
      <c r="D166" s="24"/>
      <c r="E166" s="25"/>
      <c r="F166" s="25"/>
      <c r="G166" s="58"/>
      <c r="H166" s="58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4.25" customHeight="1" x14ac:dyDescent="0.25">
      <c r="A167" s="23"/>
      <c r="B167" s="23"/>
      <c r="C167" s="51"/>
      <c r="D167" s="24"/>
      <c r="E167" s="25"/>
      <c r="F167" s="25"/>
      <c r="G167" s="58"/>
      <c r="H167" s="58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4.25" customHeight="1" x14ac:dyDescent="0.25">
      <c r="A168" s="23"/>
      <c r="B168" s="23"/>
      <c r="C168" s="51"/>
      <c r="D168" s="24"/>
      <c r="E168" s="25"/>
      <c r="F168" s="25"/>
      <c r="G168" s="58"/>
      <c r="H168" s="58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4.25" customHeight="1" x14ac:dyDescent="0.25">
      <c r="A169" s="23"/>
      <c r="B169" s="23"/>
      <c r="C169" s="51"/>
      <c r="D169" s="24"/>
      <c r="E169" s="25"/>
      <c r="F169" s="25"/>
      <c r="G169" s="58"/>
      <c r="H169" s="58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4.25" customHeight="1" x14ac:dyDescent="0.25">
      <c r="A170" s="23"/>
      <c r="B170" s="23"/>
      <c r="C170" s="51"/>
      <c r="D170" s="24"/>
      <c r="E170" s="25"/>
      <c r="F170" s="25"/>
      <c r="G170" s="58"/>
      <c r="H170" s="58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4.25" customHeight="1" x14ac:dyDescent="0.25">
      <c r="A171" s="23"/>
      <c r="B171" s="23"/>
      <c r="C171" s="51"/>
      <c r="D171" s="24"/>
      <c r="E171" s="25"/>
      <c r="F171" s="25"/>
      <c r="G171" s="58"/>
      <c r="H171" s="58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4.25" customHeight="1" x14ac:dyDescent="0.25">
      <c r="A172" s="23"/>
      <c r="B172" s="23"/>
      <c r="C172" s="51"/>
      <c r="D172" s="24"/>
      <c r="E172" s="25"/>
      <c r="F172" s="25"/>
      <c r="G172" s="58"/>
      <c r="H172" s="58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4.25" customHeight="1" x14ac:dyDescent="0.25">
      <c r="A173" s="23"/>
      <c r="B173" s="23"/>
      <c r="C173" s="51"/>
      <c r="D173" s="24"/>
      <c r="E173" s="25"/>
      <c r="F173" s="25"/>
      <c r="G173" s="58"/>
      <c r="H173" s="58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4.25" customHeight="1" x14ac:dyDescent="0.25">
      <c r="A174" s="23"/>
      <c r="B174" s="23"/>
      <c r="C174" s="51"/>
      <c r="D174" s="24"/>
      <c r="E174" s="25"/>
      <c r="F174" s="25"/>
      <c r="G174" s="58"/>
      <c r="H174" s="58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4.25" customHeight="1" x14ac:dyDescent="0.25">
      <c r="A175" s="23"/>
      <c r="B175" s="23"/>
      <c r="C175" s="51"/>
      <c r="D175" s="24"/>
      <c r="E175" s="25"/>
      <c r="F175" s="25"/>
      <c r="G175" s="58"/>
      <c r="H175" s="58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4.25" customHeight="1" x14ac:dyDescent="0.25">
      <c r="A176" s="23"/>
      <c r="B176" s="23"/>
      <c r="C176" s="51"/>
      <c r="D176" s="24"/>
      <c r="E176" s="25"/>
      <c r="F176" s="25"/>
      <c r="G176" s="58"/>
      <c r="H176" s="5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4.25" customHeight="1" x14ac:dyDescent="0.25">
      <c r="A177" s="23"/>
      <c r="B177" s="23"/>
      <c r="C177" s="51"/>
      <c r="D177" s="24"/>
      <c r="E177" s="25"/>
      <c r="F177" s="25"/>
      <c r="G177" s="58"/>
      <c r="H177" s="58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4.25" customHeight="1" x14ac:dyDescent="0.25">
      <c r="A178" s="23"/>
      <c r="B178" s="23"/>
      <c r="C178" s="51"/>
      <c r="D178" s="24"/>
      <c r="E178" s="25"/>
      <c r="F178" s="25"/>
      <c r="G178" s="58"/>
      <c r="H178" s="58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4.25" customHeight="1" x14ac:dyDescent="0.25">
      <c r="A179" s="23"/>
      <c r="B179" s="23"/>
      <c r="C179" s="51"/>
      <c r="D179" s="24"/>
      <c r="E179" s="25"/>
      <c r="F179" s="25"/>
      <c r="G179" s="58"/>
      <c r="H179" s="58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4.25" customHeight="1" x14ac:dyDescent="0.25">
      <c r="A180" s="23"/>
      <c r="B180" s="23"/>
      <c r="C180" s="51"/>
      <c r="D180" s="24"/>
      <c r="E180" s="25"/>
      <c r="F180" s="25"/>
      <c r="G180" s="58"/>
      <c r="H180" s="58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4.25" customHeight="1" x14ac:dyDescent="0.25">
      <c r="A181" s="23"/>
      <c r="B181" s="23"/>
      <c r="C181" s="51"/>
      <c r="D181" s="24"/>
      <c r="E181" s="25"/>
      <c r="F181" s="25"/>
      <c r="G181" s="58"/>
      <c r="H181" s="58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4.25" customHeight="1" x14ac:dyDescent="0.25">
      <c r="A182" s="23"/>
      <c r="B182" s="23"/>
      <c r="C182" s="51"/>
      <c r="D182" s="24"/>
      <c r="E182" s="25"/>
      <c r="F182" s="25"/>
      <c r="G182" s="58"/>
      <c r="H182" s="58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4.25" customHeight="1" x14ac:dyDescent="0.25">
      <c r="A183" s="23"/>
      <c r="B183" s="23"/>
      <c r="C183" s="51"/>
      <c r="D183" s="24"/>
      <c r="E183" s="25"/>
      <c r="F183" s="25"/>
      <c r="G183" s="58"/>
      <c r="H183" s="58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4.25" customHeight="1" x14ac:dyDescent="0.25">
      <c r="A184" s="23"/>
      <c r="B184" s="23"/>
      <c r="C184" s="51"/>
      <c r="D184" s="24"/>
      <c r="E184" s="25"/>
      <c r="F184" s="25"/>
      <c r="G184" s="58"/>
      <c r="H184" s="58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4.25" customHeight="1" x14ac:dyDescent="0.25">
      <c r="A185" s="23"/>
      <c r="B185" s="23"/>
      <c r="C185" s="51"/>
      <c r="D185" s="24"/>
      <c r="E185" s="25"/>
      <c r="F185" s="25"/>
      <c r="G185" s="58"/>
      <c r="H185" s="58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4.25" customHeight="1" x14ac:dyDescent="0.25">
      <c r="A186" s="23"/>
      <c r="B186" s="23"/>
      <c r="C186" s="51"/>
      <c r="D186" s="24"/>
      <c r="E186" s="25"/>
      <c r="F186" s="25"/>
      <c r="G186" s="58"/>
      <c r="H186" s="58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4.25" customHeight="1" x14ac:dyDescent="0.25">
      <c r="A187" s="23"/>
      <c r="B187" s="23"/>
      <c r="C187" s="51"/>
      <c r="D187" s="24"/>
      <c r="E187" s="25"/>
      <c r="F187" s="25"/>
      <c r="G187" s="58"/>
      <c r="H187" s="58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4.25" customHeight="1" x14ac:dyDescent="0.25">
      <c r="A188" s="23"/>
      <c r="B188" s="23"/>
      <c r="C188" s="51"/>
      <c r="D188" s="24"/>
      <c r="E188" s="25"/>
      <c r="F188" s="25"/>
      <c r="G188" s="58"/>
      <c r="H188" s="58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4.25" customHeight="1" x14ac:dyDescent="0.25">
      <c r="A189" s="23"/>
      <c r="B189" s="23"/>
      <c r="C189" s="51"/>
      <c r="D189" s="24"/>
      <c r="E189" s="25"/>
      <c r="F189" s="25"/>
      <c r="G189" s="58"/>
      <c r="H189" s="58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4.25" customHeight="1" x14ac:dyDescent="0.25">
      <c r="A190" s="23"/>
      <c r="B190" s="23"/>
      <c r="C190" s="51"/>
      <c r="D190" s="24"/>
      <c r="E190" s="25"/>
      <c r="F190" s="25"/>
      <c r="G190" s="58"/>
      <c r="H190" s="58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4.25" customHeight="1" x14ac:dyDescent="0.25">
      <c r="A191" s="23"/>
      <c r="B191" s="23"/>
      <c r="C191" s="51"/>
      <c r="D191" s="24"/>
      <c r="E191" s="25"/>
      <c r="F191" s="25"/>
      <c r="G191" s="58"/>
      <c r="H191" s="58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4.25" customHeight="1" x14ac:dyDescent="0.25">
      <c r="A192" s="23"/>
      <c r="B192" s="23"/>
      <c r="C192" s="51"/>
      <c r="D192" s="24"/>
      <c r="E192" s="25"/>
      <c r="F192" s="25"/>
      <c r="G192" s="58"/>
      <c r="H192" s="58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4.25" customHeight="1" x14ac:dyDescent="0.25">
      <c r="A193" s="23"/>
      <c r="B193" s="23"/>
      <c r="C193" s="51"/>
      <c r="D193" s="24"/>
      <c r="E193" s="25"/>
      <c r="F193" s="25"/>
      <c r="G193" s="58"/>
      <c r="H193" s="58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4.25" customHeight="1" x14ac:dyDescent="0.25">
      <c r="A194" s="23"/>
      <c r="B194" s="23"/>
      <c r="C194" s="51"/>
      <c r="D194" s="24"/>
      <c r="E194" s="25"/>
      <c r="F194" s="25"/>
      <c r="G194" s="58"/>
      <c r="H194" s="58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4.25" customHeight="1" x14ac:dyDescent="0.25">
      <c r="A195" s="23"/>
      <c r="B195" s="23"/>
      <c r="C195" s="51"/>
      <c r="D195" s="24"/>
      <c r="E195" s="25"/>
      <c r="F195" s="25"/>
      <c r="G195" s="58"/>
      <c r="H195" s="58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4.25" customHeight="1" x14ac:dyDescent="0.25">
      <c r="A196" s="23"/>
      <c r="B196" s="23"/>
      <c r="C196" s="51"/>
      <c r="D196" s="24"/>
      <c r="E196" s="25"/>
      <c r="F196" s="25"/>
      <c r="G196" s="58"/>
      <c r="H196" s="58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4.25" customHeight="1" x14ac:dyDescent="0.25">
      <c r="A197" s="23"/>
      <c r="B197" s="23"/>
      <c r="C197" s="51"/>
      <c r="D197" s="24"/>
      <c r="E197" s="25"/>
      <c r="F197" s="25"/>
      <c r="G197" s="58"/>
      <c r="H197" s="58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4.25" customHeight="1" x14ac:dyDescent="0.25">
      <c r="A198" s="23"/>
      <c r="B198" s="23"/>
      <c r="C198" s="51"/>
      <c r="D198" s="24"/>
      <c r="E198" s="25"/>
      <c r="F198" s="25"/>
      <c r="G198" s="58"/>
      <c r="H198" s="58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4.25" customHeight="1" x14ac:dyDescent="0.25">
      <c r="A199" s="23"/>
      <c r="B199" s="23"/>
      <c r="C199" s="51"/>
      <c r="D199" s="24"/>
      <c r="E199" s="25"/>
      <c r="F199" s="25"/>
      <c r="G199" s="58"/>
      <c r="H199" s="58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4.25" customHeight="1" x14ac:dyDescent="0.25">
      <c r="A200" s="23"/>
      <c r="B200" s="23"/>
      <c r="C200" s="51"/>
      <c r="D200" s="24"/>
      <c r="E200" s="25"/>
      <c r="F200" s="25"/>
      <c r="G200" s="58"/>
      <c r="H200" s="58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4.25" customHeight="1" x14ac:dyDescent="0.25">
      <c r="A201" s="23"/>
      <c r="B201" s="23"/>
      <c r="C201" s="51"/>
      <c r="D201" s="24"/>
      <c r="E201" s="25"/>
      <c r="F201" s="25"/>
      <c r="G201" s="58"/>
      <c r="H201" s="58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4.25" customHeight="1" x14ac:dyDescent="0.25">
      <c r="A202" s="23"/>
      <c r="B202" s="23"/>
      <c r="C202" s="51"/>
      <c r="D202" s="24"/>
      <c r="E202" s="25"/>
      <c r="F202" s="25"/>
      <c r="G202" s="58"/>
      <c r="H202" s="58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4.25" customHeight="1" x14ac:dyDescent="0.25">
      <c r="A203" s="23"/>
      <c r="B203" s="23"/>
      <c r="C203" s="51"/>
      <c r="D203" s="24"/>
      <c r="E203" s="25"/>
      <c r="F203" s="25"/>
      <c r="G203" s="58"/>
      <c r="H203" s="58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4.25" customHeight="1" x14ac:dyDescent="0.25">
      <c r="A204" s="23"/>
      <c r="B204" s="23"/>
      <c r="C204" s="51"/>
      <c r="D204" s="24"/>
      <c r="E204" s="25"/>
      <c r="F204" s="25"/>
      <c r="G204" s="58"/>
      <c r="H204" s="58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4.25" customHeight="1" x14ac:dyDescent="0.25">
      <c r="A205" s="23"/>
      <c r="B205" s="23"/>
      <c r="C205" s="51"/>
      <c r="D205" s="24"/>
      <c r="E205" s="25"/>
      <c r="F205" s="25"/>
      <c r="G205" s="58"/>
      <c r="H205" s="58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4.25" customHeight="1" x14ac:dyDescent="0.25">
      <c r="A206" s="23"/>
      <c r="B206" s="23"/>
      <c r="C206" s="51"/>
      <c r="D206" s="24"/>
      <c r="E206" s="25"/>
      <c r="F206" s="25"/>
      <c r="G206" s="58"/>
      <c r="H206" s="58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4.25" customHeight="1" x14ac:dyDescent="0.25">
      <c r="A207" s="23"/>
      <c r="B207" s="23"/>
      <c r="C207" s="51"/>
      <c r="D207" s="24"/>
      <c r="E207" s="25"/>
      <c r="F207" s="25"/>
      <c r="G207" s="58"/>
      <c r="H207" s="58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4.25" customHeight="1" x14ac:dyDescent="0.25">
      <c r="A208" s="23"/>
      <c r="B208" s="23"/>
      <c r="C208" s="51"/>
      <c r="D208" s="24"/>
      <c r="E208" s="25"/>
      <c r="F208" s="25"/>
      <c r="G208" s="58"/>
      <c r="H208" s="58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4.25" customHeight="1" x14ac:dyDescent="0.25">
      <c r="A209" s="23"/>
      <c r="B209" s="23"/>
      <c r="C209" s="51"/>
      <c r="D209" s="24"/>
      <c r="E209" s="25"/>
      <c r="F209" s="25"/>
      <c r="G209" s="58"/>
      <c r="H209" s="58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4.25" customHeight="1" x14ac:dyDescent="0.25">
      <c r="A210" s="23"/>
      <c r="B210" s="23"/>
      <c r="C210" s="51"/>
      <c r="D210" s="24"/>
      <c r="E210" s="25"/>
      <c r="F210" s="25"/>
      <c r="G210" s="58"/>
      <c r="H210" s="58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4.25" customHeight="1" x14ac:dyDescent="0.25">
      <c r="A211" s="23"/>
      <c r="B211" s="23"/>
      <c r="C211" s="51"/>
      <c r="D211" s="24"/>
      <c r="E211" s="25"/>
      <c r="F211" s="25"/>
      <c r="G211" s="58"/>
      <c r="H211" s="58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4.25" customHeight="1" x14ac:dyDescent="0.25">
      <c r="A212" s="23"/>
      <c r="B212" s="23"/>
      <c r="C212" s="51"/>
      <c r="D212" s="24"/>
      <c r="E212" s="25"/>
      <c r="F212" s="25"/>
      <c r="G212" s="58"/>
      <c r="H212" s="58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4.25" customHeight="1" x14ac:dyDescent="0.25">
      <c r="A213" s="23"/>
      <c r="B213" s="23"/>
      <c r="C213" s="51"/>
      <c r="D213" s="24"/>
      <c r="E213" s="25"/>
      <c r="F213" s="25"/>
      <c r="G213" s="58"/>
      <c r="H213" s="5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4.25" customHeight="1" x14ac:dyDescent="0.25">
      <c r="A214" s="23"/>
      <c r="B214" s="23"/>
      <c r="C214" s="51"/>
      <c r="D214" s="24"/>
      <c r="E214" s="25"/>
      <c r="F214" s="25"/>
      <c r="G214" s="58"/>
      <c r="H214" s="58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4.25" customHeight="1" x14ac:dyDescent="0.25">
      <c r="A215" s="23"/>
      <c r="B215" s="23"/>
      <c r="C215" s="51"/>
      <c r="D215" s="24"/>
      <c r="E215" s="25"/>
      <c r="F215" s="25"/>
      <c r="G215" s="58"/>
      <c r="H215" s="58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4.25" customHeight="1" x14ac:dyDescent="0.25">
      <c r="A216" s="23"/>
      <c r="B216" s="23"/>
      <c r="C216" s="51"/>
      <c r="D216" s="24"/>
      <c r="E216" s="25"/>
      <c r="F216" s="25"/>
      <c r="G216" s="58"/>
      <c r="H216" s="58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4.25" customHeight="1" x14ac:dyDescent="0.25">
      <c r="A217" s="23"/>
      <c r="B217" s="23"/>
      <c r="C217" s="51"/>
      <c r="D217" s="24"/>
      <c r="E217" s="25"/>
      <c r="F217" s="25"/>
      <c r="G217" s="58"/>
      <c r="H217" s="58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4.25" customHeight="1" x14ac:dyDescent="0.25">
      <c r="A218" s="23"/>
      <c r="B218" s="23"/>
      <c r="C218" s="51"/>
      <c r="D218" s="24"/>
      <c r="E218" s="25"/>
      <c r="F218" s="25"/>
      <c r="G218" s="58"/>
      <c r="H218" s="58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4.25" customHeight="1" x14ac:dyDescent="0.25">
      <c r="A219" s="23"/>
      <c r="B219" s="23"/>
      <c r="C219" s="51"/>
      <c r="D219" s="24"/>
      <c r="E219" s="25"/>
      <c r="F219" s="25"/>
      <c r="G219" s="58"/>
      <c r="H219" s="58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4.25" customHeight="1" x14ac:dyDescent="0.25">
      <c r="A220" s="23"/>
      <c r="B220" s="23"/>
      <c r="C220" s="51"/>
      <c r="D220" s="24"/>
      <c r="E220" s="25"/>
      <c r="F220" s="25"/>
      <c r="G220" s="58"/>
      <c r="H220" s="58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4.25" customHeight="1" x14ac:dyDescent="0.25">
      <c r="A221" s="23"/>
      <c r="B221" s="23"/>
      <c r="C221" s="51"/>
      <c r="D221" s="24"/>
      <c r="E221" s="25"/>
      <c r="F221" s="25"/>
      <c r="G221" s="58"/>
      <c r="H221" s="58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4.25" customHeight="1" x14ac:dyDescent="0.25">
      <c r="A222" s="23"/>
      <c r="B222" s="23"/>
      <c r="C222" s="51"/>
      <c r="D222" s="24"/>
      <c r="E222" s="25"/>
      <c r="F222" s="25"/>
      <c r="G222" s="58"/>
      <c r="H222" s="58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4.25" customHeight="1" x14ac:dyDescent="0.25">
      <c r="A223" s="23"/>
      <c r="B223" s="23"/>
      <c r="C223" s="51"/>
      <c r="D223" s="24"/>
      <c r="E223" s="25"/>
      <c r="F223" s="25"/>
      <c r="G223" s="58"/>
      <c r="H223" s="58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4.25" customHeight="1" x14ac:dyDescent="0.25">
      <c r="A224" s="23"/>
      <c r="B224" s="23"/>
      <c r="C224" s="51"/>
      <c r="D224" s="24"/>
      <c r="E224" s="25"/>
      <c r="F224" s="25"/>
      <c r="G224" s="58"/>
      <c r="H224" s="58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4.25" customHeight="1" x14ac:dyDescent="0.25">
      <c r="A225" s="23"/>
      <c r="B225" s="23"/>
      <c r="C225" s="51"/>
      <c r="D225" s="24"/>
      <c r="E225" s="25"/>
      <c r="F225" s="25"/>
      <c r="G225" s="58"/>
      <c r="H225" s="58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4.25" customHeight="1" x14ac:dyDescent="0.25">
      <c r="A226" s="23"/>
      <c r="B226" s="23"/>
      <c r="C226" s="51"/>
      <c r="D226" s="24"/>
      <c r="E226" s="25"/>
      <c r="F226" s="25"/>
      <c r="G226" s="58"/>
      <c r="H226" s="58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4.25" customHeight="1" x14ac:dyDescent="0.25">
      <c r="A227" s="23"/>
      <c r="B227" s="23"/>
      <c r="C227" s="51"/>
      <c r="D227" s="24"/>
      <c r="E227" s="25"/>
      <c r="F227" s="25"/>
      <c r="G227" s="58"/>
      <c r="H227" s="58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4.25" customHeight="1" x14ac:dyDescent="0.25">
      <c r="A228" s="23"/>
      <c r="B228" s="23"/>
      <c r="C228" s="51"/>
      <c r="D228" s="24"/>
      <c r="E228" s="25"/>
      <c r="F228" s="25"/>
      <c r="G228" s="58"/>
      <c r="H228" s="58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4.25" customHeight="1" x14ac:dyDescent="0.25">
      <c r="A229" s="23"/>
      <c r="B229" s="23"/>
      <c r="C229" s="51"/>
      <c r="D229" s="24"/>
      <c r="E229" s="25"/>
      <c r="F229" s="25"/>
      <c r="G229" s="58"/>
      <c r="H229" s="58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4.25" customHeight="1" x14ac:dyDescent="0.25">
      <c r="A230" s="23"/>
      <c r="B230" s="23"/>
      <c r="C230" s="51"/>
      <c r="D230" s="24"/>
      <c r="E230" s="25"/>
      <c r="F230" s="25"/>
      <c r="G230" s="58"/>
      <c r="H230" s="58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4.25" customHeight="1" x14ac:dyDescent="0.25">
      <c r="A231" s="23"/>
      <c r="B231" s="23"/>
      <c r="C231" s="51"/>
      <c r="D231" s="24"/>
      <c r="E231" s="25"/>
      <c r="F231" s="25"/>
      <c r="G231" s="58"/>
      <c r="H231" s="58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4.25" customHeight="1" x14ac:dyDescent="0.25">
      <c r="A232" s="23"/>
      <c r="B232" s="23"/>
      <c r="C232" s="51"/>
      <c r="D232" s="24"/>
      <c r="E232" s="25"/>
      <c r="F232" s="25"/>
      <c r="G232" s="58"/>
      <c r="H232" s="58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4.25" customHeight="1" x14ac:dyDescent="0.25">
      <c r="A233" s="23"/>
      <c r="B233" s="23"/>
      <c r="C233" s="51"/>
      <c r="D233" s="24"/>
      <c r="E233" s="25"/>
      <c r="F233" s="25"/>
      <c r="G233" s="58"/>
      <c r="H233" s="58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4.25" customHeight="1" x14ac:dyDescent="0.25">
      <c r="A234" s="23"/>
      <c r="B234" s="23"/>
      <c r="C234" s="51"/>
      <c r="D234" s="24"/>
      <c r="E234" s="25"/>
      <c r="F234" s="25"/>
      <c r="G234" s="58"/>
      <c r="H234" s="58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4.25" customHeight="1" x14ac:dyDescent="0.25">
      <c r="A235" s="23"/>
      <c r="B235" s="23"/>
      <c r="C235" s="51"/>
      <c r="D235" s="24"/>
      <c r="E235" s="25"/>
      <c r="F235" s="25"/>
      <c r="G235" s="58"/>
      <c r="H235" s="58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4.25" customHeight="1" x14ac:dyDescent="0.25">
      <c r="A236" s="23"/>
      <c r="B236" s="23"/>
      <c r="C236" s="51"/>
      <c r="D236" s="24"/>
      <c r="E236" s="25"/>
      <c r="F236" s="25"/>
      <c r="G236" s="58"/>
      <c r="H236" s="58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4.25" customHeight="1" x14ac:dyDescent="0.25">
      <c r="A237" s="23"/>
      <c r="B237" s="23"/>
      <c r="C237" s="51"/>
      <c r="D237" s="24"/>
      <c r="E237" s="25"/>
      <c r="F237" s="25"/>
      <c r="G237" s="58"/>
      <c r="H237" s="58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4.25" customHeight="1" x14ac:dyDescent="0.25">
      <c r="A238" s="23"/>
      <c r="B238" s="23"/>
      <c r="C238" s="51"/>
      <c r="D238" s="24"/>
      <c r="E238" s="25"/>
      <c r="F238" s="25"/>
      <c r="G238" s="58"/>
      <c r="H238" s="58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4.25" customHeight="1" x14ac:dyDescent="0.25">
      <c r="A239" s="23"/>
      <c r="B239" s="23"/>
      <c r="C239" s="51"/>
      <c r="D239" s="24"/>
      <c r="E239" s="25"/>
      <c r="F239" s="25"/>
      <c r="G239" s="58"/>
      <c r="H239" s="58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4.25" customHeight="1" x14ac:dyDescent="0.25">
      <c r="A240" s="23"/>
      <c r="B240" s="23"/>
      <c r="C240" s="51"/>
      <c r="D240" s="24"/>
      <c r="E240" s="25"/>
      <c r="F240" s="25"/>
      <c r="G240" s="58"/>
      <c r="H240" s="58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4.25" customHeight="1" x14ac:dyDescent="0.25">
      <c r="A241" s="23"/>
      <c r="B241" s="23"/>
      <c r="C241" s="51"/>
      <c r="D241" s="24"/>
      <c r="E241" s="25"/>
      <c r="F241" s="25"/>
      <c r="G241" s="58"/>
      <c r="H241" s="58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4.25" customHeight="1" x14ac:dyDescent="0.25">
      <c r="A242" s="23"/>
      <c r="B242" s="23"/>
      <c r="C242" s="51"/>
      <c r="D242" s="24"/>
      <c r="E242" s="25"/>
      <c r="F242" s="25"/>
      <c r="G242" s="58"/>
      <c r="H242" s="58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4.25" customHeight="1" x14ac:dyDescent="0.25">
      <c r="A243" s="23"/>
      <c r="B243" s="23"/>
      <c r="C243" s="51"/>
      <c r="D243" s="24"/>
      <c r="E243" s="25"/>
      <c r="F243" s="25"/>
      <c r="G243" s="58"/>
      <c r="H243" s="58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4.25" customHeight="1" x14ac:dyDescent="0.25">
      <c r="A244" s="23"/>
      <c r="B244" s="23"/>
      <c r="C244" s="51"/>
      <c r="D244" s="24"/>
      <c r="E244" s="25"/>
      <c r="F244" s="25"/>
      <c r="G244" s="58"/>
      <c r="H244" s="58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4.25" customHeight="1" x14ac:dyDescent="0.25">
      <c r="A245" s="23"/>
      <c r="B245" s="23"/>
      <c r="C245" s="51"/>
      <c r="D245" s="24"/>
      <c r="E245" s="25"/>
      <c r="F245" s="25"/>
      <c r="G245" s="58"/>
      <c r="H245" s="58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4.25" customHeight="1" x14ac:dyDescent="0.25">
      <c r="A246" s="23"/>
      <c r="B246" s="23"/>
      <c r="C246" s="51"/>
      <c r="D246" s="24"/>
      <c r="E246" s="25"/>
      <c r="F246" s="25"/>
      <c r="G246" s="58"/>
      <c r="H246" s="58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4.25" customHeight="1" x14ac:dyDescent="0.25">
      <c r="A247" s="23"/>
      <c r="B247" s="23"/>
      <c r="C247" s="51"/>
      <c r="D247" s="24"/>
      <c r="E247" s="25"/>
      <c r="F247" s="25"/>
      <c r="G247" s="58"/>
      <c r="H247" s="58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4.25" customHeight="1" x14ac:dyDescent="0.25">
      <c r="A248" s="23"/>
      <c r="B248" s="23"/>
      <c r="C248" s="51"/>
      <c r="D248" s="24"/>
      <c r="E248" s="25"/>
      <c r="F248" s="25"/>
      <c r="G248" s="58"/>
      <c r="H248" s="58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4.25" customHeight="1" x14ac:dyDescent="0.25">
      <c r="A249" s="23"/>
      <c r="B249" s="23"/>
      <c r="C249" s="51"/>
      <c r="D249" s="24"/>
      <c r="E249" s="25"/>
      <c r="F249" s="25"/>
      <c r="G249" s="58"/>
      <c r="H249" s="58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4.25" customHeight="1" x14ac:dyDescent="0.25">
      <c r="A250" s="23"/>
      <c r="B250" s="23"/>
      <c r="C250" s="51"/>
      <c r="D250" s="24"/>
      <c r="E250" s="25"/>
      <c r="F250" s="25"/>
      <c r="G250" s="58"/>
      <c r="H250" s="58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4.25" customHeight="1" x14ac:dyDescent="0.25">
      <c r="A251" s="23"/>
      <c r="B251" s="23"/>
      <c r="C251" s="51"/>
      <c r="D251" s="24"/>
      <c r="E251" s="25"/>
      <c r="F251" s="25"/>
      <c r="G251" s="58"/>
      <c r="H251" s="58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4.25" customHeight="1" x14ac:dyDescent="0.25">
      <c r="A252" s="23"/>
      <c r="B252" s="23"/>
      <c r="C252" s="51"/>
      <c r="D252" s="24"/>
      <c r="E252" s="25"/>
      <c r="F252" s="25"/>
      <c r="G252" s="58"/>
      <c r="H252" s="58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4.25" customHeight="1" x14ac:dyDescent="0.25">
      <c r="A253" s="23"/>
      <c r="B253" s="23"/>
      <c r="C253" s="51"/>
      <c r="D253" s="24"/>
      <c r="E253" s="25"/>
      <c r="F253" s="25"/>
      <c r="G253" s="58"/>
      <c r="H253" s="58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4.25" customHeight="1" x14ac:dyDescent="0.25">
      <c r="A254" s="23"/>
      <c r="B254" s="23"/>
      <c r="C254" s="51"/>
      <c r="D254" s="24"/>
      <c r="E254" s="25"/>
      <c r="F254" s="25"/>
      <c r="G254" s="58"/>
      <c r="H254" s="58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4.25" customHeight="1" x14ac:dyDescent="0.25">
      <c r="A255" s="23"/>
      <c r="B255" s="23"/>
      <c r="C255" s="51"/>
      <c r="D255" s="24"/>
      <c r="E255" s="25"/>
      <c r="F255" s="25"/>
      <c r="G255" s="58"/>
      <c r="H255" s="58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4.25" customHeight="1" x14ac:dyDescent="0.25">
      <c r="A256" s="23"/>
      <c r="B256" s="23"/>
      <c r="C256" s="51"/>
      <c r="D256" s="24"/>
      <c r="E256" s="25"/>
      <c r="F256" s="25"/>
      <c r="G256" s="58"/>
      <c r="H256" s="58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4.25" customHeight="1" x14ac:dyDescent="0.25">
      <c r="A257" s="23"/>
      <c r="B257" s="23"/>
      <c r="C257" s="51"/>
      <c r="D257" s="24"/>
      <c r="E257" s="25"/>
      <c r="F257" s="25"/>
      <c r="G257" s="58"/>
      <c r="H257" s="58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4.25" customHeight="1" x14ac:dyDescent="0.25">
      <c r="A258" s="23"/>
      <c r="B258" s="23"/>
      <c r="C258" s="51"/>
      <c r="D258" s="24"/>
      <c r="E258" s="25"/>
      <c r="F258" s="25"/>
      <c r="G258" s="58"/>
      <c r="H258" s="58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4.25" customHeight="1" x14ac:dyDescent="0.25">
      <c r="A259" s="23"/>
      <c r="B259" s="23"/>
      <c r="C259" s="51"/>
      <c r="D259" s="24"/>
      <c r="E259" s="25"/>
      <c r="F259" s="25"/>
      <c r="G259" s="58"/>
      <c r="H259" s="58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4.25" customHeight="1" x14ac:dyDescent="0.25">
      <c r="A260" s="23"/>
      <c r="B260" s="23"/>
      <c r="C260" s="51"/>
      <c r="D260" s="24"/>
      <c r="E260" s="25"/>
      <c r="F260" s="25"/>
      <c r="G260" s="58"/>
      <c r="H260" s="58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4.25" customHeight="1" x14ac:dyDescent="0.25">
      <c r="A261" s="23"/>
      <c r="B261" s="23"/>
      <c r="C261" s="51"/>
      <c r="D261" s="24"/>
      <c r="E261" s="25"/>
      <c r="F261" s="25"/>
      <c r="G261" s="58"/>
      <c r="H261" s="58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4.25" customHeight="1" x14ac:dyDescent="0.25">
      <c r="A262" s="23"/>
      <c r="B262" s="23"/>
      <c r="C262" s="51"/>
      <c r="D262" s="24"/>
      <c r="E262" s="25"/>
      <c r="F262" s="25"/>
      <c r="G262" s="58"/>
      <c r="H262" s="58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4.25" customHeight="1" x14ac:dyDescent="0.25">
      <c r="A263" s="23"/>
      <c r="B263" s="23"/>
      <c r="C263" s="51"/>
      <c r="D263" s="24"/>
      <c r="E263" s="25"/>
      <c r="F263" s="25"/>
      <c r="G263" s="58"/>
      <c r="H263" s="58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4.25" customHeight="1" x14ac:dyDescent="0.25">
      <c r="A264" s="23"/>
      <c r="B264" s="23"/>
      <c r="C264" s="51"/>
      <c r="D264" s="24"/>
      <c r="E264" s="25"/>
      <c r="F264" s="25"/>
      <c r="G264" s="58"/>
      <c r="H264" s="58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4.25" customHeight="1" x14ac:dyDescent="0.25">
      <c r="A265" s="23"/>
      <c r="B265" s="23"/>
      <c r="C265" s="51"/>
      <c r="D265" s="24"/>
      <c r="E265" s="25"/>
      <c r="F265" s="25"/>
      <c r="G265" s="58"/>
      <c r="H265" s="58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4.25" customHeight="1" x14ac:dyDescent="0.25">
      <c r="A266" s="23"/>
      <c r="B266" s="23"/>
      <c r="C266" s="51"/>
      <c r="D266" s="24"/>
      <c r="E266" s="25"/>
      <c r="F266" s="25"/>
      <c r="G266" s="58"/>
      <c r="H266" s="58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4.25" customHeight="1" x14ac:dyDescent="0.25">
      <c r="A267" s="23"/>
      <c r="B267" s="23"/>
      <c r="C267" s="51"/>
      <c r="D267" s="24"/>
      <c r="E267" s="25"/>
      <c r="F267" s="25"/>
      <c r="G267" s="58"/>
      <c r="H267" s="58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4.25" customHeight="1" x14ac:dyDescent="0.25">
      <c r="A268" s="23"/>
      <c r="B268" s="23"/>
      <c r="C268" s="51"/>
      <c r="D268" s="24"/>
      <c r="E268" s="25"/>
      <c r="F268" s="25"/>
      <c r="G268" s="58"/>
      <c r="H268" s="58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4.25" customHeight="1" x14ac:dyDescent="0.25">
      <c r="A269" s="23"/>
      <c r="B269" s="23"/>
      <c r="C269" s="51"/>
      <c r="D269" s="24"/>
      <c r="E269" s="25"/>
      <c r="F269" s="25"/>
      <c r="G269" s="58"/>
      <c r="H269" s="58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4.25" customHeight="1" x14ac:dyDescent="0.25">
      <c r="A270" s="23"/>
      <c r="B270" s="23"/>
      <c r="C270" s="51"/>
      <c r="D270" s="24"/>
      <c r="E270" s="25"/>
      <c r="F270" s="25"/>
      <c r="G270" s="58"/>
      <c r="H270" s="58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4.25" customHeight="1" x14ac:dyDescent="0.25">
      <c r="A271" s="23"/>
      <c r="B271" s="23"/>
      <c r="C271" s="51"/>
      <c r="D271" s="24"/>
      <c r="E271" s="25"/>
      <c r="F271" s="25"/>
      <c r="G271" s="58"/>
      <c r="H271" s="58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4.25" customHeight="1" x14ac:dyDescent="0.25">
      <c r="A272" s="23"/>
      <c r="B272" s="23"/>
      <c r="C272" s="51"/>
      <c r="D272" s="24"/>
      <c r="E272" s="25"/>
      <c r="F272" s="25"/>
      <c r="G272" s="58"/>
      <c r="H272" s="58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4.25" customHeight="1" x14ac:dyDescent="0.25">
      <c r="A273" s="23"/>
      <c r="B273" s="23"/>
      <c r="C273" s="51"/>
      <c r="D273" s="24"/>
      <c r="E273" s="25"/>
      <c r="F273" s="25"/>
      <c r="G273" s="58"/>
      <c r="H273" s="58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4.25" customHeight="1" x14ac:dyDescent="0.25">
      <c r="A274" s="23"/>
      <c r="B274" s="23"/>
      <c r="C274" s="51"/>
      <c r="D274" s="24"/>
      <c r="E274" s="25"/>
      <c r="F274" s="25"/>
      <c r="G274" s="58"/>
      <c r="H274" s="58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4.25" customHeight="1" x14ac:dyDescent="0.25">
      <c r="A275" s="23"/>
      <c r="B275" s="23"/>
      <c r="C275" s="51"/>
      <c r="D275" s="24"/>
      <c r="E275" s="25"/>
      <c r="F275" s="25"/>
      <c r="G275" s="58"/>
      <c r="H275" s="58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4.25" customHeight="1" x14ac:dyDescent="0.25">
      <c r="A276" s="23"/>
      <c r="B276" s="23"/>
      <c r="C276" s="51"/>
      <c r="D276" s="24"/>
      <c r="E276" s="25"/>
      <c r="F276" s="25"/>
      <c r="G276" s="58"/>
      <c r="H276" s="58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4.25" customHeight="1" x14ac:dyDescent="0.25">
      <c r="A277" s="23"/>
      <c r="B277" s="23"/>
      <c r="C277" s="51"/>
      <c r="D277" s="24"/>
      <c r="E277" s="25"/>
      <c r="F277" s="25"/>
      <c r="G277" s="58"/>
      <c r="H277" s="58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4.25" customHeight="1" x14ac:dyDescent="0.25">
      <c r="A278" s="23"/>
      <c r="B278" s="23"/>
      <c r="C278" s="51"/>
      <c r="D278" s="24"/>
      <c r="E278" s="25"/>
      <c r="F278" s="25"/>
      <c r="G278" s="58"/>
      <c r="H278" s="58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4.25" customHeight="1" x14ac:dyDescent="0.25">
      <c r="A279" s="23"/>
      <c r="B279" s="23"/>
      <c r="C279" s="51"/>
      <c r="D279" s="24"/>
      <c r="E279" s="25"/>
      <c r="F279" s="25"/>
      <c r="G279" s="58"/>
      <c r="H279" s="58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4.25" customHeight="1" x14ac:dyDescent="0.25">
      <c r="A280" s="23"/>
      <c r="B280" s="23"/>
      <c r="C280" s="51"/>
      <c r="D280" s="24"/>
      <c r="E280" s="25"/>
      <c r="F280" s="25"/>
      <c r="G280" s="58"/>
      <c r="H280" s="58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4.25" customHeight="1" x14ac:dyDescent="0.25">
      <c r="A281" s="23"/>
      <c r="B281" s="23"/>
      <c r="C281" s="51"/>
      <c r="D281" s="24"/>
      <c r="E281" s="25"/>
      <c r="F281" s="25"/>
      <c r="G281" s="58"/>
      <c r="H281" s="58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4.25" customHeight="1" x14ac:dyDescent="0.25">
      <c r="A282" s="23"/>
      <c r="B282" s="23"/>
      <c r="C282" s="51"/>
      <c r="D282" s="24"/>
      <c r="E282" s="25"/>
      <c r="F282" s="25"/>
      <c r="G282" s="58"/>
      <c r="H282" s="58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4.25" customHeight="1" x14ac:dyDescent="0.25">
      <c r="A283" s="23"/>
      <c r="B283" s="23"/>
      <c r="C283" s="51"/>
      <c r="D283" s="24"/>
      <c r="E283" s="25"/>
      <c r="F283" s="25"/>
      <c r="G283" s="58"/>
      <c r="H283" s="58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4.25" customHeight="1" x14ac:dyDescent="0.25">
      <c r="A284" s="23"/>
      <c r="B284" s="23"/>
      <c r="C284" s="51"/>
      <c r="D284" s="24"/>
      <c r="E284" s="25"/>
      <c r="F284" s="25"/>
      <c r="G284" s="58"/>
      <c r="H284" s="58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4.25" customHeight="1" x14ac:dyDescent="0.25">
      <c r="A285" s="23"/>
      <c r="B285" s="23"/>
      <c r="C285" s="51"/>
      <c r="D285" s="24"/>
      <c r="E285" s="25"/>
      <c r="F285" s="25"/>
      <c r="G285" s="58"/>
      <c r="H285" s="58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4.25" customHeight="1" x14ac:dyDescent="0.25">
      <c r="A286" s="23"/>
      <c r="B286" s="23"/>
      <c r="C286" s="51"/>
      <c r="D286" s="24"/>
      <c r="E286" s="25"/>
      <c r="F286" s="25"/>
      <c r="G286" s="58"/>
      <c r="H286" s="58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4.25" customHeight="1" x14ac:dyDescent="0.25">
      <c r="A287" s="23"/>
      <c r="B287" s="23"/>
      <c r="C287" s="51"/>
      <c r="D287" s="24"/>
      <c r="E287" s="25"/>
      <c r="F287" s="25"/>
      <c r="G287" s="58"/>
      <c r="H287" s="58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4.25" customHeight="1" x14ac:dyDescent="0.25">
      <c r="A288" s="23"/>
      <c r="B288" s="23"/>
      <c r="C288" s="51"/>
      <c r="D288" s="24"/>
      <c r="E288" s="25"/>
      <c r="F288" s="25"/>
      <c r="G288" s="58"/>
      <c r="H288" s="58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4.25" customHeight="1" x14ac:dyDescent="0.25">
      <c r="A289" s="23"/>
      <c r="B289" s="23"/>
      <c r="C289" s="51"/>
      <c r="D289" s="24"/>
      <c r="E289" s="25"/>
      <c r="F289" s="25"/>
      <c r="G289" s="58"/>
      <c r="H289" s="58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4.25" customHeight="1" x14ac:dyDescent="0.25">
      <c r="A290" s="23"/>
      <c r="B290" s="23"/>
      <c r="C290" s="51"/>
      <c r="D290" s="24"/>
      <c r="E290" s="25"/>
      <c r="F290" s="25"/>
      <c r="G290" s="58"/>
      <c r="H290" s="58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4.25" customHeight="1" x14ac:dyDescent="0.25">
      <c r="A291" s="23"/>
      <c r="B291" s="23"/>
      <c r="C291" s="51"/>
      <c r="D291" s="24"/>
      <c r="E291" s="25"/>
      <c r="F291" s="25"/>
      <c r="G291" s="58"/>
      <c r="H291" s="58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4.25" customHeight="1" x14ac:dyDescent="0.25">
      <c r="A292" s="23"/>
      <c r="B292" s="23"/>
      <c r="C292" s="51"/>
      <c r="D292" s="24"/>
      <c r="E292" s="25"/>
      <c r="F292" s="25"/>
      <c r="G292" s="58"/>
      <c r="H292" s="58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4.25" customHeight="1" x14ac:dyDescent="0.25">
      <c r="A293" s="23"/>
      <c r="B293" s="23"/>
      <c r="C293" s="51"/>
      <c r="D293" s="24"/>
      <c r="E293" s="25"/>
      <c r="F293" s="25"/>
      <c r="G293" s="58"/>
      <c r="H293" s="58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4.25" customHeight="1" x14ac:dyDescent="0.25">
      <c r="A294" s="23"/>
      <c r="B294" s="23"/>
      <c r="C294" s="51"/>
      <c r="D294" s="24"/>
      <c r="E294" s="25"/>
      <c r="F294" s="25"/>
      <c r="G294" s="58"/>
      <c r="H294" s="58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4.25" customHeight="1" x14ac:dyDescent="0.25">
      <c r="A295" s="23"/>
      <c r="B295" s="23"/>
      <c r="C295" s="51"/>
      <c r="D295" s="24"/>
      <c r="E295" s="25"/>
      <c r="F295" s="25"/>
      <c r="G295" s="58"/>
      <c r="H295" s="58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4.25" customHeight="1" x14ac:dyDescent="0.25">
      <c r="A296" s="23"/>
      <c r="B296" s="23"/>
      <c r="C296" s="51"/>
      <c r="D296" s="24"/>
      <c r="E296" s="25"/>
      <c r="F296" s="25"/>
      <c r="G296" s="58"/>
      <c r="H296" s="58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4.25" customHeight="1" x14ac:dyDescent="0.25">
      <c r="A297" s="23"/>
      <c r="B297" s="23"/>
      <c r="C297" s="51"/>
      <c r="D297" s="24"/>
      <c r="E297" s="25"/>
      <c r="F297" s="25"/>
      <c r="G297" s="58"/>
      <c r="H297" s="58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4.25" customHeight="1" x14ac:dyDescent="0.25">
      <c r="A298" s="23"/>
      <c r="B298" s="23"/>
      <c r="C298" s="51"/>
      <c r="D298" s="24"/>
      <c r="E298" s="25"/>
      <c r="F298" s="25"/>
      <c r="G298" s="58"/>
      <c r="H298" s="58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4.25" customHeight="1" x14ac:dyDescent="0.25">
      <c r="A299" s="23"/>
      <c r="B299" s="23"/>
      <c r="C299" s="51"/>
      <c r="D299" s="24"/>
      <c r="E299" s="25"/>
      <c r="F299" s="25"/>
      <c r="G299" s="58"/>
      <c r="H299" s="58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4.25" customHeight="1" x14ac:dyDescent="0.25">
      <c r="A300" s="23"/>
      <c r="B300" s="23"/>
      <c r="C300" s="51"/>
      <c r="D300" s="24"/>
      <c r="E300" s="25"/>
      <c r="F300" s="25"/>
      <c r="G300" s="58"/>
      <c r="H300" s="58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4.25" customHeight="1" x14ac:dyDescent="0.25">
      <c r="A301" s="23"/>
      <c r="B301" s="23"/>
      <c r="C301" s="51"/>
      <c r="D301" s="24"/>
      <c r="E301" s="25"/>
      <c r="F301" s="25"/>
      <c r="G301" s="58"/>
      <c r="H301" s="58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4.25" customHeight="1" x14ac:dyDescent="0.25">
      <c r="A302" s="23"/>
      <c r="B302" s="23"/>
      <c r="C302" s="51"/>
      <c r="D302" s="24"/>
      <c r="E302" s="25"/>
      <c r="F302" s="25"/>
      <c r="G302" s="58"/>
      <c r="H302" s="58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4.25" customHeight="1" x14ac:dyDescent="0.25">
      <c r="A303" s="23"/>
      <c r="B303" s="23"/>
      <c r="C303" s="51"/>
      <c r="D303" s="24"/>
      <c r="E303" s="25"/>
      <c r="F303" s="25"/>
      <c r="G303" s="58"/>
      <c r="H303" s="58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4.25" customHeight="1" x14ac:dyDescent="0.25">
      <c r="A304" s="23"/>
      <c r="B304" s="23"/>
      <c r="C304" s="51"/>
      <c r="D304" s="24"/>
      <c r="E304" s="25"/>
      <c r="F304" s="25"/>
      <c r="G304" s="58"/>
      <c r="H304" s="58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4.25" customHeight="1" x14ac:dyDescent="0.25">
      <c r="A305" s="23"/>
      <c r="B305" s="23"/>
      <c r="C305" s="51"/>
      <c r="D305" s="24"/>
      <c r="E305" s="25"/>
      <c r="F305" s="25"/>
      <c r="G305" s="58"/>
      <c r="H305" s="58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4.25" customHeight="1" x14ac:dyDescent="0.25">
      <c r="A306" s="23"/>
      <c r="B306" s="23"/>
      <c r="C306" s="51"/>
      <c r="D306" s="24"/>
      <c r="E306" s="25"/>
      <c r="F306" s="25"/>
      <c r="G306" s="58"/>
      <c r="H306" s="58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4.25" customHeight="1" x14ac:dyDescent="0.25">
      <c r="A307" s="23"/>
      <c r="B307" s="23"/>
      <c r="C307" s="51"/>
      <c r="D307" s="24"/>
      <c r="E307" s="25"/>
      <c r="F307" s="25"/>
      <c r="G307" s="58"/>
      <c r="H307" s="58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4.25" customHeight="1" x14ac:dyDescent="0.25">
      <c r="A308" s="23"/>
      <c r="B308" s="23"/>
      <c r="C308" s="51"/>
      <c r="D308" s="24"/>
      <c r="E308" s="25"/>
      <c r="F308" s="25"/>
      <c r="G308" s="58"/>
      <c r="H308" s="58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4.25" customHeight="1" x14ac:dyDescent="0.25">
      <c r="A309" s="23"/>
      <c r="B309" s="23"/>
      <c r="C309" s="51"/>
      <c r="D309" s="24"/>
      <c r="E309" s="25"/>
      <c r="F309" s="25"/>
      <c r="G309" s="58"/>
      <c r="H309" s="58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4.25" customHeight="1" x14ac:dyDescent="0.25">
      <c r="A310" s="23"/>
      <c r="B310" s="23"/>
      <c r="C310" s="51"/>
      <c r="D310" s="24"/>
      <c r="E310" s="25"/>
      <c r="F310" s="25"/>
      <c r="G310" s="58"/>
      <c r="H310" s="58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4.25" customHeight="1" x14ac:dyDescent="0.25">
      <c r="A311" s="23"/>
      <c r="B311" s="23"/>
      <c r="C311" s="51"/>
      <c r="D311" s="24"/>
      <c r="E311" s="25"/>
      <c r="F311" s="25"/>
      <c r="G311" s="58"/>
      <c r="H311" s="58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4.25" customHeight="1" x14ac:dyDescent="0.25">
      <c r="A312" s="23"/>
      <c r="B312" s="23"/>
      <c r="C312" s="51"/>
      <c r="D312" s="24"/>
      <c r="E312" s="25"/>
      <c r="F312" s="25"/>
      <c r="G312" s="58"/>
      <c r="H312" s="58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4.25" customHeight="1" x14ac:dyDescent="0.25">
      <c r="A313" s="23"/>
      <c r="B313" s="23"/>
      <c r="C313" s="51"/>
      <c r="D313" s="24"/>
      <c r="E313" s="25"/>
      <c r="F313" s="25"/>
      <c r="G313" s="58"/>
      <c r="H313" s="58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4.25" customHeight="1" x14ac:dyDescent="0.25">
      <c r="A314" s="23"/>
      <c r="B314" s="23"/>
      <c r="C314" s="51"/>
      <c r="D314" s="24"/>
      <c r="E314" s="25"/>
      <c r="F314" s="25"/>
      <c r="G314" s="58"/>
      <c r="H314" s="58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4.25" customHeight="1" x14ac:dyDescent="0.25">
      <c r="A315" s="23"/>
      <c r="B315" s="23"/>
      <c r="C315" s="51"/>
      <c r="D315" s="24"/>
      <c r="E315" s="25"/>
      <c r="F315" s="25"/>
      <c r="G315" s="58"/>
      <c r="H315" s="58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4.25" customHeight="1" x14ac:dyDescent="0.25">
      <c r="A316" s="23"/>
      <c r="B316" s="23"/>
      <c r="C316" s="51"/>
      <c r="D316" s="24"/>
      <c r="E316" s="25"/>
      <c r="F316" s="25"/>
      <c r="G316" s="58"/>
      <c r="H316" s="58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4.25" customHeight="1" x14ac:dyDescent="0.25">
      <c r="A317" s="23"/>
      <c r="B317" s="23"/>
      <c r="C317" s="51"/>
      <c r="D317" s="24"/>
      <c r="E317" s="25"/>
      <c r="F317" s="25"/>
      <c r="G317" s="58"/>
      <c r="H317" s="58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4.25" customHeight="1" x14ac:dyDescent="0.25">
      <c r="A318" s="23"/>
      <c r="B318" s="23"/>
      <c r="C318" s="51"/>
      <c r="D318" s="24"/>
      <c r="E318" s="25"/>
      <c r="F318" s="25"/>
      <c r="G318" s="58"/>
      <c r="H318" s="58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4.25" customHeight="1" x14ac:dyDescent="0.25">
      <c r="A319" s="23"/>
      <c r="B319" s="23"/>
      <c r="C319" s="51"/>
      <c r="D319" s="24"/>
      <c r="E319" s="25"/>
      <c r="F319" s="25"/>
      <c r="G319" s="58"/>
      <c r="H319" s="58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4.25" customHeight="1" x14ac:dyDescent="0.25">
      <c r="A320" s="23"/>
      <c r="B320" s="23"/>
      <c r="C320" s="51"/>
      <c r="D320" s="24"/>
      <c r="E320" s="25"/>
      <c r="F320" s="25"/>
      <c r="G320" s="58"/>
      <c r="H320" s="58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4.25" customHeight="1" x14ac:dyDescent="0.25">
      <c r="A321" s="23"/>
      <c r="B321" s="23"/>
      <c r="C321" s="51"/>
      <c r="D321" s="24"/>
      <c r="E321" s="25"/>
      <c r="F321" s="25"/>
      <c r="G321" s="58"/>
      <c r="H321" s="58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4.25" customHeight="1" x14ac:dyDescent="0.25">
      <c r="A322" s="23"/>
      <c r="B322" s="23"/>
      <c r="C322" s="51"/>
      <c r="D322" s="24"/>
      <c r="E322" s="25"/>
      <c r="F322" s="25"/>
      <c r="G322" s="58"/>
      <c r="H322" s="58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4.25" customHeight="1" x14ac:dyDescent="0.25">
      <c r="A323" s="23"/>
      <c r="B323" s="23"/>
      <c r="C323" s="51"/>
      <c r="D323" s="24"/>
      <c r="E323" s="25"/>
      <c r="F323" s="25"/>
      <c r="G323" s="58"/>
      <c r="H323" s="58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4.25" customHeight="1" x14ac:dyDescent="0.25">
      <c r="A324" s="23"/>
      <c r="B324" s="23"/>
      <c r="C324" s="51"/>
      <c r="D324" s="24"/>
      <c r="E324" s="25"/>
      <c r="F324" s="25"/>
      <c r="G324" s="58"/>
      <c r="H324" s="58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4.25" customHeight="1" x14ac:dyDescent="0.25">
      <c r="A325" s="23"/>
      <c r="B325" s="23"/>
      <c r="C325" s="51"/>
      <c r="D325" s="24"/>
      <c r="E325" s="25"/>
      <c r="F325" s="25"/>
      <c r="G325" s="58"/>
      <c r="H325" s="58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4.25" customHeight="1" x14ac:dyDescent="0.25">
      <c r="A326" s="23"/>
      <c r="B326" s="23"/>
      <c r="C326" s="51"/>
      <c r="D326" s="24"/>
      <c r="E326" s="25"/>
      <c r="F326" s="25"/>
      <c r="G326" s="58"/>
      <c r="H326" s="58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4.25" customHeight="1" x14ac:dyDescent="0.25">
      <c r="A327" s="23"/>
      <c r="B327" s="23"/>
      <c r="C327" s="51"/>
      <c r="D327" s="24"/>
      <c r="E327" s="25"/>
      <c r="F327" s="25"/>
      <c r="G327" s="58"/>
      <c r="H327" s="58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4.25" customHeight="1" x14ac:dyDescent="0.25">
      <c r="A328" s="23"/>
      <c r="B328" s="23"/>
      <c r="C328" s="51"/>
      <c r="D328" s="24"/>
      <c r="E328" s="25"/>
      <c r="F328" s="25"/>
      <c r="G328" s="58"/>
      <c r="H328" s="58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4.25" customHeight="1" x14ac:dyDescent="0.25">
      <c r="A329" s="23"/>
      <c r="B329" s="23"/>
      <c r="C329" s="51"/>
      <c r="D329" s="24"/>
      <c r="E329" s="25"/>
      <c r="F329" s="25"/>
      <c r="G329" s="58"/>
      <c r="H329" s="58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4.25" customHeight="1" x14ac:dyDescent="0.25">
      <c r="A330" s="23"/>
      <c r="B330" s="23"/>
      <c r="C330" s="51"/>
      <c r="D330" s="24"/>
      <c r="E330" s="25"/>
      <c r="F330" s="25"/>
      <c r="G330" s="58"/>
      <c r="H330" s="58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4.25" customHeight="1" x14ac:dyDescent="0.25">
      <c r="A331" s="23"/>
      <c r="B331" s="23"/>
      <c r="C331" s="51"/>
      <c r="D331" s="24"/>
      <c r="E331" s="25"/>
      <c r="F331" s="25"/>
      <c r="G331" s="58"/>
      <c r="H331" s="58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4.25" customHeight="1" x14ac:dyDescent="0.25">
      <c r="A332" s="23"/>
      <c r="B332" s="23"/>
      <c r="C332" s="51"/>
      <c r="D332" s="24"/>
      <c r="E332" s="25"/>
      <c r="F332" s="25"/>
      <c r="G332" s="58"/>
      <c r="H332" s="58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4.25" customHeight="1" x14ac:dyDescent="0.25">
      <c r="A333" s="23"/>
      <c r="B333" s="23"/>
      <c r="C333" s="51"/>
      <c r="D333" s="24"/>
      <c r="E333" s="25"/>
      <c r="F333" s="25"/>
      <c r="G333" s="58"/>
      <c r="H333" s="58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4.25" customHeight="1" x14ac:dyDescent="0.25">
      <c r="A334" s="23"/>
      <c r="B334" s="23"/>
      <c r="C334" s="51"/>
      <c r="D334" s="24"/>
      <c r="E334" s="25"/>
      <c r="F334" s="25"/>
      <c r="G334" s="58"/>
      <c r="H334" s="58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4.25" customHeight="1" x14ac:dyDescent="0.25">
      <c r="A335" s="23"/>
      <c r="B335" s="23"/>
      <c r="C335" s="51"/>
      <c r="D335" s="24"/>
      <c r="E335" s="25"/>
      <c r="F335" s="25"/>
      <c r="G335" s="58"/>
      <c r="H335" s="58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4.25" customHeight="1" x14ac:dyDescent="0.25">
      <c r="A336" s="23"/>
      <c r="B336" s="23"/>
      <c r="C336" s="51"/>
      <c r="D336" s="24"/>
      <c r="E336" s="25"/>
      <c r="F336" s="25"/>
      <c r="G336" s="58"/>
      <c r="H336" s="58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4.25" customHeight="1" x14ac:dyDescent="0.25">
      <c r="A337" s="23"/>
      <c r="B337" s="23"/>
      <c r="C337" s="51"/>
      <c r="D337" s="24"/>
      <c r="E337" s="25"/>
      <c r="F337" s="25"/>
      <c r="G337" s="58"/>
      <c r="H337" s="58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4.25" customHeight="1" x14ac:dyDescent="0.25">
      <c r="A338" s="23"/>
      <c r="B338" s="23"/>
      <c r="C338" s="51"/>
      <c r="D338" s="24"/>
      <c r="E338" s="25"/>
      <c r="F338" s="25"/>
      <c r="G338" s="58"/>
      <c r="H338" s="58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4.25" customHeight="1" x14ac:dyDescent="0.25">
      <c r="A339" s="23"/>
      <c r="B339" s="23"/>
      <c r="C339" s="51"/>
      <c r="D339" s="24"/>
      <c r="E339" s="25"/>
      <c r="F339" s="25"/>
      <c r="G339" s="58"/>
      <c r="H339" s="58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4.25" customHeight="1" x14ac:dyDescent="0.25">
      <c r="A340" s="23"/>
      <c r="B340" s="23"/>
      <c r="C340" s="51"/>
      <c r="D340" s="24"/>
      <c r="E340" s="25"/>
      <c r="F340" s="25"/>
      <c r="G340" s="58"/>
      <c r="H340" s="58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4.25" customHeight="1" x14ac:dyDescent="0.25">
      <c r="A341" s="23"/>
      <c r="B341" s="23"/>
      <c r="C341" s="51"/>
      <c r="D341" s="24"/>
      <c r="E341" s="25"/>
      <c r="F341" s="25"/>
      <c r="G341" s="58"/>
      <c r="H341" s="58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4.25" customHeight="1" x14ac:dyDescent="0.25">
      <c r="A342" s="23"/>
      <c r="B342" s="23"/>
      <c r="C342" s="51"/>
      <c r="D342" s="24"/>
      <c r="E342" s="25"/>
      <c r="F342" s="25"/>
      <c r="G342" s="58"/>
      <c r="H342" s="58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4.25" customHeight="1" x14ac:dyDescent="0.25">
      <c r="A343" s="23"/>
      <c r="B343" s="23"/>
      <c r="C343" s="51"/>
      <c r="D343" s="24"/>
      <c r="E343" s="25"/>
      <c r="F343" s="25"/>
      <c r="G343" s="58"/>
      <c r="H343" s="58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4.25" customHeight="1" x14ac:dyDescent="0.25">
      <c r="A344" s="23"/>
      <c r="B344" s="23"/>
      <c r="C344" s="51"/>
      <c r="D344" s="24"/>
      <c r="E344" s="25"/>
      <c r="F344" s="25"/>
      <c r="G344" s="58"/>
      <c r="H344" s="58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4.25" customHeight="1" x14ac:dyDescent="0.25">
      <c r="A345" s="23"/>
      <c r="B345" s="23"/>
      <c r="C345" s="51"/>
      <c r="D345" s="24"/>
      <c r="E345" s="25"/>
      <c r="F345" s="25"/>
      <c r="G345" s="58"/>
      <c r="H345" s="58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4.25" customHeight="1" x14ac:dyDescent="0.25">
      <c r="A346" s="23"/>
      <c r="B346" s="23"/>
      <c r="C346" s="51"/>
      <c r="D346" s="24"/>
      <c r="E346" s="25"/>
      <c r="F346" s="25"/>
      <c r="G346" s="58"/>
      <c r="H346" s="58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4.25" customHeight="1" x14ac:dyDescent="0.25">
      <c r="A347" s="23"/>
      <c r="B347" s="23"/>
      <c r="C347" s="51"/>
      <c r="D347" s="24"/>
      <c r="E347" s="25"/>
      <c r="F347" s="25"/>
      <c r="G347" s="58"/>
      <c r="H347" s="58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4.25" customHeight="1" x14ac:dyDescent="0.25">
      <c r="A348" s="23"/>
      <c r="B348" s="23"/>
      <c r="C348" s="51"/>
      <c r="D348" s="24"/>
      <c r="E348" s="25"/>
      <c r="F348" s="25"/>
      <c r="G348" s="58"/>
      <c r="H348" s="58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4.25" customHeight="1" x14ac:dyDescent="0.25">
      <c r="A349" s="23"/>
      <c r="B349" s="23"/>
      <c r="C349" s="51"/>
      <c r="D349" s="24"/>
      <c r="E349" s="25"/>
      <c r="F349" s="25"/>
      <c r="G349" s="58"/>
      <c r="H349" s="58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4.25" customHeight="1" x14ac:dyDescent="0.25">
      <c r="A350" s="23"/>
      <c r="B350" s="23"/>
      <c r="C350" s="51"/>
      <c r="D350" s="24"/>
      <c r="E350" s="25"/>
      <c r="F350" s="25"/>
      <c r="G350" s="58"/>
      <c r="H350" s="58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4.25" customHeight="1" x14ac:dyDescent="0.25">
      <c r="A351" s="23"/>
      <c r="B351" s="23"/>
      <c r="C351" s="51"/>
      <c r="D351" s="24"/>
      <c r="E351" s="25"/>
      <c r="F351" s="25"/>
      <c r="G351" s="58"/>
      <c r="H351" s="58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4.25" customHeight="1" x14ac:dyDescent="0.25">
      <c r="A352" s="23"/>
      <c r="B352" s="23"/>
      <c r="C352" s="51"/>
      <c r="D352" s="24"/>
      <c r="E352" s="25"/>
      <c r="F352" s="25"/>
      <c r="G352" s="58"/>
      <c r="H352" s="58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4.25" customHeight="1" x14ac:dyDescent="0.25">
      <c r="A353" s="23"/>
      <c r="B353" s="23"/>
      <c r="C353" s="51"/>
      <c r="D353" s="24"/>
      <c r="E353" s="25"/>
      <c r="F353" s="25"/>
      <c r="G353" s="58"/>
      <c r="H353" s="58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4.25" customHeight="1" x14ac:dyDescent="0.25">
      <c r="A354" s="23"/>
      <c r="B354" s="23"/>
      <c r="C354" s="51"/>
      <c r="D354" s="24"/>
      <c r="E354" s="25"/>
      <c r="F354" s="25"/>
      <c r="G354" s="58"/>
      <c r="H354" s="58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4.25" customHeight="1" x14ac:dyDescent="0.25">
      <c r="A355" s="23"/>
      <c r="B355" s="23"/>
      <c r="C355" s="51"/>
      <c r="D355" s="24"/>
      <c r="E355" s="25"/>
      <c r="F355" s="25"/>
      <c r="G355" s="58"/>
      <c r="H355" s="58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4.25" customHeight="1" x14ac:dyDescent="0.25">
      <c r="A356" s="23"/>
      <c r="B356" s="23"/>
      <c r="C356" s="51"/>
      <c r="D356" s="24"/>
      <c r="E356" s="25"/>
      <c r="F356" s="25"/>
      <c r="G356" s="58"/>
      <c r="H356" s="58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4.25" customHeight="1" x14ac:dyDescent="0.25">
      <c r="A357" s="23"/>
      <c r="B357" s="23"/>
      <c r="C357" s="51"/>
      <c r="D357" s="24"/>
      <c r="E357" s="25"/>
      <c r="F357" s="25"/>
      <c r="G357" s="58"/>
      <c r="H357" s="58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4.25" customHeight="1" x14ac:dyDescent="0.25">
      <c r="A358" s="23"/>
      <c r="B358" s="23"/>
      <c r="C358" s="51"/>
      <c r="D358" s="24"/>
      <c r="E358" s="25"/>
      <c r="F358" s="25"/>
      <c r="G358" s="58"/>
      <c r="H358" s="58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4.25" customHeight="1" x14ac:dyDescent="0.25">
      <c r="A359" s="23"/>
      <c r="B359" s="23"/>
      <c r="C359" s="51"/>
      <c r="D359" s="24"/>
      <c r="E359" s="25"/>
      <c r="F359" s="25"/>
      <c r="G359" s="58"/>
      <c r="H359" s="58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4.25" customHeight="1" x14ac:dyDescent="0.25">
      <c r="A360" s="23"/>
      <c r="B360" s="23"/>
      <c r="C360" s="51"/>
      <c r="D360" s="24"/>
      <c r="E360" s="25"/>
      <c r="F360" s="25"/>
      <c r="G360" s="58"/>
      <c r="H360" s="58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4.25" customHeight="1" x14ac:dyDescent="0.25">
      <c r="A361" s="23"/>
      <c r="B361" s="23"/>
      <c r="C361" s="51"/>
      <c r="D361" s="24"/>
      <c r="E361" s="25"/>
      <c r="F361" s="25"/>
      <c r="G361" s="58"/>
      <c r="H361" s="58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4.25" customHeight="1" x14ac:dyDescent="0.25">
      <c r="A362" s="23"/>
      <c r="B362" s="23"/>
      <c r="C362" s="51"/>
      <c r="D362" s="24"/>
      <c r="E362" s="25"/>
      <c r="F362" s="25"/>
      <c r="G362" s="58"/>
      <c r="H362" s="58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4.25" customHeight="1" x14ac:dyDescent="0.25">
      <c r="A363" s="23"/>
      <c r="B363" s="23"/>
      <c r="C363" s="51"/>
      <c r="D363" s="24"/>
      <c r="E363" s="25"/>
      <c r="F363" s="25"/>
      <c r="G363" s="58"/>
      <c r="H363" s="58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4.25" customHeight="1" x14ac:dyDescent="0.25">
      <c r="A364" s="23"/>
      <c r="B364" s="23"/>
      <c r="C364" s="51"/>
      <c r="D364" s="24"/>
      <c r="E364" s="25"/>
      <c r="F364" s="25"/>
      <c r="G364" s="58"/>
      <c r="H364" s="58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4.25" customHeight="1" x14ac:dyDescent="0.25">
      <c r="A365" s="23"/>
      <c r="B365" s="23"/>
      <c r="C365" s="51"/>
      <c r="D365" s="24"/>
      <c r="E365" s="25"/>
      <c r="F365" s="25"/>
      <c r="G365" s="58"/>
      <c r="H365" s="58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4.25" customHeight="1" x14ac:dyDescent="0.25">
      <c r="A366" s="23"/>
      <c r="B366" s="23"/>
      <c r="C366" s="51"/>
      <c r="D366" s="24"/>
      <c r="E366" s="25"/>
      <c r="F366" s="25"/>
      <c r="G366" s="58"/>
      <c r="H366" s="58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4.25" customHeight="1" x14ac:dyDescent="0.25">
      <c r="A367" s="23"/>
      <c r="B367" s="23"/>
      <c r="C367" s="51"/>
      <c r="D367" s="24"/>
      <c r="E367" s="25"/>
      <c r="F367" s="25"/>
      <c r="G367" s="58"/>
      <c r="H367" s="58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4.25" customHeight="1" x14ac:dyDescent="0.25">
      <c r="A368" s="23"/>
      <c r="B368" s="23"/>
      <c r="C368" s="51"/>
      <c r="D368" s="24"/>
      <c r="E368" s="25"/>
      <c r="F368" s="25"/>
      <c r="G368" s="58"/>
      <c r="H368" s="58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4.25" customHeight="1" x14ac:dyDescent="0.25">
      <c r="A369" s="23"/>
      <c r="B369" s="23"/>
      <c r="C369" s="51"/>
      <c r="D369" s="24"/>
      <c r="E369" s="25"/>
      <c r="F369" s="25"/>
      <c r="G369" s="58"/>
      <c r="H369" s="58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4.25" customHeight="1" x14ac:dyDescent="0.25">
      <c r="A370" s="23"/>
      <c r="B370" s="23"/>
      <c r="C370" s="51"/>
      <c r="D370" s="24"/>
      <c r="E370" s="25"/>
      <c r="F370" s="25"/>
      <c r="G370" s="58"/>
      <c r="H370" s="58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4.25" customHeight="1" x14ac:dyDescent="0.25">
      <c r="A371" s="23"/>
      <c r="B371" s="23"/>
      <c r="C371" s="51"/>
      <c r="D371" s="24"/>
      <c r="E371" s="25"/>
      <c r="F371" s="25"/>
      <c r="G371" s="58"/>
      <c r="H371" s="58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4.25" customHeight="1" x14ac:dyDescent="0.25">
      <c r="A372" s="23"/>
      <c r="B372" s="23"/>
      <c r="C372" s="51"/>
      <c r="D372" s="24"/>
      <c r="E372" s="25"/>
      <c r="F372" s="25"/>
      <c r="G372" s="58"/>
      <c r="H372" s="58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4.25" customHeight="1" x14ac:dyDescent="0.25">
      <c r="A373" s="23"/>
      <c r="B373" s="23"/>
      <c r="C373" s="51"/>
      <c r="D373" s="24"/>
      <c r="E373" s="25"/>
      <c r="F373" s="25"/>
      <c r="G373" s="58"/>
      <c r="H373" s="58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4.25" customHeight="1" x14ac:dyDescent="0.25">
      <c r="A374" s="23"/>
      <c r="B374" s="23"/>
      <c r="C374" s="51"/>
      <c r="D374" s="24"/>
      <c r="E374" s="25"/>
      <c r="F374" s="25"/>
      <c r="G374" s="58"/>
      <c r="H374" s="58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4.25" customHeight="1" x14ac:dyDescent="0.25">
      <c r="A375" s="23"/>
      <c r="B375" s="23"/>
      <c r="C375" s="51"/>
      <c r="D375" s="24"/>
      <c r="E375" s="25"/>
      <c r="F375" s="25"/>
      <c r="G375" s="58"/>
      <c r="H375" s="58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4.25" customHeight="1" x14ac:dyDescent="0.25">
      <c r="A376" s="23"/>
      <c r="B376" s="23"/>
      <c r="C376" s="51"/>
      <c r="D376" s="24"/>
      <c r="E376" s="25"/>
      <c r="F376" s="25"/>
      <c r="G376" s="58"/>
      <c r="H376" s="58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4.25" customHeight="1" x14ac:dyDescent="0.25">
      <c r="A377" s="23"/>
      <c r="B377" s="23"/>
      <c r="C377" s="51"/>
      <c r="D377" s="24"/>
      <c r="E377" s="25"/>
      <c r="F377" s="25"/>
      <c r="G377" s="58"/>
      <c r="H377" s="58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4.25" customHeight="1" x14ac:dyDescent="0.25">
      <c r="A378" s="23"/>
      <c r="B378" s="23"/>
      <c r="C378" s="51"/>
      <c r="D378" s="24"/>
      <c r="E378" s="25"/>
      <c r="F378" s="25"/>
      <c r="G378" s="58"/>
      <c r="H378" s="58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4.25" customHeight="1" x14ac:dyDescent="0.25">
      <c r="A379" s="23"/>
      <c r="B379" s="23"/>
      <c r="C379" s="51"/>
      <c r="D379" s="24"/>
      <c r="E379" s="25"/>
      <c r="F379" s="25"/>
      <c r="G379" s="58"/>
      <c r="H379" s="58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4.25" customHeight="1" x14ac:dyDescent="0.25">
      <c r="A380" s="23"/>
      <c r="B380" s="23"/>
      <c r="C380" s="51"/>
      <c r="D380" s="24"/>
      <c r="E380" s="25"/>
      <c r="F380" s="25"/>
      <c r="G380" s="58"/>
      <c r="H380" s="58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4.25" customHeight="1" x14ac:dyDescent="0.25">
      <c r="A381" s="23"/>
      <c r="B381" s="23"/>
      <c r="C381" s="51"/>
      <c r="D381" s="24"/>
      <c r="E381" s="25"/>
      <c r="F381" s="25"/>
      <c r="G381" s="58"/>
      <c r="H381" s="58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4.25" customHeight="1" x14ac:dyDescent="0.25">
      <c r="A382" s="23"/>
      <c r="B382" s="23"/>
      <c r="C382" s="51"/>
      <c r="D382" s="24"/>
      <c r="E382" s="25"/>
      <c r="F382" s="25"/>
      <c r="G382" s="58"/>
      <c r="H382" s="58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4.25" customHeight="1" x14ac:dyDescent="0.25">
      <c r="A383" s="23"/>
      <c r="B383" s="23"/>
      <c r="C383" s="51"/>
      <c r="D383" s="24"/>
      <c r="E383" s="25"/>
      <c r="F383" s="25"/>
      <c r="G383" s="58"/>
      <c r="H383" s="58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4.25" customHeight="1" x14ac:dyDescent="0.25">
      <c r="A384" s="23"/>
      <c r="B384" s="23"/>
      <c r="C384" s="51"/>
      <c r="D384" s="24"/>
      <c r="E384" s="25"/>
      <c r="F384" s="25"/>
      <c r="G384" s="58"/>
      <c r="H384" s="58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4.25" customHeight="1" x14ac:dyDescent="0.25">
      <c r="A385" s="23"/>
      <c r="B385" s="23"/>
      <c r="C385" s="51"/>
      <c r="D385" s="24"/>
      <c r="E385" s="25"/>
      <c r="F385" s="25"/>
      <c r="G385" s="58"/>
      <c r="H385" s="58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4.25" customHeight="1" x14ac:dyDescent="0.25">
      <c r="A386" s="23"/>
      <c r="B386" s="23"/>
      <c r="C386" s="51"/>
      <c r="D386" s="24"/>
      <c r="E386" s="25"/>
      <c r="F386" s="25"/>
      <c r="G386" s="58"/>
      <c r="H386" s="58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4.25" customHeight="1" x14ac:dyDescent="0.25">
      <c r="A387" s="23"/>
      <c r="B387" s="23"/>
      <c r="C387" s="51"/>
      <c r="D387" s="24"/>
      <c r="E387" s="25"/>
      <c r="F387" s="25"/>
      <c r="G387" s="58"/>
      <c r="H387" s="58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4.25" customHeight="1" x14ac:dyDescent="0.25">
      <c r="A388" s="23"/>
      <c r="B388" s="23"/>
      <c r="C388" s="51"/>
      <c r="D388" s="24"/>
      <c r="E388" s="25"/>
      <c r="F388" s="25"/>
      <c r="G388" s="58"/>
      <c r="H388" s="58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4.25" customHeight="1" x14ac:dyDescent="0.25">
      <c r="A389" s="23"/>
      <c r="B389" s="23"/>
      <c r="C389" s="51"/>
      <c r="D389" s="24"/>
      <c r="E389" s="25"/>
      <c r="F389" s="25"/>
      <c r="G389" s="58"/>
      <c r="H389" s="58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4.25" customHeight="1" x14ac:dyDescent="0.25">
      <c r="A390" s="23"/>
      <c r="B390" s="23"/>
      <c r="C390" s="51"/>
      <c r="D390" s="24"/>
      <c r="E390" s="25"/>
      <c r="F390" s="25"/>
      <c r="G390" s="58"/>
      <c r="H390" s="58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4.25" customHeight="1" x14ac:dyDescent="0.25">
      <c r="A391" s="23"/>
      <c r="B391" s="23"/>
      <c r="C391" s="51"/>
      <c r="D391" s="24"/>
      <c r="E391" s="25"/>
      <c r="F391" s="25"/>
      <c r="G391" s="58"/>
      <c r="H391" s="58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4.25" customHeight="1" x14ac:dyDescent="0.25">
      <c r="A392" s="23"/>
      <c r="B392" s="23"/>
      <c r="C392" s="51"/>
      <c r="D392" s="24"/>
      <c r="E392" s="25"/>
      <c r="F392" s="25"/>
      <c r="G392" s="58"/>
      <c r="H392" s="58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4.25" customHeight="1" x14ac:dyDescent="0.25">
      <c r="A393" s="23"/>
      <c r="B393" s="23"/>
      <c r="C393" s="51"/>
      <c r="D393" s="24"/>
      <c r="E393" s="25"/>
      <c r="F393" s="25"/>
      <c r="G393" s="58"/>
      <c r="H393" s="58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4.25" customHeight="1" x14ac:dyDescent="0.25">
      <c r="A394" s="23"/>
      <c r="B394" s="23"/>
      <c r="C394" s="51"/>
      <c r="D394" s="24"/>
      <c r="E394" s="25"/>
      <c r="F394" s="25"/>
      <c r="G394" s="58"/>
      <c r="H394" s="58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4.25" customHeight="1" x14ac:dyDescent="0.25">
      <c r="A395" s="23"/>
      <c r="B395" s="23"/>
      <c r="C395" s="51"/>
      <c r="D395" s="24"/>
      <c r="E395" s="25"/>
      <c r="F395" s="25"/>
      <c r="G395" s="58"/>
      <c r="H395" s="58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4.25" customHeight="1" x14ac:dyDescent="0.25">
      <c r="A396" s="23"/>
      <c r="B396" s="23"/>
      <c r="C396" s="51"/>
      <c r="D396" s="24"/>
      <c r="E396" s="25"/>
      <c r="F396" s="25"/>
      <c r="G396" s="58"/>
      <c r="H396" s="58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4.25" customHeight="1" x14ac:dyDescent="0.25">
      <c r="A397" s="23"/>
      <c r="B397" s="23"/>
      <c r="C397" s="51"/>
      <c r="D397" s="24"/>
      <c r="E397" s="25"/>
      <c r="F397" s="25"/>
      <c r="G397" s="58"/>
      <c r="H397" s="58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4.25" customHeight="1" x14ac:dyDescent="0.25">
      <c r="A398" s="23"/>
      <c r="B398" s="23"/>
      <c r="C398" s="51"/>
      <c r="D398" s="24"/>
      <c r="E398" s="25"/>
      <c r="F398" s="25"/>
      <c r="G398" s="58"/>
      <c r="H398" s="58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4.25" customHeight="1" x14ac:dyDescent="0.25">
      <c r="A399" s="23"/>
      <c r="B399" s="23"/>
      <c r="C399" s="51"/>
      <c r="D399" s="24"/>
      <c r="E399" s="25"/>
      <c r="F399" s="25"/>
      <c r="G399" s="58"/>
      <c r="H399" s="58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4.25" customHeight="1" x14ac:dyDescent="0.25">
      <c r="A400" s="23"/>
      <c r="B400" s="23"/>
      <c r="C400" s="51"/>
      <c r="D400" s="24"/>
      <c r="E400" s="25"/>
      <c r="F400" s="25"/>
      <c r="G400" s="58"/>
      <c r="H400" s="58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4.25" customHeight="1" x14ac:dyDescent="0.25">
      <c r="A401" s="23"/>
      <c r="B401" s="23"/>
      <c r="C401" s="51"/>
      <c r="D401" s="24"/>
      <c r="E401" s="25"/>
      <c r="F401" s="25"/>
      <c r="G401" s="58"/>
      <c r="H401" s="58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4.25" customHeight="1" x14ac:dyDescent="0.25">
      <c r="A402" s="23"/>
      <c r="B402" s="23"/>
      <c r="C402" s="51"/>
      <c r="D402" s="24"/>
      <c r="E402" s="25"/>
      <c r="F402" s="25"/>
      <c r="G402" s="58"/>
      <c r="H402" s="58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4.25" customHeight="1" x14ac:dyDescent="0.25">
      <c r="A403" s="23"/>
      <c r="B403" s="23"/>
      <c r="C403" s="51"/>
      <c r="D403" s="24"/>
      <c r="E403" s="25"/>
      <c r="F403" s="25"/>
      <c r="G403" s="58"/>
      <c r="H403" s="58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4.25" customHeight="1" x14ac:dyDescent="0.25">
      <c r="A404" s="23"/>
      <c r="B404" s="23"/>
      <c r="C404" s="51"/>
      <c r="D404" s="24"/>
      <c r="E404" s="25"/>
      <c r="F404" s="25"/>
      <c r="G404" s="58"/>
      <c r="H404" s="58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4.25" customHeight="1" x14ac:dyDescent="0.25">
      <c r="A405" s="23"/>
      <c r="B405" s="23"/>
      <c r="C405" s="51"/>
      <c r="D405" s="24"/>
      <c r="E405" s="25"/>
      <c r="F405" s="25"/>
      <c r="G405" s="58"/>
      <c r="H405" s="58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4.25" customHeight="1" x14ac:dyDescent="0.25">
      <c r="A406" s="23"/>
      <c r="B406" s="23"/>
      <c r="C406" s="51"/>
      <c r="D406" s="24"/>
      <c r="E406" s="25"/>
      <c r="F406" s="25"/>
      <c r="G406" s="58"/>
      <c r="H406" s="58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4.25" customHeight="1" x14ac:dyDescent="0.25">
      <c r="A407" s="23"/>
      <c r="B407" s="23"/>
      <c r="C407" s="51"/>
      <c r="D407" s="24"/>
      <c r="E407" s="25"/>
      <c r="F407" s="25"/>
      <c r="G407" s="58"/>
      <c r="H407" s="58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4.25" customHeight="1" x14ac:dyDescent="0.25">
      <c r="A408" s="23"/>
      <c r="B408" s="23"/>
      <c r="C408" s="51"/>
      <c r="D408" s="24"/>
      <c r="E408" s="25"/>
      <c r="F408" s="25"/>
      <c r="G408" s="58"/>
      <c r="H408" s="58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4.25" customHeight="1" x14ac:dyDescent="0.25">
      <c r="A409" s="23"/>
      <c r="B409" s="23"/>
      <c r="C409" s="51"/>
      <c r="D409" s="24"/>
      <c r="E409" s="25"/>
      <c r="F409" s="25"/>
      <c r="G409" s="58"/>
      <c r="H409" s="58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4.25" customHeight="1" x14ac:dyDescent="0.25">
      <c r="A410" s="23"/>
      <c r="B410" s="23"/>
      <c r="C410" s="51"/>
      <c r="D410" s="24"/>
      <c r="E410" s="25"/>
      <c r="F410" s="25"/>
      <c r="G410" s="58"/>
      <c r="H410" s="58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4.25" customHeight="1" x14ac:dyDescent="0.25">
      <c r="A411" s="23"/>
      <c r="B411" s="23"/>
      <c r="C411" s="51"/>
      <c r="D411" s="24"/>
      <c r="E411" s="25"/>
      <c r="F411" s="25"/>
      <c r="G411" s="58"/>
      <c r="H411" s="58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4.25" customHeight="1" x14ac:dyDescent="0.25">
      <c r="A412" s="23"/>
      <c r="B412" s="23"/>
      <c r="C412" s="51"/>
      <c r="D412" s="24"/>
      <c r="E412" s="25"/>
      <c r="F412" s="25"/>
      <c r="G412" s="58"/>
      <c r="H412" s="58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4.25" customHeight="1" x14ac:dyDescent="0.25">
      <c r="A413" s="23"/>
      <c r="B413" s="23"/>
      <c r="C413" s="51"/>
      <c r="D413" s="24"/>
      <c r="E413" s="25"/>
      <c r="F413" s="25"/>
      <c r="G413" s="58"/>
      <c r="H413" s="58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4.25" customHeight="1" x14ac:dyDescent="0.25">
      <c r="A414" s="23"/>
      <c r="B414" s="23"/>
      <c r="C414" s="51"/>
      <c r="D414" s="24"/>
      <c r="E414" s="25"/>
      <c r="F414" s="25"/>
      <c r="G414" s="58"/>
      <c r="H414" s="58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4.25" customHeight="1" x14ac:dyDescent="0.25">
      <c r="A415" s="23"/>
      <c r="B415" s="23"/>
      <c r="C415" s="51"/>
      <c r="D415" s="24"/>
      <c r="E415" s="25"/>
      <c r="F415" s="25"/>
      <c r="G415" s="58"/>
      <c r="H415" s="58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4.25" customHeight="1" x14ac:dyDescent="0.25">
      <c r="A416" s="23"/>
      <c r="B416" s="23"/>
      <c r="C416" s="51"/>
      <c r="D416" s="24"/>
      <c r="E416" s="25"/>
      <c r="F416" s="25"/>
      <c r="G416" s="58"/>
      <c r="H416" s="58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4.25" customHeight="1" x14ac:dyDescent="0.25">
      <c r="A417" s="23"/>
      <c r="B417" s="23"/>
      <c r="C417" s="51"/>
      <c r="D417" s="24"/>
      <c r="E417" s="25"/>
      <c r="F417" s="25"/>
      <c r="G417" s="58"/>
      <c r="H417" s="58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4.25" customHeight="1" x14ac:dyDescent="0.25">
      <c r="A418" s="23"/>
      <c r="B418" s="23"/>
      <c r="C418" s="51"/>
      <c r="D418" s="24"/>
      <c r="E418" s="25"/>
      <c r="F418" s="25"/>
      <c r="G418" s="58"/>
      <c r="H418" s="58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4.25" customHeight="1" x14ac:dyDescent="0.25">
      <c r="A419" s="23"/>
      <c r="B419" s="23"/>
      <c r="C419" s="51"/>
      <c r="D419" s="24"/>
      <c r="E419" s="25"/>
      <c r="F419" s="25"/>
      <c r="G419" s="58"/>
      <c r="H419" s="58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4.25" customHeight="1" x14ac:dyDescent="0.25">
      <c r="A420" s="23"/>
      <c r="B420" s="23"/>
      <c r="C420" s="51"/>
      <c r="D420" s="24"/>
      <c r="E420" s="25"/>
      <c r="F420" s="25"/>
      <c r="G420" s="58"/>
      <c r="H420" s="58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4.25" customHeight="1" x14ac:dyDescent="0.25">
      <c r="A421" s="23"/>
      <c r="B421" s="23"/>
      <c r="C421" s="51"/>
      <c r="D421" s="24"/>
      <c r="E421" s="25"/>
      <c r="F421" s="25"/>
      <c r="G421" s="58"/>
      <c r="H421" s="58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4.25" customHeight="1" x14ac:dyDescent="0.25">
      <c r="A422" s="23"/>
      <c r="B422" s="23"/>
      <c r="C422" s="51"/>
      <c r="D422" s="24"/>
      <c r="E422" s="25"/>
      <c r="F422" s="25"/>
      <c r="G422" s="58"/>
      <c r="H422" s="58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4.25" customHeight="1" x14ac:dyDescent="0.25">
      <c r="A423" s="23"/>
      <c r="B423" s="23"/>
      <c r="C423" s="51"/>
      <c r="D423" s="24"/>
      <c r="E423" s="25"/>
      <c r="F423" s="25"/>
      <c r="G423" s="58"/>
      <c r="H423" s="58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4.25" customHeight="1" x14ac:dyDescent="0.25">
      <c r="A424" s="23"/>
      <c r="B424" s="23"/>
      <c r="C424" s="51"/>
      <c r="D424" s="24"/>
      <c r="E424" s="25"/>
      <c r="F424" s="25"/>
      <c r="G424" s="58"/>
      <c r="H424" s="58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4.25" customHeight="1" x14ac:dyDescent="0.25">
      <c r="A425" s="23"/>
      <c r="B425" s="23"/>
      <c r="C425" s="51"/>
      <c r="D425" s="24"/>
      <c r="E425" s="25"/>
      <c r="F425" s="25"/>
      <c r="G425" s="58"/>
      <c r="H425" s="58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4.25" customHeight="1" x14ac:dyDescent="0.25">
      <c r="A426" s="23"/>
      <c r="B426" s="23"/>
      <c r="C426" s="51"/>
      <c r="D426" s="24"/>
      <c r="E426" s="25"/>
      <c r="F426" s="25"/>
      <c r="G426" s="58"/>
      <c r="H426" s="58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4.25" customHeight="1" x14ac:dyDescent="0.25">
      <c r="A427" s="23"/>
      <c r="B427" s="23"/>
      <c r="C427" s="51"/>
      <c r="D427" s="24"/>
      <c r="E427" s="25"/>
      <c r="F427" s="25"/>
      <c r="G427" s="58"/>
      <c r="H427" s="58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4.25" customHeight="1" x14ac:dyDescent="0.25">
      <c r="A428" s="23"/>
      <c r="B428" s="23"/>
      <c r="C428" s="51"/>
      <c r="D428" s="24"/>
      <c r="E428" s="25"/>
      <c r="F428" s="25"/>
      <c r="G428" s="58"/>
      <c r="H428" s="58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4.25" customHeight="1" x14ac:dyDescent="0.25">
      <c r="A429" s="23"/>
      <c r="B429" s="23"/>
      <c r="C429" s="51"/>
      <c r="D429" s="24"/>
      <c r="E429" s="25"/>
      <c r="F429" s="25"/>
      <c r="G429" s="58"/>
      <c r="H429" s="58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4.25" customHeight="1" x14ac:dyDescent="0.25">
      <c r="A430" s="23"/>
      <c r="B430" s="23"/>
      <c r="C430" s="51"/>
      <c r="D430" s="24"/>
      <c r="E430" s="25"/>
      <c r="F430" s="25"/>
      <c r="G430" s="58"/>
      <c r="H430" s="58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4.25" customHeight="1" x14ac:dyDescent="0.25">
      <c r="A431" s="23"/>
      <c r="B431" s="23"/>
      <c r="C431" s="51"/>
      <c r="D431" s="24"/>
      <c r="E431" s="25"/>
      <c r="F431" s="25"/>
      <c r="G431" s="58"/>
      <c r="H431" s="58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4.25" customHeight="1" x14ac:dyDescent="0.25">
      <c r="A432" s="23"/>
      <c r="B432" s="23"/>
      <c r="C432" s="51"/>
      <c r="D432" s="24"/>
      <c r="E432" s="25"/>
      <c r="F432" s="25"/>
      <c r="G432" s="58"/>
      <c r="H432" s="58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4.25" customHeight="1" x14ac:dyDescent="0.25">
      <c r="A433" s="23"/>
      <c r="B433" s="23"/>
      <c r="C433" s="51"/>
      <c r="D433" s="24"/>
      <c r="E433" s="25"/>
      <c r="F433" s="25"/>
      <c r="G433" s="58"/>
      <c r="H433" s="58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4.25" customHeight="1" x14ac:dyDescent="0.25">
      <c r="A434" s="23"/>
      <c r="B434" s="23"/>
      <c r="C434" s="51"/>
      <c r="D434" s="24"/>
      <c r="E434" s="25"/>
      <c r="F434" s="25"/>
      <c r="G434" s="58"/>
      <c r="H434" s="58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4.25" customHeight="1" x14ac:dyDescent="0.25">
      <c r="A435" s="23"/>
      <c r="B435" s="23"/>
      <c r="C435" s="51"/>
      <c r="D435" s="24"/>
      <c r="E435" s="25"/>
      <c r="F435" s="25"/>
      <c r="G435" s="58"/>
      <c r="H435" s="58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4.25" customHeight="1" x14ac:dyDescent="0.25">
      <c r="A436" s="23"/>
      <c r="B436" s="23"/>
      <c r="C436" s="51"/>
      <c r="D436" s="24"/>
      <c r="E436" s="25"/>
      <c r="F436" s="25"/>
      <c r="G436" s="58"/>
      <c r="H436" s="58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4.25" customHeight="1" x14ac:dyDescent="0.25">
      <c r="A437" s="23"/>
      <c r="B437" s="23"/>
      <c r="C437" s="51"/>
      <c r="D437" s="24"/>
      <c r="E437" s="25"/>
      <c r="F437" s="25"/>
      <c r="G437" s="58"/>
      <c r="H437" s="58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4.25" customHeight="1" x14ac:dyDescent="0.25">
      <c r="A438" s="23"/>
      <c r="B438" s="23"/>
      <c r="C438" s="51"/>
      <c r="D438" s="24"/>
      <c r="E438" s="25"/>
      <c r="F438" s="25"/>
      <c r="G438" s="58"/>
      <c r="H438" s="58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4.25" customHeight="1" x14ac:dyDescent="0.25">
      <c r="A439" s="23"/>
      <c r="B439" s="23"/>
      <c r="C439" s="51"/>
      <c r="D439" s="24"/>
      <c r="E439" s="25"/>
      <c r="F439" s="25"/>
      <c r="G439" s="58"/>
      <c r="H439" s="58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4.25" customHeight="1" x14ac:dyDescent="0.25">
      <c r="A440" s="23"/>
      <c r="B440" s="23"/>
      <c r="C440" s="51"/>
      <c r="D440" s="24"/>
      <c r="E440" s="25"/>
      <c r="F440" s="25"/>
      <c r="G440" s="58"/>
      <c r="H440" s="58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4.25" customHeight="1" x14ac:dyDescent="0.25">
      <c r="A441" s="23"/>
      <c r="B441" s="23"/>
      <c r="C441" s="51"/>
      <c r="D441" s="24"/>
      <c r="E441" s="25"/>
      <c r="F441" s="25"/>
      <c r="G441" s="58"/>
      <c r="H441" s="58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4.25" customHeight="1" x14ac:dyDescent="0.25">
      <c r="A442" s="23"/>
      <c r="B442" s="23"/>
      <c r="C442" s="51"/>
      <c r="D442" s="24"/>
      <c r="E442" s="25"/>
      <c r="F442" s="25"/>
      <c r="G442" s="58"/>
      <c r="H442" s="58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4.25" customHeight="1" x14ac:dyDescent="0.25">
      <c r="A443" s="23"/>
      <c r="B443" s="23"/>
      <c r="C443" s="51"/>
      <c r="D443" s="24"/>
      <c r="E443" s="25"/>
      <c r="F443" s="25"/>
      <c r="G443" s="58"/>
      <c r="H443" s="58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4.25" customHeight="1" x14ac:dyDescent="0.25">
      <c r="A444" s="23"/>
      <c r="B444" s="23"/>
      <c r="C444" s="51"/>
      <c r="D444" s="24"/>
      <c r="E444" s="25"/>
      <c r="F444" s="25"/>
      <c r="G444" s="58"/>
      <c r="H444" s="58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4.25" customHeight="1" x14ac:dyDescent="0.25">
      <c r="A445" s="23"/>
      <c r="B445" s="23"/>
      <c r="C445" s="51"/>
      <c r="D445" s="24"/>
      <c r="E445" s="25"/>
      <c r="F445" s="25"/>
      <c r="G445" s="58"/>
      <c r="H445" s="58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4.25" customHeight="1" x14ac:dyDescent="0.25">
      <c r="A446" s="23"/>
      <c r="B446" s="23"/>
      <c r="C446" s="51"/>
      <c r="D446" s="24"/>
      <c r="E446" s="25"/>
      <c r="F446" s="25"/>
      <c r="G446" s="58"/>
      <c r="H446" s="58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4.25" customHeight="1" x14ac:dyDescent="0.25">
      <c r="A447" s="23"/>
      <c r="B447" s="23"/>
      <c r="C447" s="51"/>
      <c r="D447" s="24"/>
      <c r="E447" s="25"/>
      <c r="F447" s="25"/>
      <c r="G447" s="58"/>
      <c r="H447" s="58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4.25" customHeight="1" x14ac:dyDescent="0.25">
      <c r="A448" s="23"/>
      <c r="B448" s="23"/>
      <c r="C448" s="51"/>
      <c r="D448" s="24"/>
      <c r="E448" s="25"/>
      <c r="F448" s="25"/>
      <c r="G448" s="58"/>
      <c r="H448" s="58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4.25" customHeight="1" x14ac:dyDescent="0.25">
      <c r="A449" s="23"/>
      <c r="B449" s="23"/>
      <c r="C449" s="51"/>
      <c r="D449" s="24"/>
      <c r="E449" s="25"/>
      <c r="F449" s="25"/>
      <c r="G449" s="58"/>
      <c r="H449" s="58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4.25" customHeight="1" x14ac:dyDescent="0.25">
      <c r="A450" s="23"/>
      <c r="B450" s="23"/>
      <c r="C450" s="51"/>
      <c r="D450" s="24"/>
      <c r="E450" s="25"/>
      <c r="F450" s="25"/>
      <c r="G450" s="58"/>
      <c r="H450" s="58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4.25" customHeight="1" x14ac:dyDescent="0.25">
      <c r="A451" s="23"/>
      <c r="B451" s="23"/>
      <c r="C451" s="51"/>
      <c r="D451" s="24"/>
      <c r="E451" s="25"/>
      <c r="F451" s="25"/>
      <c r="G451" s="58"/>
      <c r="H451" s="58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4.25" customHeight="1" x14ac:dyDescent="0.25">
      <c r="A452" s="23"/>
      <c r="B452" s="23"/>
      <c r="C452" s="51"/>
      <c r="D452" s="24"/>
      <c r="E452" s="25"/>
      <c r="F452" s="25"/>
      <c r="G452" s="58"/>
      <c r="H452" s="58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4.25" customHeight="1" x14ac:dyDescent="0.25">
      <c r="A453" s="23"/>
      <c r="B453" s="23"/>
      <c r="C453" s="51"/>
      <c r="D453" s="24"/>
      <c r="E453" s="25"/>
      <c r="F453" s="25"/>
      <c r="G453" s="58"/>
      <c r="H453" s="58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4.25" customHeight="1" x14ac:dyDescent="0.25">
      <c r="A454" s="23"/>
      <c r="B454" s="23"/>
      <c r="C454" s="51"/>
      <c r="D454" s="24"/>
      <c r="E454" s="25"/>
      <c r="F454" s="25"/>
      <c r="G454" s="58"/>
      <c r="H454" s="58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4.25" customHeight="1" x14ac:dyDescent="0.25">
      <c r="A455" s="23"/>
      <c r="B455" s="23"/>
      <c r="C455" s="51"/>
      <c r="D455" s="24"/>
      <c r="E455" s="25"/>
      <c r="F455" s="25"/>
      <c r="G455" s="58"/>
      <c r="H455" s="58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4.25" customHeight="1" x14ac:dyDescent="0.25">
      <c r="A456" s="23"/>
      <c r="B456" s="23"/>
      <c r="C456" s="51"/>
      <c r="D456" s="24"/>
      <c r="E456" s="25"/>
      <c r="F456" s="25"/>
      <c r="G456" s="58"/>
      <c r="H456" s="58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4.25" customHeight="1" x14ac:dyDescent="0.25">
      <c r="A457" s="23"/>
      <c r="B457" s="23"/>
      <c r="C457" s="51"/>
      <c r="D457" s="24"/>
      <c r="E457" s="25"/>
      <c r="F457" s="25"/>
      <c r="G457" s="58"/>
      <c r="H457" s="58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4.25" customHeight="1" x14ac:dyDescent="0.25">
      <c r="A458" s="23"/>
      <c r="B458" s="23"/>
      <c r="C458" s="51"/>
      <c r="D458" s="24"/>
      <c r="E458" s="25"/>
      <c r="F458" s="25"/>
      <c r="G458" s="58"/>
      <c r="H458" s="58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4.25" customHeight="1" x14ac:dyDescent="0.25">
      <c r="A459" s="23"/>
      <c r="B459" s="23"/>
      <c r="C459" s="51"/>
      <c r="D459" s="24"/>
      <c r="E459" s="25"/>
      <c r="F459" s="25"/>
      <c r="G459" s="58"/>
      <c r="H459" s="58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4.25" customHeight="1" x14ac:dyDescent="0.25">
      <c r="A460" s="23"/>
      <c r="B460" s="23"/>
      <c r="C460" s="51"/>
      <c r="D460" s="24"/>
      <c r="E460" s="25"/>
      <c r="F460" s="25"/>
      <c r="G460" s="58"/>
      <c r="H460" s="58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4.25" customHeight="1" x14ac:dyDescent="0.25">
      <c r="A461" s="23"/>
      <c r="B461" s="23"/>
      <c r="C461" s="51"/>
      <c r="D461" s="24"/>
      <c r="E461" s="25"/>
      <c r="F461" s="25"/>
      <c r="G461" s="58"/>
      <c r="H461" s="58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4.25" customHeight="1" x14ac:dyDescent="0.25">
      <c r="A462" s="23"/>
      <c r="B462" s="23"/>
      <c r="C462" s="51"/>
      <c r="D462" s="24"/>
      <c r="E462" s="25"/>
      <c r="F462" s="25"/>
      <c r="G462" s="58"/>
      <c r="H462" s="58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4.25" customHeight="1" x14ac:dyDescent="0.25">
      <c r="A463" s="23"/>
      <c r="B463" s="23"/>
      <c r="C463" s="51"/>
      <c r="D463" s="24"/>
      <c r="E463" s="25"/>
      <c r="F463" s="25"/>
      <c r="G463" s="58"/>
      <c r="H463" s="58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4.25" customHeight="1" x14ac:dyDescent="0.25">
      <c r="A464" s="23"/>
      <c r="B464" s="23"/>
      <c r="C464" s="51"/>
      <c r="D464" s="24"/>
      <c r="E464" s="25"/>
      <c r="F464" s="25"/>
      <c r="G464" s="58"/>
      <c r="H464" s="58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4.25" customHeight="1" x14ac:dyDescent="0.25">
      <c r="A465" s="23"/>
      <c r="B465" s="23"/>
      <c r="C465" s="51"/>
      <c r="D465" s="24"/>
      <c r="E465" s="25"/>
      <c r="F465" s="25"/>
      <c r="G465" s="58"/>
      <c r="H465" s="58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4.25" customHeight="1" x14ac:dyDescent="0.25">
      <c r="A466" s="23"/>
      <c r="B466" s="23"/>
      <c r="C466" s="51"/>
      <c r="D466" s="24"/>
      <c r="E466" s="25"/>
      <c r="F466" s="25"/>
      <c r="G466" s="58"/>
      <c r="H466" s="58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4.25" customHeight="1" x14ac:dyDescent="0.25">
      <c r="A467" s="23"/>
      <c r="B467" s="23"/>
      <c r="C467" s="51"/>
      <c r="D467" s="24"/>
      <c r="E467" s="25"/>
      <c r="F467" s="25"/>
      <c r="G467" s="58"/>
      <c r="H467" s="58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4.25" customHeight="1" x14ac:dyDescent="0.25">
      <c r="A468" s="23"/>
      <c r="B468" s="23"/>
      <c r="C468" s="51"/>
      <c r="D468" s="24"/>
      <c r="E468" s="25"/>
      <c r="F468" s="25"/>
      <c r="G468" s="58"/>
      <c r="H468" s="58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4.25" customHeight="1" x14ac:dyDescent="0.25">
      <c r="A469" s="23"/>
      <c r="B469" s="23"/>
      <c r="C469" s="51"/>
      <c r="D469" s="24"/>
      <c r="E469" s="25"/>
      <c r="F469" s="25"/>
      <c r="G469" s="58"/>
      <c r="H469" s="58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4.25" customHeight="1" x14ac:dyDescent="0.25">
      <c r="A470" s="23"/>
      <c r="B470" s="23"/>
      <c r="C470" s="51"/>
      <c r="D470" s="24"/>
      <c r="E470" s="25"/>
      <c r="F470" s="25"/>
      <c r="G470" s="58"/>
      <c r="H470" s="58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4.25" customHeight="1" x14ac:dyDescent="0.25">
      <c r="A471" s="23"/>
      <c r="B471" s="23"/>
      <c r="C471" s="51"/>
      <c r="D471" s="24"/>
      <c r="E471" s="25"/>
      <c r="F471" s="25"/>
      <c r="G471" s="58"/>
      <c r="H471" s="58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4.25" customHeight="1" x14ac:dyDescent="0.25">
      <c r="A472" s="23"/>
      <c r="B472" s="23"/>
      <c r="C472" s="51"/>
      <c r="D472" s="24"/>
      <c r="E472" s="25"/>
      <c r="F472" s="25"/>
      <c r="G472" s="58"/>
      <c r="H472" s="58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4.25" customHeight="1" x14ac:dyDescent="0.25">
      <c r="A473" s="23"/>
      <c r="B473" s="23"/>
      <c r="C473" s="51"/>
      <c r="D473" s="24"/>
      <c r="E473" s="25"/>
      <c r="F473" s="25"/>
      <c r="G473" s="58"/>
      <c r="H473" s="58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4.25" customHeight="1" x14ac:dyDescent="0.25">
      <c r="A474" s="23"/>
      <c r="B474" s="23"/>
      <c r="C474" s="51"/>
      <c r="D474" s="24"/>
      <c r="E474" s="25"/>
      <c r="F474" s="25"/>
      <c r="G474" s="58"/>
      <c r="H474" s="58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4.25" customHeight="1" x14ac:dyDescent="0.25">
      <c r="A475" s="23"/>
      <c r="B475" s="23"/>
      <c r="C475" s="51"/>
      <c r="D475" s="24"/>
      <c r="E475" s="25"/>
      <c r="F475" s="25"/>
      <c r="G475" s="58"/>
      <c r="H475" s="58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4.25" customHeight="1" x14ac:dyDescent="0.25">
      <c r="A476" s="23"/>
      <c r="B476" s="23"/>
      <c r="C476" s="51"/>
      <c r="D476" s="24"/>
      <c r="E476" s="25"/>
      <c r="F476" s="25"/>
      <c r="G476" s="58"/>
      <c r="H476" s="58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4.25" customHeight="1" x14ac:dyDescent="0.25">
      <c r="A477" s="23"/>
      <c r="B477" s="23"/>
      <c r="C477" s="51"/>
      <c r="D477" s="24"/>
      <c r="E477" s="25"/>
      <c r="F477" s="25"/>
      <c r="G477" s="58"/>
      <c r="H477" s="58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4.25" customHeight="1" x14ac:dyDescent="0.25">
      <c r="A478" s="23"/>
      <c r="B478" s="23"/>
      <c r="C478" s="51"/>
      <c r="D478" s="24"/>
      <c r="E478" s="25"/>
      <c r="F478" s="25"/>
      <c r="G478" s="58"/>
      <c r="H478" s="58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4.25" customHeight="1" x14ac:dyDescent="0.25">
      <c r="A479" s="23"/>
      <c r="B479" s="23"/>
      <c r="C479" s="51"/>
      <c r="D479" s="24"/>
      <c r="E479" s="25"/>
      <c r="F479" s="25"/>
      <c r="G479" s="58"/>
      <c r="H479" s="58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4.25" customHeight="1" x14ac:dyDescent="0.25">
      <c r="A480" s="23"/>
      <c r="B480" s="23"/>
      <c r="C480" s="51"/>
      <c r="D480" s="24"/>
      <c r="E480" s="25"/>
      <c r="F480" s="25"/>
      <c r="G480" s="58"/>
      <c r="H480" s="58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4.25" customHeight="1" x14ac:dyDescent="0.25">
      <c r="A481" s="23"/>
      <c r="B481" s="23"/>
      <c r="C481" s="51"/>
      <c r="D481" s="24"/>
      <c r="E481" s="25"/>
      <c r="F481" s="25"/>
      <c r="G481" s="58"/>
      <c r="H481" s="58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4.25" customHeight="1" x14ac:dyDescent="0.25">
      <c r="A482" s="23"/>
      <c r="B482" s="23"/>
      <c r="C482" s="51"/>
      <c r="D482" s="24"/>
      <c r="E482" s="25"/>
      <c r="F482" s="25"/>
      <c r="G482" s="58"/>
      <c r="H482" s="58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4.25" customHeight="1" x14ac:dyDescent="0.25">
      <c r="A483" s="23"/>
      <c r="B483" s="23"/>
      <c r="C483" s="51"/>
      <c r="D483" s="24"/>
      <c r="E483" s="25"/>
      <c r="F483" s="25"/>
      <c r="G483" s="58"/>
      <c r="H483" s="58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4.25" customHeight="1" x14ac:dyDescent="0.25">
      <c r="A484" s="23"/>
      <c r="B484" s="23"/>
      <c r="C484" s="51"/>
      <c r="D484" s="24"/>
      <c r="E484" s="25"/>
      <c r="F484" s="25"/>
      <c r="G484" s="58"/>
      <c r="H484" s="58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4.25" customHeight="1" x14ac:dyDescent="0.25">
      <c r="A485" s="23"/>
      <c r="B485" s="23"/>
      <c r="C485" s="51"/>
      <c r="D485" s="24"/>
      <c r="E485" s="25"/>
      <c r="F485" s="25"/>
      <c r="G485" s="58"/>
      <c r="H485" s="58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4.25" customHeight="1" x14ac:dyDescent="0.25">
      <c r="A486" s="23"/>
      <c r="B486" s="23"/>
      <c r="C486" s="51"/>
      <c r="D486" s="24"/>
      <c r="E486" s="25"/>
      <c r="F486" s="25"/>
      <c r="G486" s="58"/>
      <c r="H486" s="58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4.25" customHeight="1" x14ac:dyDescent="0.25">
      <c r="A487" s="23"/>
      <c r="B487" s="23"/>
      <c r="C487" s="51"/>
      <c r="D487" s="24"/>
      <c r="E487" s="25"/>
      <c r="F487" s="25"/>
      <c r="G487" s="58"/>
      <c r="H487" s="58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4.25" customHeight="1" x14ac:dyDescent="0.25">
      <c r="A488" s="23"/>
      <c r="B488" s="23"/>
      <c r="C488" s="51"/>
      <c r="D488" s="24"/>
      <c r="E488" s="25"/>
      <c r="F488" s="25"/>
      <c r="G488" s="58"/>
      <c r="H488" s="58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4.25" customHeight="1" x14ac:dyDescent="0.25">
      <c r="A489" s="23"/>
      <c r="B489" s="23"/>
      <c r="C489" s="51"/>
      <c r="D489" s="24"/>
      <c r="E489" s="25"/>
      <c r="F489" s="25"/>
      <c r="G489" s="58"/>
      <c r="H489" s="58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4.25" customHeight="1" x14ac:dyDescent="0.25">
      <c r="A490" s="23"/>
      <c r="B490" s="23"/>
      <c r="C490" s="51"/>
      <c r="D490" s="24"/>
      <c r="E490" s="25"/>
      <c r="F490" s="25"/>
      <c r="G490" s="58"/>
      <c r="H490" s="58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4.25" customHeight="1" x14ac:dyDescent="0.25">
      <c r="A491" s="23"/>
      <c r="B491" s="23"/>
      <c r="C491" s="51"/>
      <c r="D491" s="24"/>
      <c r="E491" s="25"/>
      <c r="F491" s="25"/>
      <c r="G491" s="58"/>
      <c r="H491" s="58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4.25" customHeight="1" x14ac:dyDescent="0.25">
      <c r="A492" s="23"/>
      <c r="B492" s="23"/>
      <c r="C492" s="51"/>
      <c r="D492" s="24"/>
      <c r="E492" s="25"/>
      <c r="F492" s="25"/>
      <c r="G492" s="58"/>
      <c r="H492" s="58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4.25" customHeight="1" x14ac:dyDescent="0.25">
      <c r="A493" s="23"/>
      <c r="B493" s="23"/>
      <c r="C493" s="51"/>
      <c r="D493" s="24"/>
      <c r="E493" s="25"/>
      <c r="F493" s="25"/>
      <c r="G493" s="58"/>
      <c r="H493" s="58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4.25" customHeight="1" x14ac:dyDescent="0.25">
      <c r="A494" s="23"/>
      <c r="B494" s="23"/>
      <c r="C494" s="51"/>
      <c r="D494" s="24"/>
      <c r="E494" s="25"/>
      <c r="F494" s="25"/>
      <c r="G494" s="58"/>
      <c r="H494" s="58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4.25" customHeight="1" x14ac:dyDescent="0.25">
      <c r="A495" s="23"/>
      <c r="B495" s="23"/>
      <c r="C495" s="51"/>
      <c r="D495" s="24"/>
      <c r="E495" s="25"/>
      <c r="F495" s="25"/>
      <c r="G495" s="58"/>
      <c r="H495" s="58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4.25" customHeight="1" x14ac:dyDescent="0.25">
      <c r="A496" s="23"/>
      <c r="B496" s="23"/>
      <c r="C496" s="51"/>
      <c r="D496" s="24"/>
      <c r="E496" s="25"/>
      <c r="F496" s="25"/>
      <c r="G496" s="58"/>
      <c r="H496" s="58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4.25" customHeight="1" x14ac:dyDescent="0.25">
      <c r="A497" s="23"/>
      <c r="B497" s="23"/>
      <c r="C497" s="51"/>
      <c r="D497" s="24"/>
      <c r="E497" s="25"/>
      <c r="F497" s="25"/>
      <c r="G497" s="58"/>
      <c r="H497" s="58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4.25" customHeight="1" x14ac:dyDescent="0.25">
      <c r="A498" s="23"/>
      <c r="B498" s="23"/>
      <c r="C498" s="51"/>
      <c r="D498" s="24"/>
      <c r="E498" s="25"/>
      <c r="F498" s="25"/>
      <c r="G498" s="58"/>
      <c r="H498" s="58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4.25" customHeight="1" x14ac:dyDescent="0.25">
      <c r="A499" s="23"/>
      <c r="B499" s="23"/>
      <c r="C499" s="51"/>
      <c r="D499" s="24"/>
      <c r="E499" s="25"/>
      <c r="F499" s="25"/>
      <c r="G499" s="58"/>
      <c r="H499" s="58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4.25" customHeight="1" x14ac:dyDescent="0.25">
      <c r="A500" s="23"/>
      <c r="B500" s="23"/>
      <c r="C500" s="51"/>
      <c r="D500" s="24"/>
      <c r="E500" s="25"/>
      <c r="F500" s="25"/>
      <c r="G500" s="58"/>
      <c r="H500" s="58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4.25" customHeight="1" x14ac:dyDescent="0.25">
      <c r="A501" s="23"/>
      <c r="B501" s="23"/>
      <c r="C501" s="51"/>
      <c r="D501" s="24"/>
      <c r="E501" s="25"/>
      <c r="F501" s="25"/>
      <c r="G501" s="58"/>
      <c r="H501" s="58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4.25" customHeight="1" x14ac:dyDescent="0.25">
      <c r="A502" s="23"/>
      <c r="B502" s="23"/>
      <c r="C502" s="51"/>
      <c r="D502" s="24"/>
      <c r="E502" s="25"/>
      <c r="F502" s="25"/>
      <c r="G502" s="58"/>
      <c r="H502" s="58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4.25" customHeight="1" x14ac:dyDescent="0.25">
      <c r="A503" s="23"/>
      <c r="B503" s="23"/>
      <c r="C503" s="51"/>
      <c r="D503" s="24"/>
      <c r="E503" s="25"/>
      <c r="F503" s="25"/>
      <c r="G503" s="58"/>
      <c r="H503" s="58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4.25" customHeight="1" x14ac:dyDescent="0.25">
      <c r="A504" s="23"/>
      <c r="B504" s="23"/>
      <c r="C504" s="51"/>
      <c r="D504" s="24"/>
      <c r="E504" s="25"/>
      <c r="F504" s="25"/>
      <c r="G504" s="58"/>
      <c r="H504" s="58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4.25" customHeight="1" x14ac:dyDescent="0.25">
      <c r="A505" s="23"/>
      <c r="B505" s="23"/>
      <c r="C505" s="51"/>
      <c r="D505" s="24"/>
      <c r="E505" s="25"/>
      <c r="F505" s="25"/>
      <c r="G505" s="58"/>
      <c r="H505" s="58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4.25" customHeight="1" x14ac:dyDescent="0.25">
      <c r="A506" s="23"/>
      <c r="B506" s="23"/>
      <c r="C506" s="51"/>
      <c r="D506" s="24"/>
      <c r="E506" s="25"/>
      <c r="F506" s="25"/>
      <c r="G506" s="58"/>
      <c r="H506" s="58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4.25" customHeight="1" x14ac:dyDescent="0.25">
      <c r="A507" s="23"/>
      <c r="B507" s="23"/>
      <c r="C507" s="51"/>
      <c r="D507" s="24"/>
      <c r="E507" s="25"/>
      <c r="F507" s="25"/>
      <c r="G507" s="58"/>
      <c r="H507" s="58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4.25" customHeight="1" x14ac:dyDescent="0.25">
      <c r="A508" s="23"/>
      <c r="B508" s="23"/>
      <c r="C508" s="51"/>
      <c r="D508" s="24"/>
      <c r="E508" s="25"/>
      <c r="F508" s="25"/>
      <c r="G508" s="58"/>
      <c r="H508" s="58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4.25" customHeight="1" x14ac:dyDescent="0.25">
      <c r="A509" s="23"/>
      <c r="B509" s="23"/>
      <c r="C509" s="51"/>
      <c r="D509" s="24"/>
      <c r="E509" s="25"/>
      <c r="F509" s="25"/>
      <c r="G509" s="58"/>
      <c r="H509" s="58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4.25" customHeight="1" x14ac:dyDescent="0.25">
      <c r="A510" s="23"/>
      <c r="B510" s="23"/>
      <c r="C510" s="51"/>
      <c r="D510" s="24"/>
      <c r="E510" s="25"/>
      <c r="F510" s="25"/>
      <c r="G510" s="58"/>
      <c r="H510" s="58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4.25" customHeight="1" x14ac:dyDescent="0.25">
      <c r="A511" s="23"/>
      <c r="B511" s="23"/>
      <c r="C511" s="51"/>
      <c r="D511" s="24"/>
      <c r="E511" s="25"/>
      <c r="F511" s="25"/>
      <c r="G511" s="58"/>
      <c r="H511" s="58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4.25" customHeight="1" x14ac:dyDescent="0.25">
      <c r="A512" s="23"/>
      <c r="B512" s="23"/>
      <c r="C512" s="51"/>
      <c r="D512" s="24"/>
      <c r="E512" s="25"/>
      <c r="F512" s="25"/>
      <c r="G512" s="58"/>
      <c r="H512" s="58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4.25" customHeight="1" x14ac:dyDescent="0.25">
      <c r="A513" s="23"/>
      <c r="B513" s="23"/>
      <c r="C513" s="51"/>
      <c r="D513" s="24"/>
      <c r="E513" s="25"/>
      <c r="F513" s="25"/>
      <c r="G513" s="58"/>
      <c r="H513" s="58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4.25" customHeight="1" x14ac:dyDescent="0.25">
      <c r="A514" s="23"/>
      <c r="B514" s="23"/>
      <c r="C514" s="51"/>
      <c r="D514" s="24"/>
      <c r="E514" s="25"/>
      <c r="F514" s="25"/>
      <c r="G514" s="58"/>
      <c r="H514" s="58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4.25" customHeight="1" x14ac:dyDescent="0.25">
      <c r="A515" s="23"/>
      <c r="B515" s="23"/>
      <c r="C515" s="51"/>
      <c r="D515" s="24"/>
      <c r="E515" s="25"/>
      <c r="F515" s="25"/>
      <c r="G515" s="58"/>
      <c r="H515" s="58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4.25" customHeight="1" x14ac:dyDescent="0.25">
      <c r="A516" s="23"/>
      <c r="B516" s="23"/>
      <c r="C516" s="51"/>
      <c r="D516" s="24"/>
      <c r="E516" s="25"/>
      <c r="F516" s="25"/>
      <c r="G516" s="58"/>
      <c r="H516" s="58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4.25" customHeight="1" x14ac:dyDescent="0.25">
      <c r="A517" s="23"/>
      <c r="B517" s="23"/>
      <c r="C517" s="51"/>
      <c r="D517" s="24"/>
      <c r="E517" s="25"/>
      <c r="F517" s="25"/>
      <c r="G517" s="58"/>
      <c r="H517" s="58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4.25" customHeight="1" x14ac:dyDescent="0.25">
      <c r="A518" s="23"/>
      <c r="B518" s="23"/>
      <c r="C518" s="51"/>
      <c r="D518" s="24"/>
      <c r="E518" s="25"/>
      <c r="F518" s="25"/>
      <c r="G518" s="58"/>
      <c r="H518" s="58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4.25" customHeight="1" x14ac:dyDescent="0.25">
      <c r="A519" s="23"/>
      <c r="B519" s="23"/>
      <c r="C519" s="51"/>
      <c r="D519" s="24"/>
      <c r="E519" s="25"/>
      <c r="F519" s="25"/>
      <c r="G519" s="58"/>
      <c r="H519" s="58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4.25" customHeight="1" x14ac:dyDescent="0.25">
      <c r="A520" s="23"/>
      <c r="B520" s="23"/>
      <c r="C520" s="51"/>
      <c r="D520" s="24"/>
      <c r="E520" s="25"/>
      <c r="F520" s="25"/>
      <c r="G520" s="58"/>
      <c r="H520" s="58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4.25" customHeight="1" x14ac:dyDescent="0.25">
      <c r="A521" s="23"/>
      <c r="B521" s="23"/>
      <c r="C521" s="51"/>
      <c r="D521" s="24"/>
      <c r="E521" s="25"/>
      <c r="F521" s="25"/>
      <c r="G521" s="58"/>
      <c r="H521" s="58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4.25" customHeight="1" x14ac:dyDescent="0.25">
      <c r="A522" s="23"/>
      <c r="B522" s="23"/>
      <c r="C522" s="51"/>
      <c r="D522" s="24"/>
      <c r="E522" s="25"/>
      <c r="F522" s="25"/>
      <c r="G522" s="58"/>
      <c r="H522" s="58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4.25" customHeight="1" x14ac:dyDescent="0.25">
      <c r="A523" s="23"/>
      <c r="B523" s="23"/>
      <c r="C523" s="51"/>
      <c r="D523" s="24"/>
      <c r="E523" s="25"/>
      <c r="F523" s="25"/>
      <c r="G523" s="58"/>
      <c r="H523" s="58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4.25" customHeight="1" x14ac:dyDescent="0.25">
      <c r="A524" s="23"/>
      <c r="B524" s="23"/>
      <c r="C524" s="51"/>
      <c r="D524" s="24"/>
      <c r="E524" s="25"/>
      <c r="F524" s="25"/>
      <c r="G524" s="58"/>
      <c r="H524" s="58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4.25" customHeight="1" x14ac:dyDescent="0.25">
      <c r="A525" s="23"/>
      <c r="B525" s="23"/>
      <c r="C525" s="51"/>
      <c r="D525" s="24"/>
      <c r="E525" s="25"/>
      <c r="F525" s="25"/>
      <c r="G525" s="58"/>
      <c r="H525" s="58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4.25" customHeight="1" x14ac:dyDescent="0.25">
      <c r="A526" s="23"/>
      <c r="B526" s="23"/>
      <c r="C526" s="51"/>
      <c r="D526" s="24"/>
      <c r="E526" s="25"/>
      <c r="F526" s="25"/>
      <c r="G526" s="58"/>
      <c r="H526" s="58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4.25" customHeight="1" x14ac:dyDescent="0.25">
      <c r="A527" s="23"/>
      <c r="B527" s="23"/>
      <c r="C527" s="51"/>
      <c r="D527" s="24"/>
      <c r="E527" s="25"/>
      <c r="F527" s="25"/>
      <c r="G527" s="58"/>
      <c r="H527" s="58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4.25" customHeight="1" x14ac:dyDescent="0.25">
      <c r="A528" s="23"/>
      <c r="B528" s="23"/>
      <c r="C528" s="51"/>
      <c r="D528" s="24"/>
      <c r="E528" s="25"/>
      <c r="F528" s="25"/>
      <c r="G528" s="58"/>
      <c r="H528" s="58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4.25" customHeight="1" x14ac:dyDescent="0.25">
      <c r="A529" s="23"/>
      <c r="B529" s="23"/>
      <c r="C529" s="51"/>
      <c r="D529" s="24"/>
      <c r="E529" s="25"/>
      <c r="F529" s="25"/>
      <c r="G529" s="58"/>
      <c r="H529" s="58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4.25" customHeight="1" x14ac:dyDescent="0.25">
      <c r="A530" s="23"/>
      <c r="B530" s="23"/>
      <c r="C530" s="51"/>
      <c r="D530" s="24"/>
      <c r="E530" s="25"/>
      <c r="F530" s="25"/>
      <c r="G530" s="58"/>
      <c r="H530" s="58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4.25" customHeight="1" x14ac:dyDescent="0.25">
      <c r="A531" s="23"/>
      <c r="B531" s="23"/>
      <c r="C531" s="51"/>
      <c r="D531" s="24"/>
      <c r="E531" s="25"/>
      <c r="F531" s="25"/>
      <c r="G531" s="58"/>
      <c r="H531" s="58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4.25" customHeight="1" x14ac:dyDescent="0.25">
      <c r="A532" s="23"/>
      <c r="B532" s="23"/>
      <c r="C532" s="51"/>
      <c r="D532" s="24"/>
      <c r="E532" s="25"/>
      <c r="F532" s="25"/>
      <c r="G532" s="58"/>
      <c r="H532" s="58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4.25" customHeight="1" x14ac:dyDescent="0.25">
      <c r="A533" s="23"/>
      <c r="B533" s="23"/>
      <c r="C533" s="51"/>
      <c r="D533" s="24"/>
      <c r="E533" s="25"/>
      <c r="F533" s="25"/>
      <c r="G533" s="58"/>
      <c r="H533" s="58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4.25" customHeight="1" x14ac:dyDescent="0.25">
      <c r="A534" s="23"/>
      <c r="B534" s="23"/>
      <c r="C534" s="51"/>
      <c r="D534" s="24"/>
      <c r="E534" s="25"/>
      <c r="F534" s="25"/>
      <c r="G534" s="58"/>
      <c r="H534" s="58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4.25" customHeight="1" x14ac:dyDescent="0.25">
      <c r="A535" s="23"/>
      <c r="B535" s="23"/>
      <c r="C535" s="51"/>
      <c r="D535" s="24"/>
      <c r="E535" s="25"/>
      <c r="F535" s="25"/>
      <c r="G535" s="58"/>
      <c r="H535" s="58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4.25" customHeight="1" x14ac:dyDescent="0.25">
      <c r="A536" s="23"/>
      <c r="B536" s="23"/>
      <c r="C536" s="51"/>
      <c r="D536" s="24"/>
      <c r="E536" s="25"/>
      <c r="F536" s="25"/>
      <c r="G536" s="58"/>
      <c r="H536" s="58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4.25" customHeight="1" x14ac:dyDescent="0.25">
      <c r="A537" s="23"/>
      <c r="B537" s="23"/>
      <c r="C537" s="51"/>
      <c r="D537" s="24"/>
      <c r="E537" s="25"/>
      <c r="F537" s="25"/>
      <c r="G537" s="58"/>
      <c r="H537" s="58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4.25" customHeight="1" x14ac:dyDescent="0.25">
      <c r="A538" s="23"/>
      <c r="B538" s="23"/>
      <c r="C538" s="51"/>
      <c r="D538" s="24"/>
      <c r="E538" s="25"/>
      <c r="F538" s="25"/>
      <c r="G538" s="58"/>
      <c r="H538" s="58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4.25" customHeight="1" x14ac:dyDescent="0.25">
      <c r="A539" s="23"/>
      <c r="B539" s="23"/>
      <c r="C539" s="51"/>
      <c r="D539" s="24"/>
      <c r="E539" s="25"/>
      <c r="F539" s="25"/>
      <c r="G539" s="58"/>
      <c r="H539" s="58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4.25" customHeight="1" x14ac:dyDescent="0.25">
      <c r="A540" s="23"/>
      <c r="B540" s="23"/>
      <c r="C540" s="51"/>
      <c r="D540" s="24"/>
      <c r="E540" s="25"/>
      <c r="F540" s="25"/>
      <c r="G540" s="58"/>
      <c r="H540" s="58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4.25" customHeight="1" x14ac:dyDescent="0.25">
      <c r="A541" s="23"/>
      <c r="B541" s="23"/>
      <c r="C541" s="51"/>
      <c r="D541" s="24"/>
      <c r="E541" s="25"/>
      <c r="F541" s="25"/>
      <c r="G541" s="58"/>
      <c r="H541" s="58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4.25" customHeight="1" x14ac:dyDescent="0.25">
      <c r="A542" s="23"/>
      <c r="B542" s="23"/>
      <c r="C542" s="51"/>
      <c r="D542" s="24"/>
      <c r="E542" s="25"/>
      <c r="F542" s="25"/>
      <c r="G542" s="58"/>
      <c r="H542" s="58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4.25" customHeight="1" x14ac:dyDescent="0.25">
      <c r="A543" s="23"/>
      <c r="B543" s="23"/>
      <c r="C543" s="51"/>
      <c r="D543" s="24"/>
      <c r="E543" s="25"/>
      <c r="F543" s="25"/>
      <c r="G543" s="58"/>
      <c r="H543" s="58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4.25" customHeight="1" x14ac:dyDescent="0.25">
      <c r="A544" s="23"/>
      <c r="B544" s="23"/>
      <c r="C544" s="51"/>
      <c r="D544" s="24"/>
      <c r="E544" s="25"/>
      <c r="F544" s="25"/>
      <c r="G544" s="58"/>
      <c r="H544" s="58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4.25" customHeight="1" x14ac:dyDescent="0.25">
      <c r="A545" s="23"/>
      <c r="B545" s="23"/>
      <c r="C545" s="51"/>
      <c r="D545" s="24"/>
      <c r="E545" s="25"/>
      <c r="F545" s="25"/>
      <c r="G545" s="58"/>
      <c r="H545" s="58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4.25" customHeight="1" x14ac:dyDescent="0.25">
      <c r="A546" s="23"/>
      <c r="B546" s="23"/>
      <c r="C546" s="51"/>
      <c r="D546" s="24"/>
      <c r="E546" s="25"/>
      <c r="F546" s="25"/>
      <c r="G546" s="58"/>
      <c r="H546" s="58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4.25" customHeight="1" x14ac:dyDescent="0.25">
      <c r="A547" s="23"/>
      <c r="B547" s="23"/>
      <c r="C547" s="51"/>
      <c r="D547" s="24"/>
      <c r="E547" s="25"/>
      <c r="F547" s="25"/>
      <c r="G547" s="58"/>
      <c r="H547" s="58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4.25" customHeight="1" x14ac:dyDescent="0.25">
      <c r="A548" s="23"/>
      <c r="B548" s="23"/>
      <c r="C548" s="51"/>
      <c r="D548" s="24"/>
      <c r="E548" s="25"/>
      <c r="F548" s="25"/>
      <c r="G548" s="58"/>
      <c r="H548" s="58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4.25" customHeight="1" x14ac:dyDescent="0.25">
      <c r="A549" s="23"/>
      <c r="B549" s="23"/>
      <c r="C549" s="51"/>
      <c r="D549" s="24"/>
      <c r="E549" s="25"/>
      <c r="F549" s="25"/>
      <c r="G549" s="58"/>
      <c r="H549" s="58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4.25" customHeight="1" x14ac:dyDescent="0.25">
      <c r="A550" s="23"/>
      <c r="B550" s="23"/>
      <c r="C550" s="51"/>
      <c r="D550" s="24"/>
      <c r="E550" s="25"/>
      <c r="F550" s="25"/>
      <c r="G550" s="58"/>
      <c r="H550" s="58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4.25" customHeight="1" x14ac:dyDescent="0.25">
      <c r="A551" s="23"/>
      <c r="B551" s="23"/>
      <c r="C551" s="51"/>
      <c r="D551" s="24"/>
      <c r="E551" s="25"/>
      <c r="F551" s="25"/>
      <c r="G551" s="58"/>
      <c r="H551" s="58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4.25" customHeight="1" x14ac:dyDescent="0.25">
      <c r="A552" s="23"/>
      <c r="B552" s="23"/>
      <c r="C552" s="51"/>
      <c r="D552" s="24"/>
      <c r="E552" s="25"/>
      <c r="F552" s="25"/>
      <c r="G552" s="58"/>
      <c r="H552" s="58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4.25" customHeight="1" x14ac:dyDescent="0.25">
      <c r="A553" s="23"/>
      <c r="B553" s="23"/>
      <c r="C553" s="51"/>
      <c r="D553" s="24"/>
      <c r="E553" s="25"/>
      <c r="F553" s="25"/>
      <c r="G553" s="58"/>
      <c r="H553" s="58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4.25" customHeight="1" x14ac:dyDescent="0.25">
      <c r="A554" s="23"/>
      <c r="B554" s="23"/>
      <c r="C554" s="51"/>
      <c r="D554" s="24"/>
      <c r="E554" s="25"/>
      <c r="F554" s="25"/>
      <c r="G554" s="58"/>
      <c r="H554" s="58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4.25" customHeight="1" x14ac:dyDescent="0.25">
      <c r="A555" s="23"/>
      <c r="B555" s="23"/>
      <c r="C555" s="51"/>
      <c r="D555" s="24"/>
      <c r="E555" s="25"/>
      <c r="F555" s="25"/>
      <c r="G555" s="58"/>
      <c r="H555" s="58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4.25" customHeight="1" x14ac:dyDescent="0.25">
      <c r="A556" s="23"/>
      <c r="B556" s="23"/>
      <c r="C556" s="51"/>
      <c r="D556" s="24"/>
      <c r="E556" s="25"/>
      <c r="F556" s="25"/>
      <c r="G556" s="58"/>
      <c r="H556" s="58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4.25" customHeight="1" x14ac:dyDescent="0.25">
      <c r="A557" s="23"/>
      <c r="B557" s="23"/>
      <c r="C557" s="51"/>
      <c r="D557" s="24"/>
      <c r="E557" s="25"/>
      <c r="F557" s="25"/>
      <c r="G557" s="58"/>
      <c r="H557" s="58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4.25" customHeight="1" x14ac:dyDescent="0.25">
      <c r="A558" s="23"/>
      <c r="B558" s="23"/>
      <c r="C558" s="51"/>
      <c r="D558" s="24"/>
      <c r="E558" s="25"/>
      <c r="F558" s="25"/>
      <c r="G558" s="58"/>
      <c r="H558" s="58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4.25" customHeight="1" x14ac:dyDescent="0.25">
      <c r="A559" s="23"/>
      <c r="B559" s="23"/>
      <c r="C559" s="51"/>
      <c r="D559" s="24"/>
      <c r="E559" s="25"/>
      <c r="F559" s="25"/>
      <c r="G559" s="58"/>
      <c r="H559" s="58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4.25" customHeight="1" x14ac:dyDescent="0.25">
      <c r="A560" s="23"/>
      <c r="B560" s="23"/>
      <c r="C560" s="51"/>
      <c r="D560" s="24"/>
      <c r="E560" s="25"/>
      <c r="F560" s="25"/>
      <c r="G560" s="58"/>
      <c r="H560" s="58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4.25" customHeight="1" x14ac:dyDescent="0.25">
      <c r="A561" s="23"/>
      <c r="B561" s="23"/>
      <c r="C561" s="51"/>
      <c r="D561" s="24"/>
      <c r="E561" s="25"/>
      <c r="F561" s="25"/>
      <c r="G561" s="58"/>
      <c r="H561" s="58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4.25" customHeight="1" x14ac:dyDescent="0.25">
      <c r="A562" s="23"/>
      <c r="B562" s="23"/>
      <c r="C562" s="51"/>
      <c r="D562" s="24"/>
      <c r="E562" s="25"/>
      <c r="F562" s="25"/>
      <c r="G562" s="58"/>
      <c r="H562" s="58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4.25" customHeight="1" x14ac:dyDescent="0.25">
      <c r="A563" s="23"/>
      <c r="B563" s="23"/>
      <c r="C563" s="51"/>
      <c r="D563" s="24"/>
      <c r="E563" s="25"/>
      <c r="F563" s="25"/>
      <c r="G563" s="58"/>
      <c r="H563" s="58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4.25" customHeight="1" x14ac:dyDescent="0.25">
      <c r="A564" s="23"/>
      <c r="B564" s="23"/>
      <c r="C564" s="51"/>
      <c r="D564" s="24"/>
      <c r="E564" s="25"/>
      <c r="F564" s="25"/>
      <c r="G564" s="58"/>
      <c r="H564" s="58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4.25" customHeight="1" x14ac:dyDescent="0.25">
      <c r="A565" s="23"/>
      <c r="B565" s="23"/>
      <c r="C565" s="51"/>
      <c r="D565" s="24"/>
      <c r="E565" s="25"/>
      <c r="F565" s="25"/>
      <c r="G565" s="58"/>
      <c r="H565" s="58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4.25" customHeight="1" x14ac:dyDescent="0.25">
      <c r="A566" s="23"/>
      <c r="B566" s="23"/>
      <c r="C566" s="51"/>
      <c r="D566" s="24"/>
      <c r="E566" s="25"/>
      <c r="F566" s="25"/>
      <c r="G566" s="58"/>
      <c r="H566" s="58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4.25" customHeight="1" x14ac:dyDescent="0.25">
      <c r="A567" s="23"/>
      <c r="B567" s="23"/>
      <c r="C567" s="51"/>
      <c r="D567" s="24"/>
      <c r="E567" s="25"/>
      <c r="F567" s="25"/>
      <c r="G567" s="58"/>
      <c r="H567" s="58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4.25" customHeight="1" x14ac:dyDescent="0.25">
      <c r="A568" s="23"/>
      <c r="B568" s="23"/>
      <c r="C568" s="51"/>
      <c r="D568" s="24"/>
      <c r="E568" s="25"/>
      <c r="F568" s="25"/>
      <c r="G568" s="58"/>
      <c r="H568" s="58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4.25" customHeight="1" x14ac:dyDescent="0.25">
      <c r="A569" s="23"/>
      <c r="B569" s="23"/>
      <c r="C569" s="51"/>
      <c r="D569" s="24"/>
      <c r="E569" s="25"/>
      <c r="F569" s="25"/>
      <c r="G569" s="58"/>
      <c r="H569" s="58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4.25" customHeight="1" x14ac:dyDescent="0.25">
      <c r="A570" s="23"/>
      <c r="B570" s="23"/>
      <c r="C570" s="51"/>
      <c r="D570" s="24"/>
      <c r="E570" s="25"/>
      <c r="F570" s="25"/>
      <c r="G570" s="58"/>
      <c r="H570" s="58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4.25" customHeight="1" x14ac:dyDescent="0.25">
      <c r="A571" s="23"/>
      <c r="B571" s="23"/>
      <c r="C571" s="51"/>
      <c r="D571" s="24"/>
      <c r="E571" s="25"/>
      <c r="F571" s="25"/>
      <c r="G571" s="58"/>
      <c r="H571" s="58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4.25" customHeight="1" x14ac:dyDescent="0.25">
      <c r="A572" s="23"/>
      <c r="B572" s="23"/>
      <c r="C572" s="51"/>
      <c r="D572" s="24"/>
      <c r="E572" s="25"/>
      <c r="F572" s="25"/>
      <c r="G572" s="58"/>
      <c r="H572" s="58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4.25" customHeight="1" x14ac:dyDescent="0.25">
      <c r="A573" s="23"/>
      <c r="B573" s="23"/>
      <c r="C573" s="51"/>
      <c r="D573" s="24"/>
      <c r="E573" s="25"/>
      <c r="F573" s="25"/>
      <c r="G573" s="58"/>
      <c r="H573" s="58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4.25" customHeight="1" x14ac:dyDescent="0.25">
      <c r="A574" s="23"/>
      <c r="B574" s="23"/>
      <c r="C574" s="51"/>
      <c r="D574" s="24"/>
      <c r="E574" s="25"/>
      <c r="F574" s="25"/>
      <c r="G574" s="58"/>
      <c r="H574" s="58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4.25" customHeight="1" x14ac:dyDescent="0.25">
      <c r="A575" s="23"/>
      <c r="B575" s="23"/>
      <c r="C575" s="51"/>
      <c r="D575" s="24"/>
      <c r="E575" s="25"/>
      <c r="F575" s="25"/>
      <c r="G575" s="58"/>
      <c r="H575" s="58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4.25" customHeight="1" x14ac:dyDescent="0.25">
      <c r="A576" s="23"/>
      <c r="B576" s="23"/>
      <c r="C576" s="51"/>
      <c r="D576" s="24"/>
      <c r="E576" s="25"/>
      <c r="F576" s="25"/>
      <c r="G576" s="58"/>
      <c r="H576" s="58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4.25" customHeight="1" x14ac:dyDescent="0.25">
      <c r="A577" s="23"/>
      <c r="B577" s="23"/>
      <c r="C577" s="51"/>
      <c r="D577" s="24"/>
      <c r="E577" s="25"/>
      <c r="F577" s="25"/>
      <c r="G577" s="58"/>
      <c r="H577" s="58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4.25" customHeight="1" x14ac:dyDescent="0.25">
      <c r="A578" s="23"/>
      <c r="B578" s="23"/>
      <c r="C578" s="51"/>
      <c r="D578" s="24"/>
      <c r="E578" s="25"/>
      <c r="F578" s="25"/>
      <c r="G578" s="58"/>
      <c r="H578" s="58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4.25" customHeight="1" x14ac:dyDescent="0.25">
      <c r="A579" s="23"/>
      <c r="B579" s="23"/>
      <c r="C579" s="51"/>
      <c r="D579" s="24"/>
      <c r="E579" s="25"/>
      <c r="F579" s="25"/>
      <c r="G579" s="58"/>
      <c r="H579" s="58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4.25" customHeight="1" x14ac:dyDescent="0.25">
      <c r="A580" s="23"/>
      <c r="B580" s="23"/>
      <c r="C580" s="51"/>
      <c r="D580" s="24"/>
      <c r="E580" s="25"/>
      <c r="F580" s="25"/>
      <c r="G580" s="58"/>
      <c r="H580" s="58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4.25" customHeight="1" x14ac:dyDescent="0.25">
      <c r="A581" s="23"/>
      <c r="B581" s="23"/>
      <c r="C581" s="51"/>
      <c r="D581" s="24"/>
      <c r="E581" s="25"/>
      <c r="F581" s="25"/>
      <c r="G581" s="58"/>
      <c r="H581" s="58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4.25" customHeight="1" x14ac:dyDescent="0.25">
      <c r="A582" s="23"/>
      <c r="B582" s="23"/>
      <c r="C582" s="51"/>
      <c r="D582" s="24"/>
      <c r="E582" s="25"/>
      <c r="F582" s="25"/>
      <c r="G582" s="58"/>
      <c r="H582" s="58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4.25" customHeight="1" x14ac:dyDescent="0.25">
      <c r="A583" s="23"/>
      <c r="B583" s="23"/>
      <c r="C583" s="51"/>
      <c r="D583" s="24"/>
      <c r="E583" s="25"/>
      <c r="F583" s="25"/>
      <c r="G583" s="58"/>
      <c r="H583" s="58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4.25" customHeight="1" x14ac:dyDescent="0.25">
      <c r="A584" s="23"/>
      <c r="B584" s="23"/>
      <c r="C584" s="51"/>
      <c r="D584" s="24"/>
      <c r="E584" s="25"/>
      <c r="F584" s="25"/>
      <c r="G584" s="58"/>
      <c r="H584" s="58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4.25" customHeight="1" x14ac:dyDescent="0.25">
      <c r="A585" s="23"/>
      <c r="B585" s="23"/>
      <c r="C585" s="51"/>
      <c r="D585" s="24"/>
      <c r="E585" s="25"/>
      <c r="F585" s="25"/>
      <c r="G585" s="58"/>
      <c r="H585" s="58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4.25" customHeight="1" x14ac:dyDescent="0.25">
      <c r="A586" s="23"/>
      <c r="B586" s="23"/>
      <c r="C586" s="51"/>
      <c r="D586" s="24"/>
      <c r="E586" s="25"/>
      <c r="F586" s="25"/>
      <c r="G586" s="58"/>
      <c r="H586" s="58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4.25" customHeight="1" x14ac:dyDescent="0.25">
      <c r="A587" s="23"/>
      <c r="B587" s="23"/>
      <c r="C587" s="51"/>
      <c r="D587" s="24"/>
      <c r="E587" s="25"/>
      <c r="F587" s="25"/>
      <c r="G587" s="58"/>
      <c r="H587" s="58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4.25" customHeight="1" x14ac:dyDescent="0.25">
      <c r="A588" s="23"/>
      <c r="B588" s="23"/>
      <c r="C588" s="51"/>
      <c r="D588" s="24"/>
      <c r="E588" s="25"/>
      <c r="F588" s="25"/>
      <c r="G588" s="58"/>
      <c r="H588" s="58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4.25" customHeight="1" x14ac:dyDescent="0.25">
      <c r="A589" s="23"/>
      <c r="B589" s="23"/>
      <c r="C589" s="51"/>
      <c r="D589" s="24"/>
      <c r="E589" s="25"/>
      <c r="F589" s="25"/>
      <c r="G589" s="58"/>
      <c r="H589" s="58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4.25" customHeight="1" x14ac:dyDescent="0.25">
      <c r="A590" s="23"/>
      <c r="B590" s="23"/>
      <c r="C590" s="51"/>
      <c r="D590" s="24"/>
      <c r="E590" s="25"/>
      <c r="F590" s="25"/>
      <c r="G590" s="58"/>
      <c r="H590" s="58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4.25" customHeight="1" x14ac:dyDescent="0.25">
      <c r="A591" s="23"/>
      <c r="B591" s="23"/>
      <c r="C591" s="51"/>
      <c r="D591" s="24"/>
      <c r="E591" s="25"/>
      <c r="F591" s="25"/>
      <c r="G591" s="58"/>
      <c r="H591" s="58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4.25" customHeight="1" x14ac:dyDescent="0.25">
      <c r="A592" s="23"/>
      <c r="B592" s="23"/>
      <c r="C592" s="51"/>
      <c r="D592" s="24"/>
      <c r="E592" s="25"/>
      <c r="F592" s="25"/>
      <c r="G592" s="58"/>
      <c r="H592" s="58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4.25" customHeight="1" x14ac:dyDescent="0.25">
      <c r="A593" s="23"/>
      <c r="B593" s="23"/>
      <c r="C593" s="51"/>
      <c r="D593" s="24"/>
      <c r="E593" s="25"/>
      <c r="F593" s="25"/>
      <c r="G593" s="58"/>
      <c r="H593" s="58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4.25" customHeight="1" x14ac:dyDescent="0.25">
      <c r="A594" s="23"/>
      <c r="B594" s="23"/>
      <c r="C594" s="51"/>
      <c r="D594" s="24"/>
      <c r="E594" s="25"/>
      <c r="F594" s="25"/>
      <c r="G594" s="58"/>
      <c r="H594" s="58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4.25" customHeight="1" x14ac:dyDescent="0.25">
      <c r="A595" s="23"/>
      <c r="B595" s="23"/>
      <c r="C595" s="51"/>
      <c r="D595" s="24"/>
      <c r="E595" s="25"/>
      <c r="F595" s="25"/>
      <c r="G595" s="58"/>
      <c r="H595" s="58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4.25" customHeight="1" x14ac:dyDescent="0.25">
      <c r="A596" s="23"/>
      <c r="B596" s="23"/>
      <c r="C596" s="51"/>
      <c r="D596" s="24"/>
      <c r="E596" s="25"/>
      <c r="F596" s="25"/>
      <c r="G596" s="58"/>
      <c r="H596" s="58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4.25" customHeight="1" x14ac:dyDescent="0.25">
      <c r="A597" s="23"/>
      <c r="B597" s="23"/>
      <c r="C597" s="51"/>
      <c r="D597" s="24"/>
      <c r="E597" s="25"/>
      <c r="F597" s="25"/>
      <c r="G597" s="58"/>
      <c r="H597" s="58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4.25" customHeight="1" x14ac:dyDescent="0.25">
      <c r="A598" s="23"/>
      <c r="B598" s="23"/>
      <c r="C598" s="51"/>
      <c r="D598" s="24"/>
      <c r="E598" s="25"/>
      <c r="F598" s="25"/>
      <c r="G598" s="58"/>
      <c r="H598" s="58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4.25" customHeight="1" x14ac:dyDescent="0.25">
      <c r="A599" s="23"/>
      <c r="B599" s="23"/>
      <c r="C599" s="51"/>
      <c r="D599" s="24"/>
      <c r="E599" s="25"/>
      <c r="F599" s="25"/>
      <c r="G599" s="58"/>
      <c r="H599" s="58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4.25" customHeight="1" x14ac:dyDescent="0.25">
      <c r="A600" s="23"/>
      <c r="B600" s="23"/>
      <c r="C600" s="51"/>
      <c r="D600" s="24"/>
      <c r="E600" s="25"/>
      <c r="F600" s="25"/>
      <c r="G600" s="58"/>
      <c r="H600" s="58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4.25" customHeight="1" x14ac:dyDescent="0.25">
      <c r="A601" s="23"/>
      <c r="B601" s="23"/>
      <c r="C601" s="51"/>
      <c r="D601" s="24"/>
      <c r="E601" s="25"/>
      <c r="F601" s="25"/>
      <c r="G601" s="58"/>
      <c r="H601" s="58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4.25" customHeight="1" x14ac:dyDescent="0.25">
      <c r="A602" s="23"/>
      <c r="B602" s="23"/>
      <c r="C602" s="51"/>
      <c r="D602" s="24"/>
      <c r="E602" s="25"/>
      <c r="F602" s="25"/>
      <c r="G602" s="58"/>
      <c r="H602" s="58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4.25" customHeight="1" x14ac:dyDescent="0.25">
      <c r="A603" s="23"/>
      <c r="B603" s="23"/>
      <c r="C603" s="51"/>
      <c r="D603" s="24"/>
      <c r="E603" s="25"/>
      <c r="F603" s="25"/>
      <c r="G603" s="58"/>
      <c r="H603" s="58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4.25" customHeight="1" x14ac:dyDescent="0.25">
      <c r="A604" s="23"/>
      <c r="B604" s="23"/>
      <c r="C604" s="51"/>
      <c r="D604" s="24"/>
      <c r="E604" s="25"/>
      <c r="F604" s="25"/>
      <c r="G604" s="58"/>
      <c r="H604" s="58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4.25" customHeight="1" x14ac:dyDescent="0.25">
      <c r="A605" s="23"/>
      <c r="B605" s="23"/>
      <c r="C605" s="51"/>
      <c r="D605" s="24"/>
      <c r="E605" s="25"/>
      <c r="F605" s="25"/>
      <c r="G605" s="58"/>
      <c r="H605" s="58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4.25" customHeight="1" x14ac:dyDescent="0.25">
      <c r="A606" s="23"/>
      <c r="B606" s="23"/>
      <c r="C606" s="51"/>
      <c r="D606" s="24"/>
      <c r="E606" s="25"/>
      <c r="F606" s="25"/>
      <c r="G606" s="58"/>
      <c r="H606" s="58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4.25" customHeight="1" x14ac:dyDescent="0.25">
      <c r="A607" s="23"/>
      <c r="B607" s="23"/>
      <c r="C607" s="51"/>
      <c r="D607" s="24"/>
      <c r="E607" s="25"/>
      <c r="F607" s="25"/>
      <c r="G607" s="58"/>
      <c r="H607" s="58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4.25" customHeight="1" x14ac:dyDescent="0.25">
      <c r="A608" s="23"/>
      <c r="B608" s="23"/>
      <c r="C608" s="51"/>
      <c r="D608" s="24"/>
      <c r="E608" s="25"/>
      <c r="F608" s="25"/>
      <c r="G608" s="58"/>
      <c r="H608" s="58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4.25" customHeight="1" x14ac:dyDescent="0.25">
      <c r="A609" s="23"/>
      <c r="B609" s="23"/>
      <c r="C609" s="51"/>
      <c r="D609" s="24"/>
      <c r="E609" s="25"/>
      <c r="F609" s="25"/>
      <c r="G609" s="58"/>
      <c r="H609" s="58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4.25" customHeight="1" x14ac:dyDescent="0.25">
      <c r="A610" s="23"/>
      <c r="B610" s="23"/>
      <c r="C610" s="51"/>
      <c r="D610" s="24"/>
      <c r="E610" s="25"/>
      <c r="F610" s="25"/>
      <c r="G610" s="58"/>
      <c r="H610" s="58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4.25" customHeight="1" x14ac:dyDescent="0.25">
      <c r="A611" s="23"/>
      <c r="B611" s="23"/>
      <c r="C611" s="51"/>
      <c r="D611" s="24"/>
      <c r="E611" s="25"/>
      <c r="F611" s="25"/>
      <c r="G611" s="58"/>
      <c r="H611" s="58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4.25" customHeight="1" x14ac:dyDescent="0.25">
      <c r="A612" s="23"/>
      <c r="B612" s="23"/>
      <c r="C612" s="51"/>
      <c r="D612" s="24"/>
      <c r="E612" s="25"/>
      <c r="F612" s="25"/>
      <c r="G612" s="58"/>
      <c r="H612" s="58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4.25" customHeight="1" x14ac:dyDescent="0.25">
      <c r="A613" s="23"/>
      <c r="B613" s="23"/>
      <c r="C613" s="51"/>
      <c r="D613" s="24"/>
      <c r="E613" s="25"/>
      <c r="F613" s="25"/>
      <c r="G613" s="58"/>
      <c r="H613" s="58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4.25" customHeight="1" x14ac:dyDescent="0.25">
      <c r="A614" s="23"/>
      <c r="B614" s="23"/>
      <c r="C614" s="51"/>
      <c r="D614" s="24"/>
      <c r="E614" s="25"/>
      <c r="F614" s="25"/>
      <c r="G614" s="58"/>
      <c r="H614" s="58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4.25" customHeight="1" x14ac:dyDescent="0.25">
      <c r="A615" s="23"/>
      <c r="B615" s="23"/>
      <c r="C615" s="51"/>
      <c r="D615" s="24"/>
      <c r="E615" s="25"/>
      <c r="F615" s="25"/>
      <c r="G615" s="58"/>
      <c r="H615" s="58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4.25" customHeight="1" x14ac:dyDescent="0.25">
      <c r="A616" s="23"/>
      <c r="B616" s="23"/>
      <c r="C616" s="51"/>
      <c r="D616" s="24"/>
      <c r="E616" s="25"/>
      <c r="F616" s="25"/>
      <c r="G616" s="58"/>
      <c r="H616" s="58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4.25" customHeight="1" x14ac:dyDescent="0.25">
      <c r="A617" s="23"/>
      <c r="B617" s="23"/>
      <c r="C617" s="51"/>
      <c r="D617" s="24"/>
      <c r="E617" s="25"/>
      <c r="F617" s="25"/>
      <c r="G617" s="58"/>
      <c r="H617" s="58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4.25" customHeight="1" x14ac:dyDescent="0.25">
      <c r="A618" s="23"/>
      <c r="B618" s="23"/>
      <c r="C618" s="51"/>
      <c r="D618" s="24"/>
      <c r="E618" s="25"/>
      <c r="F618" s="25"/>
      <c r="G618" s="58"/>
      <c r="H618" s="58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4.25" customHeight="1" x14ac:dyDescent="0.25">
      <c r="A619" s="23"/>
      <c r="B619" s="23"/>
      <c r="C619" s="51"/>
      <c r="D619" s="24"/>
      <c r="E619" s="25"/>
      <c r="F619" s="25"/>
      <c r="G619" s="58"/>
      <c r="H619" s="58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4.25" customHeight="1" x14ac:dyDescent="0.25">
      <c r="A620" s="23"/>
      <c r="B620" s="23"/>
      <c r="C620" s="51"/>
      <c r="D620" s="24"/>
      <c r="E620" s="25"/>
      <c r="F620" s="25"/>
      <c r="G620" s="58"/>
      <c r="H620" s="58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4.25" customHeight="1" x14ac:dyDescent="0.25">
      <c r="A621" s="23"/>
      <c r="B621" s="23"/>
      <c r="C621" s="51"/>
      <c r="D621" s="24"/>
      <c r="E621" s="25"/>
      <c r="F621" s="25"/>
      <c r="G621" s="58"/>
      <c r="H621" s="58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4.25" customHeight="1" x14ac:dyDescent="0.25">
      <c r="A622" s="23"/>
      <c r="B622" s="23"/>
      <c r="C622" s="51"/>
      <c r="D622" s="24"/>
      <c r="E622" s="25"/>
      <c r="F622" s="25"/>
      <c r="G622" s="58"/>
      <c r="H622" s="58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4.25" customHeight="1" x14ac:dyDescent="0.25">
      <c r="A623" s="23"/>
      <c r="B623" s="23"/>
      <c r="C623" s="51"/>
      <c r="D623" s="24"/>
      <c r="E623" s="25"/>
      <c r="F623" s="25"/>
      <c r="G623" s="58"/>
      <c r="H623" s="58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4.25" customHeight="1" x14ac:dyDescent="0.25">
      <c r="A624" s="23"/>
      <c r="B624" s="23"/>
      <c r="C624" s="51"/>
      <c r="D624" s="24"/>
      <c r="E624" s="25"/>
      <c r="F624" s="25"/>
      <c r="G624" s="58"/>
      <c r="H624" s="58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4.25" customHeight="1" x14ac:dyDescent="0.25">
      <c r="A625" s="23"/>
      <c r="B625" s="23"/>
      <c r="C625" s="51"/>
      <c r="D625" s="24"/>
      <c r="E625" s="25"/>
      <c r="F625" s="25"/>
      <c r="G625" s="58"/>
      <c r="H625" s="58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4.25" customHeight="1" x14ac:dyDescent="0.25">
      <c r="A626" s="23"/>
      <c r="B626" s="23"/>
      <c r="C626" s="51"/>
      <c r="D626" s="24"/>
      <c r="E626" s="25"/>
      <c r="F626" s="25"/>
      <c r="G626" s="58"/>
      <c r="H626" s="58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4.25" customHeight="1" x14ac:dyDescent="0.25">
      <c r="A627" s="23"/>
      <c r="B627" s="23"/>
      <c r="C627" s="51"/>
      <c r="D627" s="24"/>
      <c r="E627" s="25"/>
      <c r="F627" s="25"/>
      <c r="G627" s="58"/>
      <c r="H627" s="58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4.25" customHeight="1" x14ac:dyDescent="0.25">
      <c r="A628" s="23"/>
      <c r="B628" s="23"/>
      <c r="C628" s="51"/>
      <c r="D628" s="24"/>
      <c r="E628" s="25"/>
      <c r="F628" s="25"/>
      <c r="G628" s="58"/>
      <c r="H628" s="58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4.25" customHeight="1" x14ac:dyDescent="0.25">
      <c r="A629" s="23"/>
      <c r="B629" s="23"/>
      <c r="C629" s="51"/>
      <c r="D629" s="24"/>
      <c r="E629" s="25"/>
      <c r="F629" s="25"/>
      <c r="G629" s="58"/>
      <c r="H629" s="58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4.25" customHeight="1" x14ac:dyDescent="0.25">
      <c r="A630" s="23"/>
      <c r="B630" s="23"/>
      <c r="C630" s="51"/>
      <c r="D630" s="24"/>
      <c r="E630" s="25"/>
      <c r="F630" s="25"/>
      <c r="G630" s="58"/>
      <c r="H630" s="58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4.25" customHeight="1" x14ac:dyDescent="0.25">
      <c r="A631" s="23"/>
      <c r="B631" s="23"/>
      <c r="C631" s="51"/>
      <c r="D631" s="24"/>
      <c r="E631" s="25"/>
      <c r="F631" s="25"/>
      <c r="G631" s="58"/>
      <c r="H631" s="58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4.25" customHeight="1" x14ac:dyDescent="0.25">
      <c r="A632" s="23"/>
      <c r="B632" s="23"/>
      <c r="C632" s="51"/>
      <c r="D632" s="24"/>
      <c r="E632" s="25"/>
      <c r="F632" s="25"/>
      <c r="G632" s="58"/>
      <c r="H632" s="58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4.25" customHeight="1" x14ac:dyDescent="0.25">
      <c r="A633" s="23"/>
      <c r="B633" s="23"/>
      <c r="C633" s="51"/>
      <c r="D633" s="24"/>
      <c r="E633" s="25"/>
      <c r="F633" s="25"/>
      <c r="G633" s="58"/>
      <c r="H633" s="58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4.25" customHeight="1" x14ac:dyDescent="0.25">
      <c r="A634" s="23"/>
      <c r="B634" s="23"/>
      <c r="C634" s="51"/>
      <c r="D634" s="24"/>
      <c r="E634" s="25"/>
      <c r="F634" s="25"/>
      <c r="G634" s="58"/>
      <c r="H634" s="58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4.25" customHeight="1" x14ac:dyDescent="0.25">
      <c r="A635" s="23"/>
      <c r="B635" s="23"/>
      <c r="C635" s="51"/>
      <c r="D635" s="24"/>
      <c r="E635" s="25"/>
      <c r="F635" s="25"/>
      <c r="G635" s="58"/>
      <c r="H635" s="58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4.25" customHeight="1" x14ac:dyDescent="0.25">
      <c r="A636" s="23"/>
      <c r="B636" s="23"/>
      <c r="C636" s="51"/>
      <c r="D636" s="24"/>
      <c r="E636" s="25"/>
      <c r="F636" s="25"/>
      <c r="G636" s="58"/>
      <c r="H636" s="58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4.25" customHeight="1" x14ac:dyDescent="0.25">
      <c r="A637" s="23"/>
      <c r="B637" s="23"/>
      <c r="C637" s="51"/>
      <c r="D637" s="24"/>
      <c r="E637" s="25"/>
      <c r="F637" s="25"/>
      <c r="G637" s="58"/>
      <c r="H637" s="58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4.25" customHeight="1" x14ac:dyDescent="0.25">
      <c r="A638" s="23"/>
      <c r="B638" s="23"/>
      <c r="C638" s="51"/>
      <c r="D638" s="24"/>
      <c r="E638" s="25"/>
      <c r="F638" s="25"/>
      <c r="G638" s="58"/>
      <c r="H638" s="58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4.25" customHeight="1" x14ac:dyDescent="0.25">
      <c r="A639" s="23"/>
      <c r="B639" s="23"/>
      <c r="C639" s="51"/>
      <c r="D639" s="24"/>
      <c r="E639" s="25"/>
      <c r="F639" s="25"/>
      <c r="G639" s="58"/>
      <c r="H639" s="58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4.25" customHeight="1" x14ac:dyDescent="0.25">
      <c r="A640" s="23"/>
      <c r="B640" s="23"/>
      <c r="C640" s="51"/>
      <c r="D640" s="24"/>
      <c r="E640" s="25"/>
      <c r="F640" s="25"/>
      <c r="G640" s="58"/>
      <c r="H640" s="58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4.25" customHeight="1" x14ac:dyDescent="0.25">
      <c r="A641" s="23"/>
      <c r="B641" s="23"/>
      <c r="C641" s="51"/>
      <c r="D641" s="24"/>
      <c r="E641" s="25"/>
      <c r="F641" s="25"/>
      <c r="G641" s="58"/>
      <c r="H641" s="58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4.25" customHeight="1" x14ac:dyDescent="0.25">
      <c r="A642" s="23"/>
      <c r="B642" s="23"/>
      <c r="C642" s="51"/>
      <c r="D642" s="24"/>
      <c r="E642" s="25"/>
      <c r="F642" s="25"/>
      <c r="G642" s="58"/>
      <c r="H642" s="58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4.25" customHeight="1" x14ac:dyDescent="0.25">
      <c r="A643" s="23"/>
      <c r="B643" s="23"/>
      <c r="C643" s="51"/>
      <c r="D643" s="24"/>
      <c r="E643" s="25"/>
      <c r="F643" s="25"/>
      <c r="G643" s="58"/>
      <c r="H643" s="58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4.25" customHeight="1" x14ac:dyDescent="0.25">
      <c r="A644" s="23"/>
      <c r="B644" s="23"/>
      <c r="C644" s="51"/>
      <c r="D644" s="24"/>
      <c r="E644" s="25"/>
      <c r="F644" s="25"/>
      <c r="G644" s="58"/>
      <c r="H644" s="58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4.25" customHeight="1" x14ac:dyDescent="0.25">
      <c r="A645" s="23"/>
      <c r="B645" s="23"/>
      <c r="C645" s="51"/>
      <c r="D645" s="24"/>
      <c r="E645" s="25"/>
      <c r="F645" s="25"/>
      <c r="G645" s="58"/>
      <c r="H645" s="58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4.25" customHeight="1" x14ac:dyDescent="0.25">
      <c r="A646" s="23"/>
      <c r="B646" s="23"/>
      <c r="C646" s="51"/>
      <c r="D646" s="24"/>
      <c r="E646" s="25"/>
      <c r="F646" s="25"/>
      <c r="G646" s="58"/>
      <c r="H646" s="58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4.25" customHeight="1" x14ac:dyDescent="0.25">
      <c r="A647" s="23"/>
      <c r="B647" s="23"/>
      <c r="C647" s="51"/>
      <c r="D647" s="24"/>
      <c r="E647" s="25"/>
      <c r="F647" s="25"/>
      <c r="G647" s="58"/>
      <c r="H647" s="58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4.25" customHeight="1" x14ac:dyDescent="0.25">
      <c r="A648" s="23"/>
      <c r="B648" s="23"/>
      <c r="C648" s="51"/>
      <c r="D648" s="24"/>
      <c r="E648" s="25"/>
      <c r="F648" s="25"/>
      <c r="G648" s="58"/>
      <c r="H648" s="58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4.25" customHeight="1" x14ac:dyDescent="0.25">
      <c r="A649" s="23"/>
      <c r="B649" s="23"/>
      <c r="C649" s="51"/>
      <c r="D649" s="24"/>
      <c r="E649" s="25"/>
      <c r="F649" s="25"/>
      <c r="G649" s="58"/>
      <c r="H649" s="58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4.25" customHeight="1" x14ac:dyDescent="0.25">
      <c r="A650" s="23"/>
      <c r="B650" s="23"/>
      <c r="C650" s="51"/>
      <c r="D650" s="24"/>
      <c r="E650" s="25"/>
      <c r="F650" s="25"/>
      <c r="G650" s="58"/>
      <c r="H650" s="58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4.25" customHeight="1" x14ac:dyDescent="0.25">
      <c r="A651" s="23"/>
      <c r="B651" s="23"/>
      <c r="C651" s="51"/>
      <c r="D651" s="24"/>
      <c r="E651" s="25"/>
      <c r="F651" s="25"/>
      <c r="G651" s="58"/>
      <c r="H651" s="58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4.25" customHeight="1" x14ac:dyDescent="0.25">
      <c r="A652" s="23"/>
      <c r="B652" s="23"/>
      <c r="C652" s="51"/>
      <c r="D652" s="24"/>
      <c r="E652" s="25"/>
      <c r="F652" s="25"/>
      <c r="G652" s="58"/>
      <c r="H652" s="58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4.25" customHeight="1" x14ac:dyDescent="0.25">
      <c r="A653" s="23"/>
      <c r="B653" s="23"/>
      <c r="C653" s="51"/>
      <c r="D653" s="24"/>
      <c r="E653" s="25"/>
      <c r="F653" s="25"/>
      <c r="G653" s="58"/>
      <c r="H653" s="58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4.25" customHeight="1" x14ac:dyDescent="0.25">
      <c r="A654" s="23"/>
      <c r="B654" s="23"/>
      <c r="C654" s="51"/>
      <c r="D654" s="24"/>
      <c r="E654" s="25"/>
      <c r="F654" s="25"/>
      <c r="G654" s="58"/>
      <c r="H654" s="58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4.25" customHeight="1" x14ac:dyDescent="0.25">
      <c r="A655" s="23"/>
      <c r="B655" s="23"/>
      <c r="C655" s="51"/>
      <c r="D655" s="24"/>
      <c r="E655" s="25"/>
      <c r="F655" s="25"/>
      <c r="G655" s="58"/>
      <c r="H655" s="58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4.25" customHeight="1" x14ac:dyDescent="0.25">
      <c r="A656" s="23"/>
      <c r="B656" s="23"/>
      <c r="C656" s="51"/>
      <c r="D656" s="24"/>
      <c r="E656" s="25"/>
      <c r="F656" s="25"/>
      <c r="G656" s="58"/>
      <c r="H656" s="58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4.25" customHeight="1" x14ac:dyDescent="0.25">
      <c r="A657" s="23"/>
      <c r="B657" s="23"/>
      <c r="C657" s="51"/>
      <c r="D657" s="24"/>
      <c r="E657" s="25"/>
      <c r="F657" s="25"/>
      <c r="G657" s="58"/>
      <c r="H657" s="58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4.25" customHeight="1" x14ac:dyDescent="0.25">
      <c r="A658" s="23"/>
      <c r="B658" s="23"/>
      <c r="C658" s="51"/>
      <c r="D658" s="24"/>
      <c r="E658" s="25"/>
      <c r="F658" s="25"/>
      <c r="G658" s="58"/>
      <c r="H658" s="58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4.25" customHeight="1" x14ac:dyDescent="0.25">
      <c r="A659" s="23"/>
      <c r="B659" s="23"/>
      <c r="C659" s="51"/>
      <c r="D659" s="24"/>
      <c r="E659" s="25"/>
      <c r="F659" s="25"/>
      <c r="G659" s="58"/>
      <c r="H659" s="58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4.25" customHeight="1" x14ac:dyDescent="0.25">
      <c r="A660" s="23"/>
      <c r="B660" s="23"/>
      <c r="C660" s="51"/>
      <c r="D660" s="24"/>
      <c r="E660" s="25"/>
      <c r="F660" s="25"/>
      <c r="G660" s="58"/>
      <c r="H660" s="58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4.25" customHeight="1" x14ac:dyDescent="0.25">
      <c r="A661" s="23"/>
      <c r="B661" s="23"/>
      <c r="C661" s="51"/>
      <c r="D661" s="24"/>
      <c r="E661" s="25"/>
      <c r="F661" s="25"/>
      <c r="G661" s="58"/>
      <c r="H661" s="58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4.25" customHeight="1" x14ac:dyDescent="0.25">
      <c r="A662" s="23"/>
      <c r="B662" s="23"/>
      <c r="C662" s="51"/>
      <c r="D662" s="24"/>
      <c r="E662" s="25"/>
      <c r="F662" s="25"/>
      <c r="G662" s="58"/>
      <c r="H662" s="58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4.25" customHeight="1" x14ac:dyDescent="0.25">
      <c r="A663" s="23"/>
      <c r="B663" s="23"/>
      <c r="C663" s="51"/>
      <c r="D663" s="24"/>
      <c r="E663" s="25"/>
      <c r="F663" s="25"/>
      <c r="G663" s="58"/>
      <c r="H663" s="58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4.25" customHeight="1" x14ac:dyDescent="0.25">
      <c r="A664" s="23"/>
      <c r="B664" s="23"/>
      <c r="C664" s="51"/>
      <c r="D664" s="24"/>
      <c r="E664" s="25"/>
      <c r="F664" s="25"/>
      <c r="G664" s="58"/>
      <c r="H664" s="58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4.25" customHeight="1" x14ac:dyDescent="0.25">
      <c r="A665" s="23"/>
      <c r="B665" s="23"/>
      <c r="C665" s="51"/>
      <c r="D665" s="24"/>
      <c r="E665" s="25"/>
      <c r="F665" s="25"/>
      <c r="G665" s="58"/>
      <c r="H665" s="58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4.25" customHeight="1" x14ac:dyDescent="0.25">
      <c r="A666" s="23"/>
      <c r="B666" s="23"/>
      <c r="C666" s="51"/>
      <c r="D666" s="24"/>
      <c r="E666" s="25"/>
      <c r="F666" s="25"/>
      <c r="G666" s="58"/>
      <c r="H666" s="58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4.25" customHeight="1" x14ac:dyDescent="0.25">
      <c r="A667" s="23"/>
      <c r="B667" s="23"/>
      <c r="C667" s="51"/>
      <c r="D667" s="24"/>
      <c r="E667" s="25"/>
      <c r="F667" s="25"/>
      <c r="G667" s="58"/>
      <c r="H667" s="58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4.25" customHeight="1" x14ac:dyDescent="0.25">
      <c r="A668" s="23"/>
      <c r="B668" s="23"/>
      <c r="C668" s="51"/>
      <c r="D668" s="24"/>
      <c r="E668" s="25"/>
      <c r="F668" s="25"/>
      <c r="G668" s="58"/>
      <c r="H668" s="58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4.25" customHeight="1" x14ac:dyDescent="0.25">
      <c r="A669" s="23"/>
      <c r="B669" s="23"/>
      <c r="C669" s="51"/>
      <c r="D669" s="24"/>
      <c r="E669" s="25"/>
      <c r="F669" s="25"/>
      <c r="G669" s="58"/>
      <c r="H669" s="58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4.25" customHeight="1" x14ac:dyDescent="0.25">
      <c r="A670" s="23"/>
      <c r="B670" s="23"/>
      <c r="C670" s="51"/>
      <c r="D670" s="24"/>
      <c r="E670" s="25"/>
      <c r="F670" s="25"/>
      <c r="G670" s="58"/>
      <c r="H670" s="58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4.25" customHeight="1" x14ac:dyDescent="0.25">
      <c r="A671" s="23"/>
      <c r="B671" s="23"/>
      <c r="C671" s="51"/>
      <c r="D671" s="24"/>
      <c r="E671" s="25"/>
      <c r="F671" s="25"/>
      <c r="G671" s="58"/>
      <c r="H671" s="58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4.25" customHeight="1" x14ac:dyDescent="0.25">
      <c r="A672" s="23"/>
      <c r="B672" s="23"/>
      <c r="C672" s="51"/>
      <c r="D672" s="24"/>
      <c r="E672" s="25"/>
      <c r="F672" s="25"/>
      <c r="G672" s="58"/>
      <c r="H672" s="58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4.25" customHeight="1" x14ac:dyDescent="0.25">
      <c r="A673" s="23"/>
      <c r="B673" s="23"/>
      <c r="C673" s="51"/>
      <c r="D673" s="24"/>
      <c r="E673" s="25"/>
      <c r="F673" s="25"/>
      <c r="G673" s="58"/>
      <c r="H673" s="58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4.25" customHeight="1" x14ac:dyDescent="0.25">
      <c r="A674" s="23"/>
      <c r="B674" s="23"/>
      <c r="C674" s="51"/>
      <c r="D674" s="24"/>
      <c r="E674" s="25"/>
      <c r="F674" s="25"/>
      <c r="G674" s="58"/>
      <c r="H674" s="58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4.25" customHeight="1" x14ac:dyDescent="0.25">
      <c r="A675" s="23"/>
      <c r="B675" s="23"/>
      <c r="C675" s="51"/>
      <c r="D675" s="24"/>
      <c r="E675" s="25"/>
      <c r="F675" s="25"/>
      <c r="G675" s="58"/>
      <c r="H675" s="58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4.25" customHeight="1" x14ac:dyDescent="0.25">
      <c r="A676" s="23"/>
      <c r="B676" s="23"/>
      <c r="C676" s="51"/>
      <c r="D676" s="24"/>
      <c r="E676" s="25"/>
      <c r="F676" s="25"/>
      <c r="G676" s="58"/>
      <c r="H676" s="58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4.25" customHeight="1" x14ac:dyDescent="0.25">
      <c r="A677" s="23"/>
      <c r="B677" s="23"/>
      <c r="C677" s="51"/>
      <c r="D677" s="24"/>
      <c r="E677" s="25"/>
      <c r="F677" s="25"/>
      <c r="G677" s="58"/>
      <c r="H677" s="58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4.25" customHeight="1" x14ac:dyDescent="0.25">
      <c r="A678" s="23"/>
      <c r="B678" s="23"/>
      <c r="C678" s="51"/>
      <c r="D678" s="24"/>
      <c r="E678" s="25"/>
      <c r="F678" s="25"/>
      <c r="G678" s="58"/>
      <c r="H678" s="58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4.25" customHeight="1" x14ac:dyDescent="0.25">
      <c r="A679" s="23"/>
      <c r="B679" s="23"/>
      <c r="C679" s="51"/>
      <c r="D679" s="24"/>
      <c r="E679" s="25"/>
      <c r="F679" s="25"/>
      <c r="G679" s="58"/>
      <c r="H679" s="58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4.25" customHeight="1" x14ac:dyDescent="0.25">
      <c r="A680" s="23"/>
      <c r="B680" s="23"/>
      <c r="C680" s="51"/>
      <c r="D680" s="24"/>
      <c r="E680" s="25"/>
      <c r="F680" s="25"/>
      <c r="G680" s="58"/>
      <c r="H680" s="58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4.25" customHeight="1" x14ac:dyDescent="0.25">
      <c r="A681" s="23"/>
      <c r="B681" s="23"/>
      <c r="C681" s="51"/>
      <c r="D681" s="24"/>
      <c r="E681" s="25"/>
      <c r="F681" s="25"/>
      <c r="G681" s="58"/>
      <c r="H681" s="58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4.25" customHeight="1" x14ac:dyDescent="0.25">
      <c r="A682" s="23"/>
      <c r="B682" s="23"/>
      <c r="C682" s="51"/>
      <c r="D682" s="24"/>
      <c r="E682" s="25"/>
      <c r="F682" s="25"/>
      <c r="G682" s="58"/>
      <c r="H682" s="58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4.25" customHeight="1" x14ac:dyDescent="0.25">
      <c r="A683" s="23"/>
      <c r="B683" s="23"/>
      <c r="C683" s="51"/>
      <c r="D683" s="24"/>
      <c r="E683" s="25"/>
      <c r="F683" s="25"/>
      <c r="G683" s="58"/>
      <c r="H683" s="58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4.25" customHeight="1" x14ac:dyDescent="0.25">
      <c r="A684" s="23"/>
      <c r="B684" s="23"/>
      <c r="C684" s="51"/>
      <c r="D684" s="24"/>
      <c r="E684" s="25"/>
      <c r="F684" s="25"/>
      <c r="G684" s="58"/>
      <c r="H684" s="58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4.25" customHeight="1" x14ac:dyDescent="0.25">
      <c r="A685" s="23"/>
      <c r="B685" s="23"/>
      <c r="C685" s="51"/>
      <c r="D685" s="24"/>
      <c r="E685" s="25"/>
      <c r="F685" s="25"/>
      <c r="G685" s="58"/>
      <c r="H685" s="58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4.25" customHeight="1" x14ac:dyDescent="0.25">
      <c r="A686" s="23"/>
      <c r="B686" s="23"/>
      <c r="C686" s="51"/>
      <c r="D686" s="24"/>
      <c r="E686" s="25"/>
      <c r="F686" s="25"/>
      <c r="G686" s="58"/>
      <c r="H686" s="58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4.25" customHeight="1" x14ac:dyDescent="0.25">
      <c r="A687" s="23"/>
      <c r="B687" s="23"/>
      <c r="C687" s="51"/>
      <c r="D687" s="24"/>
      <c r="E687" s="25"/>
      <c r="F687" s="25"/>
      <c r="G687" s="58"/>
      <c r="H687" s="58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4.25" customHeight="1" x14ac:dyDescent="0.25">
      <c r="A688" s="23"/>
      <c r="B688" s="23"/>
      <c r="C688" s="51"/>
      <c r="D688" s="24"/>
      <c r="E688" s="25"/>
      <c r="F688" s="25"/>
      <c r="G688" s="58"/>
      <c r="H688" s="58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4.25" customHeight="1" x14ac:dyDescent="0.25">
      <c r="A689" s="23"/>
      <c r="B689" s="23"/>
      <c r="C689" s="51"/>
      <c r="D689" s="24"/>
      <c r="E689" s="25"/>
      <c r="F689" s="25"/>
      <c r="G689" s="58"/>
      <c r="H689" s="58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4.25" customHeight="1" x14ac:dyDescent="0.25">
      <c r="A690" s="23"/>
      <c r="B690" s="23"/>
      <c r="C690" s="51"/>
      <c r="D690" s="24"/>
      <c r="E690" s="25"/>
      <c r="F690" s="25"/>
      <c r="G690" s="58"/>
      <c r="H690" s="58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4.25" customHeight="1" x14ac:dyDescent="0.25">
      <c r="A691" s="23"/>
      <c r="B691" s="23"/>
      <c r="C691" s="51"/>
      <c r="D691" s="24"/>
      <c r="E691" s="25"/>
      <c r="F691" s="25"/>
      <c r="G691" s="58"/>
      <c r="H691" s="58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4.25" customHeight="1" x14ac:dyDescent="0.25">
      <c r="A692" s="23"/>
      <c r="B692" s="23"/>
      <c r="C692" s="51"/>
      <c r="D692" s="24"/>
      <c r="E692" s="25"/>
      <c r="F692" s="25"/>
      <c r="G692" s="58"/>
      <c r="H692" s="58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4.25" customHeight="1" x14ac:dyDescent="0.25">
      <c r="A693" s="23"/>
      <c r="B693" s="23"/>
      <c r="C693" s="51"/>
      <c r="D693" s="24"/>
      <c r="E693" s="25"/>
      <c r="F693" s="25"/>
      <c r="G693" s="58"/>
      <c r="H693" s="58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4.25" customHeight="1" x14ac:dyDescent="0.25">
      <c r="A694" s="23"/>
      <c r="B694" s="23"/>
      <c r="C694" s="51"/>
      <c r="D694" s="24"/>
      <c r="E694" s="25"/>
      <c r="F694" s="25"/>
      <c r="G694" s="58"/>
      <c r="H694" s="58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4.25" customHeight="1" x14ac:dyDescent="0.25">
      <c r="A695" s="23"/>
      <c r="B695" s="23"/>
      <c r="C695" s="51"/>
      <c r="D695" s="24"/>
      <c r="E695" s="25"/>
      <c r="F695" s="25"/>
      <c r="G695" s="58"/>
      <c r="H695" s="58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4.25" customHeight="1" x14ac:dyDescent="0.25">
      <c r="A696" s="23"/>
      <c r="B696" s="23"/>
      <c r="C696" s="51"/>
      <c r="D696" s="24"/>
      <c r="E696" s="25"/>
      <c r="F696" s="25"/>
      <c r="G696" s="58"/>
      <c r="H696" s="58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4.25" customHeight="1" x14ac:dyDescent="0.25">
      <c r="A697" s="23"/>
      <c r="B697" s="23"/>
      <c r="C697" s="51"/>
      <c r="D697" s="24"/>
      <c r="E697" s="25"/>
      <c r="F697" s="25"/>
      <c r="G697" s="58"/>
      <c r="H697" s="58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4.25" customHeight="1" x14ac:dyDescent="0.25">
      <c r="A698" s="23"/>
      <c r="B698" s="23"/>
      <c r="C698" s="51"/>
      <c r="D698" s="24"/>
      <c r="E698" s="25"/>
      <c r="F698" s="25"/>
      <c r="G698" s="58"/>
      <c r="H698" s="58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4.25" customHeight="1" x14ac:dyDescent="0.25">
      <c r="A699" s="23"/>
      <c r="B699" s="23"/>
      <c r="C699" s="51"/>
      <c r="D699" s="24"/>
      <c r="E699" s="25"/>
      <c r="F699" s="25"/>
      <c r="G699" s="58"/>
      <c r="H699" s="58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4.25" customHeight="1" x14ac:dyDescent="0.25">
      <c r="A700" s="23"/>
      <c r="B700" s="23"/>
      <c r="C700" s="51"/>
      <c r="D700" s="24"/>
      <c r="E700" s="25"/>
      <c r="F700" s="25"/>
      <c r="G700" s="58"/>
      <c r="H700" s="58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4.25" customHeight="1" x14ac:dyDescent="0.25">
      <c r="A701" s="23"/>
      <c r="B701" s="23"/>
      <c r="C701" s="51"/>
      <c r="D701" s="24"/>
      <c r="E701" s="25"/>
      <c r="F701" s="25"/>
      <c r="G701" s="58"/>
      <c r="H701" s="58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4.25" customHeight="1" x14ac:dyDescent="0.25">
      <c r="A702" s="23"/>
      <c r="B702" s="23"/>
      <c r="C702" s="51"/>
      <c r="D702" s="24"/>
      <c r="E702" s="25"/>
      <c r="F702" s="25"/>
      <c r="G702" s="58"/>
      <c r="H702" s="58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4.25" customHeight="1" x14ac:dyDescent="0.25">
      <c r="A703" s="23"/>
      <c r="B703" s="23"/>
      <c r="C703" s="51"/>
      <c r="D703" s="24"/>
      <c r="E703" s="25"/>
      <c r="F703" s="25"/>
      <c r="G703" s="58"/>
      <c r="H703" s="58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4.25" customHeight="1" x14ac:dyDescent="0.25">
      <c r="A704" s="23"/>
      <c r="B704" s="23"/>
      <c r="C704" s="51"/>
      <c r="D704" s="24"/>
      <c r="E704" s="25"/>
      <c r="F704" s="25"/>
      <c r="G704" s="58"/>
      <c r="H704" s="58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4.25" customHeight="1" x14ac:dyDescent="0.25">
      <c r="A705" s="23"/>
      <c r="B705" s="23"/>
      <c r="C705" s="51"/>
      <c r="D705" s="24"/>
      <c r="E705" s="25"/>
      <c r="F705" s="25"/>
      <c r="G705" s="58"/>
      <c r="H705" s="58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4.25" customHeight="1" x14ac:dyDescent="0.25">
      <c r="A706" s="23"/>
      <c r="B706" s="23"/>
      <c r="C706" s="51"/>
      <c r="D706" s="24"/>
      <c r="E706" s="25"/>
      <c r="F706" s="25"/>
      <c r="G706" s="58"/>
      <c r="H706" s="58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4.25" customHeight="1" x14ac:dyDescent="0.25">
      <c r="A707" s="23"/>
      <c r="B707" s="23"/>
      <c r="C707" s="51"/>
      <c r="D707" s="24"/>
      <c r="E707" s="25"/>
      <c r="F707" s="25"/>
      <c r="G707" s="58"/>
      <c r="H707" s="58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4.25" customHeight="1" x14ac:dyDescent="0.25">
      <c r="A708" s="23"/>
      <c r="B708" s="23"/>
      <c r="C708" s="51"/>
      <c r="D708" s="24"/>
      <c r="E708" s="25"/>
      <c r="F708" s="25"/>
      <c r="G708" s="58"/>
      <c r="H708" s="58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4.25" customHeight="1" x14ac:dyDescent="0.25">
      <c r="A709" s="23"/>
      <c r="B709" s="23"/>
      <c r="C709" s="51"/>
      <c r="D709" s="24"/>
      <c r="E709" s="25"/>
      <c r="F709" s="25"/>
      <c r="G709" s="58"/>
      <c r="H709" s="58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4.25" customHeight="1" x14ac:dyDescent="0.25">
      <c r="A710" s="23"/>
      <c r="B710" s="23"/>
      <c r="C710" s="51"/>
      <c r="D710" s="24"/>
      <c r="E710" s="25"/>
      <c r="F710" s="25"/>
      <c r="G710" s="58"/>
      <c r="H710" s="58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4.25" customHeight="1" x14ac:dyDescent="0.25">
      <c r="A711" s="23"/>
      <c r="B711" s="23"/>
      <c r="C711" s="51"/>
      <c r="D711" s="24"/>
      <c r="E711" s="25"/>
      <c r="F711" s="25"/>
      <c r="G711" s="58"/>
      <c r="H711" s="58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4.25" customHeight="1" x14ac:dyDescent="0.25">
      <c r="A712" s="23"/>
      <c r="B712" s="23"/>
      <c r="C712" s="51"/>
      <c r="D712" s="24"/>
      <c r="E712" s="25"/>
      <c r="F712" s="25"/>
      <c r="G712" s="58"/>
      <c r="H712" s="58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4.25" customHeight="1" x14ac:dyDescent="0.25">
      <c r="A713" s="23"/>
      <c r="B713" s="23"/>
      <c r="C713" s="51"/>
      <c r="D713" s="24"/>
      <c r="E713" s="25"/>
      <c r="F713" s="25"/>
      <c r="G713" s="58"/>
      <c r="H713" s="58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4.25" customHeight="1" x14ac:dyDescent="0.25">
      <c r="A714" s="23"/>
      <c r="B714" s="23"/>
      <c r="C714" s="51"/>
      <c r="D714" s="24"/>
      <c r="E714" s="25"/>
      <c r="F714" s="25"/>
      <c r="G714" s="58"/>
      <c r="H714" s="58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4.25" customHeight="1" x14ac:dyDescent="0.25">
      <c r="A715" s="23"/>
      <c r="B715" s="23"/>
      <c r="C715" s="51"/>
      <c r="D715" s="24"/>
      <c r="E715" s="25"/>
      <c r="F715" s="25"/>
      <c r="G715" s="58"/>
      <c r="H715" s="58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4.25" customHeight="1" x14ac:dyDescent="0.25">
      <c r="A716" s="23"/>
      <c r="B716" s="23"/>
      <c r="C716" s="51"/>
      <c r="D716" s="24"/>
      <c r="E716" s="25"/>
      <c r="F716" s="25"/>
      <c r="G716" s="58"/>
      <c r="H716" s="58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4.25" customHeight="1" x14ac:dyDescent="0.25">
      <c r="A717" s="23"/>
      <c r="B717" s="23"/>
      <c r="C717" s="51"/>
      <c r="D717" s="24"/>
      <c r="E717" s="25"/>
      <c r="F717" s="25"/>
      <c r="G717" s="58"/>
      <c r="H717" s="58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4.25" customHeight="1" x14ac:dyDescent="0.25">
      <c r="A718" s="23"/>
      <c r="B718" s="23"/>
      <c r="C718" s="51"/>
      <c r="D718" s="24"/>
      <c r="E718" s="25"/>
      <c r="F718" s="25"/>
      <c r="G718" s="58"/>
      <c r="H718" s="58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4.25" customHeight="1" x14ac:dyDescent="0.25">
      <c r="A719" s="23"/>
      <c r="B719" s="23"/>
      <c r="C719" s="51"/>
      <c r="D719" s="24"/>
      <c r="E719" s="25"/>
      <c r="F719" s="25"/>
      <c r="G719" s="58"/>
      <c r="H719" s="58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4.25" customHeight="1" x14ac:dyDescent="0.25">
      <c r="A720" s="23"/>
      <c r="B720" s="23"/>
      <c r="C720" s="51"/>
      <c r="D720" s="24"/>
      <c r="E720" s="25"/>
      <c r="F720" s="25"/>
      <c r="G720" s="58"/>
      <c r="H720" s="58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4.25" customHeight="1" x14ac:dyDescent="0.25">
      <c r="A721" s="23"/>
      <c r="B721" s="23"/>
      <c r="C721" s="51"/>
      <c r="D721" s="24"/>
      <c r="E721" s="25"/>
      <c r="F721" s="25"/>
      <c r="G721" s="58"/>
      <c r="H721" s="58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4.25" customHeight="1" x14ac:dyDescent="0.25">
      <c r="A722" s="23"/>
      <c r="B722" s="23"/>
      <c r="C722" s="51"/>
      <c r="D722" s="24"/>
      <c r="E722" s="25"/>
      <c r="F722" s="25"/>
      <c r="G722" s="58"/>
      <c r="H722" s="58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4.25" customHeight="1" x14ac:dyDescent="0.25">
      <c r="A723" s="23"/>
      <c r="B723" s="23"/>
      <c r="C723" s="51"/>
      <c r="D723" s="24"/>
      <c r="E723" s="25"/>
      <c r="F723" s="25"/>
      <c r="G723" s="58"/>
      <c r="H723" s="58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4.25" customHeight="1" x14ac:dyDescent="0.25">
      <c r="A724" s="23"/>
      <c r="B724" s="23"/>
      <c r="C724" s="51"/>
      <c r="D724" s="24"/>
      <c r="E724" s="25"/>
      <c r="F724" s="25"/>
      <c r="G724" s="58"/>
      <c r="H724" s="58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4.25" customHeight="1" x14ac:dyDescent="0.25">
      <c r="A725" s="23"/>
      <c r="B725" s="23"/>
      <c r="C725" s="51"/>
      <c r="D725" s="24"/>
      <c r="E725" s="25"/>
      <c r="F725" s="25"/>
      <c r="G725" s="58"/>
      <c r="H725" s="58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4.25" customHeight="1" x14ac:dyDescent="0.25">
      <c r="A726" s="23"/>
      <c r="B726" s="23"/>
      <c r="C726" s="51"/>
      <c r="D726" s="24"/>
      <c r="E726" s="25"/>
      <c r="F726" s="25"/>
      <c r="G726" s="58"/>
      <c r="H726" s="58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4.25" customHeight="1" x14ac:dyDescent="0.25">
      <c r="A727" s="23"/>
      <c r="B727" s="23"/>
      <c r="C727" s="51"/>
      <c r="D727" s="24"/>
      <c r="E727" s="25"/>
      <c r="F727" s="25"/>
      <c r="G727" s="58"/>
      <c r="H727" s="58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4.25" customHeight="1" x14ac:dyDescent="0.25">
      <c r="A728" s="23"/>
      <c r="B728" s="23"/>
      <c r="C728" s="51"/>
      <c r="D728" s="24"/>
      <c r="E728" s="25"/>
      <c r="F728" s="25"/>
      <c r="G728" s="58"/>
      <c r="H728" s="58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4.25" customHeight="1" x14ac:dyDescent="0.25">
      <c r="A729" s="23"/>
      <c r="B729" s="23"/>
      <c r="C729" s="51"/>
      <c r="D729" s="24"/>
      <c r="E729" s="25"/>
      <c r="F729" s="25"/>
      <c r="G729" s="58"/>
      <c r="H729" s="58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4.25" customHeight="1" x14ac:dyDescent="0.25">
      <c r="A730" s="23"/>
      <c r="B730" s="23"/>
      <c r="C730" s="51"/>
      <c r="D730" s="24"/>
      <c r="E730" s="25"/>
      <c r="F730" s="25"/>
      <c r="G730" s="58"/>
      <c r="H730" s="58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4.25" customHeight="1" x14ac:dyDescent="0.25">
      <c r="A731" s="23"/>
      <c r="B731" s="23"/>
      <c r="C731" s="51"/>
      <c r="D731" s="24"/>
      <c r="E731" s="25"/>
      <c r="F731" s="25"/>
      <c r="G731" s="58"/>
      <c r="H731" s="58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4.25" customHeight="1" x14ac:dyDescent="0.25">
      <c r="A732" s="23"/>
      <c r="B732" s="23"/>
      <c r="C732" s="51"/>
      <c r="D732" s="24"/>
      <c r="E732" s="25"/>
      <c r="F732" s="25"/>
      <c r="G732" s="58"/>
      <c r="H732" s="58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4.25" customHeight="1" x14ac:dyDescent="0.25">
      <c r="A733" s="23"/>
      <c r="B733" s="23"/>
      <c r="C733" s="51"/>
      <c r="D733" s="24"/>
      <c r="E733" s="25"/>
      <c r="F733" s="25"/>
      <c r="G733" s="58"/>
      <c r="H733" s="58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4.25" customHeight="1" x14ac:dyDescent="0.25">
      <c r="A734" s="23"/>
      <c r="B734" s="23"/>
      <c r="C734" s="51"/>
      <c r="D734" s="24"/>
      <c r="E734" s="25"/>
      <c r="F734" s="25"/>
      <c r="G734" s="58"/>
      <c r="H734" s="58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4.25" customHeight="1" x14ac:dyDescent="0.25">
      <c r="A735" s="23"/>
      <c r="B735" s="23"/>
      <c r="C735" s="51"/>
      <c r="D735" s="24"/>
      <c r="E735" s="25"/>
      <c r="F735" s="25"/>
      <c r="G735" s="58"/>
      <c r="H735" s="58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4.25" customHeight="1" x14ac:dyDescent="0.25">
      <c r="A736" s="23"/>
      <c r="B736" s="23"/>
      <c r="C736" s="51"/>
      <c r="D736" s="24"/>
      <c r="E736" s="25"/>
      <c r="F736" s="25"/>
      <c r="G736" s="58"/>
      <c r="H736" s="58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4.25" customHeight="1" x14ac:dyDescent="0.25">
      <c r="A737" s="23"/>
      <c r="B737" s="23"/>
      <c r="C737" s="51"/>
      <c r="D737" s="24"/>
      <c r="E737" s="25"/>
      <c r="F737" s="25"/>
      <c r="G737" s="58"/>
      <c r="H737" s="58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4.25" customHeight="1" x14ac:dyDescent="0.25">
      <c r="A738" s="23"/>
      <c r="B738" s="23"/>
      <c r="C738" s="51"/>
      <c r="D738" s="24"/>
      <c r="E738" s="25"/>
      <c r="F738" s="25"/>
      <c r="G738" s="58"/>
      <c r="H738" s="58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4.25" customHeight="1" x14ac:dyDescent="0.25">
      <c r="A739" s="23"/>
      <c r="B739" s="23"/>
      <c r="C739" s="51"/>
      <c r="D739" s="24"/>
      <c r="E739" s="25"/>
      <c r="F739" s="25"/>
      <c r="G739" s="58"/>
      <c r="H739" s="58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4.25" customHeight="1" x14ac:dyDescent="0.25">
      <c r="A740" s="23"/>
      <c r="B740" s="23"/>
      <c r="C740" s="51"/>
      <c r="D740" s="24"/>
      <c r="E740" s="25"/>
      <c r="F740" s="25"/>
      <c r="G740" s="58"/>
      <c r="H740" s="58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4.25" customHeight="1" x14ac:dyDescent="0.25">
      <c r="A741" s="23"/>
      <c r="B741" s="23"/>
      <c r="C741" s="51"/>
      <c r="D741" s="24"/>
      <c r="E741" s="25"/>
      <c r="F741" s="25"/>
      <c r="G741" s="58"/>
      <c r="H741" s="58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4.25" customHeight="1" x14ac:dyDescent="0.25">
      <c r="A742" s="23"/>
      <c r="B742" s="23"/>
      <c r="C742" s="51"/>
      <c r="D742" s="24"/>
      <c r="E742" s="25"/>
      <c r="F742" s="25"/>
      <c r="G742" s="58"/>
      <c r="H742" s="58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4.25" customHeight="1" x14ac:dyDescent="0.25">
      <c r="A743" s="23"/>
      <c r="B743" s="23"/>
      <c r="C743" s="51"/>
      <c r="D743" s="24"/>
      <c r="E743" s="25"/>
      <c r="F743" s="25"/>
      <c r="G743" s="58"/>
      <c r="H743" s="58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4.25" customHeight="1" x14ac:dyDescent="0.25">
      <c r="A744" s="23"/>
      <c r="B744" s="23"/>
      <c r="C744" s="51"/>
      <c r="D744" s="24"/>
      <c r="E744" s="25"/>
      <c r="F744" s="25"/>
      <c r="G744" s="58"/>
      <c r="H744" s="58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4.25" customHeight="1" x14ac:dyDescent="0.25">
      <c r="A745" s="23"/>
      <c r="B745" s="23"/>
      <c r="C745" s="51"/>
      <c r="D745" s="24"/>
      <c r="E745" s="25"/>
      <c r="F745" s="25"/>
      <c r="G745" s="58"/>
      <c r="H745" s="58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4.25" customHeight="1" x14ac:dyDescent="0.25">
      <c r="A746" s="23"/>
      <c r="B746" s="23"/>
      <c r="C746" s="51"/>
      <c r="D746" s="24"/>
      <c r="E746" s="25"/>
      <c r="F746" s="25"/>
      <c r="G746" s="58"/>
      <c r="H746" s="58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4.25" customHeight="1" x14ac:dyDescent="0.25">
      <c r="A747" s="23"/>
      <c r="B747" s="23"/>
      <c r="C747" s="51"/>
      <c r="D747" s="24"/>
      <c r="E747" s="25"/>
      <c r="F747" s="25"/>
      <c r="G747" s="58"/>
      <c r="H747" s="58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4.25" customHeight="1" x14ac:dyDescent="0.25">
      <c r="A748" s="23"/>
      <c r="B748" s="23"/>
      <c r="C748" s="51"/>
      <c r="D748" s="24"/>
      <c r="E748" s="25"/>
      <c r="F748" s="25"/>
      <c r="G748" s="58"/>
      <c r="H748" s="58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4.25" customHeight="1" x14ac:dyDescent="0.25">
      <c r="A749" s="23"/>
      <c r="B749" s="23"/>
      <c r="C749" s="51"/>
      <c r="D749" s="24"/>
      <c r="E749" s="25"/>
      <c r="F749" s="25"/>
      <c r="G749" s="58"/>
      <c r="H749" s="58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4.25" customHeight="1" x14ac:dyDescent="0.25">
      <c r="A750" s="23"/>
      <c r="B750" s="23"/>
      <c r="C750" s="51"/>
      <c r="D750" s="24"/>
      <c r="E750" s="25"/>
      <c r="F750" s="25"/>
      <c r="G750" s="58"/>
      <c r="H750" s="58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4.25" customHeight="1" x14ac:dyDescent="0.25">
      <c r="A751" s="23"/>
      <c r="B751" s="23"/>
      <c r="C751" s="51"/>
      <c r="D751" s="24"/>
      <c r="E751" s="25"/>
      <c r="F751" s="25"/>
      <c r="G751" s="58"/>
      <c r="H751" s="58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4.25" customHeight="1" x14ac:dyDescent="0.25">
      <c r="A752" s="23"/>
      <c r="B752" s="23"/>
      <c r="C752" s="51"/>
      <c r="D752" s="24"/>
      <c r="E752" s="25"/>
      <c r="F752" s="25"/>
      <c r="G752" s="58"/>
      <c r="H752" s="58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4.25" customHeight="1" x14ac:dyDescent="0.25">
      <c r="A753" s="23"/>
      <c r="B753" s="23"/>
      <c r="C753" s="51"/>
      <c r="D753" s="24"/>
      <c r="E753" s="25"/>
      <c r="F753" s="25"/>
      <c r="G753" s="58"/>
      <c r="H753" s="58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4.25" customHeight="1" x14ac:dyDescent="0.25">
      <c r="A754" s="23"/>
      <c r="B754" s="23"/>
      <c r="C754" s="51"/>
      <c r="D754" s="24"/>
      <c r="E754" s="25"/>
      <c r="F754" s="25"/>
      <c r="G754" s="58"/>
      <c r="H754" s="58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4.25" customHeight="1" x14ac:dyDescent="0.25">
      <c r="A755" s="23"/>
      <c r="B755" s="23"/>
      <c r="C755" s="51"/>
      <c r="D755" s="24"/>
      <c r="E755" s="25"/>
      <c r="F755" s="25"/>
      <c r="G755" s="58"/>
      <c r="H755" s="58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4.25" customHeight="1" x14ac:dyDescent="0.25">
      <c r="A756" s="23"/>
      <c r="B756" s="23"/>
      <c r="C756" s="51"/>
      <c r="D756" s="24"/>
      <c r="E756" s="25"/>
      <c r="F756" s="25"/>
      <c r="G756" s="58"/>
      <c r="H756" s="58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4.25" customHeight="1" x14ac:dyDescent="0.25">
      <c r="A757" s="23"/>
      <c r="B757" s="23"/>
      <c r="C757" s="51"/>
      <c r="D757" s="24"/>
      <c r="E757" s="25"/>
      <c r="F757" s="25"/>
      <c r="G757" s="58"/>
      <c r="H757" s="58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4.25" customHeight="1" x14ac:dyDescent="0.25">
      <c r="A758" s="23"/>
      <c r="B758" s="23"/>
      <c r="C758" s="51"/>
      <c r="D758" s="24"/>
      <c r="E758" s="25"/>
      <c r="F758" s="25"/>
      <c r="G758" s="58"/>
      <c r="H758" s="58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4.25" customHeight="1" x14ac:dyDescent="0.25">
      <c r="A759" s="23"/>
      <c r="B759" s="23"/>
      <c r="C759" s="51"/>
      <c r="D759" s="24"/>
      <c r="E759" s="25"/>
      <c r="F759" s="25"/>
      <c r="G759" s="58"/>
      <c r="H759" s="58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4.25" customHeight="1" x14ac:dyDescent="0.25">
      <c r="A760" s="23"/>
      <c r="B760" s="23"/>
      <c r="C760" s="51"/>
      <c r="D760" s="24"/>
      <c r="E760" s="25"/>
      <c r="F760" s="25"/>
      <c r="G760" s="58"/>
      <c r="H760" s="58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4.25" customHeight="1" x14ac:dyDescent="0.25">
      <c r="A761" s="23"/>
      <c r="B761" s="23"/>
      <c r="C761" s="51"/>
      <c r="D761" s="24"/>
      <c r="E761" s="25"/>
      <c r="F761" s="25"/>
      <c r="G761" s="58"/>
      <c r="H761" s="58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4.25" customHeight="1" x14ac:dyDescent="0.25">
      <c r="A762" s="23"/>
      <c r="B762" s="23"/>
      <c r="C762" s="51"/>
      <c r="D762" s="24"/>
      <c r="E762" s="25"/>
      <c r="F762" s="25"/>
      <c r="G762" s="58"/>
      <c r="H762" s="58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4.25" customHeight="1" x14ac:dyDescent="0.25">
      <c r="A763" s="23"/>
      <c r="B763" s="23"/>
      <c r="C763" s="51"/>
      <c r="D763" s="24"/>
      <c r="E763" s="25"/>
      <c r="F763" s="25"/>
      <c r="G763" s="58"/>
      <c r="H763" s="58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4.25" customHeight="1" x14ac:dyDescent="0.25">
      <c r="A764" s="23"/>
      <c r="B764" s="23"/>
      <c r="C764" s="51"/>
      <c r="D764" s="24"/>
      <c r="E764" s="25"/>
      <c r="F764" s="25"/>
      <c r="G764" s="58"/>
      <c r="H764" s="58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4.25" customHeight="1" x14ac:dyDescent="0.25">
      <c r="A765" s="23"/>
      <c r="B765" s="23"/>
      <c r="C765" s="51"/>
      <c r="D765" s="24"/>
      <c r="E765" s="25"/>
      <c r="F765" s="25"/>
      <c r="G765" s="58"/>
      <c r="H765" s="58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4.25" customHeight="1" x14ac:dyDescent="0.25">
      <c r="A766" s="23"/>
      <c r="B766" s="23"/>
      <c r="C766" s="51"/>
      <c r="D766" s="24"/>
      <c r="E766" s="25"/>
      <c r="F766" s="25"/>
      <c r="G766" s="58"/>
      <c r="H766" s="58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4.25" customHeight="1" x14ac:dyDescent="0.25">
      <c r="A767" s="23"/>
      <c r="B767" s="23"/>
      <c r="C767" s="51"/>
      <c r="D767" s="24"/>
      <c r="E767" s="25"/>
      <c r="F767" s="25"/>
      <c r="G767" s="58"/>
      <c r="H767" s="58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4.25" customHeight="1" x14ac:dyDescent="0.25">
      <c r="A768" s="23"/>
      <c r="B768" s="23"/>
      <c r="C768" s="51"/>
      <c r="D768" s="24"/>
      <c r="E768" s="25"/>
      <c r="F768" s="25"/>
      <c r="G768" s="58"/>
      <c r="H768" s="58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4.25" customHeight="1" x14ac:dyDescent="0.25">
      <c r="A769" s="23"/>
      <c r="B769" s="23"/>
      <c r="C769" s="51"/>
      <c r="D769" s="24"/>
      <c r="E769" s="25"/>
      <c r="F769" s="25"/>
      <c r="G769" s="58"/>
      <c r="H769" s="58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4.25" customHeight="1" x14ac:dyDescent="0.25">
      <c r="A770" s="23"/>
      <c r="B770" s="23"/>
      <c r="C770" s="51"/>
      <c r="D770" s="24"/>
      <c r="E770" s="25"/>
      <c r="F770" s="25"/>
      <c r="G770" s="58"/>
      <c r="H770" s="58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4.25" customHeight="1" x14ac:dyDescent="0.25">
      <c r="A771" s="23"/>
      <c r="B771" s="23"/>
      <c r="C771" s="51"/>
      <c r="D771" s="24"/>
      <c r="E771" s="25"/>
      <c r="F771" s="25"/>
      <c r="G771" s="58"/>
      <c r="H771" s="58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4.25" customHeight="1" x14ac:dyDescent="0.25">
      <c r="A772" s="23"/>
      <c r="B772" s="23"/>
      <c r="C772" s="51"/>
      <c r="D772" s="24"/>
      <c r="E772" s="25"/>
      <c r="F772" s="25"/>
      <c r="G772" s="58"/>
      <c r="H772" s="58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4.25" customHeight="1" x14ac:dyDescent="0.25">
      <c r="A773" s="23"/>
      <c r="B773" s="23"/>
      <c r="C773" s="51"/>
      <c r="D773" s="24"/>
      <c r="E773" s="25"/>
      <c r="F773" s="25"/>
      <c r="G773" s="58"/>
      <c r="H773" s="58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4.25" customHeight="1" x14ac:dyDescent="0.25">
      <c r="A774" s="23"/>
      <c r="B774" s="23"/>
      <c r="C774" s="51"/>
      <c r="D774" s="24"/>
      <c r="E774" s="25"/>
      <c r="F774" s="25"/>
      <c r="G774" s="58"/>
      <c r="H774" s="58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4.25" customHeight="1" x14ac:dyDescent="0.25">
      <c r="A775" s="23"/>
      <c r="B775" s="23"/>
      <c r="C775" s="51"/>
      <c r="D775" s="24"/>
      <c r="E775" s="25"/>
      <c r="F775" s="25"/>
      <c r="G775" s="58"/>
      <c r="H775" s="58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4.25" customHeight="1" x14ac:dyDescent="0.25">
      <c r="A776" s="23"/>
      <c r="B776" s="23"/>
      <c r="C776" s="51"/>
      <c r="D776" s="24"/>
      <c r="E776" s="25"/>
      <c r="F776" s="25"/>
      <c r="G776" s="58"/>
      <c r="H776" s="58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4.25" customHeight="1" x14ac:dyDescent="0.25">
      <c r="A777" s="23"/>
      <c r="B777" s="23"/>
      <c r="C777" s="51"/>
      <c r="D777" s="24"/>
      <c r="E777" s="25"/>
      <c r="F777" s="25"/>
      <c r="G777" s="58"/>
      <c r="H777" s="58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4.25" customHeight="1" x14ac:dyDescent="0.25">
      <c r="A778" s="23"/>
      <c r="B778" s="23"/>
      <c r="C778" s="51"/>
      <c r="D778" s="24"/>
      <c r="E778" s="25"/>
      <c r="F778" s="25"/>
      <c r="G778" s="58"/>
      <c r="H778" s="58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4.25" customHeight="1" x14ac:dyDescent="0.25">
      <c r="A779" s="23"/>
      <c r="B779" s="23"/>
      <c r="C779" s="51"/>
      <c r="D779" s="24"/>
      <c r="E779" s="25"/>
      <c r="F779" s="25"/>
      <c r="G779" s="58"/>
      <c r="H779" s="58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4.25" customHeight="1" x14ac:dyDescent="0.25">
      <c r="A780" s="23"/>
      <c r="B780" s="23"/>
      <c r="C780" s="51"/>
      <c r="D780" s="24"/>
      <c r="E780" s="25"/>
      <c r="F780" s="25"/>
      <c r="G780" s="58"/>
      <c r="H780" s="58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4.25" customHeight="1" x14ac:dyDescent="0.25">
      <c r="A781" s="23"/>
      <c r="B781" s="23"/>
      <c r="C781" s="51"/>
      <c r="D781" s="24"/>
      <c r="E781" s="25"/>
      <c r="F781" s="25"/>
      <c r="G781" s="58"/>
      <c r="H781" s="58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4.25" customHeight="1" x14ac:dyDescent="0.25">
      <c r="A782" s="23"/>
      <c r="B782" s="23"/>
      <c r="C782" s="51"/>
      <c r="D782" s="24"/>
      <c r="E782" s="25"/>
      <c r="F782" s="25"/>
      <c r="G782" s="58"/>
      <c r="H782" s="58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4.25" customHeight="1" x14ac:dyDescent="0.25">
      <c r="A783" s="23"/>
      <c r="B783" s="23"/>
      <c r="C783" s="51"/>
      <c r="D783" s="24"/>
      <c r="E783" s="25"/>
      <c r="F783" s="25"/>
      <c r="G783" s="58"/>
      <c r="H783" s="58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4.25" customHeight="1" x14ac:dyDescent="0.25">
      <c r="A784" s="23"/>
      <c r="B784" s="23"/>
      <c r="C784" s="51"/>
      <c r="D784" s="24"/>
      <c r="E784" s="25"/>
      <c r="F784" s="25"/>
      <c r="G784" s="58"/>
      <c r="H784" s="58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4.25" customHeight="1" x14ac:dyDescent="0.25">
      <c r="A785" s="23"/>
      <c r="B785" s="23"/>
      <c r="C785" s="51"/>
      <c r="D785" s="24"/>
      <c r="E785" s="25"/>
      <c r="F785" s="25"/>
      <c r="G785" s="58"/>
      <c r="H785" s="58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4.25" customHeight="1" x14ac:dyDescent="0.25">
      <c r="A786" s="23"/>
      <c r="B786" s="23"/>
      <c r="C786" s="51"/>
      <c r="D786" s="24"/>
      <c r="E786" s="25"/>
      <c r="F786" s="25"/>
      <c r="G786" s="58"/>
      <c r="H786" s="58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4.25" customHeight="1" x14ac:dyDescent="0.25">
      <c r="A787" s="23"/>
      <c r="B787" s="23"/>
      <c r="C787" s="51"/>
      <c r="D787" s="24"/>
      <c r="E787" s="25"/>
      <c r="F787" s="25"/>
      <c r="G787" s="58"/>
      <c r="H787" s="58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4.25" customHeight="1" x14ac:dyDescent="0.25">
      <c r="A788" s="23"/>
      <c r="B788" s="23"/>
      <c r="C788" s="51"/>
      <c r="D788" s="24"/>
      <c r="E788" s="25"/>
      <c r="F788" s="25"/>
      <c r="G788" s="58"/>
      <c r="H788" s="58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4.25" customHeight="1" x14ac:dyDescent="0.25">
      <c r="A789" s="23"/>
      <c r="B789" s="23"/>
      <c r="C789" s="51"/>
      <c r="D789" s="24"/>
      <c r="E789" s="25"/>
      <c r="F789" s="25"/>
      <c r="G789" s="58"/>
      <c r="H789" s="58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4.25" customHeight="1" x14ac:dyDescent="0.25">
      <c r="A790" s="23"/>
      <c r="B790" s="23"/>
      <c r="C790" s="51"/>
      <c r="D790" s="24"/>
      <c r="E790" s="25"/>
      <c r="F790" s="25"/>
      <c r="G790" s="58"/>
      <c r="H790" s="58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4.25" customHeight="1" x14ac:dyDescent="0.25">
      <c r="A791" s="23"/>
      <c r="B791" s="23"/>
      <c r="C791" s="51"/>
      <c r="D791" s="24"/>
      <c r="E791" s="25"/>
      <c r="F791" s="25"/>
      <c r="G791" s="58"/>
      <c r="H791" s="58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4.25" customHeight="1" x14ac:dyDescent="0.25">
      <c r="A792" s="23"/>
      <c r="B792" s="23"/>
      <c r="C792" s="51"/>
      <c r="D792" s="24"/>
      <c r="E792" s="25"/>
      <c r="F792" s="25"/>
      <c r="G792" s="58"/>
      <c r="H792" s="58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4.25" customHeight="1" x14ac:dyDescent="0.25">
      <c r="A793" s="23"/>
      <c r="B793" s="23"/>
      <c r="C793" s="51"/>
      <c r="D793" s="24"/>
      <c r="E793" s="25"/>
      <c r="F793" s="25"/>
      <c r="G793" s="58"/>
      <c r="H793" s="58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4.25" customHeight="1" x14ac:dyDescent="0.25">
      <c r="A794" s="23"/>
      <c r="B794" s="23"/>
      <c r="C794" s="51"/>
      <c r="D794" s="24"/>
      <c r="E794" s="25"/>
      <c r="F794" s="25"/>
      <c r="G794" s="58"/>
      <c r="H794" s="58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4.25" customHeight="1" x14ac:dyDescent="0.25">
      <c r="A795" s="23"/>
      <c r="B795" s="23"/>
      <c r="C795" s="51"/>
      <c r="D795" s="24"/>
      <c r="E795" s="25"/>
      <c r="F795" s="25"/>
      <c r="G795" s="58"/>
      <c r="H795" s="58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4.25" customHeight="1" x14ac:dyDescent="0.25">
      <c r="A796" s="23"/>
      <c r="B796" s="23"/>
      <c r="C796" s="51"/>
      <c r="D796" s="24"/>
      <c r="E796" s="25"/>
      <c r="F796" s="25"/>
      <c r="G796" s="58"/>
      <c r="H796" s="58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4.25" customHeight="1" x14ac:dyDescent="0.25">
      <c r="A797" s="23"/>
      <c r="B797" s="23"/>
      <c r="C797" s="51"/>
      <c r="D797" s="24"/>
      <c r="E797" s="25"/>
      <c r="F797" s="25"/>
      <c r="G797" s="58"/>
      <c r="H797" s="58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4.25" customHeight="1" x14ac:dyDescent="0.25">
      <c r="A798" s="23"/>
      <c r="B798" s="23"/>
      <c r="C798" s="51"/>
      <c r="D798" s="24"/>
      <c r="E798" s="25"/>
      <c r="F798" s="25"/>
      <c r="G798" s="58"/>
      <c r="H798" s="58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4.25" customHeight="1" x14ac:dyDescent="0.25">
      <c r="A799" s="23"/>
      <c r="B799" s="23"/>
      <c r="C799" s="51"/>
      <c r="D799" s="24"/>
      <c r="E799" s="25"/>
      <c r="F799" s="25"/>
      <c r="G799" s="58"/>
      <c r="H799" s="58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4.25" customHeight="1" x14ac:dyDescent="0.25">
      <c r="A800" s="23"/>
      <c r="B800" s="23"/>
      <c r="C800" s="51"/>
      <c r="D800" s="24"/>
      <c r="E800" s="25"/>
      <c r="F800" s="25"/>
      <c r="G800" s="58"/>
      <c r="H800" s="58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4.25" customHeight="1" x14ac:dyDescent="0.25">
      <c r="A801" s="23"/>
      <c r="B801" s="23"/>
      <c r="C801" s="51"/>
      <c r="D801" s="24"/>
      <c r="E801" s="25"/>
      <c r="F801" s="25"/>
      <c r="G801" s="58"/>
      <c r="H801" s="58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4.25" customHeight="1" x14ac:dyDescent="0.25">
      <c r="A802" s="23"/>
      <c r="B802" s="23"/>
      <c r="C802" s="51"/>
      <c r="D802" s="24"/>
      <c r="E802" s="25"/>
      <c r="F802" s="25"/>
      <c r="G802" s="58"/>
      <c r="H802" s="58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4.25" customHeight="1" x14ac:dyDescent="0.25">
      <c r="A803" s="23"/>
      <c r="B803" s="23"/>
      <c r="C803" s="51"/>
      <c r="D803" s="24"/>
      <c r="E803" s="25"/>
      <c r="F803" s="25"/>
      <c r="G803" s="58"/>
      <c r="H803" s="58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4.25" customHeight="1" x14ac:dyDescent="0.25">
      <c r="A804" s="23"/>
      <c r="B804" s="23"/>
      <c r="C804" s="51"/>
      <c r="D804" s="24"/>
      <c r="E804" s="25"/>
      <c r="F804" s="25"/>
      <c r="G804" s="58"/>
      <c r="H804" s="58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4.25" customHeight="1" x14ac:dyDescent="0.25">
      <c r="A805" s="23"/>
      <c r="B805" s="23"/>
      <c r="C805" s="51"/>
      <c r="D805" s="24"/>
      <c r="E805" s="25"/>
      <c r="F805" s="25"/>
      <c r="G805" s="58"/>
      <c r="H805" s="58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4.25" customHeight="1" x14ac:dyDescent="0.25">
      <c r="A806" s="23"/>
      <c r="B806" s="23"/>
      <c r="C806" s="51"/>
      <c r="D806" s="24"/>
      <c r="E806" s="25"/>
      <c r="F806" s="25"/>
      <c r="G806" s="58"/>
      <c r="H806" s="58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4.25" customHeight="1" x14ac:dyDescent="0.25">
      <c r="A807" s="23"/>
      <c r="B807" s="23"/>
      <c r="C807" s="51"/>
      <c r="D807" s="24"/>
      <c r="E807" s="25"/>
      <c r="F807" s="25"/>
      <c r="G807" s="58"/>
      <c r="H807" s="58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4.25" customHeight="1" x14ac:dyDescent="0.25">
      <c r="A808" s="23"/>
      <c r="B808" s="23"/>
      <c r="C808" s="51"/>
      <c r="D808" s="24"/>
      <c r="E808" s="25"/>
      <c r="F808" s="25"/>
      <c r="G808" s="58"/>
      <c r="H808" s="58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4.25" customHeight="1" x14ac:dyDescent="0.25">
      <c r="A809" s="23"/>
      <c r="B809" s="23"/>
      <c r="C809" s="51"/>
      <c r="D809" s="24"/>
      <c r="E809" s="25"/>
      <c r="F809" s="25"/>
      <c r="G809" s="58"/>
      <c r="H809" s="58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4.25" customHeight="1" x14ac:dyDescent="0.25">
      <c r="A810" s="23"/>
      <c r="B810" s="23"/>
      <c r="C810" s="51"/>
      <c r="D810" s="24"/>
      <c r="E810" s="25"/>
      <c r="F810" s="25"/>
      <c r="G810" s="58"/>
      <c r="H810" s="58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4.25" customHeight="1" x14ac:dyDescent="0.25">
      <c r="A811" s="23"/>
      <c r="B811" s="23"/>
      <c r="C811" s="51"/>
      <c r="D811" s="24"/>
      <c r="E811" s="25"/>
      <c r="F811" s="25"/>
      <c r="G811" s="58"/>
      <c r="H811" s="58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4.25" customHeight="1" x14ac:dyDescent="0.25">
      <c r="A812" s="23"/>
      <c r="B812" s="23"/>
      <c r="C812" s="51"/>
      <c r="D812" s="24"/>
      <c r="E812" s="25"/>
      <c r="F812" s="25"/>
      <c r="G812" s="58"/>
      <c r="H812" s="58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4.25" customHeight="1" x14ac:dyDescent="0.25">
      <c r="A813" s="23"/>
      <c r="B813" s="23"/>
      <c r="C813" s="51"/>
      <c r="D813" s="24"/>
      <c r="E813" s="25"/>
      <c r="F813" s="25"/>
      <c r="G813" s="58"/>
      <c r="H813" s="58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4.25" customHeight="1" x14ac:dyDescent="0.25">
      <c r="A814" s="23"/>
      <c r="B814" s="23"/>
      <c r="C814" s="51"/>
      <c r="D814" s="24"/>
      <c r="E814" s="25"/>
      <c r="F814" s="25"/>
      <c r="G814" s="58"/>
      <c r="H814" s="58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4.25" customHeight="1" x14ac:dyDescent="0.25">
      <c r="A815" s="23"/>
      <c r="B815" s="23"/>
      <c r="C815" s="51"/>
      <c r="D815" s="24"/>
      <c r="E815" s="25"/>
      <c r="F815" s="25"/>
      <c r="G815" s="58"/>
      <c r="H815" s="58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4.25" customHeight="1" x14ac:dyDescent="0.25">
      <c r="A816" s="23"/>
      <c r="B816" s="23"/>
      <c r="C816" s="51"/>
      <c r="D816" s="24"/>
      <c r="E816" s="25"/>
      <c r="F816" s="25"/>
      <c r="G816" s="58"/>
      <c r="H816" s="58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4.25" customHeight="1" x14ac:dyDescent="0.25">
      <c r="A817" s="23"/>
      <c r="B817" s="23"/>
      <c r="C817" s="51"/>
      <c r="D817" s="24"/>
      <c r="E817" s="25"/>
      <c r="F817" s="25"/>
      <c r="G817" s="58"/>
      <c r="H817" s="58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4.25" customHeight="1" x14ac:dyDescent="0.25">
      <c r="A818" s="23"/>
      <c r="B818" s="23"/>
      <c r="C818" s="51"/>
      <c r="D818" s="24"/>
      <c r="E818" s="25"/>
      <c r="F818" s="25"/>
      <c r="G818" s="58"/>
      <c r="H818" s="58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4.25" customHeight="1" x14ac:dyDescent="0.25">
      <c r="A819" s="23"/>
      <c r="B819" s="23"/>
      <c r="C819" s="51"/>
      <c r="D819" s="24"/>
      <c r="E819" s="25"/>
      <c r="F819" s="25"/>
      <c r="G819" s="58"/>
      <c r="H819" s="58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4.25" customHeight="1" x14ac:dyDescent="0.25">
      <c r="A820" s="23"/>
      <c r="B820" s="23"/>
      <c r="C820" s="51"/>
      <c r="D820" s="24"/>
      <c r="E820" s="25"/>
      <c r="F820" s="25"/>
      <c r="G820" s="58"/>
      <c r="H820" s="58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4.25" customHeight="1" x14ac:dyDescent="0.25">
      <c r="A821" s="23"/>
      <c r="B821" s="23"/>
      <c r="C821" s="51"/>
      <c r="D821" s="24"/>
      <c r="E821" s="25"/>
      <c r="F821" s="25"/>
      <c r="G821" s="58"/>
      <c r="H821" s="58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4.25" customHeight="1" x14ac:dyDescent="0.25">
      <c r="A822" s="23"/>
      <c r="B822" s="23"/>
      <c r="C822" s="51"/>
      <c r="D822" s="24"/>
      <c r="E822" s="25"/>
      <c r="F822" s="25"/>
      <c r="G822" s="58"/>
      <c r="H822" s="58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4.25" customHeight="1" x14ac:dyDescent="0.25">
      <c r="A823" s="23"/>
      <c r="B823" s="23"/>
      <c r="C823" s="51"/>
      <c r="D823" s="24"/>
      <c r="E823" s="25"/>
      <c r="F823" s="25"/>
      <c r="G823" s="58"/>
      <c r="H823" s="58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4.25" customHeight="1" x14ac:dyDescent="0.25">
      <c r="A824" s="23"/>
      <c r="B824" s="23"/>
      <c r="C824" s="51"/>
      <c r="D824" s="24"/>
      <c r="E824" s="25"/>
      <c r="F824" s="25"/>
      <c r="G824" s="58"/>
      <c r="H824" s="58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4.25" customHeight="1" x14ac:dyDescent="0.25">
      <c r="A825" s="23"/>
      <c r="B825" s="23"/>
      <c r="C825" s="51"/>
      <c r="D825" s="24"/>
      <c r="E825" s="25"/>
      <c r="F825" s="25"/>
      <c r="G825" s="58"/>
      <c r="H825" s="58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4.25" customHeight="1" x14ac:dyDescent="0.25">
      <c r="A826" s="23"/>
      <c r="B826" s="23"/>
      <c r="C826" s="51"/>
      <c r="D826" s="24"/>
      <c r="E826" s="25"/>
      <c r="F826" s="25"/>
      <c r="G826" s="58"/>
      <c r="H826" s="58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4.25" customHeight="1" x14ac:dyDescent="0.25">
      <c r="A827" s="23"/>
      <c r="B827" s="23"/>
      <c r="C827" s="51"/>
      <c r="D827" s="24"/>
      <c r="E827" s="25"/>
      <c r="F827" s="25"/>
      <c r="G827" s="58"/>
      <c r="H827" s="58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4.25" customHeight="1" x14ac:dyDescent="0.25">
      <c r="A828" s="23"/>
      <c r="B828" s="23"/>
      <c r="C828" s="51"/>
      <c r="D828" s="24"/>
      <c r="E828" s="25"/>
      <c r="F828" s="25"/>
      <c r="G828" s="58"/>
      <c r="H828" s="58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4.25" customHeight="1" x14ac:dyDescent="0.25">
      <c r="A829" s="23"/>
      <c r="B829" s="23"/>
      <c r="C829" s="51"/>
      <c r="D829" s="24"/>
      <c r="E829" s="25"/>
      <c r="F829" s="25"/>
      <c r="G829" s="58"/>
      <c r="H829" s="58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4.25" customHeight="1" x14ac:dyDescent="0.25">
      <c r="A830" s="23"/>
      <c r="B830" s="23"/>
      <c r="C830" s="51"/>
      <c r="D830" s="24"/>
      <c r="E830" s="25"/>
      <c r="F830" s="25"/>
      <c r="G830" s="58"/>
      <c r="H830" s="58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4.25" customHeight="1" x14ac:dyDescent="0.25">
      <c r="A831" s="23"/>
      <c r="B831" s="23"/>
      <c r="C831" s="51"/>
      <c r="D831" s="24"/>
      <c r="E831" s="25"/>
      <c r="F831" s="25"/>
      <c r="G831" s="58"/>
      <c r="H831" s="58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4.25" customHeight="1" x14ac:dyDescent="0.25">
      <c r="A832" s="23"/>
      <c r="B832" s="23"/>
      <c r="C832" s="51"/>
      <c r="D832" s="24"/>
      <c r="E832" s="25"/>
      <c r="F832" s="25"/>
      <c r="G832" s="58"/>
      <c r="H832" s="58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4.25" customHeight="1" x14ac:dyDescent="0.25">
      <c r="A833" s="23"/>
      <c r="B833" s="23"/>
      <c r="C833" s="51"/>
      <c r="D833" s="24"/>
      <c r="E833" s="25"/>
      <c r="F833" s="25"/>
      <c r="G833" s="58"/>
      <c r="H833" s="58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4.25" customHeight="1" x14ac:dyDescent="0.25">
      <c r="A834" s="23"/>
      <c r="B834" s="23"/>
      <c r="C834" s="51"/>
      <c r="D834" s="24"/>
      <c r="E834" s="25"/>
      <c r="F834" s="25"/>
      <c r="G834" s="58"/>
      <c r="H834" s="58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4.25" customHeight="1" x14ac:dyDescent="0.25">
      <c r="A835" s="23"/>
      <c r="B835" s="23"/>
      <c r="C835" s="51"/>
      <c r="D835" s="24"/>
      <c r="E835" s="25"/>
      <c r="F835" s="25"/>
      <c r="G835" s="58"/>
      <c r="H835" s="58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4.25" customHeight="1" x14ac:dyDescent="0.25">
      <c r="A836" s="23"/>
      <c r="B836" s="23"/>
      <c r="C836" s="51"/>
      <c r="D836" s="24"/>
      <c r="E836" s="25"/>
      <c r="F836" s="25"/>
      <c r="G836" s="58"/>
      <c r="H836" s="58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4.25" customHeight="1" x14ac:dyDescent="0.25">
      <c r="A837" s="23"/>
      <c r="B837" s="23"/>
      <c r="C837" s="51"/>
      <c r="D837" s="24"/>
      <c r="E837" s="25"/>
      <c r="F837" s="25"/>
      <c r="G837" s="58"/>
      <c r="H837" s="58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4.25" customHeight="1" x14ac:dyDescent="0.25">
      <c r="A838" s="23"/>
      <c r="B838" s="23"/>
      <c r="C838" s="51"/>
      <c r="D838" s="24"/>
      <c r="E838" s="25"/>
      <c r="F838" s="25"/>
      <c r="G838" s="58"/>
      <c r="H838" s="58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4.25" customHeight="1" x14ac:dyDescent="0.25">
      <c r="A839" s="23"/>
      <c r="B839" s="23"/>
      <c r="C839" s="51"/>
      <c r="D839" s="24"/>
      <c r="E839" s="25"/>
      <c r="F839" s="25"/>
      <c r="G839" s="58"/>
      <c r="H839" s="58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4.25" customHeight="1" x14ac:dyDescent="0.25">
      <c r="A840" s="23"/>
      <c r="B840" s="23"/>
      <c r="C840" s="51"/>
      <c r="D840" s="24"/>
      <c r="E840" s="25"/>
      <c r="F840" s="25"/>
      <c r="G840" s="58"/>
      <c r="H840" s="58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4.25" customHeight="1" x14ac:dyDescent="0.25">
      <c r="A841" s="23"/>
      <c r="B841" s="23"/>
      <c r="C841" s="51"/>
      <c r="D841" s="24"/>
      <c r="E841" s="25"/>
      <c r="F841" s="25"/>
      <c r="G841" s="58"/>
      <c r="H841" s="58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4.25" customHeight="1" x14ac:dyDescent="0.25">
      <c r="A842" s="23"/>
      <c r="B842" s="23"/>
      <c r="C842" s="51"/>
      <c r="D842" s="24"/>
      <c r="E842" s="25"/>
      <c r="F842" s="25"/>
      <c r="G842" s="58"/>
      <c r="H842" s="58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</sheetData>
  <mergeCells count="13">
    <mergeCell ref="A6:H6"/>
    <mergeCell ref="A7:H7"/>
    <mergeCell ref="A2:H2"/>
    <mergeCell ref="A3:H3"/>
    <mergeCell ref="A4:H4"/>
    <mergeCell ref="A5:H5"/>
    <mergeCell ref="A15:H15"/>
    <mergeCell ref="A16:H16"/>
    <mergeCell ref="A17:H17"/>
    <mergeCell ref="D8:G8"/>
    <mergeCell ref="A9:H9"/>
    <mergeCell ref="B12:H12"/>
    <mergeCell ref="A14:F14"/>
  </mergeCells>
  <printOptions horizontalCentered="1"/>
  <pageMargins left="0.7" right="0.7" top="0.75" bottom="0.75" header="0" footer="0"/>
  <pageSetup paperSize="9" scale="5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workbookViewId="0">
      <selection activeCell="S7" sqref="S7"/>
    </sheetView>
  </sheetViews>
  <sheetFormatPr defaultColWidth="14.42578125" defaultRowHeight="15" customHeight="1" x14ac:dyDescent="0.25"/>
  <cols>
    <col min="1" max="4" width="8.7109375" customWidth="1"/>
    <col min="5" max="5" width="10.7109375" customWidth="1"/>
    <col min="6" max="10" width="8.7109375" customWidth="1"/>
    <col min="11" max="11" width="15.140625" customWidth="1"/>
    <col min="12" max="12" width="8.7109375" customWidth="1"/>
    <col min="13" max="13" width="29.7109375" customWidth="1"/>
    <col min="14" max="26" width="8.7109375" customWidth="1"/>
  </cols>
  <sheetData>
    <row r="1" spans="1:14" x14ac:dyDescent="0.25">
      <c r="A1" s="691"/>
      <c r="B1" s="692"/>
      <c r="C1" s="692"/>
      <c r="D1" s="693"/>
      <c r="E1" s="695" t="s">
        <v>57</v>
      </c>
      <c r="F1" s="696"/>
      <c r="G1" s="696"/>
      <c r="H1" s="696"/>
      <c r="I1" s="696"/>
      <c r="J1" s="696"/>
      <c r="K1" s="696"/>
      <c r="L1" s="696"/>
      <c r="M1" s="696"/>
      <c r="N1" s="697"/>
    </row>
    <row r="2" spans="1:14" x14ac:dyDescent="0.25">
      <c r="A2" s="668"/>
      <c r="B2" s="481"/>
      <c r="C2" s="481"/>
      <c r="D2" s="683"/>
      <c r="E2" s="698" t="s">
        <v>58</v>
      </c>
      <c r="F2" s="699"/>
      <c r="G2" s="699"/>
      <c r="H2" s="700"/>
      <c r="I2" s="701" t="s">
        <v>59</v>
      </c>
      <c r="J2" s="699"/>
      <c r="K2" s="700"/>
      <c r="L2" s="74" t="s">
        <v>60</v>
      </c>
      <c r="M2" s="702" t="s">
        <v>61</v>
      </c>
      <c r="N2" s="703"/>
    </row>
    <row r="3" spans="1:14" ht="81.75" customHeight="1" x14ac:dyDescent="0.25">
      <c r="A3" s="668"/>
      <c r="B3" s="481"/>
      <c r="C3" s="481"/>
      <c r="D3" s="683"/>
      <c r="E3" s="679" t="s">
        <v>219</v>
      </c>
      <c r="F3" s="680"/>
      <c r="G3" s="680"/>
      <c r="H3" s="681"/>
      <c r="I3" s="684" t="s">
        <v>357</v>
      </c>
      <c r="J3" s="680"/>
      <c r="K3" s="681"/>
      <c r="L3" s="704">
        <v>0.22589999999999999</v>
      </c>
      <c r="M3" s="75" t="s">
        <v>62</v>
      </c>
      <c r="N3" s="76"/>
    </row>
    <row r="4" spans="1:14" x14ac:dyDescent="0.25">
      <c r="A4" s="668"/>
      <c r="B4" s="481"/>
      <c r="C4" s="481"/>
      <c r="D4" s="683"/>
      <c r="E4" s="682" t="s">
        <v>63</v>
      </c>
      <c r="F4" s="481"/>
      <c r="G4" s="481"/>
      <c r="H4" s="683"/>
      <c r="I4" s="685"/>
      <c r="J4" s="481"/>
      <c r="K4" s="683"/>
      <c r="L4" s="705"/>
      <c r="M4" s="702" t="s">
        <v>64</v>
      </c>
      <c r="N4" s="703"/>
    </row>
    <row r="5" spans="1:14" ht="39" customHeight="1" x14ac:dyDescent="0.25">
      <c r="A5" s="694"/>
      <c r="B5" s="687"/>
      <c r="C5" s="687"/>
      <c r="D5" s="688"/>
      <c r="E5" s="689" t="s">
        <v>360</v>
      </c>
      <c r="F5" s="663"/>
      <c r="G5" s="663"/>
      <c r="H5" s="690"/>
      <c r="I5" s="686"/>
      <c r="J5" s="687"/>
      <c r="K5" s="688"/>
      <c r="L5" s="706"/>
      <c r="M5" s="707">
        <v>46157</v>
      </c>
      <c r="N5" s="703"/>
    </row>
    <row r="6" spans="1:14" x14ac:dyDescent="0.25">
      <c r="A6" s="676" t="s">
        <v>0</v>
      </c>
      <c r="B6" s="656"/>
      <c r="C6" s="656"/>
      <c r="D6" s="656"/>
      <c r="E6" s="656"/>
      <c r="F6" s="656"/>
      <c r="G6" s="656"/>
      <c r="H6" s="656"/>
      <c r="I6" s="656"/>
      <c r="J6" s="656"/>
      <c r="K6" s="656"/>
      <c r="L6" s="656"/>
      <c r="M6" s="656"/>
      <c r="N6" s="657"/>
    </row>
    <row r="7" spans="1:14" x14ac:dyDescent="0.25">
      <c r="A7" s="677" t="s">
        <v>65</v>
      </c>
      <c r="B7" s="656"/>
      <c r="C7" s="656"/>
      <c r="D7" s="656"/>
      <c r="E7" s="656"/>
      <c r="F7" s="656"/>
      <c r="G7" s="656"/>
      <c r="H7" s="656"/>
      <c r="I7" s="656"/>
      <c r="J7" s="656"/>
      <c r="K7" s="656"/>
      <c r="L7" s="656"/>
      <c r="M7" s="656"/>
      <c r="N7" s="657"/>
    </row>
    <row r="8" spans="1:14" ht="20.25" x14ac:dyDescent="0.25">
      <c r="A8" s="676"/>
      <c r="B8" s="656"/>
      <c r="C8" s="656"/>
      <c r="D8" s="656"/>
      <c r="E8" s="656"/>
      <c r="F8" s="656"/>
      <c r="G8" s="656"/>
      <c r="H8" s="656"/>
      <c r="I8" s="656"/>
      <c r="J8" s="656"/>
      <c r="K8" s="656"/>
      <c r="L8" s="656"/>
      <c r="M8" s="656"/>
      <c r="N8" s="657"/>
    </row>
    <row r="9" spans="1:14" x14ac:dyDescent="0.25">
      <c r="A9" s="678"/>
      <c r="B9" s="77"/>
      <c r="C9" s="653" t="s">
        <v>66</v>
      </c>
      <c r="D9" s="654"/>
      <c r="E9" s="78">
        <v>0.03</v>
      </c>
      <c r="F9" s="655" t="s">
        <v>67</v>
      </c>
      <c r="G9" s="656"/>
      <c r="H9" s="656"/>
      <c r="I9" s="656"/>
      <c r="J9" s="656"/>
      <c r="K9" s="656"/>
      <c r="L9" s="656"/>
      <c r="M9" s="656"/>
      <c r="N9" s="657"/>
    </row>
    <row r="10" spans="1:14" x14ac:dyDescent="0.25">
      <c r="A10" s="674"/>
      <c r="B10" s="77"/>
      <c r="C10" s="653" t="s">
        <v>68</v>
      </c>
      <c r="D10" s="654"/>
      <c r="E10" s="78">
        <v>6.1600000000000002E-2</v>
      </c>
      <c r="F10" s="655" t="s">
        <v>69</v>
      </c>
      <c r="G10" s="656"/>
      <c r="H10" s="656"/>
      <c r="I10" s="656"/>
      <c r="J10" s="656"/>
      <c r="K10" s="656"/>
      <c r="L10" s="656"/>
      <c r="M10" s="656"/>
      <c r="N10" s="657"/>
    </row>
    <row r="11" spans="1:14" x14ac:dyDescent="0.25">
      <c r="A11" s="674"/>
      <c r="B11" s="77"/>
      <c r="C11" s="653" t="s">
        <v>70</v>
      </c>
      <c r="D11" s="654"/>
      <c r="E11" s="78">
        <v>1.23E-2</v>
      </c>
      <c r="F11" s="655" t="s">
        <v>71</v>
      </c>
      <c r="G11" s="656"/>
      <c r="H11" s="656"/>
      <c r="I11" s="656"/>
      <c r="J11" s="656"/>
      <c r="K11" s="656"/>
      <c r="L11" s="656"/>
      <c r="M11" s="656"/>
      <c r="N11" s="657"/>
    </row>
    <row r="12" spans="1:14" x14ac:dyDescent="0.25">
      <c r="A12" s="674"/>
      <c r="B12" s="77"/>
      <c r="C12" s="653" t="s">
        <v>72</v>
      </c>
      <c r="D12" s="654"/>
      <c r="E12" s="78">
        <v>1.1999999999999999E-3</v>
      </c>
      <c r="F12" s="655" t="s">
        <v>73</v>
      </c>
      <c r="G12" s="656"/>
      <c r="H12" s="656"/>
      <c r="I12" s="656"/>
      <c r="J12" s="656"/>
      <c r="K12" s="656"/>
      <c r="L12" s="656"/>
      <c r="M12" s="656"/>
      <c r="N12" s="657"/>
    </row>
    <row r="13" spans="1:14" x14ac:dyDescent="0.25">
      <c r="A13" s="675"/>
      <c r="B13" s="77"/>
      <c r="C13" s="653" t="s">
        <v>74</v>
      </c>
      <c r="D13" s="654"/>
      <c r="E13" s="78">
        <v>9.7000000000000003E-3</v>
      </c>
      <c r="F13" s="655" t="s">
        <v>75</v>
      </c>
      <c r="G13" s="656"/>
      <c r="H13" s="656"/>
      <c r="I13" s="656"/>
      <c r="J13" s="656"/>
      <c r="K13" s="656"/>
      <c r="L13" s="656"/>
      <c r="M13" s="656"/>
      <c r="N13" s="657"/>
    </row>
    <row r="14" spans="1:14" x14ac:dyDescent="0.25">
      <c r="A14" s="673" t="s">
        <v>76</v>
      </c>
      <c r="B14" s="77"/>
      <c r="C14" s="653" t="s">
        <v>77</v>
      </c>
      <c r="D14" s="654"/>
      <c r="E14" s="78">
        <v>2.4E-2</v>
      </c>
      <c r="F14" s="655" t="s">
        <v>78</v>
      </c>
      <c r="G14" s="656"/>
      <c r="H14" s="656"/>
      <c r="I14" s="656"/>
      <c r="J14" s="656"/>
      <c r="K14" s="656"/>
      <c r="L14" s="656"/>
      <c r="M14" s="656"/>
      <c r="N14" s="657"/>
    </row>
    <row r="15" spans="1:14" x14ac:dyDescent="0.25">
      <c r="A15" s="674"/>
      <c r="B15" s="77"/>
      <c r="C15" s="653" t="s">
        <v>79</v>
      </c>
      <c r="D15" s="654"/>
      <c r="E15" s="78">
        <v>6.4999999999999997E-3</v>
      </c>
      <c r="F15" s="659" t="s">
        <v>80</v>
      </c>
      <c r="G15" s="660"/>
      <c r="H15" s="660"/>
      <c r="I15" s="660"/>
      <c r="J15" s="660"/>
      <c r="K15" s="660"/>
      <c r="L15" s="660"/>
      <c r="M15" s="660"/>
      <c r="N15" s="661"/>
    </row>
    <row r="16" spans="1:14" x14ac:dyDescent="0.25">
      <c r="A16" s="674"/>
      <c r="B16" s="77"/>
      <c r="C16" s="653" t="s">
        <v>81</v>
      </c>
      <c r="D16" s="654"/>
      <c r="E16" s="78">
        <v>0.03</v>
      </c>
      <c r="F16" s="662"/>
      <c r="G16" s="663"/>
      <c r="H16" s="663"/>
      <c r="I16" s="663"/>
      <c r="J16" s="663"/>
      <c r="K16" s="663"/>
      <c r="L16" s="663"/>
      <c r="M16" s="663"/>
      <c r="N16" s="664"/>
    </row>
    <row r="17" spans="1:14" x14ac:dyDescent="0.25">
      <c r="A17" s="675"/>
      <c r="B17" s="77"/>
      <c r="C17" s="653" t="s">
        <v>82</v>
      </c>
      <c r="D17" s="654"/>
      <c r="E17" s="78">
        <v>2.7E-2</v>
      </c>
      <c r="F17" s="655" t="s">
        <v>83</v>
      </c>
      <c r="G17" s="656"/>
      <c r="H17" s="656"/>
      <c r="I17" s="656"/>
      <c r="J17" s="656"/>
      <c r="K17" s="656"/>
      <c r="L17" s="656"/>
      <c r="M17" s="656"/>
      <c r="N17" s="657"/>
    </row>
    <row r="18" spans="1:14" ht="35.25" customHeight="1" x14ac:dyDescent="0.25">
      <c r="A18" s="79"/>
      <c r="B18" s="77"/>
      <c r="C18" s="653" t="s">
        <v>84</v>
      </c>
      <c r="D18" s="654"/>
      <c r="E18" s="80">
        <v>0.22589999999999999</v>
      </c>
      <c r="F18" s="655" t="s">
        <v>85</v>
      </c>
      <c r="G18" s="656"/>
      <c r="H18" s="656"/>
      <c r="I18" s="656"/>
      <c r="J18" s="656"/>
      <c r="K18" s="656"/>
      <c r="L18" s="656"/>
      <c r="M18" s="656"/>
      <c r="N18" s="657"/>
    </row>
    <row r="19" spans="1:14" x14ac:dyDescent="0.25">
      <c r="A19" s="665"/>
      <c r="B19" s="656"/>
      <c r="C19" s="656"/>
      <c r="D19" s="656"/>
      <c r="E19" s="656"/>
      <c r="F19" s="656"/>
      <c r="G19" s="656"/>
      <c r="H19" s="656"/>
      <c r="I19" s="656"/>
      <c r="J19" s="656"/>
      <c r="K19" s="656"/>
      <c r="L19" s="656"/>
      <c r="M19" s="656"/>
      <c r="N19" s="657"/>
    </row>
    <row r="20" spans="1:14" x14ac:dyDescent="0.25">
      <c r="A20" s="666"/>
      <c r="B20" s="660"/>
      <c r="C20" s="660"/>
      <c r="D20" s="660"/>
      <c r="E20" s="660"/>
      <c r="F20" s="660"/>
      <c r="G20" s="667"/>
      <c r="H20" s="658" t="s">
        <v>86</v>
      </c>
      <c r="I20" s="656"/>
      <c r="J20" s="656"/>
      <c r="K20" s="656"/>
      <c r="L20" s="656"/>
      <c r="M20" s="656"/>
      <c r="N20" s="657"/>
    </row>
    <row r="21" spans="1:14" ht="15.75" customHeight="1" x14ac:dyDescent="0.25">
      <c r="A21" s="668"/>
      <c r="B21" s="481"/>
      <c r="C21" s="481"/>
      <c r="D21" s="481"/>
      <c r="E21" s="481"/>
      <c r="F21" s="481"/>
      <c r="G21" s="558"/>
      <c r="H21" s="658" t="s">
        <v>87</v>
      </c>
      <c r="I21" s="656"/>
      <c r="J21" s="656"/>
      <c r="K21" s="656"/>
      <c r="L21" s="656"/>
      <c r="M21" s="656"/>
      <c r="N21" s="657"/>
    </row>
    <row r="22" spans="1:14" ht="15.75" customHeight="1" x14ac:dyDescent="0.25">
      <c r="A22" s="668"/>
      <c r="B22" s="481"/>
      <c r="C22" s="481"/>
      <c r="D22" s="481"/>
      <c r="E22" s="481"/>
      <c r="F22" s="481"/>
      <c r="G22" s="558"/>
      <c r="H22" s="658" t="s">
        <v>88</v>
      </c>
      <c r="I22" s="656"/>
      <c r="J22" s="656"/>
      <c r="K22" s="656"/>
      <c r="L22" s="656"/>
      <c r="M22" s="656"/>
      <c r="N22" s="657"/>
    </row>
    <row r="23" spans="1:14" ht="15.75" customHeight="1" x14ac:dyDescent="0.25">
      <c r="A23" s="668"/>
      <c r="B23" s="481"/>
      <c r="C23" s="481"/>
      <c r="D23" s="481"/>
      <c r="E23" s="481"/>
      <c r="F23" s="481"/>
      <c r="G23" s="558"/>
      <c r="H23" s="658" t="s">
        <v>89</v>
      </c>
      <c r="I23" s="656"/>
      <c r="J23" s="656"/>
      <c r="K23" s="656"/>
      <c r="L23" s="656"/>
      <c r="M23" s="656"/>
      <c r="N23" s="657"/>
    </row>
    <row r="24" spans="1:14" ht="15.75" customHeight="1" x14ac:dyDescent="0.25">
      <c r="A24" s="668"/>
      <c r="B24" s="481"/>
      <c r="C24" s="481"/>
      <c r="D24" s="481"/>
      <c r="E24" s="481"/>
      <c r="F24" s="481"/>
      <c r="G24" s="558"/>
      <c r="H24" s="658" t="s">
        <v>90</v>
      </c>
      <c r="I24" s="656"/>
      <c r="J24" s="656"/>
      <c r="K24" s="656"/>
      <c r="L24" s="656"/>
      <c r="M24" s="656"/>
      <c r="N24" s="657"/>
    </row>
    <row r="25" spans="1:14" ht="15.75" customHeight="1" x14ac:dyDescent="0.25">
      <c r="A25" s="668"/>
      <c r="B25" s="481"/>
      <c r="C25" s="481"/>
      <c r="D25" s="481"/>
      <c r="E25" s="481"/>
      <c r="F25" s="481"/>
      <c r="G25" s="558"/>
      <c r="H25" s="658" t="s">
        <v>91</v>
      </c>
      <c r="I25" s="656"/>
      <c r="J25" s="656"/>
      <c r="K25" s="656"/>
      <c r="L25" s="656"/>
      <c r="M25" s="656"/>
      <c r="N25" s="657"/>
    </row>
    <row r="26" spans="1:14" ht="15.75" customHeight="1" x14ac:dyDescent="0.25">
      <c r="A26" s="668"/>
      <c r="B26" s="481"/>
      <c r="C26" s="481"/>
      <c r="D26" s="481"/>
      <c r="E26" s="481"/>
      <c r="F26" s="481"/>
      <c r="G26" s="558"/>
      <c r="H26" s="658" t="s">
        <v>92</v>
      </c>
      <c r="I26" s="656"/>
      <c r="J26" s="656"/>
      <c r="K26" s="656"/>
      <c r="L26" s="656"/>
      <c r="M26" s="656"/>
      <c r="N26" s="657"/>
    </row>
    <row r="27" spans="1:14" ht="15.75" customHeight="1" x14ac:dyDescent="0.25">
      <c r="A27" s="668"/>
      <c r="B27" s="481"/>
      <c r="C27" s="481"/>
      <c r="D27" s="481"/>
      <c r="E27" s="481"/>
      <c r="F27" s="481"/>
      <c r="G27" s="558"/>
      <c r="H27" s="671" t="s">
        <v>93</v>
      </c>
      <c r="I27" s="660"/>
      <c r="J27" s="660"/>
      <c r="K27" s="660"/>
      <c r="L27" s="660"/>
      <c r="M27" s="660"/>
      <c r="N27" s="661"/>
    </row>
    <row r="28" spans="1:14" ht="15.75" customHeight="1" x14ac:dyDescent="0.25">
      <c r="A28" s="669"/>
      <c r="B28" s="547"/>
      <c r="C28" s="547"/>
      <c r="D28" s="547"/>
      <c r="E28" s="547"/>
      <c r="F28" s="547"/>
      <c r="G28" s="670"/>
      <c r="H28" s="548"/>
      <c r="I28" s="547"/>
      <c r="J28" s="547"/>
      <c r="K28" s="547"/>
      <c r="L28" s="547"/>
      <c r="M28" s="547"/>
      <c r="N28" s="672"/>
    </row>
    <row r="29" spans="1:14" ht="15.75" customHeight="1" x14ac:dyDescent="0.25"/>
    <row r="30" spans="1:14" ht="15.75" customHeight="1" x14ac:dyDescent="0.25"/>
    <row r="31" spans="1:14" ht="15.75" customHeight="1" x14ac:dyDescent="0.25"/>
    <row r="32" spans="1:1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6">
    <mergeCell ref="E3:H3"/>
    <mergeCell ref="E4:H4"/>
    <mergeCell ref="I3:K5"/>
    <mergeCell ref="E5:H5"/>
    <mergeCell ref="A1:D5"/>
    <mergeCell ref="E1:N1"/>
    <mergeCell ref="E2:H2"/>
    <mergeCell ref="I2:K2"/>
    <mergeCell ref="M2:N2"/>
    <mergeCell ref="L3:L5"/>
    <mergeCell ref="M4:N4"/>
    <mergeCell ref="M5:N5"/>
    <mergeCell ref="A6:N6"/>
    <mergeCell ref="A7:N7"/>
    <mergeCell ref="A8:N8"/>
    <mergeCell ref="A9:A13"/>
    <mergeCell ref="C9:D9"/>
    <mergeCell ref="F9:N9"/>
    <mergeCell ref="F10:N10"/>
    <mergeCell ref="F11:N11"/>
    <mergeCell ref="F12:N12"/>
    <mergeCell ref="F13:N13"/>
    <mergeCell ref="C10:D10"/>
    <mergeCell ref="F14:N14"/>
    <mergeCell ref="H23:N23"/>
    <mergeCell ref="H24:N24"/>
    <mergeCell ref="H25:N25"/>
    <mergeCell ref="H26:N26"/>
    <mergeCell ref="F15:N16"/>
    <mergeCell ref="F17:N17"/>
    <mergeCell ref="F18:N18"/>
    <mergeCell ref="A19:N19"/>
    <mergeCell ref="H20:N20"/>
    <mergeCell ref="H21:N21"/>
    <mergeCell ref="H22:N22"/>
    <mergeCell ref="C18:D18"/>
    <mergeCell ref="A20:G28"/>
    <mergeCell ref="H27:N28"/>
    <mergeCell ref="A14:A17"/>
    <mergeCell ref="C15:D15"/>
    <mergeCell ref="C16:D16"/>
    <mergeCell ref="C17:D17"/>
    <mergeCell ref="C11:D11"/>
    <mergeCell ref="C12:D12"/>
    <mergeCell ref="C13:D13"/>
    <mergeCell ref="C14:D14"/>
  </mergeCells>
  <pageMargins left="0.511811024" right="0.511811024" top="0.78740157499999996" bottom="0.78740157499999996" header="0" footer="0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MEMÓRIA DE CÁLCULO</vt:lpstr>
      <vt:lpstr>ORÇAMENTO </vt:lpstr>
      <vt:lpstr>CRONOGRAMA</vt:lpstr>
      <vt:lpstr>COMPOSIÇÃO </vt:lpstr>
      <vt:lpstr>COMPOSIÇÃO BDI</vt:lpstr>
      <vt:lpstr>'COMPOSIÇÃO '!Area_de_impressao</vt:lpstr>
      <vt:lpstr>CRONOGRAMA!Area_de_impressao</vt:lpstr>
      <vt:lpstr>'MEMÓRIA DE CÁLCULO'!Area_de_impressao</vt:lpstr>
      <vt:lpstr>'ORÇAMENTO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2026-06-01T17:19:23Z</cp:lastPrinted>
  <dcterms:created xsi:type="dcterms:W3CDTF">2025-07-23T13:21:55Z</dcterms:created>
  <dcterms:modified xsi:type="dcterms:W3CDTF">2026-06-01T19:02:16Z</dcterms:modified>
</cp:coreProperties>
</file>