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50\obras\Dados\PROCESSOS - EM ANÁLISE\CASAS POPULARES PADRÃO 2024\Casas Bolanger\"/>
    </mc:Choice>
  </mc:AlternateContent>
  <bookViews>
    <workbookView xWindow="0" yWindow="0" windowWidth="28800" windowHeight="12210" activeTab="4"/>
  </bookViews>
  <sheets>
    <sheet name="Orçamento Geral" sheetId="6" r:id="rId1"/>
    <sheet name="Orçamento por Casa" sheetId="1" r:id="rId2"/>
    <sheet name="Memória de Cálculo" sheetId="5" r:id="rId3"/>
    <sheet name="BDI (24,62%)" sheetId="7" r:id="rId4"/>
    <sheet name="CRONOGRAMA" sheetId="8" r:id="rId5"/>
    <sheet name="Relatório" sheetId="2" state="hidden" r:id="rId6"/>
  </sheets>
  <externalReferences>
    <externalReference r:id="rId7"/>
    <externalReference r:id="rId8"/>
    <externalReference r:id="rId9"/>
    <externalReference r:id="rId10"/>
  </externalReferences>
  <definedNames>
    <definedName name="___xlnm.Print_Area_5" localSheetId="3">#REF!</definedName>
    <definedName name="___xlnm.Print_Area_5" localSheetId="0">#REF!</definedName>
    <definedName name="___xlnm.Print_Area_5">#REF!</definedName>
    <definedName name="___xlnm.Print_Titles_4">([1]Cronograma!$A:$D,[1]Cronograma!$1:$8)</definedName>
    <definedName name="__xlnm.Print_Area_5" localSheetId="3">#REF!</definedName>
    <definedName name="__xlnm.Print_Area_5" localSheetId="0">#REF!</definedName>
    <definedName name="__xlnm.Print_Area_5">#REF!</definedName>
    <definedName name="__xlnm.Print_Titles_4">([1]Cronograma!$A$1:$D$65536,[1]Cronograma!$A$1:$IV$8)</definedName>
    <definedName name="_xlnm._FilterDatabase" localSheetId="0" hidden="1">'Orçamento Geral'!$B$8:$L$8</definedName>
    <definedName name="_xlnm._FilterDatabase" localSheetId="1" hidden="1">'Orçamento por Casa'!$A$7:$K$7</definedName>
    <definedName name="_xlnm.Print_Area" localSheetId="3">'BDI (24,62%)'!$A$1:$N$32</definedName>
    <definedName name="_xlnm.Print_Area" localSheetId="4">CRONOGRAMA!$A$1:$I$80</definedName>
    <definedName name="_xlnm.Print_Area" localSheetId="2">'Memória de Cálculo'!$A$1:$G$763</definedName>
    <definedName name="_xlnm.Print_Area" localSheetId="0">'Orçamento Geral'!$B$2:$L$41</definedName>
    <definedName name="_xlnm.Print_Area" localSheetId="1">'Orçamento por Casa'!$A$1:$K$222</definedName>
    <definedName name="BDI">[2]ORÇAMENTO!$E$13/100</definedName>
    <definedName name="dfsdfsdf">#REF!</definedName>
    <definedName name="ÉServiço">[3]BM!$E1&lt;&gt;""</definedName>
    <definedName name="Excel_BuiltIn_Database" localSheetId="3">#REF!</definedName>
    <definedName name="Excel_BuiltIn_Database" localSheetId="0">#REF!</definedName>
    <definedName name="Excel_BuiltIn_Database">#REF!</definedName>
    <definedName name="Excel_BuiltIn_Print_Area_1_1" localSheetId="3">#REF!</definedName>
    <definedName name="Excel_BuiltIn_Print_Area_1_1" localSheetId="0">#REF!</definedName>
    <definedName name="Excel_BuiltIn_Print_Area_1_1">#REF!</definedName>
    <definedName name="Excel_BuiltIn_Print_Area_1_1_1" localSheetId="3">#REF!</definedName>
    <definedName name="Excel_BuiltIn_Print_Area_1_1_1" localSheetId="0">#REF!</definedName>
    <definedName name="Excel_BuiltIn_Print_Area_1_1_1">#REF!</definedName>
    <definedName name="Excel_BuiltIn_Print_Area_1_1_1_1" localSheetId="3">#REF!</definedName>
    <definedName name="Excel_BuiltIn_Print_Area_1_1_1_1" localSheetId="0">#REF!</definedName>
    <definedName name="Excel_BuiltIn_Print_Area_1_1_1_1">#REF!</definedName>
    <definedName name="Excel_BuiltIn_Print_Area_1_1_1_1_1" localSheetId="3">#REF!</definedName>
    <definedName name="Excel_BuiltIn_Print_Area_1_1_1_1_1" localSheetId="0">#REF!</definedName>
    <definedName name="Excel_BuiltIn_Print_Area_1_1_1_1_1">#REF!</definedName>
    <definedName name="Excel_BuiltIn_Print_Area_1_9" localSheetId="3">#REF!</definedName>
    <definedName name="Excel_BuiltIn_Print_Area_1_9" localSheetId="0">#REF!</definedName>
    <definedName name="Excel_BuiltIn_Print_Area_1_9">#REF!</definedName>
    <definedName name="Excel_BuiltIn_Print_Area_2_1" localSheetId="3">#REF!</definedName>
    <definedName name="Excel_BuiltIn_Print_Area_2_1" localSheetId="0">#REF!</definedName>
    <definedName name="Excel_BuiltIn_Print_Area_2_1">#REF!</definedName>
    <definedName name="Excel_BuiltIn_Print_Area_8_1_1_1" localSheetId="3">#REF!</definedName>
    <definedName name="Excel_BuiltIn_Print_Area_8_1_1_1" localSheetId="0">#REF!</definedName>
    <definedName name="Excel_BuiltIn_Print_Area_8_1_1_1">#REF!</definedName>
    <definedName name="Excel_BuiltIn_Print_Area_9" localSheetId="3">#REF!</definedName>
    <definedName name="Excel_BuiltIn_Print_Area_9" localSheetId="0">#REF!</definedName>
    <definedName name="Excel_BuiltIn_Print_Area_9">#REF!</definedName>
    <definedName name="Excel_BuiltIn_Print_Area_9_1" localSheetId="3">#REF!</definedName>
    <definedName name="Excel_BuiltIn_Print_Area_9_1" localSheetId="0">#REF!</definedName>
    <definedName name="Excel_BuiltIn_Print_Area_9_1">#REF!</definedName>
    <definedName name="Excel_BuiltIn_Print_Titles_1_1" localSheetId="3">#REF!</definedName>
    <definedName name="Excel_BuiltIn_Print_Titles_1_1" localSheetId="0">#REF!</definedName>
    <definedName name="Excel_BuiltIn_Print_Titles_1_1">#REF!</definedName>
    <definedName name="Excel_BuiltIn_Print_Titles_2" localSheetId="3">#REF!</definedName>
    <definedName name="Excel_BuiltIn_Print_Titles_2" localSheetId="0">#REF!</definedName>
    <definedName name="Excel_BuiltIn_Print_Titles_2">#REF!</definedName>
    <definedName name="Excel_BuiltIn_Print_Titles_9" localSheetId="3">#REF!</definedName>
    <definedName name="Excel_BuiltIn_Print_Titles_9" localSheetId="0">#REF!</definedName>
    <definedName name="Excel_BuiltIn_Print_Titles_9">#REF!</definedName>
    <definedName name="ORÇAMENTO.BancoRef" localSheetId="3" hidden="1">#REF!</definedName>
    <definedName name="ORÇAMENTO.BancoRef" localSheetId="0" hidden="1">#REF!</definedName>
    <definedName name="ORÇAMENTO.BancoRef" hidden="1">#REF!</definedName>
    <definedName name="REFERENCIA.Descricao" localSheetId="3" hidden="1">IF(ISNUMBER(#REF!),OFFSET(INDIRECT('BDI (24,62%)'!ORÇAMENTO.BancoRef),#REF!-1,3,1),#REF!)</definedName>
    <definedName name="REFERENCIA.Descricao" localSheetId="0" hidden="1">IF(ISNUMBER(#REF!),OFFSET(INDIRECT('Orçamento Geral'!ORÇAMENTO.BancoRef),#REF!-1,3,1),#REF!)</definedName>
    <definedName name="REFERENCIA.Descricao" hidden="1">IF(ISNUMBER(#REF!),OFFSET(INDIRECT(ORÇAMENTO.BancoRef),#REF!-1,3,1),#REF!)</definedName>
    <definedName name="RegimeExecucao">IF(OR([3]DADOS!$A$33="Empreitada Preço Global",[3]DADOS!$A$33="Empreitada Integral"),"Global","Unitário")</definedName>
    <definedName name="SomaAgrup" hidden="1">SUMIF(OFFSET('[4]MEMÓRIA DE CÁLCULO '!$C1,1,0,'[4]MEMÓRIA DE CÁLCULO '!$D1),"S",OFFSET('[4]MEMÓRIA DE CÁLCULO '!A1,1,0,'[4]MEMÓRIA DE CÁLCULO '!$D1))</definedName>
    <definedName name="_xlnm.Print_Titles" localSheetId="3">'BDI (24,62%)'!$1:$6</definedName>
    <definedName name="_xlnm.Print_Titles" localSheetId="2">'Memória de Cálculo'!$1:$6</definedName>
    <definedName name="_xlnm.Print_Titles" localSheetId="0">'Orçamento Geral'!$2:$8</definedName>
    <definedName name="_xlnm.Print_Titles" localSheetId="1">'Orçamento por Casa'!$1:$7</definedName>
    <definedName name="VALOR_TOTAL">[2]ORÇAMENTO!$J$189</definedName>
    <definedName name="VTOTAL1" hidden="1">ROUND('[4]MEMÓRIA DE CÁLCULO '!$T1*'[4]MEMÓRIA DE CÁLCULO '!$W1,15-13*'[4]MEMÓRIA DE CÁLCULO '!$AF$11)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5" l="1"/>
  <c r="G25" i="5"/>
  <c r="I3" i="7" l="1"/>
  <c r="C66" i="8" l="1"/>
  <c r="C63" i="8"/>
  <c r="C60" i="8"/>
  <c r="C57" i="8"/>
  <c r="C54" i="8"/>
  <c r="B66" i="8"/>
  <c r="J66" i="8"/>
  <c r="B63" i="8"/>
  <c r="B60" i="8"/>
  <c r="B57" i="8"/>
  <c r="J63" i="8"/>
  <c r="J60" i="8"/>
  <c r="B54" i="8"/>
  <c r="J54" i="8"/>
  <c r="J57" i="8"/>
  <c r="C40" i="8"/>
  <c r="C37" i="8"/>
  <c r="G192" i="5"/>
  <c r="C34" i="8"/>
  <c r="C22" i="8"/>
  <c r="C43" i="8"/>
  <c r="C28" i="8"/>
  <c r="C31" i="8"/>
  <c r="G4" i="6" l="1"/>
  <c r="G80" i="5"/>
  <c r="H29" i="6" s="1"/>
  <c r="K29" i="6" s="1"/>
  <c r="F77" i="5"/>
  <c r="C77" i="5"/>
  <c r="A77" i="5"/>
  <c r="G70" i="5"/>
  <c r="G74" i="5"/>
  <c r="P25" i="6"/>
  <c r="G63" i="5"/>
  <c r="G65" i="5" s="1"/>
  <c r="G67" i="5" s="1"/>
  <c r="H25" i="6" s="1"/>
  <c r="F64" i="5"/>
  <c r="C64" i="5"/>
  <c r="A64" i="5"/>
  <c r="H24" i="6" l="1"/>
  <c r="G163" i="5" l="1"/>
  <c r="K25" i="6"/>
  <c r="F58" i="5"/>
  <c r="C58" i="5"/>
  <c r="A58" i="5"/>
  <c r="C57" i="5"/>
  <c r="A57" i="5"/>
  <c r="K24" i="6"/>
  <c r="F6" i="6"/>
  <c r="F561" i="5"/>
  <c r="C561" i="5"/>
  <c r="A561" i="5"/>
  <c r="K23" i="6" l="1"/>
  <c r="D60" i="8" s="1"/>
  <c r="D62" i="8" s="1"/>
  <c r="G185" i="5"/>
  <c r="G36" i="1" s="1"/>
  <c r="G179" i="5"/>
  <c r="G34" i="1" s="1"/>
  <c r="G158" i="5"/>
  <c r="G167" i="5"/>
  <c r="G169" i="5" s="1"/>
  <c r="G32" i="1" s="1"/>
  <c r="G157" i="5"/>
  <c r="G156" i="5"/>
  <c r="G159" i="5" s="1"/>
  <c r="G30" i="1" s="1"/>
  <c r="G161" i="5"/>
  <c r="G165" i="5" s="1"/>
  <c r="G31" i="1" s="1"/>
  <c r="G171" i="5"/>
  <c r="G174" i="5" s="1"/>
  <c r="G33" i="1" s="1"/>
  <c r="G150" i="5"/>
  <c r="G151" i="5"/>
  <c r="G139" i="5"/>
  <c r="G138" i="5"/>
  <c r="G144" i="5"/>
  <c r="G147" i="5" s="1"/>
  <c r="G131" i="5"/>
  <c r="G133" i="5" s="1"/>
  <c r="G129" i="5"/>
  <c r="G123" i="5"/>
  <c r="G122" i="5"/>
  <c r="E62" i="8" l="1"/>
  <c r="F62" i="8"/>
  <c r="G62" i="8"/>
  <c r="I62" i="8"/>
  <c r="H62" i="8"/>
  <c r="G154" i="5"/>
  <c r="G29" i="1" s="1"/>
  <c r="G142" i="5"/>
  <c r="G515" i="5" l="1"/>
  <c r="G563" i="5"/>
  <c r="G154" i="1" s="1"/>
  <c r="J154" i="1" s="1"/>
  <c r="F558" i="5"/>
  <c r="C558" i="5"/>
  <c r="A558" i="5"/>
  <c r="G560" i="5"/>
  <c r="G153" i="1" s="1"/>
  <c r="G502" i="5"/>
  <c r="F555" i="5"/>
  <c r="C555" i="5"/>
  <c r="A555" i="5"/>
  <c r="F552" i="5"/>
  <c r="C552" i="5"/>
  <c r="A552" i="5"/>
  <c r="F549" i="5" l="1"/>
  <c r="C549" i="5"/>
  <c r="A549" i="5"/>
  <c r="G557" i="5"/>
  <c r="G152" i="1" s="1"/>
  <c r="G554" i="5"/>
  <c r="G151" i="1" s="1"/>
  <c r="G551" i="5"/>
  <c r="G150" i="1" s="1"/>
  <c r="F484" i="5" l="1"/>
  <c r="C484" i="5"/>
  <c r="A484" i="5"/>
  <c r="F481" i="5"/>
  <c r="C481" i="5"/>
  <c r="A481" i="5"/>
  <c r="G486" i="5"/>
  <c r="G129" i="1" s="1"/>
  <c r="J129" i="1" s="1"/>
  <c r="G483" i="5"/>
  <c r="G128" i="1" s="1"/>
  <c r="J128" i="1" s="1"/>
  <c r="F546" i="5"/>
  <c r="C546" i="5"/>
  <c r="A546" i="5"/>
  <c r="F543" i="5"/>
  <c r="C543" i="5"/>
  <c r="A543" i="5"/>
  <c r="F540" i="5"/>
  <c r="C540" i="5"/>
  <c r="A540" i="5"/>
  <c r="F537" i="5"/>
  <c r="C537" i="5"/>
  <c r="A537" i="5"/>
  <c r="F534" i="5"/>
  <c r="C534" i="5"/>
  <c r="A534" i="5"/>
  <c r="G548" i="5"/>
  <c r="G149" i="1" s="1"/>
  <c r="G545" i="5"/>
  <c r="G148" i="1" s="1"/>
  <c r="G542" i="5"/>
  <c r="G147" i="1" s="1"/>
  <c r="G539" i="5"/>
  <c r="G146" i="1" s="1"/>
  <c r="G536" i="5"/>
  <c r="G145" i="1" s="1"/>
  <c r="F531" i="5"/>
  <c r="C531" i="5"/>
  <c r="F528" i="5"/>
  <c r="C528" i="5"/>
  <c r="A531" i="5"/>
  <c r="A528" i="5"/>
  <c r="F525" i="5"/>
  <c r="C525" i="5"/>
  <c r="A525" i="5"/>
  <c r="G533" i="5"/>
  <c r="G144" i="1" s="1"/>
  <c r="G530" i="5"/>
  <c r="G143" i="1" s="1"/>
  <c r="G527" i="5"/>
  <c r="G142" i="1" s="1"/>
  <c r="F702" i="5" l="1"/>
  <c r="C702" i="5"/>
  <c r="A702" i="5"/>
  <c r="F699" i="5"/>
  <c r="C699" i="5"/>
  <c r="A699" i="5"/>
  <c r="F696" i="5"/>
  <c r="C696" i="5"/>
  <c r="A696" i="5"/>
  <c r="F693" i="5"/>
  <c r="C693" i="5"/>
  <c r="A693" i="5"/>
  <c r="G701" i="5"/>
  <c r="G198" i="1" s="1"/>
  <c r="G698" i="5"/>
  <c r="G197" i="1" s="1"/>
  <c r="G695" i="5"/>
  <c r="G196" i="1" s="1"/>
  <c r="G704" i="5"/>
  <c r="G199" i="1" s="1"/>
  <c r="A690" i="5"/>
  <c r="C690" i="5"/>
  <c r="F690" i="5"/>
  <c r="F687" i="5"/>
  <c r="C687" i="5"/>
  <c r="A687" i="5"/>
  <c r="F684" i="5"/>
  <c r="C684" i="5"/>
  <c r="A684" i="5"/>
  <c r="F681" i="5"/>
  <c r="C681" i="5"/>
  <c r="A681" i="5"/>
  <c r="G692" i="5"/>
  <c r="G195" i="1" s="1"/>
  <c r="G689" i="5"/>
  <c r="G194" i="1" s="1"/>
  <c r="G686" i="5"/>
  <c r="G193" i="1" s="1"/>
  <c r="G683" i="5"/>
  <c r="G192" i="1" s="1"/>
  <c r="F678" i="5"/>
  <c r="C678" i="5"/>
  <c r="A678" i="5"/>
  <c r="F675" i="5"/>
  <c r="C675" i="5"/>
  <c r="A675" i="5"/>
  <c r="F672" i="5"/>
  <c r="C672" i="5"/>
  <c r="A672" i="5"/>
  <c r="F669" i="5"/>
  <c r="C669" i="5"/>
  <c r="A669" i="5"/>
  <c r="G649" i="5"/>
  <c r="C665" i="5" l="1"/>
  <c r="A665" i="5"/>
  <c r="F666" i="5"/>
  <c r="C666" i="5"/>
  <c r="C662" i="5"/>
  <c r="F662" i="5"/>
  <c r="F659" i="5"/>
  <c r="C659" i="5"/>
  <c r="F656" i="5"/>
  <c r="C656" i="5"/>
  <c r="A666" i="5"/>
  <c r="A662" i="5"/>
  <c r="A659" i="5"/>
  <c r="A656" i="5"/>
  <c r="F653" i="5"/>
  <c r="C653" i="5"/>
  <c r="A653" i="5"/>
  <c r="F650" i="5"/>
  <c r="C650" i="5"/>
  <c r="A650" i="5"/>
  <c r="F646" i="5"/>
  <c r="C646" i="5"/>
  <c r="A646" i="5"/>
  <c r="F643" i="5"/>
  <c r="C643" i="5"/>
  <c r="A643" i="5"/>
  <c r="F640" i="5"/>
  <c r="C640" i="5"/>
  <c r="A640" i="5"/>
  <c r="F637" i="5"/>
  <c r="C637" i="5"/>
  <c r="A637" i="5"/>
  <c r="F634" i="5"/>
  <c r="C634" i="5"/>
  <c r="A634" i="5"/>
  <c r="F631" i="5"/>
  <c r="C631" i="5"/>
  <c r="A631" i="5"/>
  <c r="F628" i="5"/>
  <c r="C628" i="5"/>
  <c r="A628" i="5"/>
  <c r="F625" i="5"/>
  <c r="C625" i="5"/>
  <c r="A625" i="5"/>
  <c r="F622" i="5"/>
  <c r="C622" i="5"/>
  <c r="A622" i="5"/>
  <c r="G680" i="5"/>
  <c r="G191" i="1" s="1"/>
  <c r="G677" i="5"/>
  <c r="G190" i="1" s="1"/>
  <c r="G668" i="5"/>
  <c r="G187" i="1" s="1"/>
  <c r="J187" i="1" s="1"/>
  <c r="G674" i="5"/>
  <c r="G189" i="1" s="1"/>
  <c r="G671" i="5"/>
  <c r="G188" i="1" s="1"/>
  <c r="G664" i="5"/>
  <c r="G185" i="1" s="1"/>
  <c r="G661" i="5"/>
  <c r="G184" i="1" s="1"/>
  <c r="G658" i="5"/>
  <c r="G183" i="1" s="1"/>
  <c r="G655" i="5"/>
  <c r="G182" i="1" s="1"/>
  <c r="G652" i="5"/>
  <c r="G181" i="1" s="1"/>
  <c r="G180" i="1"/>
  <c r="G645" i="5"/>
  <c r="G179" i="1" s="1"/>
  <c r="G642" i="5"/>
  <c r="G178" i="1" s="1"/>
  <c r="G639" i="5"/>
  <c r="G177" i="1" s="1"/>
  <c r="G636" i="5"/>
  <c r="G176" i="1" s="1"/>
  <c r="G633" i="5"/>
  <c r="G175" i="1" s="1"/>
  <c r="G630" i="5"/>
  <c r="G174" i="1" s="1"/>
  <c r="G627" i="5"/>
  <c r="G173" i="1" s="1"/>
  <c r="G624" i="5"/>
  <c r="G172" i="1" s="1"/>
  <c r="G573" i="5" l="1"/>
  <c r="G588" i="5"/>
  <c r="G160" i="1" s="1"/>
  <c r="J160" i="1" s="1"/>
  <c r="G157" i="1"/>
  <c r="J157" i="1" s="1"/>
  <c r="G580" i="5"/>
  <c r="G583" i="5" s="1"/>
  <c r="G159" i="1" s="1"/>
  <c r="J159" i="1" s="1"/>
  <c r="G575" i="5"/>
  <c r="G578" i="5" s="1"/>
  <c r="G158" i="1" s="1"/>
  <c r="J158" i="1" s="1"/>
  <c r="F619" i="5"/>
  <c r="C619" i="5"/>
  <c r="F616" i="5"/>
  <c r="C616" i="5"/>
  <c r="F613" i="5"/>
  <c r="C613" i="5"/>
  <c r="F610" i="5"/>
  <c r="C610" i="5"/>
  <c r="F607" i="5"/>
  <c r="C607" i="5"/>
  <c r="F604" i="5"/>
  <c r="C604" i="5"/>
  <c r="F601" i="5"/>
  <c r="C601" i="5"/>
  <c r="F598" i="5"/>
  <c r="C598" i="5"/>
  <c r="A619" i="5"/>
  <c r="A616" i="5"/>
  <c r="A613" i="5"/>
  <c r="A610" i="5"/>
  <c r="A607" i="5"/>
  <c r="A604" i="5"/>
  <c r="A601" i="5"/>
  <c r="A598" i="5"/>
  <c r="G621" i="5"/>
  <c r="G171" i="1" s="1"/>
  <c r="J171" i="1" s="1"/>
  <c r="G618" i="5"/>
  <c r="G170" i="1" s="1"/>
  <c r="J170" i="1" s="1"/>
  <c r="G615" i="5"/>
  <c r="G169" i="1" s="1"/>
  <c r="J169" i="1" s="1"/>
  <c r="G612" i="5"/>
  <c r="G168" i="1" s="1"/>
  <c r="J168" i="1" s="1"/>
  <c r="G609" i="5"/>
  <c r="G167" i="1" s="1"/>
  <c r="J167" i="1" s="1"/>
  <c r="G606" i="5"/>
  <c r="G166" i="1" s="1"/>
  <c r="J166" i="1" s="1"/>
  <c r="G603" i="5"/>
  <c r="G165" i="1" s="1"/>
  <c r="J165" i="1" s="1"/>
  <c r="G600" i="5"/>
  <c r="G164" i="1" s="1"/>
  <c r="J164" i="1" s="1"/>
  <c r="F595" i="5"/>
  <c r="C595" i="5"/>
  <c r="A595" i="5"/>
  <c r="F589" i="5"/>
  <c r="C589" i="5"/>
  <c r="A589" i="5"/>
  <c r="F584" i="5"/>
  <c r="C584" i="5"/>
  <c r="A584" i="5"/>
  <c r="F574" i="5"/>
  <c r="C574" i="5"/>
  <c r="A574" i="5"/>
  <c r="F568" i="5"/>
  <c r="C568" i="5"/>
  <c r="A568" i="5"/>
  <c r="G597" i="5"/>
  <c r="G163" i="1" s="1"/>
  <c r="J163" i="1" s="1"/>
  <c r="G591" i="5"/>
  <c r="G161" i="1" s="1"/>
  <c r="J161" i="1" s="1"/>
  <c r="G594" i="5"/>
  <c r="G162" i="1" s="1"/>
  <c r="J162" i="1" s="1"/>
  <c r="F592" i="5"/>
  <c r="C592" i="5"/>
  <c r="A592" i="5"/>
  <c r="F579" i="5"/>
  <c r="C579" i="5"/>
  <c r="A579" i="5"/>
  <c r="F565" i="5"/>
  <c r="C565" i="5"/>
  <c r="A565" i="5"/>
  <c r="F522" i="5"/>
  <c r="C522" i="5"/>
  <c r="F519" i="5"/>
  <c r="C519" i="5"/>
  <c r="F516" i="5"/>
  <c r="C516" i="5"/>
  <c r="A522" i="5"/>
  <c r="A519" i="5"/>
  <c r="A516" i="5"/>
  <c r="F512" i="5"/>
  <c r="C512" i="5"/>
  <c r="A512" i="5"/>
  <c r="F509" i="5"/>
  <c r="C509" i="5"/>
  <c r="A509" i="5"/>
  <c r="F506" i="5"/>
  <c r="C506" i="5"/>
  <c r="A506" i="5"/>
  <c r="G524" i="5"/>
  <c r="G141" i="1" s="1"/>
  <c r="J141" i="1" s="1"/>
  <c r="G521" i="5"/>
  <c r="G140" i="1" s="1"/>
  <c r="J140" i="1" s="1"/>
  <c r="G518" i="5"/>
  <c r="G139" i="1" s="1"/>
  <c r="J139" i="1" s="1"/>
  <c r="G138" i="1"/>
  <c r="J138" i="1" s="1"/>
  <c r="G511" i="5"/>
  <c r="G137" i="1" s="1"/>
  <c r="J137" i="1" s="1"/>
  <c r="G508" i="5"/>
  <c r="G136" i="1" s="1"/>
  <c r="J136" i="1" s="1"/>
  <c r="F503" i="5"/>
  <c r="C503" i="5"/>
  <c r="A503" i="5"/>
  <c r="F499" i="5"/>
  <c r="C499" i="5"/>
  <c r="A499" i="5"/>
  <c r="F493" i="5"/>
  <c r="C493" i="5"/>
  <c r="A493" i="5"/>
  <c r="F478" i="5"/>
  <c r="C478" i="5"/>
  <c r="A478" i="5"/>
  <c r="G492" i="5"/>
  <c r="G131" i="1" s="1"/>
  <c r="J131" i="1" s="1"/>
  <c r="F490" i="5"/>
  <c r="C490" i="5"/>
  <c r="A490" i="5"/>
  <c r="F475" i="5"/>
  <c r="C475" i="5"/>
  <c r="A475" i="5"/>
  <c r="G477" i="5"/>
  <c r="G126" i="1" s="1"/>
  <c r="J126" i="1" s="1"/>
  <c r="G505" i="5"/>
  <c r="G135" i="1" s="1"/>
  <c r="J135" i="1" s="1"/>
  <c r="G134" i="1"/>
  <c r="J134" i="1" s="1"/>
  <c r="G495" i="5"/>
  <c r="G132" i="1" s="1"/>
  <c r="J132" i="1" s="1"/>
  <c r="G480" i="5"/>
  <c r="G127" i="1" s="1"/>
  <c r="J127" i="1" s="1"/>
  <c r="G498" i="5"/>
  <c r="G133" i="1" s="1"/>
  <c r="J133" i="1" s="1"/>
  <c r="F496" i="5"/>
  <c r="C496" i="5"/>
  <c r="A496" i="5"/>
  <c r="G489" i="5"/>
  <c r="G130" i="1" s="1"/>
  <c r="J130" i="1" s="1"/>
  <c r="F487" i="5"/>
  <c r="C487" i="5"/>
  <c r="A487" i="5"/>
  <c r="C564" i="5"/>
  <c r="A564" i="5"/>
  <c r="G567" i="5"/>
  <c r="G156" i="1" s="1"/>
  <c r="J156" i="1" s="1"/>
  <c r="F472" i="5"/>
  <c r="C472" i="5"/>
  <c r="A472" i="5"/>
  <c r="C471" i="5"/>
  <c r="A471" i="5"/>
  <c r="C470" i="5"/>
  <c r="A470" i="5"/>
  <c r="G474" i="5"/>
  <c r="G125" i="1" s="1"/>
  <c r="J125" i="1" s="1"/>
  <c r="J172" i="1"/>
  <c r="J173" i="1"/>
  <c r="J174" i="1"/>
  <c r="J175" i="1"/>
  <c r="J176" i="1"/>
  <c r="J177" i="1"/>
  <c r="J178" i="1"/>
  <c r="J179" i="1"/>
  <c r="J180" i="1"/>
  <c r="J181" i="1"/>
  <c r="J182" i="1"/>
  <c r="J183" i="1"/>
  <c r="J184" i="1"/>
  <c r="J185" i="1"/>
  <c r="J142" i="1"/>
  <c r="J143" i="1"/>
  <c r="J144" i="1"/>
  <c r="J145" i="1"/>
  <c r="J146" i="1"/>
  <c r="J147" i="1"/>
  <c r="J148" i="1"/>
  <c r="J149" i="1"/>
  <c r="J150" i="1"/>
  <c r="J151" i="1"/>
  <c r="J152" i="1"/>
  <c r="J153" i="1"/>
  <c r="J155" i="1" l="1"/>
  <c r="J124" i="1"/>
  <c r="F467" i="5"/>
  <c r="C467" i="5"/>
  <c r="A467" i="5"/>
  <c r="F464" i="5"/>
  <c r="C464" i="5"/>
  <c r="A464" i="5"/>
  <c r="F461" i="5"/>
  <c r="C461" i="5"/>
  <c r="A461" i="5"/>
  <c r="G469" i="5"/>
  <c r="G122" i="1" s="1"/>
  <c r="J122" i="1" s="1"/>
  <c r="G466" i="5"/>
  <c r="G121" i="1" s="1"/>
  <c r="J121" i="1" s="1"/>
  <c r="G463" i="5"/>
  <c r="G120" i="1" s="1"/>
  <c r="J120" i="1" s="1"/>
  <c r="F458" i="5"/>
  <c r="C458" i="5"/>
  <c r="A458" i="5"/>
  <c r="F455" i="5"/>
  <c r="C455" i="5"/>
  <c r="A455" i="5"/>
  <c r="C452" i="5"/>
  <c r="A452" i="5"/>
  <c r="F452" i="5"/>
  <c r="F449" i="5"/>
  <c r="C449" i="5"/>
  <c r="A449" i="5"/>
  <c r="G460" i="5"/>
  <c r="G119" i="1" s="1"/>
  <c r="J119" i="1" s="1"/>
  <c r="G457" i="5"/>
  <c r="G118" i="1" s="1"/>
  <c r="J118" i="1" s="1"/>
  <c r="G454" i="5"/>
  <c r="G117" i="1" s="1"/>
  <c r="J117" i="1" s="1"/>
  <c r="G451" i="5"/>
  <c r="G116" i="1" s="1"/>
  <c r="J116" i="1" s="1"/>
  <c r="F446" i="5"/>
  <c r="C446" i="5"/>
  <c r="A446" i="5"/>
  <c r="F443" i="5"/>
  <c r="C443" i="5"/>
  <c r="A443" i="5"/>
  <c r="G448" i="5"/>
  <c r="G115" i="1" s="1"/>
  <c r="J115" i="1" s="1"/>
  <c r="G445" i="5"/>
  <c r="G114" i="1" s="1"/>
  <c r="J114" i="1" s="1"/>
  <c r="F440" i="5"/>
  <c r="C440" i="5"/>
  <c r="A440" i="5"/>
  <c r="F437" i="5"/>
  <c r="C437" i="5"/>
  <c r="A437" i="5"/>
  <c r="F434" i="5"/>
  <c r="C434" i="5"/>
  <c r="A434" i="5"/>
  <c r="A431" i="5"/>
  <c r="C431" i="5"/>
  <c r="F431" i="5"/>
  <c r="F428" i="5"/>
  <c r="C428" i="5"/>
  <c r="A428" i="5"/>
  <c r="F425" i="5"/>
  <c r="C425" i="5"/>
  <c r="A425" i="5"/>
  <c r="F422" i="5"/>
  <c r="C422" i="5"/>
  <c r="A422" i="5"/>
  <c r="G433" i="5"/>
  <c r="G110" i="1" s="1"/>
  <c r="J110" i="1" s="1"/>
  <c r="G430" i="5"/>
  <c r="G109" i="1" s="1"/>
  <c r="J109" i="1" s="1"/>
  <c r="G427" i="5"/>
  <c r="G108" i="1" s="1"/>
  <c r="J108" i="1" s="1"/>
  <c r="G439" i="5"/>
  <c r="G112" i="1" s="1"/>
  <c r="J112" i="1" s="1"/>
  <c r="G436" i="5"/>
  <c r="G111" i="1" s="1"/>
  <c r="J111" i="1" s="1"/>
  <c r="G424" i="5"/>
  <c r="G107" i="1" s="1"/>
  <c r="J107" i="1" s="1"/>
  <c r="G402" i="5"/>
  <c r="G403" i="5" s="1"/>
  <c r="G100" i="1" s="1"/>
  <c r="J100" i="1" s="1"/>
  <c r="F419" i="5"/>
  <c r="C419" i="5"/>
  <c r="A419" i="5"/>
  <c r="F416" i="5"/>
  <c r="C416" i="5"/>
  <c r="A416" i="5"/>
  <c r="F413" i="5"/>
  <c r="C413" i="5"/>
  <c r="A413" i="5"/>
  <c r="F410" i="5"/>
  <c r="C410" i="5"/>
  <c r="A410" i="5"/>
  <c r="G442" i="5"/>
  <c r="G113" i="1" s="1"/>
  <c r="J113" i="1" s="1"/>
  <c r="G421" i="5"/>
  <c r="G106" i="1" s="1"/>
  <c r="J106" i="1" s="1"/>
  <c r="G418" i="5"/>
  <c r="G105" i="1" s="1"/>
  <c r="J105" i="1" s="1"/>
  <c r="G415" i="5"/>
  <c r="G104" i="1" s="1"/>
  <c r="J104" i="1" s="1"/>
  <c r="G412" i="5"/>
  <c r="G103" i="1" s="1"/>
  <c r="J103" i="1" s="1"/>
  <c r="F407" i="5"/>
  <c r="C407" i="5"/>
  <c r="A407" i="5"/>
  <c r="G394" i="5"/>
  <c r="G97" i="1" s="1"/>
  <c r="J97" i="1" s="1"/>
  <c r="G387" i="5"/>
  <c r="G96" i="1" s="1"/>
  <c r="J96" i="1" s="1"/>
  <c r="G382" i="5"/>
  <c r="G95" i="1" s="1"/>
  <c r="J95" i="1" s="1"/>
  <c r="G376" i="5"/>
  <c r="G94" i="1" s="1"/>
  <c r="J94" i="1" s="1"/>
  <c r="G370" i="5"/>
  <c r="G93" i="1" s="1"/>
  <c r="J93" i="1" s="1"/>
  <c r="F404" i="5"/>
  <c r="C404" i="5"/>
  <c r="A404" i="5"/>
  <c r="F401" i="5"/>
  <c r="C401" i="5"/>
  <c r="A401" i="5"/>
  <c r="F398" i="5"/>
  <c r="C398" i="5"/>
  <c r="A398" i="5"/>
  <c r="F395" i="5"/>
  <c r="C395" i="5"/>
  <c r="A395" i="5"/>
  <c r="F388" i="5"/>
  <c r="C388" i="5"/>
  <c r="A388" i="5"/>
  <c r="F383" i="5"/>
  <c r="C383" i="5"/>
  <c r="A383" i="5"/>
  <c r="F377" i="5"/>
  <c r="C377" i="5"/>
  <c r="A377" i="5"/>
  <c r="G400" i="5"/>
  <c r="G99" i="1" s="1"/>
  <c r="J99" i="1" s="1"/>
  <c r="G397" i="5"/>
  <c r="G98" i="1" s="1"/>
  <c r="J98" i="1" s="1"/>
  <c r="F363" i="5"/>
  <c r="C363" i="5"/>
  <c r="A363" i="5"/>
  <c r="G365" i="5"/>
  <c r="G92" i="1" s="1"/>
  <c r="J92" i="1" s="1"/>
  <c r="G362" i="5"/>
  <c r="G91" i="1" s="1"/>
  <c r="J91" i="1" s="1"/>
  <c r="F360" i="5"/>
  <c r="C360" i="5"/>
  <c r="A360" i="5"/>
  <c r="F357" i="5"/>
  <c r="C357" i="5"/>
  <c r="A357" i="5"/>
  <c r="F354" i="5"/>
  <c r="C354" i="5"/>
  <c r="A354" i="5"/>
  <c r="G359" i="5"/>
  <c r="G90" i="1" s="1"/>
  <c r="J90" i="1" s="1"/>
  <c r="G356" i="5"/>
  <c r="G89" i="1" s="1"/>
  <c r="J89" i="1" s="1"/>
  <c r="F348" i="5"/>
  <c r="C348" i="5"/>
  <c r="A348" i="5"/>
  <c r="G350" i="5"/>
  <c r="G87" i="1" s="1"/>
  <c r="F371" i="5"/>
  <c r="C371" i="5"/>
  <c r="A371" i="5"/>
  <c r="F366" i="5"/>
  <c r="C366" i="5"/>
  <c r="A366" i="5"/>
  <c r="A351" i="5"/>
  <c r="C351" i="5"/>
  <c r="F351" i="5"/>
  <c r="F345" i="5"/>
  <c r="C345" i="5"/>
  <c r="A345" i="5"/>
  <c r="F342" i="5"/>
  <c r="C342" i="5"/>
  <c r="A342" i="5"/>
  <c r="G409" i="5"/>
  <c r="G102" i="1" s="1"/>
  <c r="J102" i="1" s="1"/>
  <c r="G406" i="5"/>
  <c r="G101" i="1" s="1"/>
  <c r="J101" i="1" s="1"/>
  <c r="G353" i="5"/>
  <c r="G88" i="1" s="1"/>
  <c r="J88" i="1" s="1"/>
  <c r="G347" i="5"/>
  <c r="G86" i="1" s="1"/>
  <c r="J86" i="1" s="1"/>
  <c r="G344" i="5"/>
  <c r="G85" i="1" s="1"/>
  <c r="J85" i="1" s="1"/>
  <c r="A705" i="5"/>
  <c r="C705" i="5"/>
  <c r="F339" i="5"/>
  <c r="C339" i="5"/>
  <c r="A339" i="5"/>
  <c r="C338" i="5"/>
  <c r="A338" i="5"/>
  <c r="G341" i="5"/>
  <c r="G84" i="1" s="1"/>
  <c r="J84" i="1" s="1"/>
  <c r="G310" i="5" l="1"/>
  <c r="G312" i="5" s="1"/>
  <c r="F309" i="5"/>
  <c r="C309" i="5"/>
  <c r="A309" i="5"/>
  <c r="A306" i="5"/>
  <c r="G318" i="5" l="1"/>
  <c r="G74" i="1"/>
  <c r="J74" i="1" s="1"/>
  <c r="G708" i="5"/>
  <c r="G722" i="5"/>
  <c r="G721" i="5"/>
  <c r="G720" i="5"/>
  <c r="G719" i="5"/>
  <c r="G718" i="5"/>
  <c r="G741" i="5"/>
  <c r="G707" i="5"/>
  <c r="G715" i="5"/>
  <c r="G714" i="5"/>
  <c r="G713" i="5"/>
  <c r="G712" i="5"/>
  <c r="G711" i="5"/>
  <c r="F323" i="5"/>
  <c r="C323" i="5"/>
  <c r="A323" i="5"/>
  <c r="G324" i="5"/>
  <c r="G325" i="5" s="1"/>
  <c r="G78" i="1" s="1"/>
  <c r="G709" i="5" l="1"/>
  <c r="J78" i="1"/>
  <c r="G733" i="5" l="1"/>
  <c r="G205" i="1" s="1"/>
  <c r="F740" i="5"/>
  <c r="C740" i="5"/>
  <c r="A740" i="5"/>
  <c r="F737" i="5"/>
  <c r="C737" i="5"/>
  <c r="A737" i="5"/>
  <c r="G742" i="5"/>
  <c r="G208" i="1" s="1"/>
  <c r="F734" i="5"/>
  <c r="C734" i="5"/>
  <c r="A734" i="5"/>
  <c r="F730" i="5"/>
  <c r="C730" i="5"/>
  <c r="A730" i="5"/>
  <c r="F724" i="5"/>
  <c r="C724" i="5"/>
  <c r="A724" i="5"/>
  <c r="G201" i="1"/>
  <c r="G716" i="5"/>
  <c r="G202" i="1" s="1"/>
  <c r="G723" i="5"/>
  <c r="G203" i="1" s="1"/>
  <c r="F717" i="5"/>
  <c r="C717" i="5"/>
  <c r="A717" i="5"/>
  <c r="F710" i="5"/>
  <c r="C710" i="5"/>
  <c r="A710" i="5"/>
  <c r="F706" i="5"/>
  <c r="C706" i="5"/>
  <c r="A706" i="5"/>
  <c r="G748" i="5"/>
  <c r="G749" i="5" s="1"/>
  <c r="G211" i="1" s="1"/>
  <c r="F750" i="5"/>
  <c r="C750" i="5"/>
  <c r="A750" i="5"/>
  <c r="G752" i="5"/>
  <c r="G212" i="1" s="1"/>
  <c r="F747" i="5"/>
  <c r="C747" i="5"/>
  <c r="A747" i="5"/>
  <c r="F744" i="5"/>
  <c r="C744" i="5"/>
  <c r="A744" i="5"/>
  <c r="C743" i="5"/>
  <c r="A743" i="5"/>
  <c r="G252" i="5"/>
  <c r="G251" i="5"/>
  <c r="G250" i="5"/>
  <c r="G281" i="5"/>
  <c r="G286" i="5" s="1"/>
  <c r="G65" i="1" s="1"/>
  <c r="G274" i="5"/>
  <c r="G279" i="5" s="1"/>
  <c r="G64" i="1" s="1"/>
  <c r="F280" i="5"/>
  <c r="C280" i="5"/>
  <c r="A280" i="5"/>
  <c r="F273" i="5"/>
  <c r="C273" i="5"/>
  <c r="A273" i="5"/>
  <c r="C272" i="5"/>
  <c r="A272" i="5"/>
  <c r="G256" i="5"/>
  <c r="G255" i="5"/>
  <c r="G266" i="5"/>
  <c r="G265" i="5"/>
  <c r="G270" i="5"/>
  <c r="G271" i="5" s="1"/>
  <c r="G62" i="1" s="1"/>
  <c r="F264" i="5"/>
  <c r="C264" i="5"/>
  <c r="A264" i="5"/>
  <c r="F259" i="5"/>
  <c r="C259" i="5"/>
  <c r="A259" i="5"/>
  <c r="F254" i="5"/>
  <c r="C254" i="5"/>
  <c r="A254" i="5"/>
  <c r="F269" i="5"/>
  <c r="C269" i="5"/>
  <c r="A269" i="5"/>
  <c r="F249" i="5"/>
  <c r="C249" i="5"/>
  <c r="A249" i="5"/>
  <c r="C248" i="5"/>
  <c r="A248" i="5"/>
  <c r="G224" i="5"/>
  <c r="G219" i="5"/>
  <c r="G253" i="5" l="1"/>
  <c r="G260" i="5" s="1"/>
  <c r="G225" i="5"/>
  <c r="G258" i="5"/>
  <c r="G268" i="5"/>
  <c r="G61" i="1" s="1"/>
  <c r="G58" i="1" l="1"/>
  <c r="G59" i="1"/>
  <c r="G261" i="5"/>
  <c r="G263" i="5" s="1"/>
  <c r="G60" i="1" s="1"/>
  <c r="G232" i="5" l="1"/>
  <c r="G233" i="5" s="1"/>
  <c r="G53" i="1" s="1"/>
  <c r="G237" i="5"/>
  <c r="G54" i="1" s="1"/>
  <c r="G239" i="5"/>
  <c r="G240" i="5" s="1"/>
  <c r="G55" i="1" s="1"/>
  <c r="G246" i="5"/>
  <c r="G245" i="5"/>
  <c r="G244" i="5"/>
  <c r="G243" i="5"/>
  <c r="G242" i="5"/>
  <c r="A241" i="5"/>
  <c r="C241" i="5"/>
  <c r="F241" i="5"/>
  <c r="F238" i="5"/>
  <c r="C238" i="5"/>
  <c r="A238" i="5"/>
  <c r="A229" i="5"/>
  <c r="C229" i="5"/>
  <c r="F229" i="5"/>
  <c r="F226" i="5"/>
  <c r="C226" i="5"/>
  <c r="A226" i="5"/>
  <c r="G228" i="5"/>
  <c r="G52" i="1" s="1"/>
  <c r="F234" i="5"/>
  <c r="C234" i="5"/>
  <c r="A234" i="5"/>
  <c r="F218" i="5"/>
  <c r="C218" i="5"/>
  <c r="A218" i="5"/>
  <c r="A217" i="5"/>
  <c r="A216" i="5"/>
  <c r="C217" i="5"/>
  <c r="C216" i="5"/>
  <c r="G51" i="1"/>
  <c r="G214" i="5"/>
  <c r="G215" i="5" s="1"/>
  <c r="G48" i="1" s="1"/>
  <c r="G209" i="5"/>
  <c r="G210" i="5" s="1"/>
  <c r="G47" i="1" s="1"/>
  <c r="F211" i="5"/>
  <c r="C211" i="5"/>
  <c r="F208" i="5"/>
  <c r="C208" i="5"/>
  <c r="A211" i="5"/>
  <c r="A208" i="5"/>
  <c r="F205" i="5"/>
  <c r="C205" i="5"/>
  <c r="A205" i="5"/>
  <c r="F202" i="5"/>
  <c r="C202" i="5"/>
  <c r="A202" i="5"/>
  <c r="C201" i="5"/>
  <c r="A201" i="5"/>
  <c r="G207" i="5"/>
  <c r="G46" i="1" s="1"/>
  <c r="G199" i="5"/>
  <c r="G200" i="5" s="1"/>
  <c r="F194" i="5"/>
  <c r="C194" i="5"/>
  <c r="A194" i="5"/>
  <c r="G196" i="5"/>
  <c r="G41" i="1" s="1"/>
  <c r="F191" i="5"/>
  <c r="C191" i="5"/>
  <c r="A191" i="5"/>
  <c r="C190" i="5"/>
  <c r="A190" i="5"/>
  <c r="G193" i="5"/>
  <c r="G40" i="1" s="1"/>
  <c r="F198" i="5"/>
  <c r="C198" i="5"/>
  <c r="A198" i="5"/>
  <c r="C197" i="5"/>
  <c r="A197" i="5"/>
  <c r="G188" i="5"/>
  <c r="G189" i="5" s="1"/>
  <c r="G38" i="1" s="1"/>
  <c r="A186" i="5"/>
  <c r="F187" i="5"/>
  <c r="C187" i="5"/>
  <c r="A187" i="5"/>
  <c r="F335" i="5"/>
  <c r="C335" i="5"/>
  <c r="A335" i="5"/>
  <c r="G337" i="5"/>
  <c r="G82" i="1" s="1"/>
  <c r="F331" i="5"/>
  <c r="C331" i="5"/>
  <c r="A331" i="5"/>
  <c r="G334" i="5"/>
  <c r="G81" i="1" s="1"/>
  <c r="F327" i="5"/>
  <c r="C327" i="5"/>
  <c r="A327" i="5"/>
  <c r="C326" i="5"/>
  <c r="A326" i="5"/>
  <c r="G330" i="5"/>
  <c r="G80" i="1" s="1"/>
  <c r="G321" i="5"/>
  <c r="G320" i="5"/>
  <c r="G319" i="5"/>
  <c r="F317" i="5"/>
  <c r="C317" i="5"/>
  <c r="A317" i="5"/>
  <c r="C316" i="5"/>
  <c r="A316" i="5"/>
  <c r="G314" i="5"/>
  <c r="G315" i="5" s="1"/>
  <c r="G75" i="1" s="1"/>
  <c r="G304" i="5"/>
  <c r="G303" i="5"/>
  <c r="G302" i="5"/>
  <c r="G301" i="5"/>
  <c r="G307" i="5"/>
  <c r="G308" i="5" s="1"/>
  <c r="G73" i="1" s="1"/>
  <c r="G298" i="5"/>
  <c r="G297" i="5"/>
  <c r="F313" i="5"/>
  <c r="C313" i="5"/>
  <c r="A313" i="5"/>
  <c r="F306" i="5"/>
  <c r="C306" i="5"/>
  <c r="F300" i="5"/>
  <c r="C300" i="5"/>
  <c r="A300" i="5"/>
  <c r="F296" i="5"/>
  <c r="C296" i="5"/>
  <c r="A296" i="5"/>
  <c r="C295" i="5"/>
  <c r="A295" i="5"/>
  <c r="F292" i="5"/>
  <c r="C292" i="5"/>
  <c r="A292" i="5"/>
  <c r="G294" i="5"/>
  <c r="G69" i="1" s="1"/>
  <c r="G291" i="5"/>
  <c r="G68" i="1" s="1"/>
  <c r="F289" i="5"/>
  <c r="C289" i="5"/>
  <c r="A289" i="5"/>
  <c r="C288" i="5"/>
  <c r="A288" i="5"/>
  <c r="C287" i="5"/>
  <c r="A287" i="5"/>
  <c r="A35" i="5"/>
  <c r="C35" i="5"/>
  <c r="F35" i="5"/>
  <c r="F31" i="5"/>
  <c r="C31" i="5"/>
  <c r="A31" i="5"/>
  <c r="G247" i="5" l="1"/>
  <c r="G56" i="1" s="1"/>
  <c r="G43" i="1"/>
  <c r="G203" i="5"/>
  <c r="G204" i="5" s="1"/>
  <c r="G45" i="1" s="1"/>
  <c r="G299" i="5"/>
  <c r="G322" i="5"/>
  <c r="G77" i="1" s="1"/>
  <c r="G305" i="5"/>
  <c r="G727" i="5" s="1"/>
  <c r="F73" i="5"/>
  <c r="C73" i="5"/>
  <c r="A73" i="5"/>
  <c r="F76" i="5"/>
  <c r="G76" i="5"/>
  <c r="H28" i="6" s="1"/>
  <c r="G72" i="5"/>
  <c r="H27" i="6" s="1"/>
  <c r="F72" i="5"/>
  <c r="F69" i="5"/>
  <c r="C69" i="5"/>
  <c r="A69" i="5"/>
  <c r="C68" i="5"/>
  <c r="A68" i="5"/>
  <c r="F54" i="5"/>
  <c r="C54" i="5"/>
  <c r="A54" i="5"/>
  <c r="F44" i="5"/>
  <c r="C44" i="5"/>
  <c r="A44" i="5"/>
  <c r="F49" i="5"/>
  <c r="C49" i="5"/>
  <c r="A49" i="5"/>
  <c r="F40" i="5"/>
  <c r="C40" i="5"/>
  <c r="A40" i="5"/>
  <c r="C39" i="5"/>
  <c r="A39" i="5"/>
  <c r="G22" i="5"/>
  <c r="H13" i="6" s="1"/>
  <c r="G19" i="5"/>
  <c r="A27" i="5"/>
  <c r="C27" i="5"/>
  <c r="F27" i="5"/>
  <c r="F23" i="5"/>
  <c r="C23" i="5"/>
  <c r="A23" i="5"/>
  <c r="F4" i="6"/>
  <c r="E5" i="5"/>
  <c r="E4" i="5"/>
  <c r="E3" i="5"/>
  <c r="E2" i="5"/>
  <c r="F3" i="5"/>
  <c r="F20" i="5"/>
  <c r="C20" i="5"/>
  <c r="A20" i="5"/>
  <c r="F17" i="5"/>
  <c r="C17" i="5"/>
  <c r="A17" i="5"/>
  <c r="F13" i="5"/>
  <c r="C13" i="5"/>
  <c r="A13" i="5"/>
  <c r="F10" i="5"/>
  <c r="C10" i="5"/>
  <c r="A10" i="5"/>
  <c r="G72" i="1" l="1"/>
  <c r="G71" i="1"/>
  <c r="G725" i="5"/>
  <c r="G36" i="5"/>
  <c r="G38" i="5" s="1"/>
  <c r="H17" i="6" s="1"/>
  <c r="G32" i="5"/>
  <c r="G34" i="5" s="1"/>
  <c r="H16" i="6" s="1"/>
  <c r="F183" i="5"/>
  <c r="C183" i="5"/>
  <c r="A183" i="5"/>
  <c r="F180" i="5"/>
  <c r="C180" i="5"/>
  <c r="A180" i="5"/>
  <c r="F175" i="5"/>
  <c r="C175" i="5"/>
  <c r="A175" i="5"/>
  <c r="F170" i="5"/>
  <c r="C170" i="5"/>
  <c r="A170" i="5"/>
  <c r="F166" i="5"/>
  <c r="C166" i="5"/>
  <c r="A166" i="5"/>
  <c r="F160" i="5"/>
  <c r="C160" i="5"/>
  <c r="A160" i="5"/>
  <c r="F155" i="5"/>
  <c r="C155" i="5"/>
  <c r="A155" i="5"/>
  <c r="F149" i="5"/>
  <c r="C149" i="5"/>
  <c r="A149" i="5"/>
  <c r="C148" i="5"/>
  <c r="A148" i="5"/>
  <c r="G181" i="5"/>
  <c r="G182" i="5" s="1"/>
  <c r="G35" i="1" s="1"/>
  <c r="G729" i="5" l="1"/>
  <c r="G738" i="5" s="1"/>
  <c r="G739" i="5" s="1"/>
  <c r="G207" i="1" s="1"/>
  <c r="F143" i="5"/>
  <c r="C143" i="5"/>
  <c r="A143" i="5"/>
  <c r="G27" i="1"/>
  <c r="F137" i="5"/>
  <c r="C137" i="5"/>
  <c r="A137" i="5"/>
  <c r="A134" i="5"/>
  <c r="C134" i="5"/>
  <c r="F134" i="5"/>
  <c r="F130" i="5"/>
  <c r="C130" i="5"/>
  <c r="A130" i="5"/>
  <c r="F126" i="5"/>
  <c r="C126" i="5"/>
  <c r="A126" i="5"/>
  <c r="A121" i="5"/>
  <c r="C121" i="5"/>
  <c r="F121" i="5"/>
  <c r="F117" i="5"/>
  <c r="C117" i="5"/>
  <c r="A117" i="5"/>
  <c r="C116" i="5"/>
  <c r="A116" i="5"/>
  <c r="C115" i="5"/>
  <c r="A115" i="5"/>
  <c r="G104" i="5"/>
  <c r="G110" i="5" s="1"/>
  <c r="G99" i="5"/>
  <c r="G94" i="5"/>
  <c r="G24" i="1" l="1"/>
  <c r="G135" i="5"/>
  <c r="G136" i="5" s="1"/>
  <c r="G735" i="5"/>
  <c r="G736" i="5" s="1"/>
  <c r="G206" i="1" s="1"/>
  <c r="G204" i="1"/>
  <c r="G125" i="5"/>
  <c r="G22" i="1" s="1"/>
  <c r="G96" i="5"/>
  <c r="G13" i="1" s="1"/>
  <c r="G26" i="1"/>
  <c r="G25" i="1"/>
  <c r="G106" i="5"/>
  <c r="G108" i="5" s="1"/>
  <c r="G98" i="5" l="1"/>
  <c r="G100" i="5" s="1"/>
  <c r="J49" i="8"/>
  <c r="C49" i="8"/>
  <c r="J46" i="8"/>
  <c r="C46" i="8"/>
  <c r="J34" i="8"/>
  <c r="J40" i="8"/>
  <c r="J37" i="8"/>
  <c r="J31" i="8"/>
  <c r="J28" i="8"/>
  <c r="J43" i="8"/>
  <c r="J25" i="8"/>
  <c r="C25" i="8"/>
  <c r="J22" i="8"/>
  <c r="J19" i="8"/>
  <c r="C19" i="8"/>
  <c r="J16" i="8"/>
  <c r="C16" i="8"/>
  <c r="J13" i="8"/>
  <c r="B13" i="8"/>
  <c r="B16" i="8" s="1"/>
  <c r="B19" i="8" s="1"/>
  <c r="B22" i="8" s="1"/>
  <c r="B25" i="8" s="1"/>
  <c r="B28" i="8" s="1"/>
  <c r="B31" i="8" s="1"/>
  <c r="B34" i="8" s="1"/>
  <c r="B37" i="8" s="1"/>
  <c r="B40" i="8" s="1"/>
  <c r="B43" i="8" s="1"/>
  <c r="B46" i="8" s="1"/>
  <c r="B49" i="8" s="1"/>
  <c r="A29" i="7"/>
  <c r="E5" i="7" l="1"/>
  <c r="G85" i="5" l="1"/>
  <c r="G745" i="5" s="1"/>
  <c r="G746" i="5" s="1"/>
  <c r="G210" i="1" s="1"/>
  <c r="J210" i="1" s="1"/>
  <c r="F112" i="5"/>
  <c r="C112" i="5"/>
  <c r="A112" i="5"/>
  <c r="G114" i="5"/>
  <c r="G18" i="1" s="1"/>
  <c r="F114" i="5"/>
  <c r="F109" i="5"/>
  <c r="C109" i="5"/>
  <c r="A109" i="5"/>
  <c r="G111" i="5"/>
  <c r="G17" i="1" s="1"/>
  <c r="F111" i="5"/>
  <c r="F105" i="5"/>
  <c r="C105" i="5"/>
  <c r="A105" i="5"/>
  <c r="A101" i="5"/>
  <c r="C101" i="5"/>
  <c r="F101" i="5"/>
  <c r="F97" i="5"/>
  <c r="C97" i="5"/>
  <c r="A97" i="5"/>
  <c r="F92" i="5"/>
  <c r="C92" i="5"/>
  <c r="A92" i="5"/>
  <c r="C91" i="5"/>
  <c r="A91" i="5"/>
  <c r="C86" i="5"/>
  <c r="A86" i="5"/>
  <c r="C82" i="5"/>
  <c r="A82" i="5"/>
  <c r="F83" i="5"/>
  <c r="C83" i="5"/>
  <c r="A83" i="5"/>
  <c r="G56" i="5"/>
  <c r="H22" i="6" s="1"/>
  <c r="F56" i="5"/>
  <c r="G48" i="5"/>
  <c r="H20" i="6" s="1"/>
  <c r="F48" i="5"/>
  <c r="G53" i="5"/>
  <c r="H21" i="6" s="1"/>
  <c r="F53" i="5"/>
  <c r="J202" i="1"/>
  <c r="J203" i="1"/>
  <c r="J204" i="1"/>
  <c r="J205" i="1"/>
  <c r="J206" i="1"/>
  <c r="J207" i="1"/>
  <c r="J208" i="1"/>
  <c r="J201" i="1"/>
  <c r="J82" i="1"/>
  <c r="J81" i="1"/>
  <c r="J80" i="1"/>
  <c r="J192" i="1"/>
  <c r="J196" i="1"/>
  <c r="J197" i="1"/>
  <c r="J193" i="1"/>
  <c r="J194" i="1"/>
  <c r="J195" i="1"/>
  <c r="J198" i="1"/>
  <c r="J199" i="1"/>
  <c r="J188" i="1"/>
  <c r="J189" i="1"/>
  <c r="J190" i="1"/>
  <c r="J191" i="1"/>
  <c r="J211" i="1"/>
  <c r="J212" i="1"/>
  <c r="J87" i="1"/>
  <c r="J83" i="1" s="1"/>
  <c r="D40" i="8" s="1"/>
  <c r="D42" i="8" s="1"/>
  <c r="J77" i="1"/>
  <c r="J76" i="1" s="1"/>
  <c r="J68" i="1"/>
  <c r="J69" i="1"/>
  <c r="J72" i="1"/>
  <c r="J73" i="1"/>
  <c r="J75" i="1"/>
  <c r="J71" i="1"/>
  <c r="J52" i="1"/>
  <c r="J56" i="1"/>
  <c r="J53" i="1"/>
  <c r="J54" i="1"/>
  <c r="J55" i="1"/>
  <c r="J65" i="1"/>
  <c r="J64" i="1"/>
  <c r="J59" i="1"/>
  <c r="J60" i="1"/>
  <c r="J61" i="1"/>
  <c r="J62" i="1"/>
  <c r="J58" i="1"/>
  <c r="J51" i="1"/>
  <c r="H42" i="8" l="1"/>
  <c r="E42" i="8"/>
  <c r="G42" i="8"/>
  <c r="I42" i="8"/>
  <c r="F42" i="8"/>
  <c r="J186" i="1"/>
  <c r="J123" i="1" s="1"/>
  <c r="D43" i="8" s="1"/>
  <c r="D45" i="8" s="1"/>
  <c r="G9" i="1"/>
  <c r="G88" i="5"/>
  <c r="G90" i="5" s="1"/>
  <c r="J79" i="1"/>
  <c r="J200" i="1"/>
  <c r="D46" i="8" s="1"/>
  <c r="D48" i="8" s="1"/>
  <c r="J67" i="1"/>
  <c r="I48" i="8" l="1"/>
  <c r="H48" i="8"/>
  <c r="G48" i="8"/>
  <c r="F48" i="8"/>
  <c r="E48" i="8"/>
  <c r="G45" i="8"/>
  <c r="F45" i="8"/>
  <c r="I45" i="8"/>
  <c r="H45" i="8"/>
  <c r="E45" i="8"/>
  <c r="J46" i="1"/>
  <c r="J47" i="1"/>
  <c r="J48" i="1"/>
  <c r="J45" i="1"/>
  <c r="J43" i="1"/>
  <c r="J41" i="1"/>
  <c r="J40" i="1"/>
  <c r="J38" i="1"/>
  <c r="J37" i="1" s="1"/>
  <c r="J36" i="1"/>
  <c r="J30" i="1"/>
  <c r="J31" i="1"/>
  <c r="J32" i="1"/>
  <c r="J33" i="1"/>
  <c r="J34" i="1"/>
  <c r="J35" i="1"/>
  <c r="J29" i="1"/>
  <c r="J17" i="1"/>
  <c r="K28" i="6"/>
  <c r="K27" i="6"/>
  <c r="K26" i="6" s="1"/>
  <c r="D63" i="8" s="1"/>
  <c r="D65" i="8" s="1"/>
  <c r="G65" i="8" l="1"/>
  <c r="H65" i="8"/>
  <c r="I65" i="8"/>
  <c r="F65" i="8"/>
  <c r="E65" i="8"/>
  <c r="J44" i="1"/>
  <c r="D31" i="8" s="1"/>
  <c r="D33" i="8" s="1"/>
  <c r="J28" i="1"/>
  <c r="G33" i="8" l="1"/>
  <c r="F33" i="8"/>
  <c r="H33" i="8"/>
  <c r="E33" i="8"/>
  <c r="I33" i="8"/>
  <c r="J27" i="1"/>
  <c r="J26" i="1"/>
  <c r="J22" i="1" l="1"/>
  <c r="J24" i="1"/>
  <c r="J25" i="1"/>
  <c r="G23" i="1"/>
  <c r="J23" i="1" s="1"/>
  <c r="J18" i="1"/>
  <c r="J13" i="1"/>
  <c r="K20" i="6"/>
  <c r="G16" i="1"/>
  <c r="J16" i="1" s="1"/>
  <c r="F108" i="5"/>
  <c r="F104" i="5"/>
  <c r="F87" i="5"/>
  <c r="C87" i="5"/>
  <c r="A87" i="5"/>
  <c r="F96" i="5"/>
  <c r="F100" i="5"/>
  <c r="G26" i="5"/>
  <c r="H14" i="6" s="1"/>
  <c r="K14" i="6" s="1"/>
  <c r="G12" i="5"/>
  <c r="H10" i="6" s="1"/>
  <c r="H12" i="6"/>
  <c r="K12" i="6" s="1"/>
  <c r="K13" i="6"/>
  <c r="G16" i="5"/>
  <c r="H11" i="6" s="1"/>
  <c r="K11" i="6" s="1"/>
  <c r="F12" i="5"/>
  <c r="C9" i="5"/>
  <c r="A9" i="5"/>
  <c r="K10" i="6" l="1"/>
  <c r="G41" i="5"/>
  <c r="G43" i="5" s="1"/>
  <c r="H19" i="6" s="1"/>
  <c r="K19" i="6" s="1"/>
  <c r="K21" i="6"/>
  <c r="G14" i="1"/>
  <c r="J14" i="1" s="1"/>
  <c r="K22" i="6"/>
  <c r="G15" i="1"/>
  <c r="J15" i="1" s="1"/>
  <c r="K17" i="6"/>
  <c r="G30" i="5"/>
  <c r="H15" i="6" s="1"/>
  <c r="K15" i="6" s="1"/>
  <c r="J9" i="1"/>
  <c r="J8" i="1" s="1"/>
  <c r="D13" i="8" s="1"/>
  <c r="D15" i="8" s="1"/>
  <c r="K16" i="6"/>
  <c r="J5" i="1"/>
  <c r="I7" i="8" s="1"/>
  <c r="I15" i="8" l="1"/>
  <c r="F15" i="8"/>
  <c r="G15" i="8"/>
  <c r="E15" i="8"/>
  <c r="H15" i="8"/>
  <c r="G5" i="5"/>
  <c r="K6" i="6"/>
  <c r="K9" i="6"/>
  <c r="D54" i="8" s="1"/>
  <c r="D56" i="8" s="1"/>
  <c r="M5" i="7"/>
  <c r="J12" i="1"/>
  <c r="D19" i="8" s="1"/>
  <c r="D21" i="8" s="1"/>
  <c r="J209" i="1"/>
  <c r="D49" i="8" s="1"/>
  <c r="D51" i="8" s="1"/>
  <c r="J57" i="1"/>
  <c r="J50" i="1"/>
  <c r="G11" i="1"/>
  <c r="J11" i="1" s="1"/>
  <c r="J10" i="1" s="1"/>
  <c r="D16" i="8" s="1"/>
  <c r="D18" i="8" s="1"/>
  <c r="J42" i="1"/>
  <c r="D28" i="8" s="1"/>
  <c r="D30" i="8" s="1"/>
  <c r="G120" i="5"/>
  <c r="G21" i="1" s="1"/>
  <c r="J21" i="1" s="1"/>
  <c r="J39" i="1"/>
  <c r="D25" i="8" s="1"/>
  <c r="D27" i="8" s="1"/>
  <c r="I51" i="8" l="1"/>
  <c r="G51" i="8"/>
  <c r="E51" i="8"/>
  <c r="H51" i="8"/>
  <c r="F51" i="8"/>
  <c r="F56" i="8"/>
  <c r="H56" i="8"/>
  <c r="E56" i="8"/>
  <c r="I56" i="8"/>
  <c r="G56" i="8"/>
  <c r="I30" i="8"/>
  <c r="F30" i="8"/>
  <c r="G30" i="8"/>
  <c r="H30" i="8"/>
  <c r="E30" i="8"/>
  <c r="I18" i="8"/>
  <c r="E18" i="8"/>
  <c r="F18" i="8"/>
  <c r="G18" i="8"/>
  <c r="H18" i="8"/>
  <c r="F21" i="8"/>
  <c r="E21" i="8"/>
  <c r="G21" i="8"/>
  <c r="H21" i="8" s="1"/>
  <c r="I21" i="8" s="1"/>
  <c r="G27" i="8"/>
  <c r="I27" i="8"/>
  <c r="F27" i="8"/>
  <c r="H27" i="8"/>
  <c r="E27" i="8"/>
  <c r="K18" i="6"/>
  <c r="D57" i="8" s="1"/>
  <c r="D59" i="8" s="1"/>
  <c r="J20" i="1"/>
  <c r="J19" i="1" s="1"/>
  <c r="D22" i="8" s="1"/>
  <c r="D24" i="8" s="1"/>
  <c r="J70" i="1"/>
  <c r="J66" i="1" s="1"/>
  <c r="D37" i="8" s="1"/>
  <c r="D39" i="8" s="1"/>
  <c r="H24" i="8" l="1"/>
  <c r="I24" i="8"/>
  <c r="F24" i="8"/>
  <c r="G24" i="8"/>
  <c r="E24" i="8"/>
  <c r="F59" i="8"/>
  <c r="H59" i="8"/>
  <c r="I59" i="8"/>
  <c r="E59" i="8"/>
  <c r="G59" i="8"/>
  <c r="I39" i="8"/>
  <c r="E39" i="8"/>
  <c r="F39" i="8"/>
  <c r="H39" i="8"/>
  <c r="G39" i="8"/>
  <c r="J63" i="1"/>
  <c r="J49" i="1" s="1"/>
  <c r="J214" i="1" l="1"/>
  <c r="K154" i="1" s="1"/>
  <c r="D34" i="8"/>
  <c r="D36" i="8" s="1"/>
  <c r="K128" i="1"/>
  <c r="K129" i="1"/>
  <c r="K186" i="1"/>
  <c r="K187" i="1"/>
  <c r="K157" i="1"/>
  <c r="K158" i="1"/>
  <c r="K180" i="1"/>
  <c r="K166" i="1"/>
  <c r="K179" i="1"/>
  <c r="K164" i="1"/>
  <c r="K165" i="1"/>
  <c r="K163" i="1"/>
  <c r="K182" i="1"/>
  <c r="K173" i="1"/>
  <c r="K174" i="1"/>
  <c r="K167" i="1"/>
  <c r="K177" i="1"/>
  <c r="K162" i="1"/>
  <c r="K175" i="1"/>
  <c r="K185" i="1"/>
  <c r="K161" i="1"/>
  <c r="K160" i="1"/>
  <c r="K168" i="1"/>
  <c r="K184" i="1"/>
  <c r="K176" i="1"/>
  <c r="K172" i="1"/>
  <c r="K169" i="1"/>
  <c r="K159" i="1"/>
  <c r="K137" i="1"/>
  <c r="K126" i="1"/>
  <c r="K138" i="1"/>
  <c r="K150" i="1"/>
  <c r="K127" i="1"/>
  <c r="K151" i="1"/>
  <c r="K142" i="1"/>
  <c r="K153" i="1"/>
  <c r="K152" i="1"/>
  <c r="K134" i="1"/>
  <c r="K144" i="1"/>
  <c r="K145" i="1"/>
  <c r="K156" i="1"/>
  <c r="K146" i="1"/>
  <c r="K133" i="1"/>
  <c r="K141" i="1"/>
  <c r="K147" i="1"/>
  <c r="K136" i="1"/>
  <c r="K143" i="1"/>
  <c r="K131" i="1"/>
  <c r="K140" i="1"/>
  <c r="K125" i="1"/>
  <c r="K139" i="1"/>
  <c r="K149" i="1"/>
  <c r="K155" i="1"/>
  <c r="K124" i="1"/>
  <c r="K121" i="1"/>
  <c r="K122" i="1"/>
  <c r="K114" i="1"/>
  <c r="K120" i="1"/>
  <c r="K107" i="1"/>
  <c r="K116" i="1"/>
  <c r="K108" i="1"/>
  <c r="K117" i="1"/>
  <c r="K109" i="1"/>
  <c r="K110" i="1"/>
  <c r="K113" i="1"/>
  <c r="K112" i="1"/>
  <c r="K97" i="1"/>
  <c r="K119" i="1"/>
  <c r="K105" i="1"/>
  <c r="K103" i="1"/>
  <c r="K100" i="1"/>
  <c r="K104" i="1"/>
  <c r="K101" i="1"/>
  <c r="K118" i="1"/>
  <c r="K102" i="1"/>
  <c r="K99" i="1"/>
  <c r="K106" i="1"/>
  <c r="K98" i="1"/>
  <c r="K95" i="1"/>
  <c r="K96" i="1"/>
  <c r="K89" i="1"/>
  <c r="K91" i="1"/>
  <c r="K85" i="1"/>
  <c r="K93" i="1"/>
  <c r="K88" i="1"/>
  <c r="K94" i="1"/>
  <c r="K86" i="1"/>
  <c r="K84" i="1"/>
  <c r="J215" i="1"/>
  <c r="J216" i="1" s="1"/>
  <c r="K74" i="1"/>
  <c r="K50" i="1"/>
  <c r="K78" i="1"/>
  <c r="I31" i="6"/>
  <c r="K31" i="6" s="1"/>
  <c r="K30" i="6" s="1"/>
  <c r="K214" i="1"/>
  <c r="K208" i="1"/>
  <c r="K206" i="1"/>
  <c r="K202" i="1"/>
  <c r="K205" i="1"/>
  <c r="K203" i="1"/>
  <c r="K204" i="1"/>
  <c r="K207" i="1"/>
  <c r="K79" i="1"/>
  <c r="K200" i="1"/>
  <c r="K201" i="1"/>
  <c r="K80" i="1"/>
  <c r="K82" i="1"/>
  <c r="K81" i="1"/>
  <c r="K190" i="1"/>
  <c r="K191" i="1"/>
  <c r="K189" i="1"/>
  <c r="K188" i="1"/>
  <c r="K197" i="1"/>
  <c r="K192" i="1"/>
  <c r="K198" i="1"/>
  <c r="K193" i="1"/>
  <c r="K194" i="1"/>
  <c r="K195" i="1"/>
  <c r="K199" i="1"/>
  <c r="K196" i="1"/>
  <c r="K33" i="6" l="1"/>
  <c r="L21" i="6" s="1"/>
  <c r="D66" i="8"/>
  <c r="D68" i="8" s="1"/>
  <c r="K178" i="1"/>
  <c r="I36" i="8"/>
  <c r="G36" i="8"/>
  <c r="H36" i="8"/>
  <c r="E36" i="8"/>
  <c r="F36" i="8"/>
  <c r="K90" i="1"/>
  <c r="K115" i="1"/>
  <c r="K132" i="1"/>
  <c r="K130" i="1"/>
  <c r="K170" i="1"/>
  <c r="K181" i="1"/>
  <c r="K92" i="1"/>
  <c r="K111" i="1"/>
  <c r="K148" i="1"/>
  <c r="K135" i="1"/>
  <c r="K183" i="1"/>
  <c r="K171" i="1"/>
  <c r="L26" i="6"/>
  <c r="L29" i="6"/>
  <c r="L25" i="6"/>
  <c r="K34" i="6"/>
  <c r="K35" i="6" s="1"/>
  <c r="L24" i="6"/>
  <c r="L23" i="6"/>
  <c r="L30" i="6"/>
  <c r="L20" i="6"/>
  <c r="L31" i="6"/>
  <c r="L15" i="6"/>
  <c r="L19" i="6"/>
  <c r="L18" i="6"/>
  <c r="L12" i="6"/>
  <c r="L17" i="6"/>
  <c r="L28" i="6"/>
  <c r="L27" i="6"/>
  <c r="L9" i="6"/>
  <c r="L22" i="6"/>
  <c r="L13" i="6"/>
  <c r="L14" i="6"/>
  <c r="L10" i="6"/>
  <c r="L11" i="6"/>
  <c r="L33" i="6"/>
  <c r="K87" i="1"/>
  <c r="K57" i="1"/>
  <c r="K18" i="1"/>
  <c r="K33" i="1"/>
  <c r="K63" i="1"/>
  <c r="K40" i="1"/>
  <c r="K16" i="1"/>
  <c r="K29" i="1"/>
  <c r="K31" i="1"/>
  <c r="K123" i="1"/>
  <c r="K83" i="1"/>
  <c r="K210" i="1"/>
  <c r="K19" i="1"/>
  <c r="K11" i="1"/>
  <c r="K21" i="1"/>
  <c r="K38" i="1"/>
  <c r="K76" i="1"/>
  <c r="K12" i="1"/>
  <c r="K26" i="1"/>
  <c r="K70" i="1"/>
  <c r="K25" i="1"/>
  <c r="K39" i="1"/>
  <c r="K209" i="1"/>
  <c r="K41" i="1"/>
  <c r="K37" i="1"/>
  <c r="K15" i="1"/>
  <c r="K17" i="1"/>
  <c r="K8" i="1"/>
  <c r="K212" i="1"/>
  <c r="K9" i="1"/>
  <c r="K13" i="1"/>
  <c r="K32" i="1"/>
  <c r="K36" i="1"/>
  <c r="K28" i="1"/>
  <c r="K211" i="1"/>
  <c r="K66" i="1"/>
  <c r="K24" i="1"/>
  <c r="K35" i="1"/>
  <c r="K20" i="1"/>
  <c r="K49" i="1"/>
  <c r="K23" i="1"/>
  <c r="K27" i="1"/>
  <c r="K34" i="1"/>
  <c r="K10" i="1"/>
  <c r="K42" i="1"/>
  <c r="K14" i="1"/>
  <c r="K22" i="1"/>
  <c r="K30" i="1"/>
  <c r="K61" i="1"/>
  <c r="K52" i="1"/>
  <c r="K44" i="1"/>
  <c r="K73" i="1"/>
  <c r="K58" i="1"/>
  <c r="K60" i="1"/>
  <c r="K59" i="1"/>
  <c r="K75" i="1"/>
  <c r="K48" i="1"/>
  <c r="K46" i="1"/>
  <c r="K51" i="1"/>
  <c r="K64" i="1"/>
  <c r="K43" i="1"/>
  <c r="K68" i="1"/>
  <c r="K72" i="1"/>
  <c r="K62" i="1"/>
  <c r="K53" i="1"/>
  <c r="K55" i="1"/>
  <c r="K56" i="1"/>
  <c r="K77" i="1"/>
  <c r="K47" i="1"/>
  <c r="K54" i="1"/>
  <c r="K71" i="1"/>
  <c r="K65" i="1"/>
  <c r="K69" i="1"/>
  <c r="K45" i="1"/>
  <c r="L16" i="6" l="1"/>
  <c r="F68" i="8"/>
  <c r="F72" i="8" s="1"/>
  <c r="F70" i="8" s="1"/>
  <c r="I68" i="8"/>
  <c r="I72" i="8" s="1"/>
  <c r="I70" i="8" s="1"/>
  <c r="H68" i="8"/>
  <c r="H72" i="8" s="1"/>
  <c r="H70" i="8" s="1"/>
  <c r="E68" i="8"/>
  <c r="E72" i="8" s="1"/>
  <c r="G68" i="8"/>
  <c r="G72" i="8" s="1"/>
  <c r="G70" i="8" s="1"/>
  <c r="O34" i="6"/>
  <c r="O35" i="6" s="1"/>
  <c r="E70" i="8" l="1"/>
  <c r="E71" i="8" s="1"/>
  <c r="F71" i="8" s="1"/>
  <c r="G71" i="8" s="1"/>
  <c r="H71" i="8" s="1"/>
  <c r="I71" i="8" s="1"/>
  <c r="E73" i="8"/>
  <c r="F73" i="8" s="1"/>
  <c r="G73" i="8" s="1"/>
  <c r="H73" i="8" s="1"/>
  <c r="I73" i="8" s="1"/>
  <c r="L66" i="8" l="1"/>
  <c r="L22" i="8"/>
  <c r="L16" i="8"/>
  <c r="L37" i="8"/>
  <c r="L40" i="8"/>
  <c r="L13" i="8"/>
  <c r="L63" i="8"/>
  <c r="L25" i="8"/>
  <c r="L60" i="8"/>
  <c r="L57" i="8"/>
  <c r="L43" i="8"/>
  <c r="L54" i="8"/>
  <c r="L49" i="8"/>
  <c r="L31" i="8"/>
  <c r="L19" i="8"/>
  <c r="L34" i="8"/>
  <c r="L28" i="8"/>
  <c r="L46" i="8"/>
</calcChain>
</file>

<file path=xl/sharedStrings.xml><?xml version="1.0" encoding="utf-8"?>
<sst xmlns="http://schemas.openxmlformats.org/spreadsheetml/2006/main" count="36275" uniqueCount="22011">
  <si>
    <t>OBRA</t>
  </si>
  <si>
    <t>Bancos</t>
  </si>
  <si>
    <t>B.D.I.</t>
  </si>
  <si>
    <t>ENCARGOS SOCIAIS</t>
  </si>
  <si>
    <t>ENDEREÇO</t>
  </si>
  <si>
    <t>Data</t>
  </si>
  <si>
    <t>Item</t>
  </si>
  <si>
    <t>Código</t>
  </si>
  <si>
    <t>Banco</t>
  </si>
  <si>
    <t>Descrição</t>
  </si>
  <si>
    <t>Und</t>
  </si>
  <si>
    <t>Quant.</t>
  </si>
  <si>
    <t>Total</t>
  </si>
  <si>
    <t>Peso (%)</t>
  </si>
  <si>
    <t>COMPOSIÇÃO</t>
  </si>
  <si>
    <t>PR A1</t>
  </si>
  <si>
    <t xml:space="preserve"> CO-27431 </t>
  </si>
  <si>
    <t xml:space="preserve"> CO-27430 </t>
  </si>
  <si>
    <t>PROJETO EXECUTIVO DE INSTALAÇÕES HIDRO SANITÁRIAS</t>
  </si>
  <si>
    <t>PROJETO EXECUTIVO DE SPDA</t>
  </si>
  <si>
    <t>PROJETO EXECUTIVO DE GASES MEDICINAIS</t>
  </si>
  <si>
    <t xml:space="preserve"> CO-27468 </t>
  </si>
  <si>
    <t>PROJETO EXECUTIVO DE PREVENÇÃO E COMBATE A INCÊNDIO</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</si>
  <si>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</si>
  <si>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UN</t>
  </si>
  <si>
    <t>TAPUME FIXO DE PROTEÇÃO PARA FECHAMENTO DE OBRA EM CHAPA DE COMPENSADO, ESP. 12MM, COM MÓDULO NA DIMENSÃO DE (110X220)CM, INCLUSIVE PINTURA LÁTEX (PVA) COM DUAS (2) DEMÃOS, EXCLUSIVE ABERTURA PARA PORTÃO</t>
  </si>
  <si>
    <t>M</t>
  </si>
  <si>
    <t>LIMPEZA DE TERRENO, INCLUSIVE CAPINA, RASTELAMENTO COM AFASTAMENTO ATÉ VINTE (20) METROS E QUEIMA CONTROLADA</t>
  </si>
  <si>
    <t>LIGAÇÃO PROVISÓRIA COM ENTRADA DE ENERGIA AÉREA, PADRÃO CEMIG, CARGA INSTALADA DE 15,1KVA ATÉ 30KVA, TRIFÁSICO, COM SAÍDA SUBTERRÂNEA, INCLUSIVE POSTE, CAIXA PARA MEDIDOR, DISJUNTOR, BARRAMENTO, ATERRAMENTO E ACESSÓRIOS</t>
  </si>
  <si>
    <t>LIGAÇÃO DE ÁGUA PROVISÓRIA PARA CANTEIRO,  INCLUSIVE HIDRÔMETRO E CAVALETE PARA MEDIÇÃO DE ÁGUA - ENTRADA PRINCIPAL, EM AÇO GALVANIZADO DN 20MM (1/2") - PADRÃO CONCESSIONÁRIA</t>
  </si>
  <si>
    <t>LOCAÇÃO DE OBRA COM GABARITO DE TÁBUAS CORRIDAS PONTALETADAS A CADA 2,00M, REAPROVEITAMENTO (2X), INCLUSIVE ACOMPANHAMENTO DE EQUIPE TOPOGRÁFICA PARA MARCAÇÃO DE PONTO TOPOGRÁFICO</t>
  </si>
  <si>
    <t>BARRACÃO DE OBRA PARA DEPÓSITO E FERRAMENTARIA TIPO-I, ÁREA INTERNA 14,52M2, EM CHAPA DE COMPENSADO RESINADO, INCLUSIVE MOBILIÁRIO (OBRA DE PEQUENO PORTE, EFETIVO ATÉ 30 HOMENS), PADRÃO DER-MG</t>
  </si>
  <si>
    <t>ED-50393</t>
  </si>
  <si>
    <t>%</t>
  </si>
  <si>
    <t>FUNDAÇÃO E ESTRUTURA</t>
  </si>
  <si>
    <t>M3xKM</t>
  </si>
  <si>
    <t>APILOAMENTO MANUAL EM FUNDO DE VALA COM SOQUETE, EXCLUSIVE ESCAVAÇÃO</t>
  </si>
  <si>
    <t>CONCRETO MAGRO, TRAÇO 1:3:6, PREPARADO EM OBRA COM BETONEIRA, SEM FUNÇÃO ESTRUTURAL</t>
  </si>
  <si>
    <t>Kg</t>
  </si>
  <si>
    <t>ESTRUTURA</t>
  </si>
  <si>
    <t>VERGA EM CONCRETO ESTRUTURAL PARA VÃOS ACIMA DE 150CM, PREPARADO EM OBRA COM BETONEIRA, CONTROLE "A", COM FCK 20 MPA, MOLDADA IN LOCO, INCLUSIVE ARMAÇÃO</t>
  </si>
  <si>
    <t>ALVENARIA DE VEDAÇÃO COM TIJOLO CERÂMICO FURADO, ESP. 9CM, PARA REVESTIMENTO, INCLUSIVE ARGAMASSA PARA ASSENTAMENTO</t>
  </si>
  <si>
    <t>PAREDE EM CHAPA DE GESSO ACARTONADO (DRYWALL), DIVISÃO ENTRE ÁREAS SECAS DE UMA MESMA UNIDADE (ST/ST), ESP. 115 MM, INCLUSIVE MONTANTES, GUIAS E ACESSÓRIOS, EXCLUSIVE ISOLANTE TÉRMICO/ACÚSTICO</t>
  </si>
  <si>
    <t>DIVISÓRIA EM GRANITO CINZA ANDORINHA E = 3 CM, INCLUSIVE FERRAGENS EM LATÃO CROMADO</t>
  </si>
  <si>
    <t>MURO DIVISÓRIO TIJOLO FURADO E = 10 CM, REBOCADO E PINTADO A LATEX H = 2,20 M, INCLUSIVE SAPATA DE CONCRETO ARMADO FCK = 15 MPA, 50 x 55 CM</t>
  </si>
  <si>
    <t>IMPERMEABILIZAÇÃO</t>
  </si>
  <si>
    <t xml:space="preserve"> ED-50174 </t>
  </si>
  <si>
    <t>PINTURA COM EMULSÃO ASFÁLTICA, DUAS (2) DEMÃOS</t>
  </si>
  <si>
    <t xml:space="preserve"> ED-50168 </t>
  </si>
  <si>
    <t>IMPERMEABILIZAÇÃO COM MANTA ASFÁLTICA PRÉ-FABRICADA, E = 4 MM</t>
  </si>
  <si>
    <t>FORNECIMENTO DE ESTRUTURA METÁLICA E ENGRADAMENTO METÁLICO, EM AÇO, PARA TELHADO, EXCLUSIVE TELHA, INCLUSIVE FABRICAÇÃO, TRANSPORTE, MONTAGEM E APLICAÇÃO DE FUNDO PREPARADOR ANTICORROSIVO EM SUPERFÍCIE METÁLICA, UMA (1) DEMÃO</t>
  </si>
  <si>
    <t>COLOCAÇÃO DE CUMEEIRA GALVANIZADA TRAPEZOIDAL E = 0,50 MM, SIMPLES</t>
  </si>
  <si>
    <t>CALHA EM CHAPA GALVANIZADA, ESP. 0,8MM (GSG-22), COM DESENVOLVIMENTO DE 33CM, INCLUSIVE IÇAMENTO MANUAL VERTICAL</t>
  </si>
  <si>
    <t>RUFO E CONTRARRUFO EM CHAPA GALVANIZADA, ESP. 0,65MM (GSG-24), COM DESENVOLVIMENTO DE 15CM, INCLUSIVE IÇAMENTO MANUAL VERTICAL</t>
  </si>
  <si>
    <t>COBERTURA EM TELHA METÁLICA GALVANIZADA TRAPEZOIDAL, TIPO DUPLA TERMOACÚSTICA COM DUAS FACES TRAPEZOIDAIS, ESP. 0,43MM, PREENCHIMENTO EM POLIESTIRENO EXPANDIDO/ISOPOR COM ESP. 30MM, ACABAMENTO NATURAL, INCLUSIVE ACESSÓRIOS PARA FIXAÇÃO, FORNECIMENTO E INSTALAÇÃO</t>
  </si>
  <si>
    <t>PISOS</t>
  </si>
  <si>
    <t>SÓCULO COM ENCHIMENTO EM TIJOLOS MACIÇOS, ALTURA  DE 10CM À 12CM, INCLUSIVE ACABAMENTO FINAL EM ARGAMASSA, ESP. 20MM, APLICAÇÃO MANUAL</t>
  </si>
  <si>
    <t>EXECUÇÃO DE PAVIMENTO INTERTRAVADO, ESPESSURA 8CM, FCK 35MPA, INCLUINDO FORNECIMENTO E TRANSPORTE DE TODOS OS MATERIAIS E COLCHÃO DE ASSENTAMENTO COM ESPESSURA 6CM</t>
  </si>
  <si>
    <t>GUIA DE MEIO-FIO, EM CONCRETO COM FCK 20MPA, PRÉ-MOLDADA, MFC-01 PADRÃO DER-MG, DIMENSÕES (12X16,7X35)CM, EXCLUSIVE SARJETA, INCLUSIVE ESCAVAÇÃO, APILOAMENTO E TRANSPORTE COM RETIRADA DO MATERIAL ESCAVADO (EM CAÇAMBA)</t>
  </si>
  <si>
    <t>SARJETA DE CONCRETO URBANO (SCU), TIPO 2, COM FCK 15 MPA, LARGURA DE 50CM COM INCLINAÇÃO DE 15%, ESP. 7CM, PADRÃO DER-MG, EXCLUSIVE MEIO-FIO, INCLUSIVE ESCAVAÇÃO, APILAOMENTO E TRANSPORTE COM RETIRADA DO MATERIAL ESCAVADO (EM CAÇAMBA)</t>
  </si>
  <si>
    <t>RODAPÉ COM REVESTIMENTO EM CERÂMICA ESMALTADA COMERCIAL, ALTURA 10CM, PEI IV, ASSENTAMENTO COM ARGAMASSA INDUSTRIALIZADA, INCLUSIVE REJUNTAMENTO</t>
  </si>
  <si>
    <t>SOLEIRA DE GRANITO CINZA ANDORINHA E = 2 CM</t>
  </si>
  <si>
    <t>PISO PODOTÁTIL DE CONCRETO, ALERTA, APLICADO EM PISO (20X20CM) COM JUNTA SECA, COR VERMELHO/AMARELO, ASSENTAMENTO COM ARGAMASSA INDUSTRIALIZADA, INCLUSIVE FORNECIMENTO E INSTALAÇÃO</t>
  </si>
  <si>
    <t>CONTRAPISO DESEMPENADO COM ARGAMASSA, TRAÇO 1:3 (CIMENTO E AREIA), ESP. 50MM</t>
  </si>
  <si>
    <t>CAMADA DE REGULARIZAÇÃO COM ARGAMASSA, TRAÇO 1:3 (CIMENTO E AREIA), ESP. 30MM, APLICAÇÃO MANUAL, PREPARO MECÂNICO</t>
  </si>
  <si>
    <t>SINAPI</t>
  </si>
  <si>
    <t>CHAPISCO COM ARGAMASSA, TRAÇO 1:3 (CIMENTO E AREIA), ESP. 5MM, APLICADO EM ALVENARIA/ESTRUTURA DE CONCRETO COM COLHER, PREPARO MECÂNICO</t>
  </si>
  <si>
    <t>REBOCO COM ARGAMASSA, TRAÇO 1:2:8 (CIMENTO, CAL E AREIA), ESP. 20MM, APLICAÇÃO MANUAL, PREPARO MECÂNICO</t>
  </si>
  <si>
    <t>EMASSAMENTO EM PAREDE COM MASSA ACRÍLICA, DUAS (2) DEMÃOS, INCLUSIVE LIXAMENTO PARA PINTURA</t>
  </si>
  <si>
    <t>PINTURA ACRÍLICA EM PAREDE, DUAS (2) DEMÃOS, EXCLUSIVE SELADOR ACRÍLICO E MASSA ACRÍLICA/CORRIDA (PVA)</t>
  </si>
  <si>
    <t>PINTURA COM TEXTURA ACRÍLICA COM DESEMPENADEIRA DE AÇO, INCLUSIVE UMA (1) DEMÃO DE SELADOR ACRÍLICO</t>
  </si>
  <si>
    <t>EMBOÇO COM ARGAMASSA, TRAÇO 1:6 (CIMENTO E AREIA), ESP. 20MM, APLICAÇÃO MANUAL, PREPARO MECÂNICO</t>
  </si>
  <si>
    <t>REVESTIMENTO COM AZULEJO BRANCO (15X15CM), JUNTA A PRUMO, ASSENTAMENTO COM ARGAMASSA INDUSTRIALIZADA, INCLUSIVE REJUNTAMENTO</t>
  </si>
  <si>
    <t>REVESTIMENTO COM AZULEJO BRANCO (20X20CM), JUNTA A PRUMO, ASSENTAMENTO COM ARGAMASSA INDUSTRIALIZADA, INCLUSIVE REJUNTAMENTO</t>
  </si>
  <si>
    <t>EMASSAMENTO EM FORRO DE GESSO COM MASSA CORRIDA (PVA), UMA (1) DEMÃO, INCLUSIVE LIXAMENTO PARA PINTURA</t>
  </si>
  <si>
    <t>PINTURA ACRÍLICA EM TETO, DUAS (2) DEMÃOS, EXCLUSIVE SELADOR ACRÍLICO E MASSA ACRÍLICA/CORRIDA (PVA)</t>
  </si>
  <si>
    <t>FORRO EM CHAPA DE GESSO ACARTONADA, ESP. 12,5MM, COM FIXAÇÃO DO TIPO ESTRUTURADA EM PERFIL METÁLICO, EXCLUSIVE PERFIL TABICA, SANCA E MOLDURA, INCLUSIVE ACESSÓRIOS E FIXAÇÃO</t>
  </si>
  <si>
    <t>EMASSAMENTO EM TETO COM MASSA CORRIDA (PVA), DUAS (2) DEMÃOS, INCLUSIVE LIXAMENTO PARA PINTURA</t>
  </si>
  <si>
    <t>ESQUADRIAS</t>
  </si>
  <si>
    <t>PINTURA ESMALTE EM ESQUADRIA DE MADEIRA, DUAS (2) DEMÃOS, INCLUSIVE UMA (1) DEMÃO DE FUNDO NIVELADOR, EXCLUSIVE MASSA A ÓLEO</t>
  </si>
  <si>
    <t>JANELA EM ALUMÍNIO MÁXIM-AR COM ALTURA DE 60CM, LINHA 25/SUPREMA, ACABAMENTO ANODIZADO NATURAL, INCLUSIVE PERFIS, VIDRO LISO 4MM E INSTALAÇÃO, EXCLUSIVE FERRAGENS PARA MÓDULO DE JANELA DE ALUMÍNIO MÁXIM-AR</t>
  </si>
  <si>
    <t>JANELA EM ALUMÍNIO DE CORRER COM 2 FOLHAS, LINHA 25/SUPREMA, ACABAMENTO ANODIZADO NATURAL, INCLUSIVE PERFIS, VIDRO 4MM E INSTALAÇÃO, EXCLUSIVE FERRAGENS PARA JANELA DE ALUMÍNIO DE CORRER</t>
  </si>
  <si>
    <t>PEITORIL DE GRANITO CINZA ANDORINHA E = 2 CM</t>
  </si>
  <si>
    <t>INSTALAÇÕES ELÉTRICAS</t>
  </si>
  <si>
    <t>ENTRADA DE ENERGIA AÉREA, TIPO C8, PADRÃO CEMIG, CARGA INSTALADA DE 66,1KVA ATÉ 75KVA, TRIFÁSICO, COM SAÍDA SUBTERRÂNEA, INCLUSIVE POSTE, CAIXA PARA MEDIDOR, DISJUNTOR, BARRAMENTO, ATERRAMENTO E ACESSÓRIOS</t>
  </si>
  <si>
    <t>LUMINÁRIA COMERCIAL COM DIFUSOR DE EMBUTIR, PARA DUAS (2) LÂMPADAS TUBULARES LED 2X18W-ØT8, FORNECIMENTO E INSTALAÇÃO, EXCLUSIVE BASE E LÂMPADA</t>
  </si>
  <si>
    <t>LUMINÁRIA COMERCIAL CHANFRADA DE SOBREPOR COMPLETA, PARA DUAS (2) LÂMPADAS TUBULARES LED 2X18W-ØT8, TEMPERATURA DA COR 6500K, FORNECIMENTO E INSTALAÇÃO, INCLUSIVE BASE E LÂMPADAS</t>
  </si>
  <si>
    <t>LUMINÁRIA ARANDELA TIPO MEIA-LUA COMPLETA, DIÂMETRO 25 CM, PARA UMA (1) LÂMPADA LED, POTÊNCIA 15W, BULBO A65, FORNECIMENTO E INSTALAÇÃO, INCLUSIVE BASE E LÂMPADA</t>
  </si>
  <si>
    <t>PROJETOR EXTERNO PARA LÂMPADA A VAPOR DE MERCÚRIO , DE IODETO METÁLICO OU DE SÓDIO, COM ÂNGULO REGULÁVEL, COM ALOJAMENTO PARA REATOR, COMPLETO</t>
  </si>
  <si>
    <t>RELÉ FOTOELÉTRICO, TENSÃO 120V COM CAPACIDADE DE CARGA 1200VA, INCLUSIVE BASE E INSTALAÇÃO</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</si>
  <si>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</si>
  <si>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</si>
  <si>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COMPOSIÇÃO PARAMÉTRICA DE PONTO ELÉTRICO DE TOMADA PARA CHUVEIRO (20A/250V) EM EDIFÍCIO RESIDENCIAL COM ELETRODUTO EMBUTIDO EM RASGOS NAS PAREDES, INCLUSO TOMADA, ELETRODUTO, CABO, RASGO, QUEBRA E CHUMBAMENTO. AF_11/2022</t>
  </si>
  <si>
    <t>ELETRODUTO DE AÇO GALVANIZADO LEVE, INCLUSIVE CONEXÕES, SUPORTES E FIXAÇÃO DN 25 (1")</t>
  </si>
  <si>
    <t>ELETRODUTO DE AÇO GALVANIZADO MÉDIO, INCLUSIVE CONEXÕES, SUPORTES E FIXAÇÃO DN 50 (2")</t>
  </si>
  <si>
    <t>DUTO CORRUGADO EM PEAD (POLIETILENO DE ALTA DENSIDADE), PARA PROTEÇÃO DE CABOS SUBTERRÂNEOS DN 40 MM (1.1/2")</t>
  </si>
  <si>
    <t>CABO DE COBRE FLEXÍVEL, CLASSE 5, ISOLAMENTO TIPO LSHF/ATOX, NÃO HALOGENADO, ANTICHAMA, TERMOPLÁSTICO, UNIPOLAR, SEÇÃO 2,5 MM2, 70°C, 450/750V</t>
  </si>
  <si>
    <t>CABO DE COBRE FLEXÍVEL, CLASSE 5, ISOLAMENTO TIPO LSHF/ATOX, NÃO HALOGENADO, ANTICHAMA, TERMOPLÁSTICO, UNIPOLAR, SEÇÃO 4 MM2, 70°C, 450/750V</t>
  </si>
  <si>
    <t>CABO DE COBRE FLEXÍVEL, CLASSE 5, ISOLAMENTO TIPO LSHF/ATOX, NÃO HALOGENADO, ANTICHAMA, TERMOPLÁSTICO, UNIPOLAR, SEÇÃO 6 MM2, 70°C, 450/750V</t>
  </si>
  <si>
    <t>CABO DE COBRE FLEXÍVEL, CLASSE 5, ISOLAMENTO TIPO LSHF/ATOX, NÃO HALOGENADO, ANTICHAMA, TERMOPLÁSTICO, UNIPOLAR, SEÇÃO 35 MM2, 70°C, 450/750V</t>
  </si>
  <si>
    <t>CABO DE COBRE FLEXÍVEL, CLASSE 5, ISOLAMENTO TIPO EPR/HEPR, NÃO HALOGENADO, ANTICHAMA, TERMOFIXO, UNIPOLAR, SEÇÃO 70 MM2, 90°C, 0,6/1KV</t>
  </si>
  <si>
    <t>CONDULETE DE ALUMÍNIO, TIPO "C", DIÂMETRO DE SAÍDA 1" (25MM), EXCLUSIVE MÓDULO E PLACA, INCLUSIVE FIXAÇÃO</t>
  </si>
  <si>
    <t>CONDULETE DE ALUMÍNIO, TIPO "LL", DIÂMETRO DE SAÍDA 1" (25MM), EXCLUSIVE MÓDULO E PLACA, INCLUSIVE FIXAÇÃO</t>
  </si>
  <si>
    <t>CONDULETE DE ALUMÍNIO, TIPO "T", DIÂMETRO DE SAÍDA 1" (25MM), EXCLUSIVE MÓDULO E PLACA, INCLUSIVE FIXAÇÃO</t>
  </si>
  <si>
    <t>CONJUNTO PARA CONDULETE DE 1" (25MM) COM UMA (1) TOMADA PADRÃO, TRÊS (3) POLOS, CORRENTE 10A, TENSÃO 250V, (2P+T/10A-250V) E PLACA DE UM (1) POSTO, INCLUSIVE FORNECIMENTO, INSTALAÇÃO, SUPORTE, MÓDULO E PLACA, EXCLUSIVE CONDULETE</t>
  </si>
  <si>
    <t>FUSÍVEL DIAZED RETARDADO 63A</t>
  </si>
  <si>
    <t>DISJUNTOR MONOPOLAR TERMOMAGNÉTICO 5KA, DE 16A</t>
  </si>
  <si>
    <t>DISJUNTOR BIPOLAR TERMOMAGNÉTICO 10KA, DE 25A</t>
  </si>
  <si>
    <t>DISJUNTOR DE PROTEÇÃO DIFERENCIAL RESIDUAL (DR), BIPOLAR, TIPO DIN, CORRENTE NOMINAL DE 25A, ALTA SENSIBILIDADE, CORRENTE DIFERENCIAL RESIDUAL NOMINAL COM ATUAÇÃO DE 30MA</t>
  </si>
  <si>
    <t>DISJUNTOR BIPOLAR TERMOMAGNÉTICO 5KA, DE 32A</t>
  </si>
  <si>
    <t>CAIXA DE TELEFONIA, NÚMERO 4, DIMENSÃO (60X60)CM, EM CHAPA DE AÇO GALVANIZADO, TIPO EMBUTIR COM FECHO, INCLUSIVE ACESSÓRIOS E INSTALAÇÃO</t>
  </si>
  <si>
    <t>CAIXA DE PASSAGEM EM ALVENARIA E TAMPA DE CONCRETO, FUNDO DE BRITA, TIPO 1, 50 X 50 X 60 CM, INCLUSIVE ESCAVAÇÃO, REATERRO E BOTA-FORA</t>
  </si>
  <si>
    <t>CAIXA PRÉ-MOLDADA PARA ENTRADA TELEFÔNICA SUBTERRÂNEA, TIPO R1, MEDIDAS INTERNAS (60X35X50)CM, INCLUSIVE ESCAVAÇÃO, APILOAMENTO, LASTRO DE BRITA, REATERRO E TRANSPORTE E RETIRADA DO MATERIAL ESCAVADO (EM CAÇAMBA)</t>
  </si>
  <si>
    <t>CAIXA DE PASSAGEM Nº 3 PADRÃO TELEBRÁS DIM. (40 X 40 X 12) CM EM CHAPA DE AÇO GALVANIZADO</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</si>
  <si>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</si>
  <si>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CABO UTP 4 PARES CATEGORIA 6 COM REVESTIMENTO EXTERNO NÃO PROPAGANTE A CHAMA</t>
  </si>
  <si>
    <t>CERTIFICAÇÃO DE GARANTIA DE TRANSMISSÃO DE CABOS LÓGICOS CAT. 5/6</t>
  </si>
  <si>
    <t>PATCH PANEL 24 POSIÇÕES, CATEGORIA COM GUIA TRASEIRO</t>
  </si>
  <si>
    <t>TERMINAL A COMPRESSAO EM COBRE ESTANHADO 1 FURO PARA CABO 50 MM2</t>
  </si>
  <si>
    <t>HASTE PARA ATERRAMENTO, ALTA CAMADA, 3/4" X 3M</t>
  </si>
  <si>
    <t>CABO DE COBRE NU #50 MM2 - 7 FIOSX3,00MM, PARA ELEMENTOS DE CAPTAÇÃO/ANEL DE CINTAMENTO (SPDA), INCLUSIVE PRESILHA DE FIXAÇÃO</t>
  </si>
  <si>
    <t>CORDOALHA EM AÇO GALVANIZADO 3/8" SM COM 7 FIOS</t>
  </si>
  <si>
    <t>APLICAÇÃO DE SELANTE, MASTIQUE ELÁSTICO, EM JUNTA DE DILAÇÃO, DIMENSÃO 20X10 MM, FATOR DE FORMA 1:2, EXCLUSIVE DELIMITADOR DE PROFUNDIDADE</t>
  </si>
  <si>
    <t>BARRA CHATA DE ALUMÍNIO 7/8" X 1/8" X 3M</t>
  </si>
  <si>
    <t>Un</t>
  </si>
  <si>
    <t>CAIXA DE INSPEÇÃO EM PVC, DIÂMETRO DE 30CM, ALTURA DE 30CM, COM TAMPA EM FERRO FUNDIDO, EXCLUSIVE HASTE DE ATERRAMENTO, INCLUSIVE INSTALAÇÃO</t>
  </si>
  <si>
    <t>SOLDA DE TOPO EM CHAPA/PERFIL/TUBO DE AÇO CHANFRADO, ESPESSURA=3/8''. AF_06/2018</t>
  </si>
  <si>
    <t>INSTALAÇÕES HIDROSSANITÁRIAS</t>
  </si>
  <si>
    <t>KIT CAVALETE PARA MEDIÇÃO DE ÁGUA, INSTALADO SOBRE PISO, EM AÇO GALVANIZADO DN 25MM (3/4") - PADRÃO CONCESSIONÁRIA LOCAL, INCLUSIVE BASE EM CONCRETO DE 25 MPA PARA CAVALETE, EXCLUSIVE HIDRÔMETRO</t>
  </si>
  <si>
    <t>HIDRÔMETRO DN 25 (¾ ), 5,0 M³/H FORNECIMENTO E INSTALAÇÃO. AF_11/2016</t>
  </si>
  <si>
    <t>PONTO DE EMBUTIR PARA ÁGUA FRIA EM TUBO DE PVC RÍGIDO SOLDÁVEL, DN 20MM (1/2"), EMBUTIDO NA ALVENARIA COM DISTÂNCIA DE ATÉ CINCO (5) METROS DA TOMADA DE ÁGUA,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</si>
  <si>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</si>
  <si>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</si>
  <si>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</si>
  <si>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FORNECIMENTO E ASSENTAMENTO DE TUBO PVC RÍGIDO SOLDÁVEL, ÁGUA FRIA, DN 25 MM (3/4") , INCLUSIVE CONEXÕES</t>
  </si>
  <si>
    <t>FORNECIMENTO E ASSENTAMENTO DE TUBO PVC RÍGIDO SOLDÁVEL, ÁGUA FRIA, DN 50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</si>
  <si>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</si>
  <si>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</si>
  <si>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NORMAL, DN 100 MM (4"), INCLUSIVE CONEXÕES</t>
  </si>
  <si>
    <t>FORNECIMENTO E ASSENTAMENTO DE TUBO PVC RÍGIDO, VENTILAÇÃO, PBV - SÉRIE NORMAL, DN 50 MM (2"), INCLUSIVE CONEXÕES</t>
  </si>
  <si>
    <t>FORNECIMENTO E ASSENTAMENTO DE TUBO PVC RÍGIDO, DRENAGEM/PLUVIAL, PBV - SÉRIE NORMAL, DN 150 MM (6"), INCLUSIVE CONEXÕES</t>
  </si>
  <si>
    <t>CAIXA SIFONADA EM PVC COM GRELHA QUADRADA150 X 150 X 50 MM</t>
  </si>
  <si>
    <t>CAIXA DE ESGOTO DE INSPEÇÃO/PASSAGEM EM ALVENARIA (60X60X60CM), REVESTIMENTO EM ARGAMASSA COM ADITIVO IMPERMEABILIZANTE, COM TAMPA DE CONCRETO, INCLUSIVE ESCAVAÇÃO, REATERRO E TRANSPORTE E RETIRADA DO MATERIAL ESCAVADO (EM CAÇAMBA)</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</si>
  <si>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</si>
  <si>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BACIA SANITÁRIA (VASO) DE LOUÇA COM CAIXA ACOPLADA, COR BRANCA, INCLUSIVE ACESSÓRIOS DE FIXAÇÃO/VEDAÇÃO, ENGATE FLEXÍVEL METÁLICO, FORNECIMENTO, INSTALAÇÃO E REJUNTAMENTO</t>
  </si>
  <si>
    <t>ASSENTO BRANCO PARA VASO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</si>
  <si>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</si>
  <si>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CUBA DE LOUÇA BRANCA DE EMBUTIR, FORMATO OVAL, INCLUSIVE VÁLVULA DE ESCOAMENTO DE METAL COM ACABAMENTO CROMADO, SIFÃO DE METAL TIPO COPO COM ACABAMENTO CROMADO, FORNECIMENTO E INSTALAÇÃO</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</si>
  <si>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</si>
  <si>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TANQUE DE LOUÇA BRANCA COM COLUNA, CAPACIDADE 22 LITROS, INCLUSIVE ACESSÓRIOS DE FIXAÇÃO, VÁLVULA DE ESCOAMENTO DE METAL COM ACABAMENTO CROMADO, SIFÃO DE METAL TIPO COPO COM ACABAMENTO CROMADO, FORNECIMENTO, INSTALAÇÃO E REJUNTAMENTO, EXCLUSIVE TORNEIRA</t>
  </si>
  <si>
    <t>BANCADA EM GRANITO CINZA ANDORINHA E = 3 CM, APOIADA EM CONSOLE DE METALON 20 X 30 MM</t>
  </si>
  <si>
    <t>BEBEDOURO GEMINADO MG-F 80 INOX</t>
  </si>
  <si>
    <t>SABONETEIRA PLASTICA TIPO DISPENSER PARA SABONETE LIQUIDO COM RESERVATORIO 800 ML</t>
  </si>
  <si>
    <t>DISPENSER EM PLÁSTICO PARA PAPEL TOALHA 2 OU 3 FOLHAS</t>
  </si>
  <si>
    <t>PAPELEIRA METÁLICA CROMADA, INCLUSIVE FIXAÇÃO</t>
  </si>
  <si>
    <t>BANCO ARTICULADO EM AÇO INOX COM CANTOS ARREDONDADOS, PROFUNDIDADE MÍNIMA DE 0,45 M E COMPRIMENTO MÍNIMO DE 0,70 M, CONFORME NBR 9050</t>
  </si>
  <si>
    <t>CHUVEIRO ELÉTRICO BRANCO, TENSÃO 127V/220V, POTÊNCIA 4600W/5500W, INCLUSIVE BRAÇO, FORNECIMENTO E INSTALAÇÃO</t>
  </si>
  <si>
    <t>DUCHA HIGIÊNICA COM REGISTRO PARA CONTROLE DE FLUXO DE ÁGUA, DIÂMETRO 1/2" (20MM), INCLUSIVE FORNECIMENTO E INSTALAÇÃO</t>
  </si>
  <si>
    <t>TORNEIRA METÁLICA PARA IRRIGAÇÃO/JARDIM, ACABAMENTO CROMADO, APLICAÇÃO DE PAREDE, INCLUSIVE FORNECIMENTO E INSTALAÇÃO</t>
  </si>
  <si>
    <t>REGISTRO DE PRESSÃO, TIPO BASE, ROSCÁVEL 3/4" (PARA TUBO SOLDÁVEL OU PPR DN 25MM/CPVC DN 22MM), INCLUSIVE ACABAMENTO (PADRÃO MÉDIO) E CANOPLA CROMADOS</t>
  </si>
  <si>
    <t>REGISTRO DE GAVETA, TIPO BASE, ROSCÁVEL 3/4" (PARA TUBO SOLDÁVEL OU PPR DN 25MM/CPVC DN 22MM), INCLUSIVE ACABAMENTO (PADRÃO MÉDIO) E CANOPLA CROMADO</t>
  </si>
  <si>
    <t>REGISTRO DE ESFERA, TIPO PVC SOLDÁVEL DN 25MM (3/4"), INCLUSIVE VOLANTE PARA ACIONAMENTO</t>
  </si>
  <si>
    <t>REGISTRO DE ESFERA, TIPO PVC SOLDÁVEL DN 50MM (1.1/2"), INCLUSIVE VOLANTE PARA ACIONAMENTO</t>
  </si>
  <si>
    <t>VÁLVULA DE RETENÇÃO HORIZONTAL OU VERTICAL, Ø 100 MM (4")</t>
  </si>
  <si>
    <t>BARRA DE APOIO EM AÇO INOX POLIDO RETA, DN 1.1/4" (31,75MM), PARA ACESSIBILIDADE (PMR/PCR), COMPRIMENTO 70CM, INSTALADO EM PAREDE, INCLUSIVE FORNECIMENTO, INSTALAÇÃO E ACESSÓRIOS PARA FIXAÇÃO</t>
  </si>
  <si>
    <t>BARRA DE APOIO EM AÇO INOX POLIDO RETA, DN 1.1/4" (31,75MM), PARA ACESSIBILIDADE (PMR/PCR), COMPRIMENTO 80CM, INSTALADO EM PAREDE, INCLUSIVE FORNECIMENTO, INSTALAÇÃO E ACESSÓRIOS PARA FIXAÇÃO</t>
  </si>
  <si>
    <t>CAIXA D´ÁGUA DE POLIETILENO, CAPACIDADE DE 1.500L, INCLUSIVE TAMPA, TORNEIRA DE BOIA, EXTRAVASOR, TUBO DE LIMPEZA E ACESSÓRIOS, EXCLUSIVE TUBULAÇÃO DE ENTRADA/SAÍDA DE ÁGUA</t>
  </si>
  <si>
    <t>VÁLVULA DE RETENÇÃO HORIZONTAL OU VERTICAL, Ø 25 MM (1")</t>
  </si>
  <si>
    <t>LUVA COM REDUÇÃO, EM AÇO, CONEXÃO SOLDADA, DN 25 X 20 MM (1  X 3/4"), INSTALADO EM REDE DE ALIMENTAÇÃO PARA HIDRANTE - FORNECIMENTO E INSTALAÇÃO. AF_10/2020</t>
  </si>
  <si>
    <t>REGISTRO DE GAVETA, TIPO BASE, ROSCÁVEL 1.1/4" (PARA TUBO SOLDÁVEL OU PPR DN 40MM/CPVC DN 35MM), INCLUSIVE ACABAMENTO (PADRÃO POPULAR) E CANOPLA CROMADOS</t>
  </si>
  <si>
    <t>REGISTRO DE GAVETA, TIPO BRUTO, ROSCÁVEL 1" (PARA TUBO SOLDÁVEL OU PPR DN 32MM/CPVC DN 28MM), INCLUSIVE VOLANTE PARA ACIONAMENTO</t>
  </si>
  <si>
    <t>CONDUTOR DE AP DO TELHADO EM TUBO PVC ESGOTO, INCLUSIVE CONEXÕES E SUPORTES, 100 MM</t>
  </si>
  <si>
    <t>FORNECIMENTO E ASSENTAMENTO DE TUBO PVC RÍGIDO, DRENAGEM/PLUVIAL, PBV - SÉRIE NORMAL, DN 100 MM (4"), INCLUSIVE CONEXÕES</t>
  </si>
  <si>
    <t>RALO SEMI- HEMISFÉRICO TIPO ABACAXI D = 100 MM</t>
  </si>
  <si>
    <t>ABRIGO EM CHAPA DE AÇO CARBONO DE SOBREPOR, PINTADO DE VERMELHO NAS DIMENSÕES (75X30X25)CM COM UMA PORTA COM VIDRO TRANSPARENTE COM A INSCRIÇÃO "INCÊNDIO", PARA EXTINTOR, FORNECIMENTO E INSTALAÇÃO, EXCLUSIVE EXTINTOR</t>
  </si>
  <si>
    <t>EXTINTOR DE INCÊNDIO TIPO PÓ QUÍMICO 2-A:20-B:C, CAPACIDADE 6 KG</t>
  </si>
  <si>
    <t>LUMINÁRIA DE EMERGÊNCIA AUTÔNOMA, TIPO LED COM DOIS FARÓIS, POTÊNCIA TOTAL DE 8W, FORNECIMENTO E INSTALAÇÃO</t>
  </si>
  <si>
    <t>FORNECIMENTO E ASSENTAMENTO DE TUBO DE COBRE CLASSE "A" SEM COSTURA SOLDÁVEL, INCLUSIVE CONEXÕES E SUPORTES, D = 1/2"</t>
  </si>
  <si>
    <t>VÁLVULA DE ESFERA EM LATÃO, DIÂMETRO DE 1/2" NPT</t>
  </si>
  <si>
    <t>COMPRESSOR SL/100 - 120PSI -8,3 BAR 100 LIBRAS</t>
  </si>
  <si>
    <t>FORNECIMENTO E ASSENTAMENTO DE TUBO PVC RÍGIDO ROSCÁVEL, ÁGUA FRIA, DN 3/4" (25 MM), INCLUSIVE CONEXÕES</t>
  </si>
  <si>
    <t>CABO COAXIAL RG-59-75 OHMS</t>
  </si>
  <si>
    <t>MOBILIÁRIO</t>
  </si>
  <si>
    <t>ALVENARIA DE VEDAÇÃO COM TIJOLO CERÂMICO FURADO, ESP. 19CM, PARA REVESTIMENTO, INCLUSIVE ARGAMASSA PARA ASSENTAMENTO</t>
  </si>
  <si>
    <t>CHAPISCO COM ARGAMASSA, TRAÇO 1:2:3 (CIMENTO, AREIA E PEDRISCO), APLICADO COM COLHER, ESP. 5MM, PREPARO MECÂNICO</t>
  </si>
  <si>
    <t>REVESTIMENTO COM PORCELANATO APLICADO EM PISO, ACABAMENTO POLÍDO, AMBIENTE INTERNO, PADRÃO EXTRA, BORDA RETIFICADA, DIMENSÃO DA PEÇA (60X60CM), ASSENTAMENTO COM ARGAMASSA INDUSTRIALIZADA, INCLUSIVE REJUNTAMENTO</t>
  </si>
  <si>
    <t>DIVERSOS E LIMPEZA</t>
  </si>
  <si>
    <t xml:space="preserve"> ED-51150 </t>
  </si>
  <si>
    <t>ESPELHO CRISTAL, DIMENSÃO (60X90)CM, COM ESP. 4MM, EM ACABAMENTO LAPIDADO, INCLUSIVE FIXAÇÃO COM PARAFUSO TIPO FINESSON, FORNECIMENTO E INSTALAÇÃO</t>
  </si>
  <si>
    <t xml:space="preserve"> ED-15448 </t>
  </si>
  <si>
    <t>BANCO EM CONCRETO APARENTE, TIPO-2, PADRÃO SEE-MG, SEM ENCOSTO, POLIDO COM ACABAMENTO EM VERNIZ, ESP. 5CM, COMPRIMENTO 150CM, LARGURA 40CM, ALTURA 45CM, INCLUSIVE CORTE NO PISO PARA FIXAÇÃO COM CONCRETO NÃO ESTRUTURAL, PREPARADO EM OBRA COM BETONEIRA, COM FCK 15 MPA</t>
  </si>
  <si>
    <t xml:space="preserve"> ED-50437 </t>
  </si>
  <si>
    <t>PLANTIO DE GRAMA ESMERALDA EM PLACAS, INCLUSIVE TERRA VEGETAL E CONSERVAÇÃO POR TRINTA (30) DIAS</t>
  </si>
  <si>
    <t>LIMPEZA FINAL PARA ENTREGA DA OBRA</t>
  </si>
  <si>
    <t xml:space="preserve"> ED-51125 </t>
  </si>
  <si>
    <t>TRANSPORTE DE MATERIAL DEMOLIDO EM CAÇAMBA, EXCLUSIVE CARGA MANUAL OU MECÂNICA</t>
  </si>
  <si>
    <t>TOTAL</t>
  </si>
  <si>
    <t>'</t>
  </si>
  <si>
    <t>Região Central - C/ Desoneração</t>
  </si>
  <si>
    <t>JANEIRO/2023</t>
  </si>
  <si>
    <t>CÓDIGO</t>
  </si>
  <si>
    <t>DESCRIÇÃO DO SERVIÇO</t>
  </si>
  <si>
    <t>UNIDADE</t>
  </si>
  <si>
    <t>CUSTO UNITÁRIO</t>
  </si>
  <si>
    <t>MOBILIZAÇÃO E DESMOBILIZAÇÃO DE OBRA</t>
  </si>
  <si>
    <t>OBRAS EM CENTRO URBANO OU REGIÃO LIMÍTROFE</t>
  </si>
  <si>
    <t>ED-50394</t>
  </si>
  <si>
    <t>MOBILIZAÇÃO E DESMOBILIZAÇÃO DE OBRA EM CENTRO URBANO OU REGIÃO LIMÍTROFE COM VALOR ACIMA DE 3.000.000,01</t>
  </si>
  <si>
    <t>ED-50392</t>
  </si>
  <si>
    <t>MOBILIZAÇÃO E DESMOBILIZAÇÃO DE OBRA EM CENTRO URBANO OU REGIÃO LIMÍTROFE COM VALOR ATÉ O VALOR DE 1.000.000,00</t>
  </si>
  <si>
    <t>MOBILIZAÇÃO E DESMOBILIZAÇÃO DE OBRA EM CENTRO URBANO OU REGIÃO LIMÍTROFE COM VALOR ENTRE 1.000.000,01 E 3.000.000,00</t>
  </si>
  <si>
    <t>ED-29823</t>
  </si>
  <si>
    <t>TAPUME FIXO DE PROTEÇÃO PARA FECHAMENTO DE OBRA EM TELHA METÁLICA GALVANIZADA, TIPO TRAPEZOIDAL, ESP. 0,5MM, COM MÓDULO NA DIMENSÃO DE (300X220)CM, COM REAPROVEITAMENTO, EXCLUSIVE PINTURA ESMALTE, INCLUSIVE PONTALETE E FIXAÇÃO</t>
  </si>
  <si>
    <t>m2</t>
  </si>
  <si>
    <t>OBRA DISTANTE DE CENTRO URBANO</t>
  </si>
  <si>
    <t>ED-50391</t>
  </si>
  <si>
    <t>MOBILIZAÇÃO E DESMOBILIZAÇÃO OBRA DISTANTE DE CENTRO URBANO COM ACIMA DE 3.000.000,01</t>
  </si>
  <si>
    <t>ED-50390</t>
  </si>
  <si>
    <t>MOBILIZAÇÃO E DESMOBILIZAÇÃO OBRA DISTANTE DE CENTRO URBANO COM ENTRE 1.000.000,01 E 3.000.000,00</t>
  </si>
  <si>
    <t>ED-50389</t>
  </si>
  <si>
    <t>MOBILIZAÇÃO E DESMOBILIZAÇÃO OBRA DISTANTE DE CENTRO URBANO COM VALOR ATÉ O VALOR DE 1.000.000,00</t>
  </si>
  <si>
    <t>SERVIÇOS PRELIMINARES</t>
  </si>
  <si>
    <t>LIMPEZA DO TERRENO</t>
  </si>
  <si>
    <t>ED-50701</t>
  </si>
  <si>
    <t>CAPINA MANUAL DO TERRENO, EXCLUSIVE RASTELAMENTO E QUEIMA</t>
  </si>
  <si>
    <t>ED-28163</t>
  </si>
  <si>
    <t>DESTOCAMENTO E AFASTAMENTO DE REMANESCENTE ARBÓREO, INCLUSIVE TRANSPORTE E RETIRADA DO MATERIAL ESCAVADO (EM CAÇAMBA)</t>
  </si>
  <si>
    <t>un</t>
  </si>
  <si>
    <t>ED-50703</t>
  </si>
  <si>
    <t>ED-8143</t>
  </si>
  <si>
    <t>RASTELAMENTO DE ÁREA COM AFASTAMENTO DE ATÉ VINTE (20) METROS, EXCLUSIVE CAPINA OU ROÇADA MANUAL</t>
  </si>
  <si>
    <t>ED-28162</t>
  </si>
  <si>
    <t>ROÇADA MANUAL DE TERRENO COM ROÇADEIRA COSTAL, EXCLUSIVE RASTELAMENTO E QUEIMA</t>
  </si>
  <si>
    <t>DESMATAMENTO E DESTOCAMENTO</t>
  </si>
  <si>
    <t>ED-50702</t>
  </si>
  <si>
    <t>DESMATAMENTO, DESTOCAMENTO E LIMPEZA, INCLUSIVE TRANSPORTE ATÉ CINQUENTA (50) METROS</t>
  </si>
  <si>
    <t>SUPRESSÃO DE ÁRVORE</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</si>
  <si>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</si>
  <si>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</si>
  <si>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</si>
  <si>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</si>
  <si>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REMOÇÃO DE TELHADO</t>
  </si>
  <si>
    <t>ED-48438</t>
  </si>
  <si>
    <t>REMOÇÃO DE CALHA EM CHAPA GALVANIZADA OU EM PVC, COM REAPROVEITAMENTO, INCLUSIVE AFASTAMENTO E EMPILHAMENTO, EXCLUSIVE TRANSPORTE E RETIRADA DO MATERIAL REMOVIDO NÃO REAPROVEITÁVEL</t>
  </si>
  <si>
    <t>m</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</si>
  <si>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</si>
  <si>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</si>
  <si>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</si>
  <si>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</si>
  <si>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</si>
  <si>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</si>
  <si>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</si>
  <si>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</si>
  <si>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</si>
  <si>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</si>
  <si>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</si>
  <si>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</si>
  <si>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</si>
  <si>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</si>
  <si>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</si>
  <si>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</si>
  <si>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</si>
  <si>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</si>
  <si>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DEMOLIÇÃO E REMOÇÃO DE INSTALAÇÃO</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</si>
  <si>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</si>
  <si>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</si>
  <si>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</si>
  <si>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</si>
  <si>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</si>
  <si>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</si>
  <si>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</si>
  <si>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</si>
  <si>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</si>
  <si>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</si>
  <si>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</si>
  <si>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</si>
  <si>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DE FORRO</t>
  </si>
  <si>
    <t>ED-48463</t>
  </si>
  <si>
    <t>DEMOLIÇÃO MANUAL DE FORRO DE CHAPA OU PLACA DE GESSO, INCLUSIVE DEMOLIÇÃO DA ESTRUTURA DE SUSTENTAÇÃO, AFASTAMENTO E EMPILHAMENTO, EXCLUSIVE TRANSPORTE E RETIRADA DO MATERIAL DEMOLIDO</t>
  </si>
  <si>
    <t>REMOÇÃO DE FORRO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</si>
  <si>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</si>
  <si>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</si>
  <si>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</si>
  <si>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</si>
  <si>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</si>
  <si>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</si>
  <si>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</si>
  <si>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</si>
  <si>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</si>
  <si>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ED-48496</t>
  </si>
  <si>
    <t>REMOÇÃO MANUAL DE CONJUNTO DE ALIZARES, COM REAPROVEITAMENTO, INCLUSIVE AFASTAMENTO E EMPILHAMENTO, EXCLUSIVE TRANSPORTE E RETIRADA DO MATERIAL REMOVIDO NÃO REAPROVEITÁVEL</t>
  </si>
  <si>
    <t>cj</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</si>
  <si>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</si>
  <si>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</si>
  <si>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</si>
  <si>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</si>
  <si>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</si>
  <si>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</si>
  <si>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</si>
  <si>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</si>
  <si>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</si>
  <si>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</si>
  <si>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DEMOLIÇÃO DE IMPERMEABILIZAÇÃO</t>
  </si>
  <si>
    <t>ED-48465</t>
  </si>
  <si>
    <t>DEMOLIÇÃO MANUAL DE IMPERMEABILIZAÇÃO E PROTEÇÃO MECÂNICA, INCLUSIVE AFASTAMENTO E EMPILHAMENTO, EXCLUSIVE TRANSPORTE E RETIRADA DO MATERIAL DEMOLIDO</t>
  </si>
  <si>
    <t>REMOÇÃO DE LOUÇA E ACESSÓRIOS</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</si>
  <si>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</si>
  <si>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</si>
  <si>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</si>
  <si>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</si>
  <si>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</si>
  <si>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</si>
  <si>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</si>
  <si>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</si>
  <si>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</si>
  <si>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</si>
  <si>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</si>
  <si>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</si>
  <si>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</si>
  <si>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</si>
  <si>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</si>
  <si>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</si>
  <si>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</si>
  <si>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DE ALVENARIA</t>
  </si>
  <si>
    <t>ED-48436</t>
  </si>
  <si>
    <t>DEMOLIÇÃO MANUAL DE ALVENARIA DE TIJOLO CERÂMICO MACIÇO, INCLUSIVE AFASTAMENTO E EMPILHAMENTO, EXCLUSIVE TRANSPORTE E RETIRADA DO MATERIAL DEMOLIDO</t>
  </si>
  <si>
    <t>m3</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</si>
  <si>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</si>
  <si>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</si>
  <si>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</si>
  <si>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</si>
  <si>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DE CONCRETO</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</si>
  <si>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</si>
  <si>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</si>
  <si>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</si>
  <si>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</si>
  <si>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</si>
  <si>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</si>
  <si>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</si>
  <si>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</si>
  <si>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</si>
  <si>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</si>
  <si>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</si>
  <si>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</si>
  <si>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REMOÇÃO DE PADRÃO CONCESSIONÁRIA</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</si>
  <si>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</si>
  <si>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</si>
  <si>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</si>
  <si>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</si>
  <si>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DEMOLIÇÃO E REMOÇÃO DE PAVIMENTAÇÃO</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</si>
  <si>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</si>
  <si>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</si>
  <si>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</si>
  <si>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</si>
  <si>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</si>
  <si>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</si>
  <si>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</si>
  <si>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</si>
  <si>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</si>
  <si>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</si>
  <si>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</si>
  <si>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</si>
  <si>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</si>
  <si>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</si>
  <si>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</si>
  <si>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</si>
  <si>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</si>
  <si>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</si>
  <si>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</si>
  <si>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</si>
  <si>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</si>
  <si>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</si>
  <si>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DEMOLIÇÃO E REMOÇÃO DE REVESTIMENTO</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</si>
  <si>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</si>
  <si>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</si>
  <si>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</si>
  <si>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</si>
  <si>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</si>
  <si>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</si>
  <si>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</si>
  <si>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</si>
  <si>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</si>
  <si>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</si>
  <si>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DEMOLIÇÃO E REMOÇÃO DE PISO</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</si>
  <si>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</si>
  <si>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</si>
  <si>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</si>
  <si>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</si>
  <si>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</si>
  <si>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</si>
  <si>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</si>
  <si>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</si>
  <si>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</si>
  <si>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</si>
  <si>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</si>
  <si>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</si>
  <si>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</si>
  <si>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</si>
  <si>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</si>
  <si>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</si>
  <si>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</si>
  <si>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</si>
  <si>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REMOÇÃO DE CERCA E ALAMBRADO</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</si>
  <si>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</si>
  <si>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</si>
  <si>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</si>
  <si>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</si>
  <si>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</si>
  <si>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</si>
  <si>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REMOÇÃO DE VIDRO</t>
  </si>
  <si>
    <t>ED-48516</t>
  </si>
  <si>
    <t>REMOÇÃO MANUAL DE VIDRO EM ESQUADRIAS, COM REAPROVEITAMENTO, INCLUSIVE LIMPEZA DO ENCAIXE, AFASTAMENTO E EMPILHAMENTO, EXCLUSIVE TRANSPORTE E RETIRADA DO MATERIAL REMOVIDO NÃO REAPROVEITÁVEL</t>
  </si>
  <si>
    <t>REMOÇÃO DE ITEM ESCOLAR</t>
  </si>
  <si>
    <t>ED-48498</t>
  </si>
  <si>
    <t>REMOÇÃO MANUAL DE QUADRO NEGRO, COM REAPROVEITAMENTO, INCLUSIVE AFASTAMENTO E EMPILHAMENTO, EXCLUSIVE TRANSPORTE E RETIRADA DO MATERIAL REMOVIDO NÃO REAPROVEITÁVEL</t>
  </si>
  <si>
    <t>INSTALAÇÕES PROVISÓRIAS</t>
  </si>
  <si>
    <t>PLACA DE OBRA</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</si>
  <si>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</si>
  <si>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</si>
  <si>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ED-28427</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</si>
  <si>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</si>
  <si>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</si>
  <si>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</si>
  <si>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</si>
  <si>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INSTALAÇÃO PROVISÓRIA ÁGUA E ENERGIA</t>
  </si>
  <si>
    <t>ED-50150</t>
  </si>
  <si>
    <t>ED-50151</t>
  </si>
  <si>
    <t>ESCRITÓRIO DE OBRA</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</si>
  <si>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</si>
  <si>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</si>
  <si>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</si>
  <si>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</si>
  <si>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</si>
  <si>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</si>
  <si>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</si>
  <si>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</si>
  <si>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</si>
  <si>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</si>
  <si>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</si>
  <si>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</si>
  <si>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</si>
  <si>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</si>
  <si>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</si>
  <si>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</si>
  <si>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</si>
  <si>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</si>
  <si>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</si>
  <si>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</si>
  <si>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</si>
  <si>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</si>
  <si>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</si>
  <si>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</si>
  <si>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</si>
  <si>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</si>
  <si>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</si>
  <si>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</si>
  <si>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</si>
  <si>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</si>
  <si>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</si>
  <si>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</si>
  <si>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</si>
  <si>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</si>
  <si>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</si>
  <si>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</si>
  <si>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</si>
  <si>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</si>
  <si>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</si>
  <si>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</si>
  <si>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</si>
  <si>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</si>
  <si>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</si>
  <si>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</si>
  <si>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</si>
  <si>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</si>
  <si>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</si>
  <si>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</si>
  <si>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</si>
  <si>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</si>
  <si>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</si>
  <si>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</si>
  <si>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</si>
  <si>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mês</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</si>
  <si>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</si>
  <si>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</si>
  <si>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</si>
  <si>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</si>
  <si>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</si>
  <si>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</si>
  <si>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</si>
  <si>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</si>
  <si>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</si>
  <si>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</si>
  <si>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</si>
  <si>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</si>
  <si>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</si>
  <si>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</si>
  <si>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</si>
  <si>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</si>
  <si>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</si>
  <si>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MOBILIZAÇÃO E DESMOBILIZAÇÃO DE CONTAINER, INCLUSIVE CARGA, DESCARGA E TRANSPORTE EM CAMINHÃO CARROCERIA COM GUINDAUTO (MUNCK), EXCLUSIVE LOCAÇÃO DO CONTAINER</t>
  </si>
  <si>
    <t>LOCAÇÃO DA OBRA</t>
  </si>
  <si>
    <t>ED-17989</t>
  </si>
  <si>
    <t>ED-50276</t>
  </si>
  <si>
    <t>LOCAÇÃO TOPOGRÁFICA ACIMA DE CINQUENTA (50) PONTOS REFERENCIAIS, INCLUSIVE ESTACA (PIQUETE) DE MARCAÇÃO</t>
  </si>
  <si>
    <t>ED-50275</t>
  </si>
  <si>
    <t>LOCAÇÃO TOPOGRÁFICA DE VINTE UM (21) ATÉ CINQUENTA (50) PONTOS REFERENCIAIS, INCLUSIVE ESTACA (PIQUETE) DE MARCAÇÃO</t>
  </si>
  <si>
    <t>ED-50274</t>
  </si>
  <si>
    <t>LOCAÇÃO TOPOGRÁFICA PARA ATÉ VINTE (20) PONTOS REFERENCIAIS, INCLUSIVE ESTACA (PIQUETE) DE MARCAÇÃO</t>
  </si>
  <si>
    <t>TAPUME E CERCA</t>
  </si>
  <si>
    <t>ED-50136</t>
  </si>
  <si>
    <t>CERCA COM MOURÕES DE MADEIRA ROLIÇA,  COM CINCO (5) FIOS DE ARAME FARPADO, BWG 14 (2,0MM), ALTURA DE 150CM, INCLUSIVE ESCAVAÇÃO, REATERRO COMPACTADO E FORNECIMENTO</t>
  </si>
  <si>
    <t>ED-50162</t>
  </si>
  <si>
    <t>PORTÃO PARA TAPUME FIXO DE PROTEÇÃO COM FECHAMENTO DE OBRA EM CHAPA DE COMPENSADO, ESP. 12MM, COM MÓDULO NA DIMENSÃO DE (110X220)CM, INCLUSIVE FERRAGENS E PINTURA LÁTEX (PVA) COM DUAS (2) DEMÃOS</t>
  </si>
  <si>
    <t>ED-50166</t>
  </si>
  <si>
    <t>REMANEJAMENTO DE TAPUME FIXO DE PROTEÇÃO PARA FECHAMENTO DE OBRA, INCLUSIVE ESCAVAÇÃO MANUAL E REATERRO COMPACTADO</t>
  </si>
  <si>
    <t>ED-50163</t>
  </si>
  <si>
    <t>TAPUME DE PROTEÇÃO PARA TRANSEUNTE EM TELA DE POLIETILENO, COM MÓDULO NA DIMENSÃO DE (150X150)CM, INCLUSIVE BASE DE APOIO EM CONCRETO MAGRO, DIMENSÃO (40X40)CM, ALTURA DE 20CM, EM PONTALETE, FORNECIMENTO E MOVIMENTAÇÃO</t>
  </si>
  <si>
    <t>ED-50159</t>
  </si>
  <si>
    <t>ED-50164</t>
  </si>
  <si>
    <t>TAPUME FIXO DE PROTEÇÃO PARA FECHAMENTO DE OBRA EM TELA GALVANIZADA, COM TRAMA LOSANGULAR DE 2"X2", FIO BWG 14, COM MÓDULO NA DIMENSÃO DE (300X220)CM, INCLUSIVE PINTURA ESMALTE COM DUAS (2) DEMÃOS, EXCLUSIVE ABERTURA PARA PORTÃO</t>
  </si>
  <si>
    <t>ED-50165</t>
  </si>
  <si>
    <t>TAPUME REMOVÍVEL DE PROTEÇÃO PARA FECHAMENTO DE OBRA EM TELA GALVANIZADA, COM TRAMA LOSANGULAR DE 2"X2", FIO BWG 14, COM MÓDULO NA DIMENSÃO DE (300X220)CM, INCLUSIVE BASE DE APOIO EM CONCRETO MAGRO, DIMENSÃO (40X40)CM, ALTURA DE 20CM EM PONTALETE</t>
  </si>
  <si>
    <t>PROTEÇÃO DE TRANSEUNTE</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</si>
  <si>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</si>
  <si>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</si>
  <si>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</si>
  <si>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</si>
  <si>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</si>
  <si>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BASE DE APOIO EM CONCRETO MAGRO , DIMENSÃO (40X40)CM, ALTURA DE 150CM, EM PONTALETE, FORNECIMENTO E MOVIMENTAÇÃO
</t>
  </si>
  <si>
    <t>ANDAIME</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</si>
  <si>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</si>
  <si>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</si>
  <si>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</si>
  <si>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</si>
  <si>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</si>
  <si>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</si>
  <si>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mxmês</t>
  </si>
  <si>
    <t>ED-9075</t>
  </si>
  <si>
    <t>FORNECIMENTO DE ANDAIME METÁLICO PARA FACHADA (LOCAÇÃO), INCLUSIVE PISO METÁLICO E SAPATAS, EXCLUSIVE MONTAGEM E DESMONTAGEM</t>
  </si>
  <si>
    <t>m2xmês</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</si>
  <si>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</si>
  <si>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</si>
  <si>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</si>
  <si>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</si>
  <si>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</si>
  <si>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</si>
  <si>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</si>
  <si>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</si>
  <si>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</si>
  <si>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</si>
  <si>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</si>
  <si>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</si>
  <si>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BANDEJA DE PROTEÇÃO/SALVA VIDAS</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</si>
  <si>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</si>
  <si>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</si>
  <si>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</si>
  <si>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</si>
  <si>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TERRAPLENAGEM/TRABALHOS EM TERRA</t>
  </si>
  <si>
    <t>REGULARIZAÇÃO E COMPACTAÇÃO DE SOLO</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</si>
  <si>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</si>
  <si>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</si>
  <si>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</si>
  <si>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</si>
  <si>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</si>
  <si>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</si>
  <si>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</si>
  <si>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</si>
  <si>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ESCAVAÇÃO MECÂNICA</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</si>
  <si>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</si>
  <si>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</si>
  <si>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</si>
  <si>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</si>
  <si>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</si>
  <si>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</si>
  <si>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</si>
  <si>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</si>
  <si>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</si>
  <si>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</si>
  <si>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</si>
  <si>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</si>
  <si>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</si>
  <si>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</si>
  <si>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</si>
  <si>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</si>
  <si>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</si>
  <si>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</si>
  <si>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</si>
  <si>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</si>
  <si>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</si>
  <si>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</si>
  <si>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ESCAVAÇÃO MANUAL</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</si>
  <si>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</si>
  <si>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</si>
  <si>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</si>
  <si>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</si>
  <si>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</si>
  <si>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</si>
  <si>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</si>
  <si>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</si>
  <si>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COMPACTAÇÃO DE FUNDO DE VALA</t>
  </si>
  <si>
    <t>ED-51093</t>
  </si>
  <si>
    <t>ED-51094</t>
  </si>
  <si>
    <t>APILOAMENTO MECANIZADO EM FUNDO DE VALA COM PLACA VIBRATÓRIA, EXCLUSIVE ESCAVAÇÃO</t>
  </si>
  <si>
    <t>ATERRO E REATERRO</t>
  </si>
  <si>
    <t>ED-51097</t>
  </si>
  <si>
    <t>COMPACTAÇÃO MANUAL DE ATERRO COM SOQUETE, INCLUSIVE ESPALHAMENTO MANUAL</t>
  </si>
  <si>
    <t>ED-29190</t>
  </si>
  <si>
    <t>COMPACTAÇÃO MECÂNICA DE ATERRO COM ROLO VIBRATÓRIO A 100% DO PROCTOR INTERMEDIÁRIO, INCLUSIVE ESPALHAMENTO</t>
  </si>
  <si>
    <t>ED-29189</t>
  </si>
  <si>
    <t>COMPACTAÇÃO MECÂNICA DE ATERRO COM ROLO VIBRATÓRIO A 100% DO PROCTOR NORMAL, INCLUSIVE ESPALHAMENTO</t>
  </si>
  <si>
    <t>ED-51098</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</si>
  <si>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</si>
  <si>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</si>
  <si>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</si>
  <si>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</si>
  <si>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</si>
  <si>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</si>
  <si>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</si>
  <si>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</si>
  <si>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</si>
  <si>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ESCORAMENTO DE VALA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</si>
  <si>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</si>
  <si>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</si>
  <si>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</si>
  <si>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</si>
  <si>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FUNDAÇÕES</t>
  </si>
  <si>
    <t>FUNDAÇÃO SUPERFICIAL E RASA</t>
  </si>
  <si>
    <t>ED-29801</t>
  </si>
  <si>
    <t>PERFURAÇÃO MANUAL DE ESTACA TIPO BROCA A TRADO, INCLUSIVE AFASTAMENTO, EXCLUSIVE ARMAÇÃO, CONCRETO ESTRUTURAL, TRANSPORTE E RETIRADA DO MATERIAL ESCAVADO</t>
  </si>
  <si>
    <t>FUNDAÇÃO PROFUNDA</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</si>
  <si>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</si>
  <si>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</si>
  <si>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</si>
  <si>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</si>
  <si>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</si>
  <si>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</si>
  <si>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</si>
  <si>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</si>
  <si>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</si>
  <si>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</si>
  <si>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</si>
  <si>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</si>
  <si>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</si>
  <si>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</si>
  <si>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</si>
  <si>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</si>
  <si>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</si>
  <si>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</si>
  <si>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</si>
  <si>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</si>
  <si>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</si>
  <si>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</si>
  <si>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</si>
  <si>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</si>
  <si>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</si>
  <si>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</si>
  <si>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</si>
  <si>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</si>
  <si>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</si>
  <si>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</si>
  <si>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</si>
  <si>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</si>
  <si>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</si>
  <si>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</si>
  <si>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</si>
  <si>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</si>
  <si>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</si>
  <si>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</si>
  <si>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</si>
  <si>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</si>
  <si>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</si>
  <si>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</si>
  <si>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</si>
  <si>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</si>
  <si>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</si>
  <si>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</si>
  <si>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</si>
  <si>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</si>
  <si>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</si>
  <si>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</si>
  <si>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</si>
  <si>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</si>
  <si>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</si>
  <si>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</si>
  <si>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</si>
  <si>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</si>
  <si>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</si>
  <si>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</si>
  <si>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</si>
  <si>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</si>
  <si>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</si>
  <si>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</si>
  <si>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</si>
  <si>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</si>
  <si>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</si>
  <si>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</si>
  <si>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</si>
  <si>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</si>
  <si>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</si>
  <si>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</si>
  <si>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</si>
  <si>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</si>
  <si>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</si>
  <si>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</si>
  <si>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</si>
  <si>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</si>
  <si>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</si>
  <si>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</si>
  <si>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</si>
  <si>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</si>
  <si>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</si>
  <si>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</si>
  <si>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</si>
  <si>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</si>
  <si>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</si>
  <si>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</si>
  <si>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km</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</si>
  <si>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</si>
  <si>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</si>
  <si>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</si>
  <si>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</si>
  <si>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</si>
  <si>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</si>
  <si>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</si>
  <si>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</si>
  <si>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</si>
  <si>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</si>
  <si>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</si>
  <si>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</si>
  <si>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</si>
  <si>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</si>
  <si>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FÔRMA E DESFORMA</t>
  </si>
  <si>
    <t>ED-8571</t>
  </si>
  <si>
    <t>FÔRMA E DESFORMA DE COMPENSADO PLASTIFICADO, ESP. 12MM, REAPROVEITAMENTO (3X) (FUNDAÇÃO)</t>
  </si>
  <si>
    <t>ED-49811</t>
  </si>
  <si>
    <t>FÔRMA E DESFORMA DE COMPENSADO RESINADO, ESP. 12MM, REAPROVEITAMENTO (3X) (FUNDAÇÃO)</t>
  </si>
  <si>
    <t>ED-49810</t>
  </si>
  <si>
    <t>FÔRMA E DESFORMA DE TÁBUA E SARRAFO, REAPROVEITAMENTO (3X) (FUNDAÇÃO)</t>
  </si>
  <si>
    <t>CONCRETO USINADO</t>
  </si>
  <si>
    <t>ED-49804</t>
  </si>
  <si>
    <t>FORNECIMENTO DE CONCRETO ESTRUTURAL, USINADO BOMBEADO, COM FCK 20MPA, INCLUSIVE LANÇAMENTO, ADENSAMENTO E ACABAMENTO (FUNDAÇÃO)</t>
  </si>
  <si>
    <t>ED-49809</t>
  </si>
  <si>
    <t>FORNECIMENTO DE CONCRETO ESTRUTURAL, USINADO BOMBEADO, COM FCK 20MPA, SLUMP 20 +/- 2 (SLUMPFLOW 48 A 53 CM, COM AGREGADOS PEDRISCO E AREIA, CONSUMO MÍNIMO DE CIMENTO DE 400 KG/M3), INCLUSIVE LANÇAMENTO, ADENSAMENTO E ACABAMENTO (FUNDAÇÃO)</t>
  </si>
  <si>
    <t>ED-49805</t>
  </si>
  <si>
    <t>FORNECIMENTO DE CONCRETO ESTRUTURAL, USINADO BOMBEADO, COM FCK 25MPA,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</si>
  <si>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</si>
  <si>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</si>
  <si>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</si>
  <si>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</si>
  <si>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</si>
  <si>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</si>
  <si>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</si>
  <si>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</si>
  <si>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</si>
  <si>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</si>
  <si>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</si>
  <si>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</si>
  <si>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</si>
  <si>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</si>
  <si>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</si>
  <si>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</si>
  <si>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</si>
  <si>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</si>
  <si>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</si>
  <si>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</si>
  <si>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CONCRETO PREPARADO EM OBRA</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</si>
  <si>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</si>
  <si>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</si>
  <si>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</si>
  <si>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</si>
  <si>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</si>
  <si>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</si>
  <si>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</si>
  <si>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</si>
  <si>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</si>
  <si>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</si>
  <si>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</si>
  <si>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</si>
  <si>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</si>
  <si>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</si>
  <si>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</si>
  <si>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</si>
  <si>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</si>
  <si>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</si>
  <si>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</si>
  <si>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</si>
  <si>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ESTRUTURAS DE CONTENÇÕES</t>
  </si>
  <si>
    <t>CONCRETO CICLÓPICO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</si>
  <si>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</si>
  <si>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</si>
  <si>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</si>
  <si>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</si>
  <si>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</si>
  <si>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</si>
  <si>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LASTRO DE AREIA, BRITA E CONCRETO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</si>
  <si>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</si>
  <si>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</si>
  <si>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</si>
  <si>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</si>
  <si>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</si>
  <si>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</si>
  <si>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</si>
  <si>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</si>
  <si>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ENROCAMENTO</t>
  </si>
  <si>
    <t>ED-49541</t>
  </si>
  <si>
    <t>ENROCAMENTO MANUAL COM PEDRA DE MÃO ARRUMADA, INCLUSIVE FORNECIMENTO, EXCLUSIVE REJUNTAMENTO COM ARGAMASSA</t>
  </si>
  <si>
    <t>ED-49540</t>
  </si>
  <si>
    <t>ENROCAMENTO MANUAL COM PEDRA DE MÃO JOGADA, INCLUSIVE FORNECIMENTO</t>
  </si>
  <si>
    <t>ESTRUTURA DE CONCRETO</t>
  </si>
  <si>
    <t>ARMAÇÃO EM AÇO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</si>
  <si>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</si>
  <si>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</si>
  <si>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</si>
  <si>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</si>
  <si>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</si>
  <si>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</si>
  <si>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</si>
  <si>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</si>
  <si>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</si>
  <si>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</si>
  <si>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</si>
  <si>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</si>
  <si>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</si>
  <si>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</si>
  <si>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</si>
  <si>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</si>
  <si>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</si>
  <si>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</si>
  <si>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</si>
  <si>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</si>
  <si>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</si>
  <si>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</si>
  <si>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</si>
  <si>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</si>
  <si>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</si>
  <si>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</si>
  <si>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</si>
  <si>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</si>
  <si>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</si>
  <si>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</si>
  <si>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</si>
  <si>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</si>
  <si>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</si>
  <si>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</si>
  <si>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</si>
  <si>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</si>
  <si>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</si>
  <si>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</si>
  <si>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</si>
  <si>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</si>
  <si>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</si>
  <si>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</si>
  <si>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</si>
  <si>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</si>
  <si>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</si>
  <si>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</si>
  <si>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</si>
  <si>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</si>
  <si>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</si>
  <si>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</si>
  <si>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</si>
  <si>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</si>
  <si>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</si>
  <si>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</si>
  <si>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</si>
  <si>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</si>
  <si>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</si>
  <si>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</si>
  <si>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</si>
  <si>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</si>
  <si>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</si>
  <si>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</si>
  <si>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</si>
  <si>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</si>
  <si>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</si>
  <si>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</si>
  <si>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</si>
  <si>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</si>
  <si>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</si>
  <si>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</si>
  <si>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</si>
  <si>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</si>
  <si>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</si>
  <si>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</si>
  <si>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</si>
  <si>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</si>
  <si>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</si>
  <si>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</si>
  <si>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</si>
  <si>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</si>
  <si>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</si>
  <si>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</si>
  <si>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</si>
  <si>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</si>
  <si>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</si>
  <si>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</si>
  <si>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</si>
  <si>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</si>
  <si>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</si>
  <si>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</si>
  <si>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CONCRETO AUTO ADENSÁVEL (CAA)</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</si>
  <si>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</si>
  <si>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</si>
  <si>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</si>
  <si>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</si>
  <si>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</si>
  <si>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</si>
  <si>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</si>
  <si>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</si>
  <si>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</si>
  <si>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</si>
  <si>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</si>
  <si>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</si>
  <si>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</si>
  <si>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</si>
  <si>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</si>
  <si>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</si>
  <si>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</si>
  <si>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</si>
  <si>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</si>
  <si>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</si>
  <si>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</si>
  <si>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</si>
  <si>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</si>
  <si>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</si>
  <si>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</si>
  <si>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</si>
  <si>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</si>
  <si>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</si>
  <si>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</si>
  <si>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</si>
  <si>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</si>
  <si>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</si>
  <si>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ESTRUTURA METÁLICA</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</si>
  <si>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</si>
  <si>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</si>
  <si>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</si>
  <si>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</si>
  <si>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LAJE PRÉ-MOLDADA</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</si>
  <si>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</si>
  <si>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</si>
  <si>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</si>
  <si>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</si>
  <si>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</si>
  <si>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</si>
  <si>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</si>
  <si>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</si>
  <si>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</si>
  <si>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</si>
  <si>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</si>
  <si>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</si>
  <si>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</si>
  <si>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</si>
  <si>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</si>
  <si>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</si>
  <si>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</si>
  <si>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</si>
  <si>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</si>
  <si>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</si>
  <si>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</si>
  <si>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</si>
  <si>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</si>
  <si>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</si>
  <si>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</si>
  <si>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</si>
  <si>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</si>
  <si>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</si>
  <si>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</si>
  <si>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</si>
  <si>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</si>
  <si>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</si>
  <si>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</si>
  <si>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</si>
  <si>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</si>
  <si>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</si>
  <si>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</si>
  <si>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</si>
  <si>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</si>
  <si>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</si>
  <si>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</si>
  <si>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</si>
  <si>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</si>
  <si>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</si>
  <si>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</si>
  <si>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</si>
  <si>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</si>
  <si>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</si>
  <si>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</si>
  <si>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</si>
  <si>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</si>
  <si>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MECANIZADO DE SUPERFÍCIE EM CONCRETO, INCLUSIVE ACABAMENTO DE CONCRETAGEM EM NIVELAMENTO A LASER (NÍVEL ZERO)</t>
  </si>
  <si>
    <t>GRAUTE</t>
  </si>
  <si>
    <t>ED-29621</t>
  </si>
  <si>
    <t xml:space="preserve">APLICAÇÃO DE GRAUTE COM ARGAMASSA DE CIMENTO, CAL HIDRATADA, AREIA  E BRITA, TRAÇO (1:0,1:3:2), INCLUSIVE PREPARO MECÂNICO, TRANSPORTE E LANÇAMENTO </t>
  </si>
  <si>
    <t>ED-49662</t>
  </si>
  <si>
    <t>APLICAÇÃO DE GRAUTE FLUIDO INDUSTRIALIZADO, PARA ANCORAGENS E/OU RECUPERAÇÃO EM PEÇAS ESTRUTURAIS E USO EM GERAL, INCLUSIVE PREPARO EM BETONEIRA E LANÇAMENTO</t>
  </si>
  <si>
    <t>RECUPERAÇÃO E REFORCO DE ESTRUTURA DE CONCRETO</t>
  </si>
  <si>
    <t>ED-49655</t>
  </si>
  <si>
    <t>ANCORAGEM DE BARRAS DE AÇO COM CHUMBADOR QUÍMICO À BASE DE RESINA POLIÉSTER, EXCLUSIVE FORNECIMENTO DE BARRA</t>
  </si>
  <si>
    <t>dm3</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</si>
  <si>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</si>
  <si>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</si>
  <si>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</si>
  <si>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</si>
  <si>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</si>
  <si>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</si>
  <si>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</si>
  <si>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</si>
  <si>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</si>
  <si>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</si>
  <si>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</si>
  <si>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</si>
  <si>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</si>
  <si>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</si>
  <si>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ALVENARIAS E DIVISÓRIAS</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</si>
  <si>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</si>
  <si>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</si>
  <si>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</si>
  <si>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</si>
  <si>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</si>
  <si>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</si>
  <si>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</si>
  <si>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</si>
  <si>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</si>
  <si>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</si>
  <si>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</si>
  <si>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</si>
  <si>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</si>
  <si>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</si>
  <si>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</si>
  <si>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</si>
  <si>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</si>
  <si>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</si>
  <si>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</si>
  <si>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</si>
  <si>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</si>
  <si>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ED-48233</t>
  </si>
  <si>
    <t>ED-48231</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</si>
  <si>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</si>
  <si>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</si>
  <si>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</si>
  <si>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</si>
  <si>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</si>
  <si>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</si>
  <si>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</si>
  <si>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</si>
  <si>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</si>
  <si>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</si>
  <si>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</si>
  <si>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</si>
  <si>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</si>
  <si>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</si>
  <si>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</si>
  <si>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</si>
  <si>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</si>
  <si>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</si>
  <si>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</si>
  <si>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</si>
  <si>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</si>
  <si>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</si>
  <si>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</si>
  <si>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</si>
  <si>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</si>
  <si>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</si>
  <si>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</si>
  <si>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</si>
  <si>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</si>
  <si>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</si>
  <si>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</si>
  <si>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</si>
  <si>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</si>
  <si>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</si>
  <si>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</si>
  <si>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</si>
  <si>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</si>
  <si>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</si>
  <si>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</si>
  <si>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</si>
  <si>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</si>
  <si>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</si>
  <si>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(CAA)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</si>
  <si>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</si>
  <si>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</si>
  <si>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</si>
  <si>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</si>
  <si>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</si>
  <si>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</si>
  <si>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ALVENARIA DE BLOCO DE CONCRETO (CHEIO)</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</si>
  <si>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</si>
  <si>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</si>
  <si>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</si>
  <si>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</si>
  <si>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</si>
  <si>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</si>
  <si>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</si>
  <si>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</si>
  <si>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</si>
  <si>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</si>
  <si>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</si>
  <si>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</si>
  <si>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</si>
  <si>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</si>
  <si>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</si>
  <si>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</si>
  <si>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</si>
  <si>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</si>
  <si>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ELEMENTO VAZADO</t>
  </si>
  <si>
    <t>ED-48208</t>
  </si>
  <si>
    <t>ALVENARIA DE ELEMENTO VAZADO,  COBOGÓ DE CONCRETO (20X40CM), ESP. 10CM, TIPO VENEZIANA COM ACABAMENTO APARENTE, INCLUSIVE ARGAMASSA PARA ASSENTAMENTO</t>
  </si>
  <si>
    <t>ED-48207</t>
  </si>
  <si>
    <t>ALVENARIA DE ELEMENTO VAZADO,  COBOGÓ DE CONCRETO (20X40CM), ESP. 20CM, TIPO VENEZIANA COM ACABAMENTO APARENTE, INCLUSIVE ARGAMASSA PARA ASSENTAMENTO</t>
  </si>
  <si>
    <t>ED-48206</t>
  </si>
  <si>
    <t>ALVENARIA DE ELEMENTO VAZADO, COBOGÓ CERÂMICO (18X18CM), ESP. 7CM, COM ACABAMENTO APARENTE, INCLUSIVE ARGAMASSA PARA ASSENTAMENTO</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</si>
  <si>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</si>
  <si>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</si>
  <si>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</si>
  <si>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</si>
  <si>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</si>
  <si>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</si>
  <si>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</si>
  <si>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</si>
  <si>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</si>
  <si>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</si>
  <si>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</si>
  <si>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</si>
  <si>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VERGA E CONTRA-VERGA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</si>
  <si>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</si>
  <si>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</si>
  <si>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</si>
  <si>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</si>
  <si>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</si>
  <si>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ED-9904</t>
  </si>
  <si>
    <t>VERGA EM CONCRETO ESTRUTURAL PARA VÃOS DE ATÉ 150CM, PREPARADO EM OBRA COM BETONEIRA, CONTROLE "A", COM FCK 20 MPA, MOLDADA IN LOCO, INCLUSIVE ARMAÇÃO</t>
  </si>
  <si>
    <t>PAREDE DE GESSO ACARTONADO</t>
  </si>
  <si>
    <t>ED-48210</t>
  </si>
  <si>
    <t>PAREDE EM CHAPA DE GESSO ACARTONADO (DRYWALL), DIVISÃO ENTRE ÁREAS SECA E ÚMIDA DE UMA MESMA UNIDADE (ST/RU), ESP. 115 MM, INCLUSIVE MONTANTES, GUIAS E ACESSÓRIOS, EXCLUSIVE ISOLANTE TÉRMICO/ACÚSTICO</t>
  </si>
  <si>
    <t>ED-48209</t>
  </si>
  <si>
    <t>ED-48211</t>
  </si>
  <si>
    <t>PAREDE EM CHAPA DE GESSO ACARTONADO (DRYWALL), DIVISÃO ENTRE ÁREAS UMIDAS DE UMA MESMA UNIDADE (RU/RU), ESP. 115 MM, INCLUSIVE MONTANTES, GUIAS E ACESSÓRIOS, EXCLUSIVE ISOLANTE TÉRMICO/ACÚSTICO</t>
  </si>
  <si>
    <t>DIVISÓRIA COMPENSADO NAVAL</t>
  </si>
  <si>
    <t>ED-48536</t>
  </si>
  <si>
    <t>DIVISÓRIA EM PAINEL REMOVÍVEL, NÚCLEO COMPENSADO NAVAL - P. AÇO TIPO C</t>
  </si>
  <si>
    <t>ED-48537</t>
  </si>
  <si>
    <t>DIVISÓRIA EM PAINEL REMOVÍVEL, NÚCLEO COMPENSADO NAVAL - P. ALUMÍNIO TIPO C</t>
  </si>
  <si>
    <t>DIVISÓRIA EM PEDRA</t>
  </si>
  <si>
    <t>ED-48532</t>
  </si>
  <si>
    <t>DIVISÓRIA EM ARDÓSIA E = 3 CM, INCLUSIVE FERRAGENS EM LATÃO CROMADO</t>
  </si>
  <si>
    <t>ED-48535</t>
  </si>
  <si>
    <t>DIVISÓRIA EM ARDÓSIA E = 3 CM, INCLUSIVE PERFIS EM CHAPA 18</t>
  </si>
  <si>
    <t>ED-48533</t>
  </si>
  <si>
    <t>ED-48531</t>
  </si>
  <si>
    <t>DIVISÓRIA EM MÁRMORE BRANCO E = 3 CM, INCLUSIVE FERRAGENS EM LATÃO CROMADO</t>
  </si>
  <si>
    <t>ED-48534</t>
  </si>
  <si>
    <t>DIVISÓRIA EM MARMORITE E = 3 CM, INCLUSIVE FERRAGENS EM LATÃO CROMADO</t>
  </si>
  <si>
    <t>ESQUADRIAS E FERRAGENS</t>
  </si>
  <si>
    <t>ESQUADRIA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</si>
  <si>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</si>
  <si>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</si>
  <si>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ED-50951</t>
  </si>
  <si>
    <t>FORNECIMENTO E ASSENTAMENTO DE GRADE FIXA DE FERRO, PARA PROTEÇÃO DE JANELAS</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</si>
  <si>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</si>
  <si>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</si>
  <si>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</si>
  <si>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</si>
  <si>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</si>
  <si>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</si>
  <si>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</si>
  <si>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</si>
  <si>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</si>
  <si>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</si>
  <si>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</si>
  <si>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</si>
  <si>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</si>
  <si>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</si>
  <si>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</si>
  <si>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</si>
  <si>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ED-50986</t>
  </si>
  <si>
    <t>PORTÃO EM TUBO GALVANIZADO 2 1/2" COM TELA FIO 12 # 1/2"</t>
  </si>
  <si>
    <t>JANELA DE ALUMÍNIO</t>
  </si>
  <si>
    <t>ED-29453</t>
  </si>
  <si>
    <t>FERRAGENS PARA JANELA DE ALUMÍNIO DE CORRER COM DUAS (2) FOLHAS, INCLUSIVE ROLDANAS E ACESSÓRIOS, FORNECIMENTO E INSTALAÇÃO, EXCLUSIVE JANELA</t>
  </si>
  <si>
    <t>ED-29451</t>
  </si>
  <si>
    <t>FERRAGENS PARA MÓDULO DE JANELA DE ALUMÍNIO MÁXIM-AR, INCLUSIVE FECHO E BRAÇO, FORNECIMENTO E INSTALAÇÃO, EXCLUSIVE JANELA</t>
  </si>
  <si>
    <t>ED-29484</t>
  </si>
  <si>
    <t>ED-29483</t>
  </si>
  <si>
    <t>JANELA EM ALUMÍNIO FIXA COMPLETA, LINHA 25/SUPREMA, ACABAMENTO ANODIZADO NATURAL, INCLUSIVE PERFIS E VIDRO LISO 4MM E INSTALAÇÃO</t>
  </si>
  <si>
    <t>ED-29481</t>
  </si>
  <si>
    <t>ED-29482</t>
  </si>
  <si>
    <t>JANELA EM ALUMÍNIO MÁXIM-AR COM ALTURA DE 80CM, LINHA 25/SUPREMA, ACABAMENTO ANODIZADO NATURAL, INCLUSIVE PERFIS, VIDRO LISO 4MM E INSTALAÇÃO, EXCLUSIVE FERRAGENS PARA MÓDULO DE JANELA DE ALUMÍNIO MÁXIM-AR</t>
  </si>
  <si>
    <t>JANELA DE FERRO E METALON</t>
  </si>
  <si>
    <t>ED-50931</t>
  </si>
  <si>
    <t>ASSENTAMENTO DE JANELAS METÁLICAS BASCULANTE OU FIXA</t>
  </si>
  <si>
    <t>ED-50932</t>
  </si>
  <si>
    <t>ASSENTAMENTO DE JANELAS METÁLICAS DE CORRER E MAXIM-AR</t>
  </si>
  <si>
    <t>ED-50934</t>
  </si>
  <si>
    <t>ASSENTAMENTO DE PORTA DE METÁLICA UMA (1) OU DUAS (2) FOLHAS</t>
  </si>
  <si>
    <t>ED-50930</t>
  </si>
  <si>
    <t>FORNECIMENTO E ASSENTAMENTO DE CAIXILHO FIXO DE FERRO COM TELA CORRUGADA # 15 mm FIO 12</t>
  </si>
  <si>
    <t>ED-50954</t>
  </si>
  <si>
    <t>FORNECIMENTO E ASSENTAMENTO DE JANELA BASCULANTE DE FERRO</t>
  </si>
  <si>
    <t>ED-50957</t>
  </si>
  <si>
    <t>FORNECIMENTO E ASSENTAMENTO DE JANELA BASCULANTE EM METALON</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</si>
  <si>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</si>
  <si>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</si>
  <si>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</si>
  <si>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</si>
  <si>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</si>
  <si>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</si>
  <si>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</si>
  <si>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</si>
  <si>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</si>
  <si>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</si>
  <si>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PORTA DE ALUMÍNIO</t>
  </si>
  <si>
    <t>ED-29452</t>
  </si>
  <si>
    <t>FERRAGENS PARA PORTA DE ALUMÍNIO DE ABRIR DE UMA (1) FOLHA, INCLUSIVE FECHADURA E DOBRADIÇAS, FORNECIMENTO E INSTALAÇÃO, EXCLUSIVE PORTA</t>
  </si>
  <si>
    <t>ED-29454</t>
  </si>
  <si>
    <t>FERRAGENS PARA PORTA DE ALUMÍNIO DE CORRER COM DUAS (2) FOLHAS, INCLUSIVE ROLDANAS E ACESSÓRIOS, FORNECIMENTO E INSTALAÇÃO, EXCLUSIVE JANELA</t>
  </si>
  <si>
    <t>ED-29485</t>
  </si>
  <si>
    <t>PORTA EM ALUMÍNIO DE CORRER COM 2 FOLHAS (120X210)CM COMPLETA, LINHA 25/SUPREMA, ACABAMENTO ANODIZADO NATURAL, INCLUSIVE PERFIS, VIDRO, FERRAGENS E INSTALAÇÃO</t>
  </si>
  <si>
    <t>ED-29486</t>
  </si>
  <si>
    <t>PORTA EM ALUMÍNIO DE CORRER COM 2 FOLHAS (140X210)CM COMPLETA, LINHA 25/SUPREMA, ACABAMENTO ANODIZADO NATURAL, INCLUSIVE PERFIS, VIDRO, FERRAGENS E INSTALAÇÃO</t>
  </si>
  <si>
    <t>ED-29487</t>
  </si>
  <si>
    <t>PORTA EM ALUMÍNIO DE CORRER COM 2 FOLHAS (160X210)CM COMPLETA, LINHA 25/SUPREMA, ACABAMENTO ANODIZADO NATURAL, INCLUSIVE PERFIS, VIDRO, FERRAGENS E INSTALAÇÃO</t>
  </si>
  <si>
    <t>ED-29477</t>
  </si>
  <si>
    <t>PORTA VENEZIANA EM ALUMÍNIO DE ABRIR (60X210)CM COMPLETA, LINHA 25/SUPREMA, ACABAMENTO ANODIZADO NATURAL, INCLUSIVE PERFIS, FERRAGENS E INSTALAÇÃO</t>
  </si>
  <si>
    <t>ED-29478</t>
  </si>
  <si>
    <t>PORTA VENEZIANA EM ALUMÍNIO DE ABRIR (70X210)CM COMPLETA, LINHA 25/SUPREMA, ACABAMENTO ANODIZADO NATURAL, INCLUSIVE PERFIS, FERRAGENS E INSTALAÇÃO</t>
  </si>
  <si>
    <t>ED-29479</t>
  </si>
  <si>
    <t>PORTA VENEZIANA EM ALUMÍNIO DE ABRIR (80X210)CM COMPLETA, LINHA 25/SUPREMA, ACABAMENTO ANODIZADO NATURAL, INCLUSIVE PERFIS, FERRAGENS E INSTALAÇÃO</t>
  </si>
  <si>
    <t>ED-29480</t>
  </si>
  <si>
    <t>PORTA VENEZIANA EM ALUMÍNIO DE ABRIR (90X210)CM COMPLETA, LINHA 25/SUPREMA, ACABAMENTO ANODIZADO NATURAL, INCLUSIVE PERFIS, FERRAGENS E INSTALAÇÃO</t>
  </si>
  <si>
    <t>PORTA DE FERRO E METALON</t>
  </si>
  <si>
    <t>ED-50933</t>
  </si>
  <si>
    <t>ASSENTAMENTO DE GRADIS E PORTÕES</t>
  </si>
  <si>
    <t>ED-50965</t>
  </si>
  <si>
    <t>FORNECIMENTO E ASSENTAMENTO DE MARCO EM CHAPA METÁLICA</t>
  </si>
  <si>
    <t>ED-50971</t>
  </si>
  <si>
    <t>PORTA COMPLETA, ESTRUTURA E MARCO EM CHAPA DOBRADA - 60 X 210 CM</t>
  </si>
  <si>
    <t>U</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</si>
  <si>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</si>
  <si>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</si>
  <si>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</si>
  <si>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</si>
  <si>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</si>
  <si>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</si>
  <si>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</si>
  <si>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</si>
  <si>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</si>
  <si>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</si>
  <si>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</si>
  <si>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</si>
  <si>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</si>
  <si>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</si>
  <si>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</si>
  <si>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</si>
  <si>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PORTA DE MADEIRA DE LEI</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</si>
  <si>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</si>
  <si>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</si>
  <si>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</si>
  <si>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</si>
  <si>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</si>
  <si>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</si>
  <si>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</si>
  <si>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</si>
  <si>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</si>
  <si>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</si>
  <si>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</si>
  <si>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</si>
  <si>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</si>
  <si>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</si>
  <si>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</si>
  <si>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</si>
  <si>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</si>
  <si>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</si>
  <si>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</si>
  <si>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</si>
  <si>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</si>
  <si>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</si>
  <si>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</si>
  <si>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</si>
  <si>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</si>
  <si>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</si>
  <si>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ED-49611</t>
  </si>
  <si>
    <t>RÉGUA PARA ALIZARES DE 5 X 1 CM DE MADEIRA DE LEI PARA PINTURA COLOCADO</t>
  </si>
  <si>
    <t>ED-49612</t>
  </si>
  <si>
    <t>RÉGUA PARA ALIZARES DE 7 X 1 CM DE MADEIRA DE LEI PARA PINTURA COLOCADO</t>
  </si>
  <si>
    <t>PORTA EM MADEIRA DE LEI COM LAMINADO MELAMÍNICO</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</si>
  <si>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</si>
  <si>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</si>
  <si>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</si>
  <si>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</si>
  <si>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</si>
  <si>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</si>
  <si>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ED-49604</t>
  </si>
  <si>
    <t>PORTA EM MADEIRA DE LEI ESPECIAL COMPLETA 90 X 210 CM, PARA PINTURA, PARA P.N.E., COM PROTEÇÃO INFERIOR EM LAMINADO MELAMÍNICO, INCLUSIVE FERRAGENS E MAÇANETA TIPO ALAVANCA (P2)</t>
  </si>
  <si>
    <t>ED-49599</t>
  </si>
  <si>
    <t>PORTA EM MADEIRA DE LEI REVESTIDA EM LAMINADO MELAMÍNICO, COM MARCO EM ALUMÍNIO ANODIZADO NATURAL, TARJETA LIVRE/OCUPADO E DOBRADIÇAS - 60 X 165 CM</t>
  </si>
  <si>
    <t>PORTA DE MADEIRA COM TARJETA</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</si>
  <si>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</si>
  <si>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</si>
  <si>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</si>
  <si>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</si>
  <si>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</si>
  <si>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</si>
  <si>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</si>
  <si>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</si>
  <si>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</si>
  <si>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</si>
  <si>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</si>
  <si>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</si>
  <si>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PEÇA ESPECIAL DE MADEIRA</t>
  </si>
  <si>
    <t>ED-49582</t>
  </si>
  <si>
    <t>BATE MACA EM MADEIRA, INCLUSIVE ACESSÓRIO DE FIXAÇÃO E APLICAÇÃO DE VERNIZ SINTÉTICO MARÍTIMO, DUAS (2) DEMÃOS, ACABAMENTO TIPO FOSCO</t>
  </si>
  <si>
    <t>ED-49583</t>
  </si>
  <si>
    <t>PROTETOR DE PAREDE BATE MACA EM PVC RÍGIDO DE ALTO IMPACTO, BASE DE FIXAÇÃO, TERMINAIS DE ACABAMENTO E ADAPTADORES L = 200 MM</t>
  </si>
  <si>
    <t>VISOR PARA PORTA</t>
  </si>
  <si>
    <t>ED-7066</t>
  </si>
  <si>
    <t>FORNECIMENTO DE VISOR 30X20 CM DE VIDRO EM CRISTAL INCOLOR FIXO E=4 MM COM MOLDURA DE MADEIRA, INSTALADO EM PORTA DE MADEIRA</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</si>
  <si>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</si>
  <si>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</si>
  <si>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</si>
  <si>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</si>
  <si>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</si>
  <si>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</si>
  <si>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</si>
  <si>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</si>
  <si>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</si>
  <si>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</si>
  <si>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</si>
  <si>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</si>
  <si>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</si>
  <si>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</si>
  <si>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</si>
  <si>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</si>
  <si>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</si>
  <si>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</si>
  <si>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</si>
  <si>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</si>
  <si>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</si>
  <si>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</si>
  <si>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</si>
  <si>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ED-49702</t>
  </si>
  <si>
    <t>MOLA HIDRÁULICA NORMAL</t>
  </si>
  <si>
    <t>ED-49704</t>
  </si>
  <si>
    <t xml:space="preserve">TARJETA CROMADA, TIPO FECHO, INSTALADA EM PORTA DE SANITÁRIO, INCLUSIVE ACESSÓRIOS PARA FIXAÇÃO
</t>
  </si>
  <si>
    <t>ED-49705</t>
  </si>
  <si>
    <t>TARJETA CROMADA, TIPO LIVRE/OCUPADO, INSTALADA EM PORTA DE SANITÁRIO, INCLUSIVE ACESSÓRIOS PARA FIXAÇÃO</t>
  </si>
  <si>
    <t>PORTA CORTA-FOGO</t>
  </si>
  <si>
    <t>ED-50990</t>
  </si>
  <si>
    <t>PORTA CORTA-FOGO, COLOCAÇÃO E ACABAMENTO, DE ABRIR, DUAS FOLHAS COM DOBRADIÇA ESPECIAL, MOLA DE FECHAMENTO, FECHADURA, MAÇANETA E DEMAIS FERRAGENS DE ACABAMENTO, DIMENSÕES 1,600 X 2,10 M</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</si>
  <si>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</si>
  <si>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</si>
  <si>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</si>
  <si>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</si>
  <si>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VEDAÇÃO E CALAFETAGEM</t>
  </si>
  <si>
    <t>ED-50992</t>
  </si>
  <si>
    <t>VEDAÇÃO DE ESQUADRIAS METÁLICAS COM SILICONE PASTOSO</t>
  </si>
  <si>
    <t>PORTA EM AÇO DE ENROLAR</t>
  </si>
  <si>
    <t>ED-50970</t>
  </si>
  <si>
    <t>FORNECIMENTO E ASSENTAMENTO DE PORTA AÇO DE ENROLAR, LÂMINA RAIADA COM LARGURA ÚTIL 100MM, CHAPA 24, ABERTURA MANUAL, COMPLETA, INCLUSIVE EIXO, MOLA, SOLEIRA, ETIQUETA, CAVALETE, GUIAS, FITAS E FECHADURAS LATERAIS - COMPLETA</t>
  </si>
  <si>
    <t>COBERTURAS E PROTEÇÕES</t>
  </si>
  <si>
    <t>ESTRUTURA DE MADEIRA PARA COBERTURA</t>
  </si>
  <si>
    <t>ED-48414</t>
  </si>
  <si>
    <t>CAIBRO DE MADEIRA EM PARAJU 7 X 4 CM</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</si>
  <si>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</si>
  <si>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</si>
  <si>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</si>
  <si>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</si>
  <si>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</si>
  <si>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</si>
  <si>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</si>
  <si>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</si>
  <si>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</si>
  <si>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</si>
  <si>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</si>
  <si>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</si>
  <si>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</si>
  <si>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</si>
  <si>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</si>
  <si>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</si>
  <si>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ESTRUTURA METÁLICA PARA COBERTURA</t>
  </si>
  <si>
    <t>ED-20603</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</si>
  <si>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</si>
  <si>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</si>
  <si>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</si>
  <si>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</si>
  <si>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</si>
  <si>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</si>
  <si>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</si>
  <si>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</si>
  <si>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</si>
  <si>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</si>
  <si>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</si>
  <si>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</si>
  <si>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</si>
  <si>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</si>
  <si>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COBERTURA COM TELHA FIBROCIMENTO</t>
  </si>
  <si>
    <t>ED-48425</t>
  </si>
  <si>
    <t>COBERTURA EM TELHA DE FIBROCIMENTO ESTRUTURAL, ESP. 8MM, COM RECOBRIMENTO TRANSVERSAL E LONGITUDINAL, EXCLUSIVE CUMEEIRA, INCLUSIVE ACESSÓRIOS DE FIXAÇÃO E IÇAMENTO</t>
  </si>
  <si>
    <t>ED-48423</t>
  </si>
  <si>
    <t>COBERTURA EM TELHA DE FIBROCIMENTO ONDULADA E = 5 MM</t>
  </si>
  <si>
    <t>ED-48424</t>
  </si>
  <si>
    <t>COBERTURA EM TELHA DE FIBROCIMENTO ONDULADA E = 6 MM</t>
  </si>
  <si>
    <t>ED-48426</t>
  </si>
  <si>
    <t>COBERTURA EM TELHA DE FIBROCIMENTO TIPO KALHETA, CANALETE 49</t>
  </si>
  <si>
    <t>ED-48427</t>
  </si>
  <si>
    <t>COBERTURA EM TELHA DE FIBROCIMENTO TIPO KALHETÃO,CANALETE 90</t>
  </si>
  <si>
    <t>ED-48417</t>
  </si>
  <si>
    <t>COLOCAÇÃO DE RUFO EM FIBROCIMENTO PARA TELHA ONDULADA</t>
  </si>
  <si>
    <t>COBERTURA COM TELHA METÁLICA</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</si>
  <si>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</si>
  <si>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</si>
  <si>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</si>
  <si>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</si>
  <si>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ED-48429</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</si>
  <si>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</si>
  <si>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</si>
  <si>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</si>
  <si>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</si>
  <si>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</si>
  <si>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</si>
  <si>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ED-48418</t>
  </si>
  <si>
    <t>COLOCAÇÃO DE RUFO EM POLIETILENO PARA TELHA VEGETAL TRADICIONAL</t>
  </si>
  <si>
    <t>COBERTURA COM TELHA CERÂMICA</t>
  </si>
  <si>
    <t>ED-48421</t>
  </si>
  <si>
    <t>COBERTURA EM TELHA CERÂMICA COLONIAL CURVA, 26 UNID/M2</t>
  </si>
  <si>
    <t>ED-48420</t>
  </si>
  <si>
    <t>COBERTURA EM TELHA CERÂMICA COLONIAL PLANA, 24 UNID/M2</t>
  </si>
  <si>
    <t>ED-48419</t>
  </si>
  <si>
    <t>COBERTURA EM TELHA CERÂMICA FRANCESA</t>
  </si>
  <si>
    <t>ED-48406</t>
  </si>
  <si>
    <t>EMBOÇAMENTO DA ÚLTIMA FIADA DE TELHA CERÂMICA COM ARGAMASSA DE CIMENTO, CAL HIDRATADA E AREIA SEM PENEIRAR, NO TRAÇO 1:2:9</t>
  </si>
  <si>
    <t>ED-48422</t>
  </si>
  <si>
    <t>TELHA COLONIAL DE RESERVA</t>
  </si>
  <si>
    <t>CUMEEIRA E ESPIGÃO</t>
  </si>
  <si>
    <t>ED-48403</t>
  </si>
  <si>
    <t>COLOCAÇÃO DE CUMEEIRA DE FIBROCIMENTO PARA TELHA KALHETA, CANALETE 49</t>
  </si>
  <si>
    <t>ED-48404</t>
  </si>
  <si>
    <t>COLOCAÇÃO DE CUMEEIRA DE FIBROCIMENTO PARA TELHA KALHETÃO,CANALETE 90</t>
  </si>
  <si>
    <t>ED-48402</t>
  </si>
  <si>
    <t>ED-48405</t>
  </si>
  <si>
    <t>COLOCAÇÃO DE CUMEEIRA ONDULADA DE FIBRA VEGETAL COM BETUME - TRADICIONAL</t>
  </si>
  <si>
    <t>ED-48416</t>
  </si>
  <si>
    <t>COLOCAÇÃO DE ESPIGÃO EM FIBROCIMENTO PARA TELHA ONDULADA</t>
  </si>
  <si>
    <t>ED-48401</t>
  </si>
  <si>
    <t>CUMEEIRA NORMAL OU ARTICULADA DE FIBROCIMENTO PARA TELHA ONDULADA E = 6 OU 8 MM</t>
  </si>
  <si>
    <t>ED-48400</t>
  </si>
  <si>
    <t>CUMEEIRA PARA TELHA CERÂMICA, INCLUSIVE ASSENTAMENTO EM ARGAMASSA, TRAÇO 1:2:9 (CIMENTO, CAL E AREIA), PREPARO MECÂNICO</t>
  </si>
  <si>
    <t>CALHA GALVANIZADA</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</si>
  <si>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</si>
  <si>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</si>
  <si>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</si>
  <si>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</si>
  <si>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</si>
  <si>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</si>
  <si>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</si>
  <si>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</si>
  <si>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</si>
  <si>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</si>
  <si>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</si>
  <si>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</si>
  <si>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</si>
  <si>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</si>
  <si>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</si>
  <si>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</si>
  <si>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</si>
  <si>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</si>
  <si>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</si>
  <si>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</si>
  <si>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</si>
  <si>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</si>
  <si>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</si>
  <si>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</si>
  <si>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</si>
  <si>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</si>
  <si>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</si>
  <si>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</si>
  <si>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</si>
  <si>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</si>
  <si>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</si>
  <si>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RUFO GALVANIZADO</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</si>
  <si>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</si>
  <si>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</si>
  <si>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</si>
  <si>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</si>
  <si>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ED-50675</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</si>
  <si>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</si>
  <si>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</si>
  <si>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</si>
  <si>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</si>
  <si>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</si>
  <si>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</si>
  <si>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</si>
  <si>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</si>
  <si>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</si>
  <si>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</si>
  <si>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</si>
  <si>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</si>
  <si>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ED-50684</t>
  </si>
  <si>
    <t>RUFO E CONTRA-RUFO EM CHAPA GALVANIZADA, ESP. 0,5MM (GSG-26), COM DESENVOLVIMENTO DE 25CM, INCLUSIVE IÇAMENTO MANUAL VERTICAL</t>
  </si>
  <si>
    <t>ED-50685</t>
  </si>
  <si>
    <t>RUFO E CONTRA-RUFO EM CHAPA GALVANIZADA, ESP. 0,5MM (GSG-26), COM DESENVOLVIMENTO DE 33CM, INCLUSIVE IÇAMENTO MANUAL VERTICAL</t>
  </si>
  <si>
    <t>CHAPINS GALVANIZADOS</t>
  </si>
  <si>
    <t>ED-50667</t>
  </si>
  <si>
    <t>CHAPIM EM CHAPA GALVANIZADA, COM PINGADEIRA, ESP. 0,65MM (GSG-24), COM DESENVOLVIMENTO DE 35CM, INCLUSIVE IÇAMENTO MANUAL VERTICAL</t>
  </si>
  <si>
    <t>FECHAMENTO DE ONDA DE TELHA</t>
  </si>
  <si>
    <t>ED-48433</t>
  </si>
  <si>
    <t>COLOCAÇÃO DE VEDA ONDA EM POLIETILENO PARA TELHA ONDULADA</t>
  </si>
  <si>
    <t>CONDUTORE DE ÁGUA PLUVIAL EM PVC</t>
  </si>
  <si>
    <t>ED-50668</t>
  </si>
  <si>
    <t>ED-50669</t>
  </si>
  <si>
    <t>CONDUTOR DE AP DO TELHADO EM TUBO PVC ESGOTO, INCLUSIVE CONEXÕES E SUPORTES, 75 MM</t>
  </si>
  <si>
    <t>GRELHA E RALO</t>
  </si>
  <si>
    <t>ED-50673</t>
  </si>
  <si>
    <t>GRELHA hemisférica de ferro fundido Ø 100 mm (4")</t>
  </si>
  <si>
    <t>ED-50674</t>
  </si>
  <si>
    <t>GRELHA hemisférica de ferro fundido Ø 150 mm (6")</t>
  </si>
  <si>
    <t>ED-50672</t>
  </si>
  <si>
    <t>GRELHA hemisférica de ferro fundido Ø 75 mm (3")</t>
  </si>
  <si>
    <t>ED-49962</t>
  </si>
  <si>
    <t>ED-49960</t>
  </si>
  <si>
    <t>RALO SEMI- HEMISFÉRICO TIPO ABACAXI D = 50 MM</t>
  </si>
  <si>
    <t>ED-49961</t>
  </si>
  <si>
    <t>RALO SEMI- HEMISFÉRICO TIPO ABACAXI D = 75 MM</t>
  </si>
  <si>
    <t>DISPOSITIVO DE DRENAGEM</t>
  </si>
  <si>
    <t>ED-50671</t>
  </si>
  <si>
    <t>BUZINOTE PARA LAJES - DRENO COM TUBO DE 2" EMBUTIDO NO CONCRETO</t>
  </si>
  <si>
    <t>ED-28551</t>
  </si>
  <si>
    <t>CONDUTOR DE ÁGUAS PLUVIAIS RETANGULAR (43X85MM) EM AÇO GALVANIZADO, CHAPA 28, INCLUSIVE CONEXÕES E SUPORTES</t>
  </si>
  <si>
    <t>MANTA ALUMINIZADA</t>
  </si>
  <si>
    <t>ED-52311</t>
  </si>
  <si>
    <t>MANTA ISOLANTE PARA TELHADOS</t>
  </si>
  <si>
    <t>IMPERMEABILIZAÇÃO E ISOLAMENTO TÉRMICO</t>
  </si>
  <si>
    <t>IMPERMEABILIZAÇÃO DE FUNDAÇÃO</t>
  </si>
  <si>
    <t>ED-50764</t>
  </si>
  <si>
    <t>REVESTIMENTO COM IMPERMEABILIZANTE EM DUAS (2) CAMADAS SOBREPOSTAS DE ARGAMASSA, TRAÇO 1:3 (CIMENTO E AREIA) COM ADITIVO IMPERMEABILIZANTE, ESP. 20MM, INCLUSIVE PINTURA COM DUAS (2) DEMÃOS COM EMULSÃO ASFÁLTICA</t>
  </si>
  <si>
    <t>ARGAMASSA COM ADITIVO</t>
  </si>
  <si>
    <t>ED-50167</t>
  </si>
  <si>
    <t>IMPERMEABILIZAÇÃO COM ARGAMASSA TRAÇO 1:3, E = 2,50 CM COM ADITIVO</t>
  </si>
  <si>
    <t>ED-50171</t>
  </si>
  <si>
    <t>IMPERMEABILIZAÇÃO POR CRISTALIZAÇÃO</t>
  </si>
  <si>
    <t>ED-50175</t>
  </si>
  <si>
    <t>PINTURA IMPERMEABILIZANTE COM ARGAMASSA POLIMÉRICA</t>
  </si>
  <si>
    <t>CAMADA DE REGULARIZAÇÃO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</si>
  <si>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</si>
  <si>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</si>
  <si>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</si>
  <si>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</si>
  <si>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</si>
  <si>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</si>
  <si>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</si>
  <si>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</si>
  <si>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</si>
  <si>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</si>
  <si>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</si>
  <si>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</si>
  <si>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</si>
  <si>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</si>
  <si>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</si>
  <si>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PROTEÇÃO MECÂNICA</t>
  </si>
  <si>
    <t>ED-50176</t>
  </si>
  <si>
    <t>PROTEÇÃO MECÂNICA COM ARGAMASSA, TRAÇO 1:3 (CIMENTO E AREIA), ESP. 15MM, APLICAÇÃO MANUAL, PREPARO MECÂNICO, EXCLUSIVE CAMADA DE REGULARIZAÇÃO</t>
  </si>
  <si>
    <t>ED-13279</t>
  </si>
  <si>
    <t>PROTEÇÃO MECÂNICA COM ARGAMASSA, TRAÇO 1:3 (CIMENTO E AREIA), ESP. 20MM, APLICAÇÃO MANUAL, PREPARO MECÂNICO, EXCLUSIVE CAMADA DE REGULARIZAÇÃO</t>
  </si>
  <si>
    <t>ED-13280</t>
  </si>
  <si>
    <t>PROTEÇÃO MECÂNICA COM ARGAMASSA, TRAÇO 1:3 (CIMENTO E AREIA), ESP. 25MM, APLICAÇÃO MANUAL, PREPARO MECÂNICO, EXCLUSIVE CAMADA DE REGULARIZAÇÃO</t>
  </si>
  <si>
    <t>ED-13281</t>
  </si>
  <si>
    <t>PROTEÇÃO MECÂNICA COM ARGAMASSA, TRAÇO 1:3 (CIMENTO E AREIA), ESP. 30MM, APLICAÇÃO MANUAL, PREPARO MECÂNICO, EXCLUSIVE CAMADA DE REGULARIZAÇÃO</t>
  </si>
  <si>
    <t>ED-13282</t>
  </si>
  <si>
    <t>PROTEÇÃO MECÂNICA COM ARGAMASSA, TRAÇO 1:4 (CIMENTO E AREIA), ESP. 15MM, APLICAÇÃO MANUAL, PREPARO MECÂNICO, EXCLUSIVE CAMADA DE REGULARIZAÇÃO</t>
  </si>
  <si>
    <t>ED-13283</t>
  </si>
  <si>
    <t>PROTEÇÃO MECÂNICA COM ARGAMASSA, TRAÇO 1:4 (CIMENTO E AREIA), ESP. 20MM, APLICAÇÃO MANUAL, PREPARO MECÂNICO, EXCLUSIVE CAMADA DE REGULARIZAÇÃO</t>
  </si>
  <si>
    <t>ED-13284</t>
  </si>
  <si>
    <t>PROTEÇÃO MECÂNICA COM ARGAMASSA, TRAÇO 1:4 (CIMENTO E AREIA), ESP. 25MM, APLICAÇÃO MANUAL, PREPARO MECÂNICO, EXCLUSIVE CAMADA DE REGULARIZAÇÃO</t>
  </si>
  <si>
    <t>ED-13285</t>
  </si>
  <si>
    <t>PROTEÇÃO MECÂNICA COM ARGAMASSA, TRAÇO 1:4 (CIMENTO E AREIA), ESP. 30MM, APLICAÇÃO MANUAL, PREPARO MECÂNICO, EXCLUSIVE CAMADA DE REGULARIZAÇÃO</t>
  </si>
  <si>
    <t>EMULSÃO ASFÁTICA</t>
  </si>
  <si>
    <t>ED-50173</t>
  </si>
  <si>
    <t>IMPERMEABILIZAÇÃO de alicerce com tinta betuminosa em parede de 1 1/2 tijolo</t>
  </si>
  <si>
    <t>ED-50174</t>
  </si>
  <si>
    <t>MANTA ASFÁLTICA</t>
  </si>
  <si>
    <t>ED-50168</t>
  </si>
  <si>
    <t>ED-50169</t>
  </si>
  <si>
    <t>IMPERMEABILIZAÇÃO COM MANTA ASFÁLTICA PRÉ-FABRICADA, E = 4 MM - ANTI-RAIZ</t>
  </si>
  <si>
    <t>PREPARAÇÃO DE SUPERFÍCIE</t>
  </si>
  <si>
    <t>ED-50533</t>
  </si>
  <si>
    <t>APICOAMENTO DE PISO CIMENTADO - PROFUNDIDADE ATÉ 1 CM</t>
  </si>
  <si>
    <t>ED-50600</t>
  </si>
  <si>
    <t>APLICAÇÃO DE LONA PRETA, ESP. 150 MICRAS, INCLUSIVE FORNECIMENTO</t>
  </si>
  <si>
    <t>CONTRAPISO</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</si>
  <si>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</si>
  <si>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</si>
  <si>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</si>
  <si>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</si>
  <si>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</si>
  <si>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</si>
  <si>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</si>
  <si>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</si>
  <si>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</si>
  <si>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</si>
  <si>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</si>
  <si>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</si>
  <si>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</si>
  <si>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</si>
  <si>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PISO CERÂMICO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</si>
  <si>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</si>
  <si>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</si>
  <si>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</si>
  <si>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</si>
  <si>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</si>
  <si>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</si>
  <si>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</si>
  <si>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</si>
  <si>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</si>
  <si>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</si>
  <si>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</si>
  <si>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</si>
  <si>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</si>
  <si>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</si>
  <si>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</si>
  <si>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</si>
  <si>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</si>
  <si>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</si>
  <si>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</si>
  <si>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</si>
  <si>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</si>
  <si>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</si>
  <si>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</si>
  <si>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</si>
  <si>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</si>
  <si>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</si>
  <si>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</si>
  <si>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</si>
  <si>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</si>
  <si>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</si>
  <si>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</si>
  <si>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</si>
  <si>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</si>
  <si>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</si>
  <si>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</si>
  <si>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</si>
  <si>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</si>
  <si>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</si>
  <si>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</si>
  <si>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</si>
  <si>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</si>
  <si>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</si>
  <si>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</si>
  <si>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</si>
  <si>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</si>
  <si>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</si>
  <si>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</si>
  <si>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</si>
  <si>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</si>
  <si>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</si>
  <si>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</si>
  <si>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PISO VINÍLICO</t>
  </si>
  <si>
    <t>ED-50632</t>
  </si>
  <si>
    <t>PLACA VINÍLICA 30 X 30 CM E = 2 MM</t>
  </si>
  <si>
    <t>PISO DE MADEIRA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</si>
  <si>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</si>
  <si>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</si>
  <si>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</si>
  <si>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</si>
  <si>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</si>
  <si>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</si>
  <si>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</si>
  <si>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</si>
  <si>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</si>
  <si>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</si>
  <si>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</si>
  <si>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</si>
  <si>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</si>
  <si>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</si>
  <si>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</si>
  <si>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</si>
  <si>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ED-50604</t>
  </si>
  <si>
    <t>TACÃO DE MADEIRA IPÊ EXTRA 10 X 40 CM ASSENTADO COM COLA ESPECIAL A BASE DE PVA</t>
  </si>
  <si>
    <t>ED-50602</t>
  </si>
  <si>
    <t>TACO DE MADEIRA IPÊ EXTRA 7 X 21 CM ASSENTADO COM COLA ESPECIAL A BASE DE PVA</t>
  </si>
  <si>
    <t>PISO CIMENTADO</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</si>
  <si>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</si>
  <si>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</si>
  <si>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</si>
  <si>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</si>
  <si>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</si>
  <si>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</si>
  <si>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</si>
  <si>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</si>
  <si>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</si>
  <si>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</si>
  <si>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</si>
  <si>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</si>
  <si>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</si>
  <si>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</si>
  <si>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</si>
  <si>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</si>
  <si>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</si>
  <si>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</si>
  <si>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</si>
  <si>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</si>
  <si>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</si>
  <si>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</si>
  <si>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</si>
  <si>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</si>
  <si>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</si>
  <si>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</si>
  <si>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</si>
  <si>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</si>
  <si>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</si>
  <si>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</si>
  <si>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</si>
  <si>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</si>
  <si>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</si>
  <si>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</si>
  <si>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</si>
  <si>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</si>
  <si>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</si>
  <si>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</si>
  <si>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</si>
  <si>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</si>
  <si>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PISO DE GRANITINA E MARMORITE</t>
  </si>
  <si>
    <t>ED-50617</t>
  </si>
  <si>
    <t>LIMPEZA E POLIMENTO DE PISO GRANILITE/MARMORITE, EXCLUSIVE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</si>
  <si>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</si>
  <si>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</si>
  <si>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</si>
  <si>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</si>
  <si>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</si>
  <si>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</si>
  <si>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</si>
  <si>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</si>
  <si>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</si>
  <si>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</si>
  <si>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</si>
  <si>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</si>
  <si>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</si>
  <si>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</si>
  <si>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</si>
  <si>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</si>
  <si>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</si>
  <si>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</si>
  <si>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</si>
  <si>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</si>
  <si>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</si>
  <si>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</si>
  <si>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</si>
  <si>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</si>
  <si>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</si>
  <si>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</si>
  <si>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</si>
  <si>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</si>
  <si>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</si>
  <si>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LAJE DE TRANSIÇÃO</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</si>
  <si>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</si>
  <si>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</si>
  <si>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</si>
  <si>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</si>
  <si>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</si>
  <si>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</si>
  <si>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</si>
  <si>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</si>
  <si>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</si>
  <si>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</si>
  <si>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</si>
  <si>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</si>
  <si>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</si>
  <si>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</si>
  <si>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</si>
  <si>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</si>
  <si>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</si>
  <si>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</si>
  <si>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</si>
  <si>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</si>
  <si>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</si>
  <si>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</si>
  <si>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</si>
  <si>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</si>
  <si>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PISO EM TIJOLO MACIÇO</t>
  </si>
  <si>
    <t>ED-50631</t>
  </si>
  <si>
    <t>PISO COM TIJOLO CERÂMICO MACIÇO PRENSADO, ASSENTAMENTO COM ARGAMASSA SECA, TRAÇO 1:4 (CIMENTO E AREIA), INCLUSIVE REJUNTAMENTO COM ARGAMASSA SECA DE TRAÇO 1:4 (CIMENTO E AREIA), FORNECIMENTO E INSTALAÇÃO</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</si>
  <si>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</si>
  <si>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</si>
  <si>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</si>
  <si>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</si>
  <si>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</si>
  <si>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</si>
  <si>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</si>
  <si>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</si>
  <si>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</si>
  <si>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</si>
  <si>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ED-50627</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</si>
  <si>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</si>
  <si>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</si>
  <si>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</si>
  <si>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</si>
  <si>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</si>
  <si>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</si>
  <si>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</si>
  <si>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ED-50624</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</si>
  <si>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</si>
  <si>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</si>
  <si>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</si>
  <si>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</si>
  <si>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</si>
  <si>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</si>
  <si>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</si>
  <si>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</si>
  <si>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</si>
  <si>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</si>
  <si>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PISO DE BORRACHA</t>
  </si>
  <si>
    <t>ED-50538</t>
  </si>
  <si>
    <t>PLACA DE BORRACHA 500 X 500 X 3,5 MM PASTILHADO PARA COLA PRETO</t>
  </si>
  <si>
    <t>JUNTA DE DILATAÇÃO</t>
  </si>
  <si>
    <t>ED-50579</t>
  </si>
  <si>
    <t>DEGRAU E PATAMAR</t>
  </si>
  <si>
    <t>ED-50574</t>
  </si>
  <si>
    <t>APLICAÇÃO DE FAIXA/FITA ADESIVA ANTIDERRAPANTE, LARGURA 50MM, EM DEGRAUS DE ESCADA, INCLUSIVE FORNECIMENTO</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</si>
  <si>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</si>
  <si>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</si>
  <si>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</si>
  <si>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</si>
  <si>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SÓCULO</t>
  </si>
  <si>
    <t>ED-50621</t>
  </si>
  <si>
    <t>RODAPÉ, SOLEIRA E PEITORIL</t>
  </si>
  <si>
    <t>RODAPÉ DE ARDÓSIA</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</si>
  <si>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</si>
  <si>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</si>
  <si>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</si>
  <si>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</si>
  <si>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RODAPÉ CERÂMICO</t>
  </si>
  <si>
    <t>ED-50771</t>
  </si>
  <si>
    <t>RODAPÉ DE GRANITINA E MARMORITE</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</si>
  <si>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</si>
  <si>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</si>
  <si>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</si>
  <si>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</si>
  <si>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</si>
  <si>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</si>
  <si>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</si>
  <si>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</si>
  <si>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</si>
  <si>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</si>
  <si>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</si>
  <si>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</si>
  <si>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RODAPÉS DE GRANITO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</si>
  <si>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</si>
  <si>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</si>
  <si>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</si>
  <si>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</si>
  <si>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</si>
  <si>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RODAPÉ COM REVESTIMENTO EM GRANITO, CINZA ANDORINHA, ESP. 2CM, ALTURA 7CM, ASSENTAMENTO COM ARGAMASSA INDUSTRIALIZADA, INCLUSIVE REJUNTAMENTO</t>
  </si>
  <si>
    <t>RODAPÉS DE MÁRMORE</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</si>
  <si>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</si>
  <si>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</si>
  <si>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</si>
  <si>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</si>
  <si>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</si>
  <si>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</si>
  <si>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RODAPÉ DE MADEIRA</t>
  </si>
  <si>
    <t>ED-50777</t>
  </si>
  <si>
    <t>RODAPÉ EM MADEIRA SUCUPIRA/IPÊ/CUMARÚ OU EQUIVALENTE DA REGIÃO, ESP. 2CM, ALTURA 7CM</t>
  </si>
  <si>
    <t>RODAPÉ CIMENTADO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</si>
  <si>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</si>
  <si>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</si>
  <si>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</si>
  <si>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</si>
  <si>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</si>
  <si>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</si>
  <si>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RODAPÉS INDUSTRIAL (ALTA RESISTÊNCIA)</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</si>
  <si>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</si>
  <si>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</si>
  <si>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</si>
  <si>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</si>
  <si>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PEITORIL DE ARDÓSIA</t>
  </si>
  <si>
    <t>ED-50993</t>
  </si>
  <si>
    <t>PEITORIL DE ARDÓSIA E = 2 CM</t>
  </si>
  <si>
    <t>PEITORIL DE GRANITO</t>
  </si>
  <si>
    <t>ED-50997</t>
  </si>
  <si>
    <t>ED-50998</t>
  </si>
  <si>
    <t>PEITORIL DE GRANITO CINZA ANDORINHA E = 3 CM</t>
  </si>
  <si>
    <t>PEITORIL DE MÁRMORE</t>
  </si>
  <si>
    <t>ED-50999</t>
  </si>
  <si>
    <t>PEITORIL DE MÁRMORE BRANCO E = 2 CM</t>
  </si>
  <si>
    <t>ED-51000</t>
  </si>
  <si>
    <t>PEITORIL DE MÁRMORE BRANCO E = 3 CM</t>
  </si>
  <si>
    <t>PEITORIL DE CONCRETO</t>
  </si>
  <si>
    <t>ED-50994</t>
  </si>
  <si>
    <t>PEITORIL DE CONCRETO E = 3 CM, FCK &gt;= 13,5 MPA, L = 20 CM</t>
  </si>
  <si>
    <t>ED-50995</t>
  </si>
  <si>
    <t>PEITORIL DE CONCRETO E = 3 CM, FCK &gt;= 13,5 MPA, L = 25 CM</t>
  </si>
  <si>
    <t>ED-50996</t>
  </si>
  <si>
    <t>PEITORIL PRÉ-MOLDADO EM CONCRETO 18 MPA, INCLUSIVE GANCHO PARA FIXAÇÃO</t>
  </si>
  <si>
    <t>SOLEIRA DE ARDÓSIA</t>
  </si>
  <si>
    <t>ED-51001</t>
  </si>
  <si>
    <t>SOLEIRA DE ARDÓSIA E = 2 CM</t>
  </si>
  <si>
    <t>SOLEIRA DE GRANITINA E MARMORITE</t>
  </si>
  <si>
    <t>ED-50622</t>
  </si>
  <si>
    <t>SOLEIRA DE MARMORITE, COR CIMENTO NATURAL, E = 3 CM</t>
  </si>
  <si>
    <t>SOLEIRA DE GRANITO</t>
  </si>
  <si>
    <t>ED-51002</t>
  </si>
  <si>
    <t>ED-51003</t>
  </si>
  <si>
    <t>SOLEIRA DE GRANITO CINZA ANDORINHA E = 3 CM</t>
  </si>
  <si>
    <t>SOLEIRA DE MÁRMORE</t>
  </si>
  <si>
    <t>ED-51004</t>
  </si>
  <si>
    <t>SOLEIRA DE MÁRMORE BRANCO E = 2 CM</t>
  </si>
  <si>
    <t>ED-51005</t>
  </si>
  <si>
    <t>SOLEIRA DE MÁRMORE BRANCO E = 3 CM</t>
  </si>
  <si>
    <t>REVESTIMENTOS</t>
  </si>
  <si>
    <t xml:space="preserve">REVESTIMENTO DE ARGAMASSA </t>
  </si>
  <si>
    <t>ED-50731</t>
  </si>
  <si>
    <t>CHAPISCO COM ARGAMASSA INDUSTRIALIZADA, ESP. 5MM, APLICADO EM ALVENARIA/ESTRUTURA DE CONCRETO COM DESEMPENADEIRA METÁLICA, PREPARO MECÂNICO</t>
  </si>
  <si>
    <t>ED-50730</t>
  </si>
  <si>
    <t>ED-50729</t>
  </si>
  <si>
    <t>CHAPISCO COM ARGAMASSA, TRAÇO 1:3 (CIMENTO E AREIA), ESP. 5MM, APLICADO EM ALVENARIA COM PENEIRA, PREPARO MECÂNICO</t>
  </si>
  <si>
    <t>ED-50727</t>
  </si>
  <si>
    <t>ED-50728</t>
  </si>
  <si>
    <t>CHAPISCO COM ARGAMASSA, TRAÇO 1:3 (CIMENTO E AREIA), ESP. 5MM, APLICADO EM TETO COM COLHER, PREPARO MECÂNICO</t>
  </si>
  <si>
    <t>ED-50732</t>
  </si>
  <si>
    <t>ED-50734</t>
  </si>
  <si>
    <t>FRISO DE ALUMÍNIO ANODIZADO NATURAL 3/8" (USO INTERNO)</t>
  </si>
  <si>
    <t>ED-50761</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</si>
  <si>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</si>
  <si>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</si>
  <si>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</si>
  <si>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</si>
  <si>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</si>
  <si>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</si>
  <si>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</si>
  <si>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</si>
  <si>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REVESTIMENTO INTERNO DE GESSO</t>
  </si>
  <si>
    <t>ED-50736</t>
  </si>
  <si>
    <t>REVESTIMENTO DE GESSO EM PAREDE, ESP. 5MM, APLICAÇÃO MANUAL (SARRAFAEADO)</t>
  </si>
  <si>
    <t>ED-9066</t>
  </si>
  <si>
    <t>REVESTIMENTO DE GESSO EM TETO, ESP. 5MM, APLICAÇÃO MANUAL (SARRAFAEADO)</t>
  </si>
  <si>
    <t>REVESTIMENTO NATADO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</si>
  <si>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</si>
  <si>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</si>
  <si>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</si>
  <si>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</si>
  <si>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REVESTIMENTO EM CERÂMICA</t>
  </si>
  <si>
    <t>ED-50721</t>
  </si>
  <si>
    <t>CANTONEIRA DE ALUMÍNIO PARA ACABAMENTO DE QUINAS</t>
  </si>
  <si>
    <t>ED-50720</t>
  </si>
  <si>
    <t>CANTONEIRA DE PVC PARA ACABAMENTO DE QUINAS</t>
  </si>
  <si>
    <t>ED-50726</t>
  </si>
  <si>
    <t>CERÂMICA DECORADA EM FAIXA 50 X 200 MM</t>
  </si>
  <si>
    <t>ED-50743</t>
  </si>
  <si>
    <t>LITOCERÂMICA DE 6,0 X 22,5 CM, ASSENTADO COM ARGAMASSA PRÉ-FABRICADA, INCLUSIVE REJUNTAMENTO</t>
  </si>
  <si>
    <t>ED-50715</t>
  </si>
  <si>
    <t>REVESTIMENTO COM AZULEJO BRANCO (15X15CM), EM DIAGONAL, ASSENTAMENTO COM ARGAMASSA INDUSTRIALIZADA, INCLUSIVE REJUNTAMENTO</t>
  </si>
  <si>
    <t>ED-50716</t>
  </si>
  <si>
    <t>ED-50717</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</si>
  <si>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</si>
  <si>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</si>
  <si>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</si>
  <si>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</si>
  <si>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</si>
  <si>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</si>
  <si>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REVESTIMENTO EM FAIXA E FILETE</t>
  </si>
  <si>
    <t>ED-50725</t>
  </si>
  <si>
    <t>FAIXA / FILETE / LISTELO EM CERAMICA, LISO OU CORDAO, BRANCO, *2 X 30* CM (L X C)</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</si>
  <si>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</si>
  <si>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</si>
  <si>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</si>
  <si>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</si>
  <si>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</si>
  <si>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</si>
  <si>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</si>
  <si>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</si>
  <si>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</si>
  <si>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</si>
  <si>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</si>
  <si>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</si>
  <si>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</si>
  <si>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</si>
  <si>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</si>
  <si>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</si>
  <si>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</si>
  <si>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</si>
  <si>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</si>
  <si>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</si>
  <si>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</si>
  <si>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</si>
  <si>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</si>
  <si>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</si>
  <si>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</si>
  <si>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DE CIMENTO, AREIA E VERMICULITA, E = 4 CM</t>
  </si>
  <si>
    <t>ED-50719</t>
  </si>
  <si>
    <t>REVESTIMENTO COM ARGAMASSA BARITADA, ESP. 20MM, APLICAÇÃO MANUAL COM DESEMPENADEIRA, PREPARO MANUAL</t>
  </si>
  <si>
    <t>FORROS</t>
  </si>
  <si>
    <t>FORRO DE GESSO</t>
  </si>
  <si>
    <t>ED-49686</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</si>
  <si>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</si>
  <si>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</si>
  <si>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</si>
  <si>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</si>
  <si>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</si>
  <si>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</si>
  <si>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FORRO DE MADEIRA</t>
  </si>
  <si>
    <t>ED-49691</t>
  </si>
  <si>
    <t>CIMALHA DE MADEIRA PARA FORRO DE MADEIRA</t>
  </si>
  <si>
    <t>ED-49692</t>
  </si>
  <si>
    <t>EMPENAS DE MADEIRA (RÉGUAS)</t>
  </si>
  <si>
    <t>ED-49690</t>
  </si>
  <si>
    <t>FORRO DE MADEIRA DE PINUS</t>
  </si>
  <si>
    <t>ED-49689</t>
  </si>
  <si>
    <t>FORRO DE MADEIRA EM ANGELIM</t>
  </si>
  <si>
    <t>FORRO DE PVC</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</si>
  <si>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</si>
  <si>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</si>
  <si>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</si>
  <si>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</si>
  <si>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RODAFORRO, MOLDURA E ACESSÓRIOS</t>
  </si>
  <si>
    <t>ED-49688</t>
  </si>
  <si>
    <t>COLOCAÇÃO DE MOLDURA DE GESSO</t>
  </si>
  <si>
    <t>MARCENARIA E SERRALHERIA</t>
  </si>
  <si>
    <t>CORRIMÃO E GUARDA CORPO</t>
  </si>
  <si>
    <t>ED-50943</t>
  </si>
  <si>
    <t>CORRIMÃO DUPLO EM TUBO DE AÇO INOX D = 1 1/2" - FIXADO EM ALVENARIA</t>
  </si>
  <si>
    <t>ED-50937</t>
  </si>
  <si>
    <t>CORRIMÃO DUPLO EM TUBO GALVANIZADO DIN 2440, D = 1 1/2" - FIXADO EM ALVENARIA</t>
  </si>
  <si>
    <t>ED-50941</t>
  </si>
  <si>
    <t>CORRIMÃO SIMPLES EM TUBO DE AÇO INOX D = 1 1/2" - FIXADO EM ALVENARIA</t>
  </si>
  <si>
    <t>ED-50942</t>
  </si>
  <si>
    <t>CORRIMÃO SIMPLES EM TUBO DE AÇO INOX D = 1 1/2" - FIXADO EM PISO</t>
  </si>
  <si>
    <t>ED-50935</t>
  </si>
  <si>
    <t>CORRIMÃO SIMPLES EM TUBO GALVANIZADO DIN 2440, D = 1 1/2" - FIXADO EM ALVENARIA</t>
  </si>
  <si>
    <t>ED-50936</t>
  </si>
  <si>
    <t>CORRIMÃO SIMPLES EM TUBO GALVANIZADO DIN 2440, D = 1 1/2" - FIXADO EM PISO</t>
  </si>
  <si>
    <t>ED-50939</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</si>
  <si>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</si>
  <si>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</si>
  <si>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</si>
  <si>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</si>
  <si>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</si>
  <si>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</si>
  <si>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</si>
  <si>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</si>
  <si>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</si>
  <si>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</si>
  <si>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</si>
  <si>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ALAMBRADO PARA QUADRA</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</si>
  <si>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</si>
  <si>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</si>
  <si>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</si>
  <si>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</si>
  <si>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</si>
  <si>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</si>
  <si>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</si>
  <si>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</si>
  <si>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</si>
  <si>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</si>
  <si>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PEÇA ESPECIAL DE SERRALHERIA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</si>
  <si>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</si>
  <si>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</si>
  <si>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</si>
  <si>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</si>
  <si>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</si>
  <si>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</si>
  <si>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</si>
  <si>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</si>
  <si>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</si>
  <si>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</si>
  <si>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</si>
  <si>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</si>
  <si>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</si>
  <si>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</si>
  <si>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</si>
  <si>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ESCADA DE MARINHEIRO</t>
  </si>
  <si>
    <t>ED-50947</t>
  </si>
  <si>
    <t>DEGRAU DE ESCADA DE MARINHEIRO DE FERRO REDONDO DE 7/8" ENGASTADO</t>
  </si>
  <si>
    <t>ED-50949</t>
  </si>
  <si>
    <t>ESCADA MARINHEIRO - TUBO GALVANIZADO D = 3/4" E D = 1/2"</t>
  </si>
  <si>
    <t>ED-50948</t>
  </si>
  <si>
    <t>ESCADA MARINHEIRO COM GRADIL PROTETOR - D = 3/4"</t>
  </si>
  <si>
    <t>PINTURA</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</si>
  <si>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</si>
  <si>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</si>
  <si>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</si>
  <si>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</si>
  <si>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</si>
  <si>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</si>
  <si>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</si>
  <si>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</si>
  <si>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</si>
  <si>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SELADOR PAREDE</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</si>
  <si>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</si>
  <si>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</si>
  <si>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</si>
  <si>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</si>
  <si>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</si>
  <si>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</si>
  <si>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</si>
  <si>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</si>
  <si>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</si>
  <si>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</si>
  <si>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ED-50474</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</si>
  <si>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</si>
  <si>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</si>
  <si>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</si>
  <si>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</si>
  <si>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</si>
  <si>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</si>
  <si>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</si>
  <si>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</si>
  <si>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</si>
  <si>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</si>
  <si>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</si>
  <si>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</si>
  <si>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</si>
  <si>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</si>
  <si>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</si>
  <si>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</si>
  <si>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</si>
  <si>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</si>
  <si>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</si>
  <si>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</si>
  <si>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</si>
  <si>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</si>
  <si>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</si>
  <si>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</si>
  <si>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</si>
  <si>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</si>
  <si>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</si>
  <si>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</si>
  <si>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</si>
  <si>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</si>
  <si>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</si>
  <si>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</si>
  <si>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</si>
  <si>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</si>
  <si>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PINTURA ACRÍLICA</t>
  </si>
  <si>
    <t>ED-50451</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</si>
  <si>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</si>
  <si>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</si>
  <si>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</si>
  <si>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</si>
  <si>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</si>
  <si>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ED-50456</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</si>
  <si>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</si>
  <si>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</si>
  <si>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</si>
  <si>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</si>
  <si>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</si>
  <si>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</si>
  <si>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</si>
  <si>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</si>
  <si>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</si>
  <si>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</si>
  <si>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</si>
  <si>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</si>
  <si>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</si>
  <si>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</si>
  <si>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</si>
  <si>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</si>
  <si>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</si>
  <si>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</si>
  <si>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PINTURA VERNIZ SOBRE MADEIRA</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</si>
  <si>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</si>
  <si>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</si>
  <si>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</si>
  <si>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</si>
  <si>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</si>
  <si>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</si>
  <si>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</si>
  <si>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</si>
  <si>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</si>
  <si>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</si>
  <si>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</si>
  <si>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</si>
  <si>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</si>
  <si>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</si>
  <si>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ED-28438</t>
  </si>
  <si>
    <t>PINTURA ESMALTE EM SUPERFÍCIE DE MADEIRA, DUAS (2) DEMÃOS, EXCLUSIVE FUNDO NIVELADOR E MASSA A ÓLEO</t>
  </si>
  <si>
    <t>ED-28437</t>
  </si>
  <si>
    <t>PINTURA ESMALTE EM SUPERFÍCIE DE MADEIRA, DUAS (2) DEMÃOS, INCLUSIVE UMA (1) DEMÃO DE FUNDO NIVELADOR, EXCLUSIVE MASSA A ÓLEO</t>
  </si>
  <si>
    <t>CERA EM ESQUADRIA DE MADEIRA</t>
  </si>
  <si>
    <t>ED-50471</t>
  </si>
  <si>
    <t>APLICAÇÃO DE CERA EM ESQUADRIAS DE MADEIRA, TRÊS (3) DEMÃOS, INCLUSIVE APLICAÇÃO DE SELADOR PARA MADEIRA</t>
  </si>
  <si>
    <t>ED-50472</t>
  </si>
  <si>
    <t>APLICAÇÃO DE CERA EM RODAPÉS COM ALTURA DE 10 CM, TRÊS (3) DEMÃOS, INCLUSIVE APLICAÇÃO DE SELADOR PARA MADEIRA</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</si>
  <si>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</si>
  <si>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</si>
  <si>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</si>
  <si>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</si>
  <si>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</si>
  <si>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</si>
  <si>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</si>
  <si>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</si>
  <si>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</si>
  <si>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</si>
  <si>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</si>
  <si>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METÁLICAS,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</si>
  <si>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</si>
  <si>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</si>
  <si>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</si>
  <si>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</si>
  <si>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</si>
  <si>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</si>
  <si>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</si>
  <si>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</si>
  <si>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</si>
  <si>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</si>
  <si>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</si>
  <si>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</si>
  <si>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</si>
  <si>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</si>
  <si>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</si>
  <si>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</si>
  <si>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</si>
  <si>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</si>
  <si>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</si>
  <si>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</si>
  <si>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</si>
  <si>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</si>
  <si>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</si>
  <si>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</si>
  <si>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</si>
  <si>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REVESTIMENTO TEXTURIZADO</t>
  </si>
  <si>
    <t>ED-9013</t>
  </si>
  <si>
    <t>PINTURA COM TEXTURA ACRÍLICA COM DESEMPENADEIRA DE AÇO, EXCLUSIVE SELADOR ACRÍLICO/FUNDO PREPARADOR</t>
  </si>
  <si>
    <t>ED-50519</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</si>
  <si>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</si>
  <si>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</si>
  <si>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</si>
  <si>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</si>
  <si>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</si>
  <si>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</si>
  <si>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</si>
  <si>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</si>
  <si>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</si>
  <si>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</si>
  <si>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</si>
  <si>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</si>
  <si>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</si>
  <si>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</si>
  <si>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ED-50465</t>
  </si>
  <si>
    <t>PINTURA COM  TINTA A BASE DE BORRACHA CLORADA EM FAIXAS DE DEMARCAÇÃO DE PISO,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</si>
  <si>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</si>
  <si>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</si>
  <si>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</si>
  <si>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</si>
  <si>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</si>
  <si>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</si>
  <si>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</si>
  <si>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</si>
  <si>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</si>
  <si>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</si>
  <si>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</si>
  <si>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</si>
  <si>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</si>
  <si>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</si>
  <si>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</si>
  <si>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ED-50468</t>
  </si>
  <si>
    <t>PINTURA COM  TINTA A BASE DE BORRACHA CLORADA EM FAIXAS DE DEMARCAÇÃO DE QUADRA, DUAS (2) DEMÃOS, FAIXA COM LARGURA DE 5 CM, APLICAÇÃO MECÂNICA</t>
  </si>
  <si>
    <t>ED-50464</t>
  </si>
  <si>
    <t>PINTURA COM RESINA ACRÍLICA EM PISOS CIMENTADOS, DUAS (2) DEMÃOS, INCLUSIVE LIMPEZA DA SUPERFÍCIE A SER APLICADO MATERIAL</t>
  </si>
  <si>
    <t>ED-50490</t>
  </si>
  <si>
    <t>PINTURA EPÓXI EM FAIXAS DE DEMARCAÇÃO DE PISO, DUAS (2) DEMÃOS, FAIXA COM LARGURA DE 5 CM</t>
  </si>
  <si>
    <t>ED-50518</t>
  </si>
  <si>
    <t>PINTURA PARA SINALIZAÇÃO DE VAGA DE ESTACIONAMENTO PARA PORTADORES DE NECESSIDADES ESPECIAIS SOBRE PAVIMENTAÇÃO URBANA</t>
  </si>
  <si>
    <t>LOUÇAS, METAIS E ACESSÓRIOS</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</si>
  <si>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</si>
  <si>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</si>
  <si>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</si>
  <si>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</si>
  <si>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</si>
  <si>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</si>
  <si>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</si>
  <si>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CUBA</t>
  </si>
  <si>
    <t>ED-50279</t>
  </si>
  <si>
    <t>ED-50280</t>
  </si>
  <si>
    <t>CUBA DE LOUÇA BRANCA DE SOBREPOR, FORMATO OVAL, INCLUSIVE VÁLVULA DE ESCOAMENTO DE METAL COM ACABAMENTO CROMADO, SIFÃO DE METAL TIPO COPO COM ACABAMENTO CROMADO, FORNECIMENTO E INSTALAÇÃO</t>
  </si>
  <si>
    <t>ED-2552</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</si>
  <si>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</si>
  <si>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</si>
  <si>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</si>
  <si>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</si>
  <si>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</si>
  <si>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</si>
  <si>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</si>
  <si>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</si>
  <si>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</si>
  <si>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</si>
  <si>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</si>
  <si>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ED-50290</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</si>
  <si>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</si>
  <si>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</si>
  <si>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</si>
  <si>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</si>
  <si>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</si>
  <si>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</si>
  <si>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</si>
  <si>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</si>
  <si>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</si>
  <si>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ED-29152</t>
  </si>
  <si>
    <t>TORNEIRA METÁLICA ANTIVANDALISMO, FECHAMENTO AUTOMÁTICO, ACABAMENTO CROMADO, APLICAÇÃO DE PAREDE, INCLUSIVE FORNECIMENTO E INSTALAÇÃO</t>
  </si>
  <si>
    <t>ED-22766</t>
  </si>
  <si>
    <t>TORNEIRA METÁLICA HOSPITALAR, ABERTURA ALAVANCA 1/4 DE VOLTA, ACABAMENTO CROMADO, COM AREJADOR, APLICAÇÃO DE MESA, INCLUSIVE ENGATE FLEXÍVEL METÁLICO, INCLUSIVE FORNECIMENTO E INSTALAÇÃO</t>
  </si>
  <si>
    <t>ED-22765</t>
  </si>
  <si>
    <t>TORNEIRA METÁLICA HOSPITALAR, ABERTURA ALAVANCA 1/4 DE VOLTA, ACABAMENTO CROMADO, COM AREJADOR, APLICAÇÃO DE PAREDE, INCLUSIVE FORNECIMENTO E INSTALAÇÃO</t>
  </si>
  <si>
    <t>ED-50328</t>
  </si>
  <si>
    <t>TORNEIRA METÁLICA PARA BEBEDOURO, ACABAMENTO CROMADO, APLICAÇÃO DE PAREDE, INCLUSIVE FORNECIMENTO E INSTALAÇÃO</t>
  </si>
  <si>
    <t>ED-50323</t>
  </si>
  <si>
    <t>ED-50330</t>
  </si>
  <si>
    <t>TORNEIRA METÁLICA PARA LAVATÓRIO, ABERTURA 1/4 DE VOLTA, ACABAMENTO CROMADO, COM AREJADOR, APLICAÇÃO DE MESA, INCLUSIVE ENGATE FLEXÍVEL METÁLICO, FORNECIMENTO E INSTALAÇÃO</t>
  </si>
  <si>
    <t>ED-50329</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</si>
  <si>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</si>
  <si>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</si>
  <si>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</si>
  <si>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</si>
  <si>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</si>
  <si>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</si>
  <si>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</si>
  <si>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</si>
  <si>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</si>
  <si>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</si>
  <si>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INCLUSIVE FORNECIMENTO E INSTALAÇÃO</t>
  </si>
  <si>
    <t>ED-22902</t>
  </si>
  <si>
    <t>TORNEIRA METÁLICA PARA TANQUE, ACABAMENTO CROMADO, COM AREJADOR, INCLUSIVE FORNECIMENTO E INSTALAÇÃO</t>
  </si>
  <si>
    <t>LIGAÇÃO FLEXÍVEL</t>
  </si>
  <si>
    <t>ED-50317</t>
  </si>
  <si>
    <t>LIGAÇÃO FLEXÍVEL METÁLICA, DIÂMETRO 1/2" (20MM), INCLUSIVE FORNECIMENTO E INSTALAÇÃO</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</si>
  <si>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</si>
  <si>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</si>
  <si>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</si>
  <si>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</si>
  <si>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</si>
  <si>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</si>
  <si>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</si>
  <si>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</si>
  <si>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</si>
  <si>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ED-50347</t>
  </si>
  <si>
    <t>VÁLVULA PARA LAVATÓRIO COM LADRÃO D = 2 1/4" X 1"</t>
  </si>
  <si>
    <t>ED-50348</t>
  </si>
  <si>
    <t>VÁLVULA PARA MICTÓRIO COM FECHAMENTO AUTOMÁTICO D = 1/2"</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</si>
  <si>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</si>
  <si>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</si>
  <si>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</si>
  <si>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</si>
  <si>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</si>
  <si>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BACIA SANITÁRIA</t>
  </si>
  <si>
    <t>ED-50300</t>
  </si>
  <si>
    <t>BACIA DE LOUÇA TURCA CONVENCIONAL, COR BRANCA, INCLUSIVE ACESSÓRIOS, FORNECIMENTO, INSTALAÇÃO E REJUNTAMENTO</t>
  </si>
  <si>
    <t>ED-50297</t>
  </si>
  <si>
    <t>ED-50301</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</si>
  <si>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</si>
  <si>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</si>
  <si>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</si>
  <si>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</si>
  <si>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ED-50299</t>
  </si>
  <si>
    <t>BACIA SANITÁRIA (VASO) DE LOUÇA CONVENCIONAL INFANTIL, COR BRANCA, INCLUSIVE ACESSÓRIOS DE FIXAÇÃO/VEDAÇÃO, VÁLVULA DE DESCARGA METÁLICA COM ACIONAMENTO DUPLO, TUBO DE LIGAÇÃO DE LATÃO COM CANOPLA, FORNECIMENTO, INSTALAÇÃO E REJUNTAMENTO</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</si>
  <si>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</si>
  <si>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</si>
  <si>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</si>
  <si>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</si>
  <si>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</si>
  <si>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</si>
  <si>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</si>
  <si>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</si>
  <si>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ED-9134</t>
  </si>
  <si>
    <t>BACIA SANITÁRIA (VASO) DE LOUÇA CONVENCIONAL INFANTIL, COR BRANCA, INCLUSIVE ACESSÓRIOS DE FIXAÇÃO/VEDAÇÃO, FORNECIMENTO, INSTALAÇÃO E REJUNTAMENTO, EXCLUSIVE VÁLVULA DE DESCARGA E TUBO DE LIGAÇÃO</t>
  </si>
  <si>
    <t>ED-49938</t>
  </si>
  <si>
    <t>CAIXA DE DESCARGA PLÁSTICA EXTERNA 12 LTS INSTALADA COM ACESSÓRIOS</t>
  </si>
  <si>
    <t>ED-9133</t>
  </si>
  <si>
    <t>VÁLVULA DE DESCARGA COM REGISTRO INTERNO, ACIONAMENTO DUPLO, DN 1.1/2" (50MM), INCLUSIVE ACABAMENTO DA VÁLVULA</t>
  </si>
  <si>
    <t>BEBEDOURO ELÉTRICO</t>
  </si>
  <si>
    <t>ED-48169</t>
  </si>
  <si>
    <t>ED-48170</t>
  </si>
  <si>
    <t>BEBEDOURO MF-F PINTADO</t>
  </si>
  <si>
    <t>ED-48171</t>
  </si>
  <si>
    <t>BEBEDOURO MG-F INFANTIL INOX</t>
  </si>
  <si>
    <t>ED-48172</t>
  </si>
  <si>
    <t>BEBEDOURO MG-F INFANTIL PINTADO</t>
  </si>
  <si>
    <t>ED-48177</t>
  </si>
  <si>
    <t>FILTRO AP-200 CURTO</t>
  </si>
  <si>
    <t>DUCHA HIGIÊNICA</t>
  </si>
  <si>
    <t>ED-50316</t>
  </si>
  <si>
    <t>CHUVEIRO</t>
  </si>
  <si>
    <t>ED-50310</t>
  </si>
  <si>
    <t>BRAÇO PARA CHUVEIRO, COMPRIMENTO 40 CM, DIÂMETRO NOMINAL DE 1/2" (20MM), INCLUSIVE ACABAMENTO</t>
  </si>
  <si>
    <t>ED-16344</t>
  </si>
  <si>
    <t>ED-50314</t>
  </si>
  <si>
    <t>CHUVEIRO ELÉTRICO COM RESISTÊNCIA BLINDADA, TENSÃO 127V/220V, POTÊNCIA 5500W/6800W, INCLUSIVE BRAÇO, FORNECIMENTO E INSTALAÇÃO</t>
  </si>
  <si>
    <t>ED-50313</t>
  </si>
  <si>
    <t>CHUVEIRO ELÉTRICO CROMADO, TENSÃO 127V/220V, POTÊNCIA 5500W/6800W, INCLUSIVE BRAÇO, FORNECIMENTO E INSTALAÇÃO</t>
  </si>
  <si>
    <t>COMPLEMENTO DE LOUÇA</t>
  </si>
  <si>
    <t>ED-48156</t>
  </si>
  <si>
    <t>ED-48157</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</si>
  <si>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</si>
  <si>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</si>
  <si>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</si>
  <si>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</si>
  <si>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</si>
  <si>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</si>
  <si>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</si>
  <si>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</si>
  <si>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</si>
  <si>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</si>
  <si>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</si>
  <si>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</si>
  <si>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</si>
  <si>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</si>
  <si>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</si>
  <si>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</si>
  <si>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</si>
  <si>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</si>
  <si>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</si>
  <si>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</si>
  <si>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</si>
  <si>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</si>
  <si>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</si>
  <si>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</si>
  <si>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</si>
  <si>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</si>
  <si>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</si>
  <si>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</si>
  <si>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</si>
  <si>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</si>
  <si>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</si>
  <si>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</si>
  <si>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</si>
  <si>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</si>
  <si>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</si>
  <si>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</si>
  <si>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</si>
  <si>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</si>
  <si>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</si>
  <si>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PAPELEIRA PLASTICA TIPO DISPENSER PARA PAPEL HIGIENICO ROLAO</t>
  </si>
  <si>
    <t>ED-48184</t>
  </si>
  <si>
    <t>SABONETEIRA EM AÇO INOX TIPO DISPENSER PARA SABONETE LIQUIDO COM RESERVATORIO 800 ML</t>
  </si>
  <si>
    <t>ED-48189</t>
  </si>
  <si>
    <t>SABONETEIRA PLASTICA TIPO DISPENSER PARA SABONETE LIQUIDO COM RESERVATORIO 1500 ML</t>
  </si>
  <si>
    <t>ED-48188</t>
  </si>
  <si>
    <t>EQUIPAMENTO PARA ACESSIBILIDADE (PMR/PCR)</t>
  </si>
  <si>
    <t>ED-48158</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</si>
  <si>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</si>
  <si>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</si>
  <si>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</si>
  <si>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</si>
  <si>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</si>
  <si>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</si>
  <si>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</si>
  <si>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</si>
  <si>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</si>
  <si>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</si>
  <si>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</si>
  <si>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ED-48160</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</si>
  <si>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</si>
  <si>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</si>
  <si>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</si>
  <si>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</si>
  <si>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</si>
  <si>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</si>
  <si>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</si>
  <si>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</si>
  <si>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</si>
  <si>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</si>
  <si>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</si>
  <si>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BANCADA EM GRANITO</t>
  </si>
  <si>
    <t>ED-48344</t>
  </si>
  <si>
    <t>BANCADA EM GRANITO CINZA ANDORINHA E = 3 CM, APOIADA EM ALVENARIA</t>
  </si>
  <si>
    <t>ED-48343</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</si>
  <si>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</si>
  <si>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</si>
  <si>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</si>
  <si>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</si>
  <si>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BANCADA EM MÁRMORE</t>
  </si>
  <si>
    <t>ED-48346</t>
  </si>
  <si>
    <t>BANCADA EM MÁRMORE BRANCO E = 3 CM, APOIADA EM ALVENARIA</t>
  </si>
  <si>
    <t>ED-48345</t>
  </si>
  <si>
    <t>BANCADA EM MÁRMORE BRANCO E = 3 CM, APOIADA EM CONSOLE DE METALON 20 X 30 MM</t>
  </si>
  <si>
    <t>ACABAMENTO, FURO E COLAGEM DE BOJO</t>
  </si>
  <si>
    <t>ED-48342</t>
  </si>
  <si>
    <t>FURO DE BOJO EM BANCADA DE GRANITO/MÁRMORE, INCLUSIVE COLAGEM COM MASSA PLÁSTICA</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</si>
  <si>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</si>
  <si>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</si>
  <si>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</si>
  <si>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</si>
  <si>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</si>
  <si>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</si>
  <si>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</si>
  <si>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</si>
  <si>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</si>
  <si>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</si>
  <si>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</si>
  <si>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</si>
  <si>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</si>
  <si>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TESTEIRA E RODABANCADA EM MÁRMORE</t>
  </si>
  <si>
    <t>ED-48350</t>
  </si>
  <si>
    <t>RODABANCADA EM MÁRMORE BRANCO H = 10 CM, E = 2 CM</t>
  </si>
  <si>
    <t>ED-48349</t>
  </si>
  <si>
    <t>RODABANCADA EM MÁRMORE BRANCO H = 7 CM, E = 2 CM</t>
  </si>
  <si>
    <t>ED-48352</t>
  </si>
  <si>
    <t>TESTEIRA EM MÁRMORE BRANCO</t>
  </si>
  <si>
    <t>BANCADA EM CONCRETO</t>
  </si>
  <si>
    <t>ED-48341</t>
  </si>
  <si>
    <t>BANCADA EM CONCRETO, APOIADA EM CONSOLE DE METALON 20 X 30 MM</t>
  </si>
  <si>
    <t>ED-48340</t>
  </si>
  <si>
    <t>BANCADA SIMPLES EM CONCRETO, APOIADA EM ALVENARIA</t>
  </si>
  <si>
    <t>PRATELEIRA DE ARDÓSIA</t>
  </si>
  <si>
    <t>ED-50688</t>
  </si>
  <si>
    <t>PRATELEIRA DE ARDÓSIA E = 2 CM APOIADA EM CONSOLE DE METALON 20 X 30 MM</t>
  </si>
  <si>
    <t>ED-50687</t>
  </si>
  <si>
    <t>PRATELEIRA DE ARDÓSIA E = 2 CM EMBUTIDA EM PAREDE</t>
  </si>
  <si>
    <t>PRATELEIRA DE GRANITO</t>
  </si>
  <si>
    <t>ED-50692</t>
  </si>
  <si>
    <t>PRATELEIRA DE GRANITO CINZA ANDORINHA, E = 2 CM, APOIADA EM CONSOLE DE METALON 20 X 30 MM</t>
  </si>
  <si>
    <t>ED-50691</t>
  </si>
  <si>
    <t>PRATELEIRA DE GRANITO CINZA ANDORINHA, E = 2 CM, APOIADA SOBRE ALVENARIA</t>
  </si>
  <si>
    <t>PRATELEIRA DE MÁRMORE</t>
  </si>
  <si>
    <t>ED-50696</t>
  </si>
  <si>
    <t>PRATELEIRA DE MÁRMORE BRANCO E = 2 CM, APOIADA EM CONSOLE DE METALON 20 X 30 MM</t>
  </si>
  <si>
    <t>ED-50695</t>
  </si>
  <si>
    <t>PRATELEIRA DE MÁRMORE BRANCO E = 2 CM, APOIADA SOBRE ALVENARIA</t>
  </si>
  <si>
    <t>PRATELEIRAS DE MADEIRA</t>
  </si>
  <si>
    <t>ED-50693</t>
  </si>
  <si>
    <t>PRATELEIRA DE MADEIRA ENVERNIZADA, EM CONSOLE DE METALON 20 X 30 MM</t>
  </si>
  <si>
    <t>ED-50694</t>
  </si>
  <si>
    <t>PRATELEIRA DE MADEIRA PINTADA DE ESMALTE, EM CONSOLE DE METALON 20 X 30 MM</t>
  </si>
  <si>
    <t>PRATELEIRA DE CONCRETO</t>
  </si>
  <si>
    <t>ED-50690</t>
  </si>
  <si>
    <t>PRATELEIRA DE CONCRETO, APOIADA EM CONSOLE DE METALON 20 X 30 MM</t>
  </si>
  <si>
    <t>ED-50689</t>
  </si>
  <si>
    <t>PRATELEIRA DE CONCRETO PRÉ- MOLDADO E = 4 CM, APOIADA SOBRE ALVENARIA</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</si>
  <si>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</si>
  <si>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</si>
  <si>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</si>
  <si>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</si>
  <si>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</si>
  <si>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</si>
  <si>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</si>
  <si>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</si>
  <si>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ED-48976</t>
  </si>
  <si>
    <t>CABO DE COBRE FLEXÍVEL, CLASSE 5, ISOLAMENTO TIPO LSHF/ATOX, NÃO HALOGENADO, ANTICHAMA, TERMOPLÁSTICO, UNIPOLAR, SEÇÃO 25 MM2, 70°C, 450/750V</t>
  </si>
  <si>
    <t>ED-48981</t>
  </si>
  <si>
    <t>ED-48956</t>
  </si>
  <si>
    <t>ED-48961</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</si>
  <si>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</si>
  <si>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</si>
  <si>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</si>
  <si>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</si>
  <si>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</si>
  <si>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</si>
  <si>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</si>
  <si>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</si>
  <si>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</si>
  <si>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</si>
  <si>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CABO DE COBRE FLEXÍVEL (0,6/1KV)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</si>
  <si>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</si>
  <si>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</si>
  <si>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</si>
  <si>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</si>
  <si>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</si>
  <si>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</si>
  <si>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</si>
  <si>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</si>
  <si>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</si>
  <si>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</si>
  <si>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</si>
  <si>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</si>
  <si>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</si>
  <si>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</si>
  <si>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</si>
  <si>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</si>
  <si>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</si>
  <si>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</si>
  <si>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</si>
  <si>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</si>
  <si>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</si>
  <si>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</si>
  <si>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</si>
  <si>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</si>
  <si>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</si>
  <si>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</si>
  <si>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</si>
  <si>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</si>
  <si>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</si>
  <si>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ED-49016</t>
  </si>
  <si>
    <t>CABO DE COBRE FLEXÍVEL, CLASSE 5, ISOLAMENTO TIPO EPR/HEPR, NÃO HALOGENADO, ANTICHAMA, TERMOFIXO, UNIPOLAR, SEÇÃO 95 MM2, 90°C, 0,6/1KV</t>
  </si>
  <si>
    <t>CORDOALHA</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</si>
  <si>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</si>
  <si>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</si>
  <si>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</si>
  <si>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</si>
  <si>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</si>
  <si>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</si>
  <si>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</si>
  <si>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</si>
  <si>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</si>
  <si>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</si>
  <si>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</si>
  <si>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</si>
  <si>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</si>
  <si>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</si>
  <si>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</si>
  <si>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</si>
  <si>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</si>
  <si>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</si>
  <si>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</si>
  <si>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</si>
  <si>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</si>
  <si>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</si>
  <si>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</si>
  <si>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</si>
  <si>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</si>
  <si>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</si>
  <si>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</si>
  <si>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</si>
  <si>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</si>
  <si>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</si>
  <si>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</si>
  <si>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</si>
  <si>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</si>
  <si>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</si>
  <si>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</si>
  <si>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</si>
  <si>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</si>
  <si>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</si>
  <si>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</si>
  <si>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</si>
  <si>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</si>
  <si>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</si>
  <si>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ED-49199</t>
  </si>
  <si>
    <t>CAIXA DE INSPEÇÃO EM CONCRETO, TIPO "ZB" PASSEIO, PADRÃO CEMIG, DIMENSÃO (52X44)CM, ALTURA 70CM, COM TAMPA E ARO ARTICULADO EM FERRO FUNDIDO, INCLUSIVE ESCAVAÇÃO, APILOAMENTO, LASTRO DE BRITA, REATERRO E TRANSPORTE E RETIRADA DO MATERIAL ESCAVADO (EM CAÇAMBA)</t>
  </si>
  <si>
    <t>ED-49202</t>
  </si>
  <si>
    <t>CAIXA DE INSPEÇÃO EM CONCRETO, TIPO "ZC" GARAGEM, PADRÃO CEMIG, DIMENSÃO (77X67)CM, ALTURA 90CM, COM TAMPA E ARO ARTICULADO EM FERRO FUNDIDO, INCLUSIVE ESCAVAÇÃO, APILOAMENTO, LASTRO DE BRITA, REATERRO E TRANSPORTE E RETIRADA DO MATERIAL ESCAVADO (EM CAÇAMBA)</t>
  </si>
  <si>
    <t>ED-49201</t>
  </si>
  <si>
    <t>CAIXA DE INSPEÇÃO EM CONCRETO, TIPO "ZC" PASSEIO, PADRÃO CEMIG, DIMENSÃO (77X67)CM, ALTURA 90CM, COM TAMPA E ARO ARTICULADO EM FERRO FUNDIDO, INCLUSIVE ESCAVAÇÃO, APILOAMENTO, LASTRO DE BRITA, REATERRO E TRANSPORTE E RETIRADA DO MATERIAL ESCAVADO (EM CAÇAMBA)</t>
  </si>
  <si>
    <t>ED-49213</t>
  </si>
  <si>
    <t>CAIXA DE PASSAGEM CP-N2 INCLUSIVE TAMPA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</si>
  <si>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</si>
  <si>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</si>
  <si>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</si>
  <si>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</si>
  <si>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</si>
  <si>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</si>
  <si>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</si>
  <si>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</si>
  <si>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</si>
  <si>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</si>
  <si>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</si>
  <si>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</si>
  <si>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</si>
  <si>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</si>
  <si>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</si>
  <si>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</si>
  <si>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</si>
  <si>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</si>
  <si>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ED-49164</t>
  </si>
  <si>
    <t>CAIXA DE PASSAGEM PARA PISO, METÁLICA, TAMPA ANTIDERRAPANTE, 100 X 100 X 60 CM</t>
  </si>
  <si>
    <t>ED-49165</t>
  </si>
  <si>
    <t>CAIXA DE PASSAGEM PARA PISO, METÁLICA, TAMPA ANTIDERRAPANTE, 200 X 200 X 100 CM</t>
  </si>
  <si>
    <t>ED-49166</t>
  </si>
  <si>
    <t>CAIXA DE PASSAGEM PARA PISO, METÁLICA, TAMPA ANTIDERRAPANTE, 300 X 300 X 120 CM</t>
  </si>
  <si>
    <t>ED-49167</t>
  </si>
  <si>
    <t>CAIXA DE PASSAGEM PARA PISO, METÁLICA, TAMPA ANTIDERRAPANTE, 400 X 400 X 200 CM</t>
  </si>
  <si>
    <t>ED-49214</t>
  </si>
  <si>
    <t>CAIXA DE PASSAGEM 15 x 15 CM EM CHAPA DE FERRO COM TAMPA CEGA</t>
  </si>
  <si>
    <t>ED-49215</t>
  </si>
  <si>
    <t>CAIXA DE PASSAGEM 20 X 20 CM EM CHAPA DE FERRO COM TAMPA CEGA</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</si>
  <si>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</si>
  <si>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</si>
  <si>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</si>
  <si>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</si>
  <si>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</si>
  <si>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</si>
  <si>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</si>
  <si>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</si>
  <si>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PARA TELEFONIA</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</si>
  <si>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</si>
  <si>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</si>
  <si>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</si>
  <si>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</si>
  <si>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</si>
  <si>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</si>
  <si>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</si>
  <si>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ED-49179</t>
  </si>
  <si>
    <t>ED-49219</t>
  </si>
  <si>
    <t>CAIXA DE PASSAGEM Nº 3 PADRÃO TELEBRÁS DIM. (40 X 40 X 13,5) CM EM CHAPA DE AÇO GALVANIZADO - EMBUTIR, FECHO DE PLÁSTICO C/ FUNDO DE MADEIRA S/ FUNDO DE CHAPA</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</si>
  <si>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</si>
  <si>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</si>
  <si>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</si>
  <si>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</si>
  <si>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ED-49218</t>
  </si>
  <si>
    <t>CAIXA DE TELEFONIA, NÚMERO 2, DIMENSÃO (20X20)CM, EM CHAPA DE AÇO GALVANIZADO, TIPO SOBREPOR COM FECHO, INCLUSIVE ACESSÓRIOS E INSTALAÇÃO</t>
  </si>
  <si>
    <t>ED-49183</t>
  </si>
  <si>
    <t>CAIXA DE TELEFONIA, NÚMERO 3, DIMENSÃO (40X40)CM, EM CHAPA DE AÇO GALVANIZADO, TIPO EMBUTIR COM FECHO, INCLUSIVE ASSENTAMENTO E ACESSÓRIOS</t>
  </si>
  <si>
    <t>ED-49220</t>
  </si>
  <si>
    <t>CAIXA DE TELEFONIA, NÚMERO 3, DIMENSÃO (40X40)CM, EM CHAPA DE AÇO GALVANIZADO, TIPO SOBREPOR COM FECHO, INCLUSIVE ACESSÓRIOS E INSTALAÇÃO</t>
  </si>
  <si>
    <t>ED-49184</t>
  </si>
  <si>
    <t>ED-49222</t>
  </si>
  <si>
    <t>CAIXA DE TELEFONIA, NÚMERO 4, DIMENSÃO (60X60)CM, EM CHAPA DE AÇO GALVANIZADO, TIPO SOBREPOR COM FECHO, INCLUSIVE ACESSÓRIOS E INSTALAÇÃO</t>
  </si>
  <si>
    <t>ED-49185</t>
  </si>
  <si>
    <t>CAIXA DE TELEFONIA, NÚMERO 5, DIMENSÃO (80X80)CM, EM CHAPA DE AÇO GALVANIZADO, TIPO EMBUTIR COM FECHO, INCLUSIVE ACESSÓRIOS E INSTALAÇÃO</t>
  </si>
  <si>
    <t>ED-49224</t>
  </si>
  <si>
    <t>CAIXA DE TELEFONIA, NÚMERO 5, DIMENSÃO (80X80)CM, EM CHAPA DE AÇO GALVANIZADO, TIPO SOBREPOR COM FECHO, INCLUSIVE ACESSÓRIOS E INSTALAÇÃO</t>
  </si>
  <si>
    <t>ED-49186</t>
  </si>
  <si>
    <t>CAIXA DE TELEFONIA, NÚMERO 6, DIMENSÃO (100X100)CM, EM CHAPA DE AÇO GALVANIZADO, TIPO EMBUTIR COM FECHO, INCLUSIVE ACESSÓRIOS E INSTALAÇÃO</t>
  </si>
  <si>
    <t>ED-29066</t>
  </si>
  <si>
    <t>CAIXA DE TELEFONIA, NÚMERO 7, DIMENSÃO (120X120)CM, EM CHAPA DE AÇO GALVANIZADO, TIPO EMBUTIR COM FECHO, INCLUSIVE ACESSÓRIOS E INSTALAÇÃO</t>
  </si>
  <si>
    <t>ED-49227</t>
  </si>
  <si>
    <t>CAIXA DE TELEFONIA, NÚMERO 8, DIMENSÃO (150X150)CM, EM CHAPA DE AÇO GALVANIZADO, TIPO EMBUTIR COM FECHO, INCLUSIVE ACESSÓRIOS E INSTALAÇÃO</t>
  </si>
  <si>
    <t>ED-27189</t>
  </si>
  <si>
    <t>ED-49176</t>
  </si>
  <si>
    <t>CAIXA PRÉ-MOLDADA PARA ENTRADA TELEFÔNICA SUBTERRÂNEA, TIPO R2, MEDIDAS INTERNAS (107X52X50)CM, INCLUSIVE ESCAVAÇÃO, APILOAMENTO, LASTRO DE BRITA, REATERRO E TRANSPORTE E RETIRADA DO MATERIAL ESCAVADO (EM CAÇAMBA)</t>
  </si>
  <si>
    <t>ED-49174</t>
  </si>
  <si>
    <t>CAIXA SUBTERRÂNEA, TIPO P20, EM FERRO FUNDIDO COM TAMPA, INCLUSIVE ESCAVAÇÃO, REATERRO E TRANSPORTE E RETIRADA DO MATERIAL ESCAVADO (EM CAÇAMBA</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</si>
  <si>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</si>
  <si>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</si>
  <si>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</si>
  <si>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</si>
  <si>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</si>
  <si>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</si>
  <si>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</si>
  <si>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</si>
  <si>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</si>
  <si>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</si>
  <si>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</si>
  <si>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</si>
  <si>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</si>
  <si>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</si>
  <si>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</si>
  <si>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</si>
  <si>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</si>
  <si>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</si>
  <si>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</si>
  <si>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</si>
  <si>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</si>
  <si>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</si>
  <si>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</si>
  <si>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</si>
  <si>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</si>
  <si>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</si>
  <si>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</si>
  <si>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</si>
  <si>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</si>
  <si>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</si>
  <si>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</si>
  <si>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</si>
  <si>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</si>
  <si>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</si>
  <si>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</si>
  <si>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</si>
  <si>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</si>
  <si>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</si>
  <si>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</si>
  <si>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</si>
  <si>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</si>
  <si>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</si>
  <si>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</si>
  <si>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</si>
  <si>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</si>
  <si>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</si>
  <si>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</si>
  <si>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</si>
  <si>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</si>
  <si>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</si>
  <si>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</si>
  <si>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</si>
  <si>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</si>
  <si>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</si>
  <si>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</si>
  <si>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</si>
  <si>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</si>
  <si>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</si>
  <si>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</si>
  <si>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</si>
  <si>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</si>
  <si>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</si>
  <si>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</si>
  <si>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</si>
  <si>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</si>
  <si>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</si>
  <si>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</si>
  <si>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</si>
  <si>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</si>
  <si>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</si>
  <si>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</si>
  <si>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</si>
  <si>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</si>
  <si>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</si>
  <si>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</si>
  <si>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</si>
  <si>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</si>
  <si>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</si>
  <si>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</si>
  <si>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</si>
  <si>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</si>
  <si>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</si>
  <si>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</si>
  <si>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</si>
  <si>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</si>
  <si>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</si>
  <si>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</si>
  <si>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</si>
  <si>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</si>
  <si>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</si>
  <si>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</si>
  <si>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</si>
  <si>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</si>
  <si>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</si>
  <si>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</si>
  <si>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</si>
  <si>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</si>
  <si>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</si>
  <si>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</si>
  <si>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</si>
  <si>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</si>
  <si>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</si>
  <si>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</si>
  <si>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</si>
  <si>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</si>
  <si>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</si>
  <si>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</si>
  <si>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</si>
  <si>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</si>
  <si>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</si>
  <si>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</si>
  <si>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</si>
  <si>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</si>
  <si>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</si>
  <si>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</si>
  <si>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</si>
  <si>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</si>
  <si>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</si>
  <si>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</si>
  <si>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</si>
  <si>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</si>
  <si>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</si>
  <si>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</si>
  <si>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</si>
  <si>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</si>
  <si>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</si>
  <si>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</si>
  <si>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</si>
  <si>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</si>
  <si>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</si>
  <si>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</si>
  <si>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</si>
  <si>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</si>
  <si>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</si>
  <si>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</si>
  <si>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</si>
  <si>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</si>
  <si>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</si>
  <si>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</si>
  <si>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</si>
  <si>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</si>
  <si>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</si>
  <si>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</si>
  <si>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</si>
  <si>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</si>
  <si>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</si>
  <si>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</si>
  <si>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</si>
  <si>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</si>
  <si>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</si>
  <si>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</si>
  <si>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</si>
  <si>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</si>
  <si>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</si>
  <si>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</si>
  <si>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</si>
  <si>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</si>
  <si>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</si>
  <si>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</si>
  <si>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</si>
  <si>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</si>
  <si>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</si>
  <si>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</si>
  <si>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</si>
  <si>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</si>
  <si>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</si>
  <si>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</si>
  <si>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</si>
  <si>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</si>
  <si>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</si>
  <si>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</si>
  <si>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</si>
  <si>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</si>
  <si>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</si>
  <si>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</si>
  <si>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</si>
  <si>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</si>
  <si>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</si>
  <si>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</si>
  <si>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</si>
  <si>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</si>
  <si>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</si>
  <si>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</si>
  <si>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</si>
  <si>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</si>
  <si>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</si>
  <si>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</si>
  <si>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</si>
  <si>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</si>
  <si>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</si>
  <si>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</si>
  <si>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</si>
  <si>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</si>
  <si>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</si>
  <si>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</si>
  <si>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</si>
  <si>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</si>
  <si>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</si>
  <si>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</si>
  <si>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</si>
  <si>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</si>
  <si>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</si>
  <si>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</si>
  <si>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</si>
  <si>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</si>
  <si>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</si>
  <si>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</si>
  <si>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</si>
  <si>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</si>
  <si>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</si>
  <si>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</si>
  <si>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</si>
  <si>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</si>
  <si>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</si>
  <si>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</si>
  <si>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</si>
  <si>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</si>
  <si>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</si>
  <si>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</si>
  <si>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</si>
  <si>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</si>
  <si>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</si>
  <si>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</si>
  <si>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</si>
  <si>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</si>
  <si>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</si>
  <si>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</si>
  <si>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</si>
  <si>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</si>
  <si>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</si>
  <si>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</si>
  <si>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</si>
  <si>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</si>
  <si>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</si>
  <si>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</si>
  <si>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</si>
  <si>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</si>
  <si>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</si>
  <si>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</si>
  <si>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</si>
  <si>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</si>
  <si>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</si>
  <si>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</si>
  <si>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</si>
  <si>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</si>
  <si>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</si>
  <si>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</si>
  <si>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</si>
  <si>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</si>
  <si>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</si>
  <si>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</si>
  <si>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</si>
  <si>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</si>
  <si>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</si>
  <si>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</si>
  <si>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</si>
  <si>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</si>
  <si>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</si>
  <si>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</si>
  <si>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</si>
  <si>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</si>
  <si>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</si>
  <si>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</si>
  <si>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</si>
  <si>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</si>
  <si>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</si>
  <si>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</si>
  <si>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</si>
  <si>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</si>
  <si>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</si>
  <si>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</si>
  <si>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</si>
  <si>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</si>
  <si>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</si>
  <si>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</si>
  <si>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</si>
  <si>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</si>
  <si>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</si>
  <si>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</si>
  <si>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</si>
  <si>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</si>
  <si>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</si>
  <si>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</si>
  <si>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</si>
  <si>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</si>
  <si>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</si>
  <si>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</si>
  <si>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</si>
  <si>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</si>
  <si>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</si>
  <si>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</si>
  <si>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</si>
  <si>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</si>
  <si>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</si>
  <si>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</si>
  <si>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</si>
  <si>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</si>
  <si>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</si>
  <si>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</si>
  <si>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</si>
  <si>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</si>
  <si>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</si>
  <si>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</si>
  <si>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</si>
  <si>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</si>
  <si>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</si>
  <si>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</si>
  <si>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</si>
  <si>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</si>
  <si>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</si>
  <si>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</si>
  <si>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</si>
  <si>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</si>
  <si>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</si>
  <si>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</si>
  <si>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</si>
  <si>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</si>
  <si>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</si>
  <si>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</si>
  <si>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</si>
  <si>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</si>
  <si>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</si>
  <si>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</si>
  <si>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</si>
  <si>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</si>
  <si>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</si>
  <si>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</si>
  <si>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</si>
  <si>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</si>
  <si>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</si>
  <si>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</si>
  <si>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</si>
  <si>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</si>
  <si>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</si>
  <si>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</si>
  <si>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</si>
  <si>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</si>
  <si>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</si>
  <si>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</si>
  <si>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</si>
  <si>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</si>
  <si>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</si>
  <si>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</si>
  <si>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</si>
  <si>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</si>
  <si>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</si>
  <si>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</si>
  <si>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</si>
  <si>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</si>
  <si>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</si>
  <si>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</si>
  <si>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</si>
  <si>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</si>
  <si>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</si>
  <si>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</si>
  <si>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</si>
  <si>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</si>
  <si>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</si>
  <si>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</si>
  <si>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</si>
  <si>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</si>
  <si>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</si>
  <si>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</si>
  <si>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</si>
  <si>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</si>
  <si>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</si>
  <si>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</si>
  <si>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</si>
  <si>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</si>
  <si>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</si>
  <si>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</si>
  <si>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</si>
  <si>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</si>
  <si>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</si>
  <si>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</si>
  <si>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</si>
  <si>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</si>
  <si>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ED-19583</t>
  </si>
  <si>
    <t>FIXAÇÃO DE PERFILADO HORIZONTAL, INCLUSIVE SUPORTE, VERGALHÃO E ACESSÓRIOS, EXCLUSIVE PERFILADO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</si>
  <si>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</si>
  <si>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</si>
  <si>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</si>
  <si>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</si>
  <si>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</si>
  <si>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</si>
  <si>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</si>
  <si>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</si>
  <si>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</si>
  <si>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</si>
  <si>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</si>
  <si>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</si>
  <si>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</si>
  <si>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</si>
  <si>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</si>
  <si>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</si>
  <si>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</si>
  <si>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</si>
  <si>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</si>
  <si>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</si>
  <si>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</si>
  <si>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</si>
  <si>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</si>
  <si>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</si>
  <si>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</si>
  <si>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</si>
  <si>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</si>
  <si>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</si>
  <si>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</si>
  <si>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</si>
  <si>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</si>
  <si>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</si>
  <si>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</si>
  <si>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</si>
  <si>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</si>
  <si>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</si>
  <si>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</si>
  <si>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</si>
  <si>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</si>
  <si>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</si>
  <si>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</si>
  <si>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</si>
  <si>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</si>
  <si>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</si>
  <si>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</si>
  <si>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</si>
  <si>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</si>
  <si>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</si>
  <si>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</si>
  <si>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</si>
  <si>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</si>
  <si>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</si>
  <si>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</si>
  <si>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</si>
  <si>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</si>
  <si>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</si>
  <si>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</si>
  <si>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</si>
  <si>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</si>
  <si>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</si>
  <si>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</si>
  <si>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</si>
  <si>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</si>
  <si>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LUMINÁRIA</t>
  </si>
  <si>
    <t>ED-13345</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</si>
  <si>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</si>
  <si>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</si>
  <si>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</si>
  <si>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</si>
  <si>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</si>
  <si>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</si>
  <si>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</si>
  <si>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</si>
  <si>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</si>
  <si>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</si>
  <si>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</si>
  <si>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</si>
  <si>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</si>
  <si>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</si>
  <si>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</si>
  <si>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</si>
  <si>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</si>
  <si>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</si>
  <si>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</si>
  <si>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</si>
  <si>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</si>
  <si>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</si>
  <si>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</si>
  <si>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</si>
  <si>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</si>
  <si>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</si>
  <si>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</si>
  <si>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</si>
  <si>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</si>
  <si>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</si>
  <si>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</si>
  <si>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</si>
  <si>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</si>
  <si>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</si>
  <si>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</si>
  <si>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</si>
  <si>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</si>
  <si>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</si>
  <si>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</si>
  <si>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</si>
  <si>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</si>
  <si>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</si>
  <si>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</si>
  <si>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</si>
  <si>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</si>
  <si>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</si>
  <si>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</si>
  <si>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</si>
  <si>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</si>
  <si>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</si>
  <si>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</si>
  <si>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</si>
  <si>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</si>
  <si>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</si>
  <si>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</si>
  <si>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</si>
  <si>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</si>
  <si>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</si>
  <si>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</si>
  <si>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</si>
  <si>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</si>
  <si>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</si>
  <si>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</si>
  <si>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</si>
  <si>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</si>
  <si>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</si>
  <si>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</si>
  <si>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</si>
  <si>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</si>
  <si>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</si>
  <si>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</si>
  <si>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</si>
  <si>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</si>
  <si>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</si>
  <si>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</si>
  <si>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</si>
  <si>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</si>
  <si>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</si>
  <si>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</si>
  <si>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</si>
  <si>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</si>
  <si>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</si>
  <si>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</si>
  <si>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</si>
  <si>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</si>
  <si>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</si>
  <si>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</si>
  <si>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</si>
  <si>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</si>
  <si>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</si>
  <si>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</si>
  <si>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</si>
  <si>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</si>
  <si>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</si>
  <si>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</si>
  <si>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</si>
  <si>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</si>
  <si>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</si>
  <si>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</si>
  <si>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</si>
  <si>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</si>
  <si>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</si>
  <si>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</si>
  <si>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</si>
  <si>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</si>
  <si>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</si>
  <si>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</si>
  <si>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</si>
  <si>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</si>
  <si>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</si>
  <si>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</si>
  <si>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</si>
  <si>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</si>
  <si>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</si>
  <si>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</si>
  <si>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</si>
  <si>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</si>
  <si>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</si>
  <si>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</si>
  <si>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</si>
  <si>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</si>
  <si>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</si>
  <si>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</si>
  <si>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</si>
  <si>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</si>
  <si>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</si>
  <si>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</si>
  <si>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</si>
  <si>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</si>
  <si>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</si>
  <si>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</si>
  <si>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</si>
  <si>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</si>
  <si>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</si>
  <si>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</si>
  <si>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</si>
  <si>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</si>
  <si>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</si>
  <si>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</si>
  <si>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</si>
  <si>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</si>
  <si>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</si>
  <si>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</si>
  <si>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</si>
  <si>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</si>
  <si>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</si>
  <si>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</si>
  <si>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</si>
  <si>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</si>
  <si>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</si>
  <si>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</si>
  <si>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</si>
  <si>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</si>
  <si>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</si>
  <si>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LÂMPADA E ACESSÓRIOS</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</si>
  <si>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</si>
  <si>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</si>
  <si>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</si>
  <si>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</si>
  <si>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</si>
  <si>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</si>
  <si>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</si>
  <si>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</si>
  <si>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</si>
  <si>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</si>
  <si>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</si>
  <si>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</si>
  <si>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</si>
  <si>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</si>
  <si>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</si>
  <si>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</si>
  <si>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</si>
  <si>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</si>
  <si>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</si>
  <si>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</si>
  <si>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</si>
  <si>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</si>
  <si>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</si>
  <si>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</si>
  <si>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</si>
  <si>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</si>
  <si>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</si>
  <si>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</si>
  <si>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</si>
  <si>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</si>
  <si>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</si>
  <si>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</si>
  <si>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</si>
  <si>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</si>
  <si>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</si>
  <si>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</si>
  <si>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</si>
  <si>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</si>
  <si>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</si>
  <si>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</si>
  <si>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</si>
  <si>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</si>
  <si>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</si>
  <si>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</si>
  <si>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ED-49296</t>
  </si>
  <si>
    <t>DUTO CORRUGADO EM PEAD (POLIETILENO DE ALTA DENSIDADE), PARA PROTEÇÃO DE CABOS SUBTERRÂNEOS DN 50 MM (2")</t>
  </si>
  <si>
    <t>ED-49297</t>
  </si>
  <si>
    <t>DUTO CORRUGADO EM PEAD (POLIETILENO DE ALTA DENSIDADE), PARA PROTEÇÃO DE CABOS SUBTERRÂNEOS DN 75 MM (3")</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</si>
  <si>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</si>
  <si>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</si>
  <si>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</si>
  <si>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</si>
  <si>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</si>
  <si>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</si>
  <si>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</si>
  <si>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</si>
  <si>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</si>
  <si>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</si>
  <si>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</si>
  <si>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</si>
  <si>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</si>
  <si>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</si>
  <si>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</si>
  <si>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</si>
  <si>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</si>
  <si>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</si>
  <si>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</si>
  <si>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</si>
  <si>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</si>
  <si>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</si>
  <si>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</si>
  <si>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</si>
  <si>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</si>
  <si>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</si>
  <si>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</si>
  <si>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</si>
  <si>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</si>
  <si>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</si>
  <si>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</si>
  <si>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</si>
  <si>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</si>
  <si>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</si>
  <si>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</si>
  <si>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</si>
  <si>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</si>
  <si>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</si>
  <si>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</si>
  <si>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</si>
  <si>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</si>
  <si>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</si>
  <si>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</si>
  <si>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</si>
  <si>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</si>
  <si>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</si>
  <si>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</si>
  <si>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</si>
  <si>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</si>
  <si>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</si>
  <si>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</si>
  <si>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</si>
  <si>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</si>
  <si>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</si>
  <si>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</si>
  <si>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</si>
  <si>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</si>
  <si>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</si>
  <si>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</si>
  <si>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</si>
  <si>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</si>
  <si>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</si>
  <si>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</si>
  <si>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</si>
  <si>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</si>
  <si>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</si>
  <si>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</si>
  <si>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</si>
  <si>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</si>
  <si>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</si>
  <si>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</si>
  <si>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</si>
  <si>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</si>
  <si>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</si>
  <si>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</si>
  <si>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</si>
  <si>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</si>
  <si>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</si>
  <si>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</si>
  <si>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</si>
  <si>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</si>
  <si>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</si>
  <si>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</si>
  <si>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</si>
  <si>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</si>
  <si>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</si>
  <si>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</si>
  <si>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</si>
  <si>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</si>
  <si>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</si>
  <si>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</si>
  <si>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</si>
  <si>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</si>
  <si>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</si>
  <si>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</si>
  <si>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</si>
  <si>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</si>
  <si>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</si>
  <si>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</si>
  <si>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</si>
  <si>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</si>
  <si>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</si>
  <si>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</si>
  <si>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</si>
  <si>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</si>
  <si>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</si>
  <si>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</si>
  <si>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</si>
  <si>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</si>
  <si>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</si>
  <si>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</si>
  <si>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</si>
  <si>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</si>
  <si>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</si>
  <si>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</si>
  <si>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</si>
  <si>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</si>
  <si>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</si>
  <si>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</si>
  <si>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</si>
  <si>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</si>
  <si>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</si>
  <si>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</si>
  <si>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</si>
  <si>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</si>
  <si>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</si>
  <si>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</si>
  <si>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</si>
  <si>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</si>
  <si>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</si>
  <si>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</si>
  <si>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</si>
  <si>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</si>
  <si>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</si>
  <si>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</si>
  <si>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</si>
  <si>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</si>
  <si>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</si>
  <si>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</si>
  <si>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</si>
  <si>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</si>
  <si>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</si>
  <si>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</si>
  <si>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</si>
  <si>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</si>
  <si>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</si>
  <si>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</si>
  <si>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</si>
  <si>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</si>
  <si>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</si>
  <si>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</si>
  <si>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</si>
  <si>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</si>
  <si>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</si>
  <si>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</si>
  <si>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</si>
  <si>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</si>
  <si>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</si>
  <si>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</si>
  <si>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</si>
  <si>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</si>
  <si>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</si>
  <si>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</si>
  <si>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</si>
  <si>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</si>
  <si>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</si>
  <si>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</si>
  <si>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</si>
  <si>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</si>
  <si>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</si>
  <si>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</si>
  <si>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</si>
  <si>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</si>
  <si>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</si>
  <si>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</si>
  <si>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</si>
  <si>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</si>
  <si>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</si>
  <si>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</si>
  <si>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</si>
  <si>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</si>
  <si>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</si>
  <si>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</si>
  <si>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</si>
  <si>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</si>
  <si>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</si>
  <si>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</si>
  <si>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</si>
  <si>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</si>
  <si>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</si>
  <si>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</si>
  <si>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</si>
  <si>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</si>
  <si>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</si>
  <si>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</si>
  <si>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</si>
  <si>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</si>
  <si>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</si>
  <si>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</si>
  <si>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</si>
  <si>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</si>
  <si>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</si>
  <si>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</si>
  <si>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</si>
  <si>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</si>
  <si>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DISJUNTOR TRIPOLAR TERMOMAGNÉTICO 10KA, DE 90A</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</si>
  <si>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</si>
  <si>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</si>
  <si>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</si>
  <si>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</si>
  <si>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</si>
  <si>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</si>
  <si>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</si>
  <si>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</si>
  <si>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</si>
  <si>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</si>
  <si>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</si>
  <si>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</si>
  <si>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</si>
  <si>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</si>
  <si>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</si>
  <si>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</si>
  <si>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</si>
  <si>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</si>
  <si>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</si>
  <si>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</si>
  <si>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</si>
  <si>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</si>
  <si>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</si>
  <si>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</si>
  <si>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SUPRESSOR DE SURTO</t>
  </si>
  <si>
    <t>ED-49528</t>
  </si>
  <si>
    <t>SUPRESSOR DE SURTO PARA PROTEÇÃO DE CENTRAL DE TELECOMUNICAÇÕES</t>
  </si>
  <si>
    <t>ED-49527</t>
  </si>
  <si>
    <t>SUPRESSOR DE SURTO PARA PROTEÇÃO PRIMÁRIA EM QGD, ATÉ 1,5 KV - 5 KA</t>
  </si>
  <si>
    <t>QUADRO DE COMANDO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</si>
  <si>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</si>
  <si>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</si>
  <si>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</si>
  <si>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</si>
  <si>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</si>
  <si>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</si>
  <si>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</si>
  <si>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</si>
  <si>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</si>
  <si>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</si>
  <si>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</si>
  <si>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</si>
  <si>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ED-50184</t>
  </si>
  <si>
    <t>QUADRO DE FORÇA PARA MOTOR DE 3,0 CV, 220V, TRIFÁSICO, CONTENDO DISPOSITIVO PARA PARTIDA MANUAL E AUTOMÁTICA ATRAVÉS DE PRESSOSTATO E SAÍDA PARA ALARME DE BOMBA EM FUNCIONAMENTO</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</si>
  <si>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</si>
  <si>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</si>
  <si>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</si>
  <si>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</si>
  <si>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</si>
  <si>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</si>
  <si>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</si>
  <si>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</si>
  <si>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</si>
  <si>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</si>
  <si>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</si>
  <si>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ED-49524</t>
  </si>
  <si>
    <t>RELÉ FOTOELÉTRICO, TENSÃO 220V COM CAPACIDADE DE CARGA 1800VA, INCLUSIVE BASE E INSTALAÇÃO</t>
  </si>
  <si>
    <t>SIRENE</t>
  </si>
  <si>
    <t>ED-49526</t>
  </si>
  <si>
    <t>SIRENE DE ALTA POTÊNCIA, TIMBRE Ø 150MM, 100DCB</t>
  </si>
  <si>
    <t>ED-49525</t>
  </si>
  <si>
    <t>SIRENE PARA ALCANCE ATÉ 500 M REF. RT-10</t>
  </si>
  <si>
    <t>SISTEMA DE NOBREAK</t>
  </si>
  <si>
    <t>ED-48371</t>
  </si>
  <si>
    <t>ESTABILIZADOR 127V, 60HZ - 5,0KVA</t>
  </si>
  <si>
    <t>COMPONENTES PARA QUADROS ELÉTRICOS</t>
  </si>
  <si>
    <t>ED-51066</t>
  </si>
  <si>
    <t>FUSÍVEL DIAZED RETARDADO 35A</t>
  </si>
  <si>
    <t>ED-51065</t>
  </si>
  <si>
    <t>FITA DE SINALIZAÇÃO SUBTERRÂNEA</t>
  </si>
  <si>
    <t>ED-24042</t>
  </si>
  <si>
    <t>FORNECIMENTO E INSTALAÇÃO DE FITA SUBTERRÂNEA PARA SINALIZAÇÃO DE REDES OU TUBULAÇÕES</t>
  </si>
  <si>
    <t>INSTALAÇÕES DE REDE LÓGICA E TELEFONIA</t>
  </si>
  <si>
    <t>FIO E CABO PARA REDE LÓGICA</t>
  </si>
  <si>
    <t>ED-48365</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</si>
  <si>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</si>
  <si>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</si>
  <si>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</si>
  <si>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</si>
  <si>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</si>
  <si>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</si>
  <si>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</si>
  <si>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</si>
  <si>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</si>
  <si>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</si>
  <si>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</si>
  <si>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</si>
  <si>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</si>
  <si>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</si>
  <si>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</si>
  <si>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</si>
  <si>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</si>
  <si>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</si>
  <si>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</si>
  <si>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</si>
  <si>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</si>
  <si>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</si>
  <si>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</si>
  <si>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</si>
  <si>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</si>
  <si>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</si>
  <si>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</si>
  <si>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</si>
  <si>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</si>
  <si>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</si>
  <si>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</si>
  <si>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</si>
  <si>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</si>
  <si>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</si>
  <si>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</si>
  <si>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</si>
  <si>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</si>
  <si>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</si>
  <si>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</si>
  <si>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</si>
  <si>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</si>
  <si>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</si>
  <si>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</si>
  <si>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</si>
  <si>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</si>
  <si>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</si>
  <si>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</si>
  <si>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</si>
  <si>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</si>
  <si>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</si>
  <si>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</si>
  <si>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</si>
  <si>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</si>
  <si>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</si>
  <si>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</si>
  <si>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</si>
  <si>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</si>
  <si>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</si>
  <si>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</si>
  <si>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</si>
  <si>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</si>
  <si>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</si>
  <si>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</si>
  <si>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</si>
  <si>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</si>
  <si>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</si>
  <si>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</si>
  <si>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</si>
  <si>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</si>
  <si>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</si>
  <si>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</si>
  <si>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</si>
  <si>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</si>
  <si>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</si>
  <si>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</si>
  <si>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</si>
  <si>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</si>
  <si>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</si>
  <si>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</si>
  <si>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</si>
  <si>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</si>
  <si>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</si>
  <si>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</si>
  <si>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</si>
  <si>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</si>
  <si>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INSTALAÇÕES DE SPDA</t>
  </si>
  <si>
    <t>HASTE PARA ATERRAMENTO</t>
  </si>
  <si>
    <t>ED-49343</t>
  </si>
  <si>
    <t>HASTE DE AÇO COBREADA PARA ATERRAMENTO DIÂMETRO 3/4"X 2400 MM,CONFORME PADRÕES TELEBRÁS</t>
  </si>
  <si>
    <t>ED-49342</t>
  </si>
  <si>
    <t>HASTE DE AÇO COBREADA PARA ATERRAMENTO DIÂMETRO 3/4"X 3000 MM,CONFORME PADRÕES TELEBRÁS</t>
  </si>
  <si>
    <t>ED-51067</t>
  </si>
  <si>
    <t>CAIXA DE INSPEÇÃO</t>
  </si>
  <si>
    <t>ED-51056</t>
  </si>
  <si>
    <t>CAIXA DE INSPEÇÃO EM CIMENTO AGREGADO 300X300 MM COM TAPA EM FERRO FUNDIDO</t>
  </si>
  <si>
    <t>ED-51055</t>
  </si>
  <si>
    <t>ATERRAMENTO</t>
  </si>
  <si>
    <t>ED-48700</t>
  </si>
  <si>
    <t>ATERRAMENTO COM HASTES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</si>
  <si>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</si>
  <si>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</si>
  <si>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</si>
  <si>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ED-51052</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</si>
  <si>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</si>
  <si>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</si>
  <si>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</si>
  <si>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</si>
  <si>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</si>
  <si>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PROTEÇÃO CONTRA SURTO</t>
  </si>
  <si>
    <t>ED-51092</t>
  </si>
  <si>
    <t>VLC SLIM CLASSE 1 275V 12,5/60kA</t>
  </si>
  <si>
    <t>BARRA CHATA,CHAPA E FITA METÁLICA</t>
  </si>
  <si>
    <t>ED-51018</t>
  </si>
  <si>
    <t>BARRA CHATA DE ALUMÍNIO 3/4" X 1/4" X 3M</t>
  </si>
  <si>
    <t>ED-51019</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</si>
  <si>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</si>
  <si>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</si>
  <si>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</si>
  <si>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</si>
  <si>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</si>
  <si>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</si>
  <si>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</si>
  <si>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</si>
  <si>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</si>
  <si>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</si>
  <si>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</si>
  <si>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ED-51021</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</si>
  <si>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</si>
  <si>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</si>
  <si>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</si>
  <si>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</si>
  <si>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</si>
  <si>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</si>
  <si>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</si>
  <si>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</si>
  <si>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</si>
  <si>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</si>
  <si>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</si>
  <si>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</si>
  <si>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</si>
  <si>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</si>
  <si>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</si>
  <si>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</si>
  <si>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</si>
  <si>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</si>
  <si>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</si>
  <si>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</si>
  <si>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ED-13941</t>
  </si>
  <si>
    <t>CABO DE COBRE NU #50MM2 - 7 FIOSX3,00MM, PARA ELEMENTOS  DE CAPTAÇÃO/ ANEL DE CINTAMENTO/ DESCIDA (SPDA), INCLUSIVE SUPORTE E ISOLADOR</t>
  </si>
  <si>
    <t>CORDOALHA FLEXÍVEL</t>
  </si>
  <si>
    <t>ED-51033</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</si>
  <si>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</si>
  <si>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</si>
  <si>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</si>
  <si>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</si>
  <si>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</si>
  <si>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</si>
  <si>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</si>
  <si>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</si>
  <si>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</si>
  <si>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</si>
  <si>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</si>
  <si>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</si>
  <si>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</si>
  <si>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ED-51068</t>
  </si>
  <si>
    <t>MASTRO SIMPLES DE FERRO GALVANIZADO PARA PÁRA-RAIOS, ALTURA DE 3 M, Ø 40 MM (1 1/2") OU 50 MM (2"), COMPLETO</t>
  </si>
  <si>
    <t>ED-51073</t>
  </si>
  <si>
    <t>PARA-RAIO DE LATAO CROMADO, COBRE CROMADO OU ACO INOXIDAVEL, TIPO FRANKLIN</t>
  </si>
  <si>
    <t>TERMINAL E CONECTOR</t>
  </si>
  <si>
    <t>ED-51084</t>
  </si>
  <si>
    <t>TERMINAL A COMPRESSAO EM COBRE ESTANHADO 1 FURO PARA CABO 16 MM2</t>
  </si>
  <si>
    <t>ED-51083</t>
  </si>
  <si>
    <t>TERMINAL A COMPRESSAO EM COBRE ESTANHADO 1 FURO PARA CABO 2,5 MM2</t>
  </si>
  <si>
    <t>ED-51085</t>
  </si>
  <si>
    <t>TERMINAL A COMPRESSAO EM COBRE ESTANHADO 1 FURO PARA CABO 25 MM2</t>
  </si>
  <si>
    <t>ED-51086</t>
  </si>
  <si>
    <t>TERMINAL A COMPRESSAO EM COBRE ESTANHADO 1 FURO PARA CABO 35 MM2</t>
  </si>
  <si>
    <t>ED-51087</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</si>
  <si>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</si>
  <si>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</si>
  <si>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</si>
  <si>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</si>
  <si>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</si>
  <si>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</si>
  <si>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</si>
  <si>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</si>
  <si>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</si>
  <si>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</si>
  <si>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</si>
  <si>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</si>
  <si>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</si>
  <si>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</si>
  <si>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</si>
  <si>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</si>
  <si>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</si>
  <si>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</si>
  <si>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</si>
  <si>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</si>
  <si>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</si>
  <si>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</si>
  <si>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</si>
  <si>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</si>
  <si>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</si>
  <si>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</si>
  <si>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</si>
  <si>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</si>
  <si>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</si>
  <si>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</si>
  <si>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</si>
  <si>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</si>
  <si>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</si>
  <si>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</si>
  <si>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</si>
  <si>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</si>
  <si>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</si>
  <si>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</si>
  <si>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</si>
  <si>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</si>
  <si>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</si>
  <si>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</si>
  <si>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</si>
  <si>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</si>
  <si>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</si>
  <si>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</si>
  <si>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</si>
  <si>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</si>
  <si>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</si>
  <si>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</si>
  <si>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</si>
  <si>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</si>
  <si>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</si>
  <si>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ED-50028</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</si>
  <si>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</si>
  <si>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</si>
  <si>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</si>
  <si>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</si>
  <si>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</si>
  <si>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</si>
  <si>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</si>
  <si>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</si>
  <si>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</si>
  <si>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</si>
  <si>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</si>
  <si>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</si>
  <si>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</si>
  <si>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</si>
  <si>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</si>
  <si>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</si>
  <si>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</si>
  <si>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</si>
  <si>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</si>
  <si>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</si>
  <si>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</si>
  <si>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</si>
  <si>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</si>
  <si>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</si>
  <si>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</si>
  <si>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</si>
  <si>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</si>
  <si>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</si>
  <si>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</si>
  <si>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</si>
  <si>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</si>
  <si>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ED-50020</t>
  </si>
  <si>
    <t>FORNECIMENTO E ASSENTAMENTO DE TUBO PVC RÍGIDO SOLDÁVEL, ÁGUA FRIA, DN 32 MM (1") , INCLUSIVE CONEXÕES</t>
  </si>
  <si>
    <t>ED-50021</t>
  </si>
  <si>
    <t>FORNECIMENTO E ASSENTAMENTO DE TUBO PVC RÍGIDO SOLDÁVEL, ÁGUA FRIA, DN 40 MM (1.1/4"), INCLUSIVE CONEXÕES</t>
  </si>
  <si>
    <t>ED-50022</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</si>
  <si>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</si>
  <si>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</si>
  <si>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</si>
  <si>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</si>
  <si>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</si>
  <si>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</si>
  <si>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</si>
  <si>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</si>
  <si>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</si>
  <si>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</si>
  <si>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</si>
  <si>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</si>
  <si>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</si>
  <si>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</si>
  <si>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</si>
  <si>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</si>
  <si>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</si>
  <si>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</si>
  <si>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</si>
  <si>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</si>
  <si>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</si>
  <si>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</si>
  <si>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</si>
  <si>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</si>
  <si>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</si>
  <si>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</si>
  <si>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</si>
  <si>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</si>
  <si>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</si>
  <si>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</si>
  <si>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</si>
  <si>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</si>
  <si>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</si>
  <si>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</si>
  <si>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</si>
  <si>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</si>
  <si>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</si>
  <si>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</si>
  <si>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</si>
  <si>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</si>
  <si>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</si>
  <si>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</si>
  <si>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</si>
  <si>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</si>
  <si>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</si>
  <si>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</si>
  <si>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</si>
  <si>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</si>
  <si>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</si>
  <si>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</si>
  <si>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</si>
  <si>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</si>
  <si>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</si>
  <si>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</si>
  <si>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</si>
  <si>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</si>
  <si>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</si>
  <si>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</si>
  <si>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</si>
  <si>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</si>
  <si>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</si>
  <si>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</si>
  <si>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</si>
  <si>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</si>
  <si>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</si>
  <si>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</si>
  <si>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</si>
  <si>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</si>
  <si>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</si>
  <si>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</si>
  <si>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</si>
  <si>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</si>
  <si>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</si>
  <si>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</si>
  <si>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</si>
  <si>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</si>
  <si>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</si>
  <si>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</si>
  <si>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</si>
  <si>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</si>
  <si>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</si>
  <si>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</si>
  <si>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</si>
  <si>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</si>
  <si>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</si>
  <si>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</si>
  <si>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</si>
  <si>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</si>
  <si>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</si>
  <si>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</si>
  <si>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</si>
  <si>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</si>
  <si>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</si>
  <si>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</si>
  <si>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</si>
  <si>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</si>
  <si>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</si>
  <si>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</si>
  <si>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</si>
  <si>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</si>
  <si>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</si>
  <si>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</si>
  <si>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</si>
  <si>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</si>
  <si>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</si>
  <si>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</si>
  <si>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</si>
  <si>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</si>
  <si>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</si>
  <si>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</si>
  <si>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</si>
  <si>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</si>
  <si>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</si>
  <si>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</si>
  <si>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</si>
  <si>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</si>
  <si>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</si>
  <si>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</si>
  <si>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</si>
  <si>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</si>
  <si>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</si>
  <si>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</si>
  <si>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</si>
  <si>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</si>
  <si>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</si>
  <si>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</si>
  <si>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</si>
  <si>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</si>
  <si>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</si>
  <si>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</si>
  <si>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</si>
  <si>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</si>
  <si>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</si>
  <si>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</si>
  <si>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</si>
  <si>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</si>
  <si>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</si>
  <si>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</si>
  <si>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</si>
  <si>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</si>
  <si>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</si>
  <si>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</si>
  <si>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</si>
  <si>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</si>
  <si>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</si>
  <si>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</si>
  <si>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</si>
  <si>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</si>
  <si>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</si>
  <si>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</si>
  <si>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</si>
  <si>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</si>
  <si>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</si>
  <si>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</si>
  <si>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ED-50001</t>
  </si>
  <si>
    <t>REGISTRO DE ESFERA, TIPO PVC SOLDÁVEL DN 32MM (1"), INCLUSIVE VOLANTE PARA ACIONAMENTO</t>
  </si>
  <si>
    <t>ED-50002</t>
  </si>
  <si>
    <t>REGISTRO DE ESFERA, TIPO PVC SOLDÁVEL DN 40MM (1.1/4"), INCLUSIVE VOLANTE PARA ACIONAMENTO</t>
  </si>
  <si>
    <t>ED-50003</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</si>
  <si>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</si>
  <si>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</si>
  <si>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</si>
  <si>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</si>
  <si>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</si>
  <si>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</si>
  <si>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</si>
  <si>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</si>
  <si>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</si>
  <si>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</si>
  <si>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</si>
  <si>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</si>
  <si>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</si>
  <si>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</si>
  <si>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</si>
  <si>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</si>
  <si>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</si>
  <si>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</si>
  <si>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ED-49990</t>
  </si>
  <si>
    <t>REGISTRO DE GAVETA, TIPO BASE, ROSCÁVEL 3/4" (PARA TUBO SOLDÁVEL OU PPR DN 25MM/CPVC DN 22MM), INCLUSIVE ACABAMENTO (PADRÃO POPULAR) E CANOPLA CROMADOS</t>
  </si>
  <si>
    <t>ED-49974</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</si>
  <si>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</si>
  <si>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</si>
  <si>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</si>
  <si>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</si>
  <si>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</si>
  <si>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</si>
  <si>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</si>
  <si>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</si>
  <si>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</si>
  <si>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</si>
  <si>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</si>
  <si>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</si>
  <si>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</si>
  <si>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</si>
  <si>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</si>
  <si>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</si>
  <si>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</si>
  <si>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</si>
  <si>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</si>
  <si>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</si>
  <si>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</si>
  <si>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</si>
  <si>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</si>
  <si>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</si>
  <si>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</si>
  <si>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</si>
  <si>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</si>
  <si>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</si>
  <si>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</si>
  <si>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</si>
  <si>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</si>
  <si>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</si>
  <si>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</si>
  <si>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</si>
  <si>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</si>
  <si>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</si>
  <si>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</si>
  <si>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</si>
  <si>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</si>
  <si>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</si>
  <si>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</si>
  <si>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</si>
  <si>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ED-50350</t>
  </si>
  <si>
    <t>VÁLVULA DE RETENÇÃO HORIZONTAL OU VERTICAL, Ø 15 MM (1/2")</t>
  </si>
  <si>
    <t>ED-50351</t>
  </si>
  <si>
    <t>VÁLVULA DE RETENÇÃO HORIZONTAL OU VERTICAL, Ø 20 MM (3/4")</t>
  </si>
  <si>
    <t>ED-50354</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</si>
  <si>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</si>
  <si>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</si>
  <si>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</si>
  <si>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</si>
  <si>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</si>
  <si>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</si>
  <si>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</si>
  <si>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</si>
  <si>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</si>
  <si>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</si>
  <si>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</si>
  <si>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</si>
  <si>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</si>
  <si>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</si>
  <si>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</si>
  <si>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</si>
  <si>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</si>
  <si>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</si>
  <si>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</si>
  <si>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</si>
  <si>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</si>
  <si>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</si>
  <si>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</si>
  <si>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</si>
  <si>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</si>
  <si>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</si>
  <si>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</si>
  <si>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</si>
  <si>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</si>
  <si>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</si>
  <si>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</si>
  <si>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</si>
  <si>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ED-49955</t>
  </si>
  <si>
    <t>RALO SECO PVC CÔNICO 100 X 40 MM COM GRELHA QUADRADA</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</si>
  <si>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</si>
  <si>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</si>
  <si>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</si>
  <si>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</si>
  <si>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</si>
  <si>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</si>
  <si>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</si>
  <si>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</si>
  <si>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</si>
  <si>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</si>
  <si>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</si>
  <si>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</si>
  <si>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</si>
  <si>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</si>
  <si>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GRELHA E RALO METÁLICO</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</si>
  <si>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</si>
  <si>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</si>
  <si>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</si>
  <si>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</si>
  <si>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</si>
  <si>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</si>
  <si>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</si>
  <si>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</si>
  <si>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</si>
  <si>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</si>
  <si>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</si>
  <si>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</si>
  <si>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</si>
  <si>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</si>
  <si>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</si>
  <si>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</si>
  <si>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</si>
  <si>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</si>
  <si>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</si>
  <si>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</si>
  <si>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</si>
  <si>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</si>
  <si>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</si>
  <si>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</si>
  <si>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CAIXA DE ESGOTO DE INSPEÇÃO/PASSAGEM EM ALVENARIA (30X30X30CM), REVESTIMENTO EM ARGAMASSA COM ADITIVO IMPERMEABILIZANTE, COM TAMPA DE CONCRETO, INCLUSIVE ESCAVAÇÃO, REATERRO E TRANSPORTE E RETIRADA DO MATERIAL ESCAVADO (EM CAÇAMBA)</t>
  </si>
  <si>
    <t>ED-49871</t>
  </si>
  <si>
    <t>CAIXA DE ESGOTO DE INSPEÇÃO/PASSAGEM EM ALVENARIA (30X30X40CM), REVESTIMENTO EM ARGAMASSA COM ADITIVO IMPERMEABILIZANTE, COM TAMPA DE CONCRETO, INCLUSIVE ESCAVAÇÃO, REATERRO E TRANSPORTE E RETIRADA DO MATERIAL ESCAVADO (EM CAÇAMBA)</t>
  </si>
  <si>
    <t>ED-49872</t>
  </si>
  <si>
    <t>CAIXA DE ESGOTO DE INSPEÇÃO/PASSAGEM EM ALVENARIA (30X30X60CM), REVESTIMENTO EM ARGAMASSA COM ADITIVO IMPERMEABILIZANTE, COM TAMPA DE CONCRETO, INCLUSIVE ESCAVAÇÃO, REATERRO E TRANSPORTE E RETIRADA DO MATERIAL ESCAVADO (EM CAÇAMBA)</t>
  </si>
  <si>
    <t>ED-49876</t>
  </si>
  <si>
    <t>CAIXA DE ESGOTO DE INSPEÇÃO/PASSAGEM EM ALVENARIA (40X40X100CM), REVESTIMENTO EM ARGAMASSA COM ADITIVO IMPERMEABILIZANTE, COM TAMPA DE CONCRETO, INCLUSIVE ESCAVAÇÃO, REATERRO E TRANSPORTE E RETIRADA DO MATERIAL ESCAVADO (EM CAÇAMBA)</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</si>
  <si>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</si>
  <si>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</si>
  <si>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</si>
  <si>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</si>
  <si>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</si>
  <si>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</si>
  <si>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</si>
  <si>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</si>
  <si>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</si>
  <si>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</si>
  <si>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</si>
  <si>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</si>
  <si>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</si>
  <si>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</si>
  <si>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</si>
  <si>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</si>
  <si>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</si>
  <si>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</si>
  <si>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</si>
  <si>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</si>
  <si>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</si>
  <si>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</si>
  <si>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</si>
  <si>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</si>
  <si>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</si>
  <si>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</si>
  <si>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</si>
  <si>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</si>
  <si>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</si>
  <si>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</si>
  <si>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</si>
  <si>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</si>
  <si>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</si>
  <si>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</si>
  <si>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</si>
  <si>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</si>
  <si>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</si>
  <si>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</si>
  <si>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</si>
  <si>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</si>
  <si>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</si>
  <si>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</si>
  <si>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</si>
  <si>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</si>
  <si>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</si>
  <si>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</si>
  <si>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</si>
  <si>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</si>
  <si>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</si>
  <si>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</si>
  <si>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</si>
  <si>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</si>
  <si>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</si>
  <si>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</si>
  <si>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</si>
  <si>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</si>
  <si>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</si>
  <si>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</si>
  <si>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</si>
  <si>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</si>
  <si>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</si>
  <si>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</si>
  <si>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</si>
  <si>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</si>
  <si>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</si>
  <si>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</si>
  <si>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</si>
  <si>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</si>
  <si>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</si>
  <si>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</si>
  <si>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</si>
  <si>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</si>
  <si>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</si>
  <si>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</si>
  <si>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</si>
  <si>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</si>
  <si>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</si>
  <si>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</si>
  <si>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</si>
  <si>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</si>
  <si>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</si>
  <si>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</si>
  <si>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</si>
  <si>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</si>
  <si>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</si>
  <si>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</si>
  <si>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</si>
  <si>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</si>
  <si>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</si>
  <si>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</si>
  <si>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</si>
  <si>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</si>
  <si>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</si>
  <si>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</si>
  <si>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</si>
  <si>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</si>
  <si>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</si>
  <si>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</si>
  <si>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</si>
  <si>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</si>
  <si>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</si>
  <si>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</si>
  <si>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</si>
  <si>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</si>
  <si>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</si>
  <si>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</si>
  <si>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</si>
  <si>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</si>
  <si>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</si>
  <si>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</si>
  <si>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</si>
  <si>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</si>
  <si>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</si>
  <si>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</si>
  <si>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RESERVATÓRIO DE ÁGUA</t>
  </si>
  <si>
    <t>ED-49936</t>
  </si>
  <si>
    <t>CAIXA D´ÁGUA DE POLIETILENO, CAPACIDADE DE 1.000L, INCLUSIVE TAMPA, TORNEIRA DE BOIA, EXTRAVASOR, TUBO DE LIMPEZA E ACESSÓRIOS, EXCLUSIVE TUBULAÇÃO DE ENTRADA/SAÍDA DE ÁGUA</t>
  </si>
  <si>
    <t>ED-49937</t>
  </si>
  <si>
    <t>ED-49934</t>
  </si>
  <si>
    <t>CAIXA D´ÁGUA DE POLIETILENO, CAPACIDADE DE 250L, INCLUSIVE TAMPA, TORNEIRA DE BOIA, EXTRAVASOR, TUBO DE LIMPEZA E ACESSÓRIOS, EXCLUSIVE TUBULAÇÃO DE ENTRADA/SAÍDA DE ÁGUA</t>
  </si>
  <si>
    <t>ED-29741</t>
  </si>
  <si>
    <t>CAIXA D´ÁGUA DE POLIETILENO, CAPACIDADE DE 3.000L, INCLUSIVE TAMPA, TORNEIRA DE BOIA, EXTRAVASOR, TUBO DE LIMPEZA E ACESSÓRIOS, EXCLUSIVE TUBULAÇÃO DE ENTRADA/SAÍDA DE ÁGUA</t>
  </si>
  <si>
    <t>ED-29762</t>
  </si>
  <si>
    <t>CAIXA D´ÁGUA DE POLIETILENO, CAPACIDADE DE 310L,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</si>
  <si>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</si>
  <si>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</si>
  <si>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ED-29742</t>
  </si>
  <si>
    <t>CAIXA D´ÁGUA DE POLIETILENO, CAPACIDADE DE 5.000L,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</si>
  <si>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</si>
  <si>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</si>
  <si>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ELETROBOMBA DE RECALQUE</t>
  </si>
  <si>
    <t>ED-49858</t>
  </si>
  <si>
    <t>BOMBA CENTRÍFUGA DE SUCÇÃO E RECALQUE 1/2 HP D = 2"</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</si>
  <si>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</si>
  <si>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</si>
  <si>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</si>
  <si>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</si>
  <si>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</si>
  <si>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</si>
  <si>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</si>
  <si>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</si>
  <si>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</si>
  <si>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</si>
  <si>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</si>
  <si>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</si>
  <si>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</si>
  <si>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</si>
  <si>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</si>
  <si>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</si>
  <si>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ED-49861</t>
  </si>
  <si>
    <t>MOTO-BOMBA 1 CV SUCÇÃO = 1 1/2" R = 1 1/4", VM = 5M3/H, HM = 16 M</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</si>
  <si>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</si>
  <si>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</si>
  <si>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</si>
  <si>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</si>
  <si>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</si>
  <si>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</si>
  <si>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</si>
  <si>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</si>
  <si>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</si>
  <si>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</si>
  <si>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</si>
  <si>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</si>
  <si>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</si>
  <si>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</si>
  <si>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</si>
  <si>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</si>
  <si>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</si>
  <si>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</si>
  <si>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</si>
  <si>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</si>
  <si>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FOSSA SÉPTICA</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</si>
  <si>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</si>
  <si>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</si>
  <si>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</si>
  <si>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</si>
  <si>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</si>
  <si>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</si>
  <si>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</si>
  <si>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</si>
  <si>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</si>
  <si>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</si>
  <si>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DRENAGEM</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</si>
  <si>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</si>
  <si>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</si>
  <si>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</si>
  <si>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</si>
  <si>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</si>
  <si>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</si>
  <si>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</si>
  <si>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</si>
  <si>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</si>
  <si>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</si>
  <si>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</si>
  <si>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</si>
  <si>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</si>
  <si>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</si>
  <si>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</si>
  <si>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</si>
  <si>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</si>
  <si>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</si>
  <si>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</si>
  <si>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</si>
  <si>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</si>
  <si>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</si>
  <si>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</si>
  <si>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</si>
  <si>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</si>
  <si>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</si>
  <si>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</si>
  <si>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</si>
  <si>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</si>
  <si>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</si>
  <si>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</si>
  <si>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</si>
  <si>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</si>
  <si>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</si>
  <si>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</si>
  <si>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</si>
  <si>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</si>
  <si>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</si>
  <si>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</si>
  <si>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</si>
  <si>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</si>
  <si>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</si>
  <si>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</si>
  <si>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</si>
  <si>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</si>
  <si>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</si>
  <si>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</si>
  <si>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</si>
  <si>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</si>
  <si>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</si>
  <si>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</si>
  <si>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</si>
  <si>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</si>
  <si>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</si>
  <si>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</si>
  <si>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</si>
  <si>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</si>
  <si>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ED-48670</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</si>
  <si>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</si>
  <si>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</si>
  <si>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</si>
  <si>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</si>
  <si>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</si>
  <si>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</si>
  <si>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</si>
  <si>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</si>
  <si>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</si>
  <si>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</si>
  <si>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</si>
  <si>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</si>
  <si>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</si>
  <si>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TUBULAÇÃO DE CONCRETO SIMPLES</t>
  </si>
  <si>
    <t>ED-48687</t>
  </si>
  <si>
    <t>TUBO DE CONCRETO para dreno simples ou poroso, Ø 150 mm</t>
  </si>
  <si>
    <t>ED-48675</t>
  </si>
  <si>
    <t>TUBO DE CONCRETO SIMPLES, CLASSE PS1, DIÂMETRO 300MM, INCLUSIVE FORNECIMENTO, ASSENTAMENTO E REJUNTAMENTO, EXCLUSIVE ESCAVAÇÃO</t>
  </si>
  <si>
    <t>ED-48676</t>
  </si>
  <si>
    <t>TUBO DE CONCRETO SIMPLES, CLASSE PS1, DIÂMETRO 400MM, INCLUSIVE FORNECIMENTO, ASSENTAMENTO E REJUNTAMENTO, EXCLUSIVE ESCAVAÇÃO</t>
  </si>
  <si>
    <t>ED-48677</t>
  </si>
  <si>
    <t>TUBO DE CONCRETO SIMPLES, CLASSE PS1, DIÂMETRO 500MM, INCLUSIVE FORNECIMENTO, ASSENTAMENTO E REJUNTAMENTO, EXCLUSIVE ESCAVAÇÃO</t>
  </si>
  <si>
    <t>ED-48678</t>
  </si>
  <si>
    <t>TUBO DE CONCRETO SIMPLES, CLASSE PS1, DIÂMETRO 600MM, INCLUSIVE FORNECIMENTO, ASSENTAMENTO E REJUNTAMENTO, EXCLUSIVE ESCAVAÇÃO</t>
  </si>
  <si>
    <t>TUBULAÇÃO DE CONCRETO ARMADO</t>
  </si>
  <si>
    <t>ED-48684</t>
  </si>
  <si>
    <t>TUBO DE CONCRETO ARMADO, CLASSE PA1, DIÂMETRO 1000MM, INCLUSIVE FORNECIMENTO, ASSENTAMENTO E REJUNTAMENTO, EXCLUSIVE ESCAVAÇÃO</t>
  </si>
  <si>
    <t>ED-48685</t>
  </si>
  <si>
    <t>TUBO DE CONCRETO ARMADO, CLASSE PA1, DIÂMETRO 1200MM, INCLUSIVE FORNECIMENTO, ASSENTAMENTO E REJUNTAMENTO, EXCLUSIVE ESCAVAÇÃO</t>
  </si>
  <si>
    <t>ED-48686</t>
  </si>
  <si>
    <t>TUBO DE CONCRETO ARMADO, CLASSE PA1, DIÂMETRO 1500MM, INCLUSIVE FORNECIMENTO, ASSENTAMENTO E REJUNTAMENTO, EXCLUSIVE ESCAVAÇÃO</t>
  </si>
  <si>
    <t>ED-48680</t>
  </si>
  <si>
    <t xml:space="preserve">TUBO DE CONCRETO ARMADO, CLASSE PA1, DIÂMETRO 400MM, INCLUSIVE FORNECIMENTO, ASSENTAMENTO E REJUNTAMENTO, EXCLUSIVE ESCAVAÇÃO
</t>
  </si>
  <si>
    <t>ED-48681</t>
  </si>
  <si>
    <t>TUBO DE CONCRETO ARMADO, CLASSE PA1, DIÂMETRO 500MM, INCLUSIVE FORNECIMENTO, ASSENTAMENTO E REJUNTAMENTO, EXCLUSIVE ESCAVAÇÃO</t>
  </si>
  <si>
    <t>ED-48682</t>
  </si>
  <si>
    <t>TUBO DE CONCRETO ARMADO, CLASSE PA1, DIÂMETRO 600MM, INCLUSIVE FORNECIMENTO, ASSENTAMENTO E REJUNTAMENTO, EXCLUSIVE ESCAVAÇÃO</t>
  </si>
  <si>
    <t>ED-48683</t>
  </si>
  <si>
    <t>TUBO DE CONCRETO ARMADO, CLASSE PA1, DIÂMETRO 800MM, INCLUSIVE FORNECIMENTO, ASSENTAMENTO E REJUNTAMENTO, EXCLUSIVE ESCAVAÇÃO</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</si>
  <si>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</si>
  <si>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</si>
  <si>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</si>
  <si>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</si>
  <si>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</si>
  <si>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</si>
  <si>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</si>
  <si>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</si>
  <si>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</si>
  <si>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</si>
  <si>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</si>
  <si>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</si>
  <si>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</si>
  <si>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</si>
  <si>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</si>
  <si>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</si>
  <si>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</si>
  <si>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</si>
  <si>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</si>
  <si>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</si>
  <si>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</si>
  <si>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</si>
  <si>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</si>
  <si>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</si>
  <si>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</si>
  <si>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</si>
  <si>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</si>
  <si>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</si>
  <si>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</si>
  <si>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</si>
  <si>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</si>
  <si>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</si>
  <si>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</si>
  <si>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</si>
  <si>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</si>
  <si>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</si>
  <si>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</si>
  <si>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</si>
  <si>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</si>
  <si>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</si>
  <si>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</si>
  <si>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</si>
  <si>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</si>
  <si>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</si>
  <si>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</si>
  <si>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</si>
  <si>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</si>
  <si>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</si>
  <si>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</si>
  <si>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</si>
  <si>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</si>
  <si>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</si>
  <si>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</si>
  <si>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</si>
  <si>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</si>
  <si>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</si>
  <si>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</si>
  <si>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</si>
  <si>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</si>
  <si>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</si>
  <si>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</si>
  <si>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</si>
  <si>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</si>
  <si>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</si>
  <si>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</si>
  <si>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</si>
  <si>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</si>
  <si>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</si>
  <si>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</si>
  <si>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</si>
  <si>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</si>
  <si>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</si>
  <si>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</si>
  <si>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</si>
  <si>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</si>
  <si>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</si>
  <si>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</si>
  <si>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</si>
  <si>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</si>
  <si>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</si>
  <si>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</si>
  <si>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</si>
  <si>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</si>
  <si>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</si>
  <si>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</si>
  <si>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</si>
  <si>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</si>
  <si>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</si>
  <si>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</si>
  <si>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</si>
  <si>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</si>
  <si>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</si>
  <si>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</si>
  <si>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</si>
  <si>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</si>
  <si>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</si>
  <si>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</si>
  <si>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</si>
  <si>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</si>
  <si>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</si>
  <si>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</si>
  <si>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</si>
  <si>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</si>
  <si>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</si>
  <si>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</si>
  <si>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</si>
  <si>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</si>
  <si>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</si>
  <si>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</si>
  <si>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</si>
  <si>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</si>
  <si>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</si>
  <si>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</si>
  <si>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</si>
  <si>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</si>
  <si>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</si>
  <si>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</si>
  <si>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</si>
  <si>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</si>
  <si>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</si>
  <si>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</si>
  <si>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</si>
  <si>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</si>
  <si>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</si>
  <si>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</si>
  <si>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</si>
  <si>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</si>
  <si>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</si>
  <si>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</si>
  <si>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</si>
  <si>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</si>
  <si>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</si>
  <si>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</si>
  <si>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</si>
  <si>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</si>
  <si>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 xml:space="preserve">CAIXA DE CAPTAÇÃO E DRENAGEM </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</si>
  <si>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</si>
  <si>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</si>
  <si>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</si>
  <si>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</si>
  <si>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</si>
  <si>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</si>
  <si>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</si>
  <si>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</si>
  <si>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</si>
  <si>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</si>
  <si>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</si>
  <si>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</si>
  <si>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</si>
  <si>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</si>
  <si>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</si>
  <si>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</si>
  <si>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</si>
  <si>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</si>
  <si>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</si>
  <si>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</si>
  <si>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</si>
  <si>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</si>
  <si>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</si>
  <si>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</si>
  <si>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</si>
  <si>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</si>
  <si>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</si>
  <si>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</si>
  <si>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</si>
  <si>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</si>
  <si>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</si>
  <si>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</si>
  <si>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</si>
  <si>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</si>
  <si>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</si>
  <si>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</si>
  <si>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</si>
  <si>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</si>
  <si>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</si>
  <si>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</si>
  <si>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</si>
  <si>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</si>
  <si>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</si>
  <si>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</si>
  <si>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</si>
  <si>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</si>
  <si>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</si>
  <si>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</si>
  <si>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</si>
  <si>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</si>
  <si>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</si>
  <si>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</si>
  <si>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</si>
  <si>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</si>
  <si>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</si>
  <si>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</si>
  <si>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</si>
  <si>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</si>
  <si>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</si>
  <si>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</si>
  <si>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</si>
  <si>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</si>
  <si>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</si>
  <si>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</si>
  <si>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</si>
  <si>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</si>
  <si>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</si>
  <si>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</si>
  <si>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</si>
  <si>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</si>
  <si>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</si>
  <si>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</si>
  <si>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</si>
  <si>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</si>
  <si>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</si>
  <si>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</si>
  <si>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</si>
  <si>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</si>
  <si>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</si>
  <si>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</si>
  <si>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</si>
  <si>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</si>
  <si>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</si>
  <si>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</si>
  <si>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</si>
  <si>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</si>
  <si>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</si>
  <si>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</si>
  <si>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</si>
  <si>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ED-14762</t>
  </si>
  <si>
    <t>SARJETA DE CONCRETO URBANO (SCU), TIPO 1, COM FCK 15 MPA, LARGURA DE 50CM COM INCLINAÇÃO DE 3%, ESP. 7CM, PADRÃO DER-MG, EXCLUSIVE MEIO-FIO, INCLUSIVE ESCAVAÇÃO, APILAOMENTO E TRANSPORTE COM RETIRADA DO MATERIAL ESCAVADO (EM CAÇAMBA)</t>
  </si>
  <si>
    <t>ED-14763</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</si>
  <si>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</si>
  <si>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</si>
  <si>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</si>
  <si>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</si>
  <si>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</si>
  <si>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</si>
  <si>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</si>
  <si>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</si>
  <si>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</si>
  <si>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</si>
  <si>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</si>
  <si>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</si>
  <si>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</si>
  <si>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</si>
  <si>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</si>
  <si>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</si>
  <si>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</si>
  <si>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</si>
  <si>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</si>
  <si>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</si>
  <si>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</si>
  <si>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</si>
  <si>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</si>
  <si>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</si>
  <si>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</si>
  <si>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</si>
  <si>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</si>
  <si>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</si>
  <si>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</si>
  <si>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</si>
  <si>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</si>
  <si>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</si>
  <si>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</si>
  <si>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</si>
  <si>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</si>
  <si>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</si>
  <si>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</si>
  <si>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</si>
  <si>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</si>
  <si>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</si>
  <si>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</si>
  <si>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</si>
  <si>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</si>
  <si>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</si>
  <si>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</si>
  <si>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</si>
  <si>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</si>
  <si>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</si>
  <si>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</si>
  <si>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</si>
  <si>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</si>
  <si>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</si>
  <si>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</si>
  <si>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ED-26993</t>
  </si>
  <si>
    <t>ED-26989</t>
  </si>
  <si>
    <t>LUMINÁRIA DE EMERGÊNCIA AUTÔNOMA, TIPO LED POTÊNCIA TOTAL DE 2W, FORNECIMENTO E INSTALAÇÃO</t>
  </si>
  <si>
    <t>PLACA DE SINALIZAÇÃO</t>
  </si>
  <si>
    <t>ED-50206</t>
  </si>
  <si>
    <t>PLACA FOTOLUMINESCENTE PARA SINALIZAÇÃO DE EMERGÊNCIA, TIPO "A2", DIMENSÃO DA BASE 300MM, INCLUSIVE FIXAÇÃO</t>
  </si>
  <si>
    <t>ED-50199</t>
  </si>
  <si>
    <t>PLACA FOTOLUMINESCENTE PARA SINALIZAÇÃO DE EMERGÊNCIA, TIPO "E5", DIMENSÃO (300X300)MM, INCLUSIVE FIXAÇÃO</t>
  </si>
  <si>
    <t>ED-50200</t>
  </si>
  <si>
    <t>PLACA FOTOLUMINESCENTE PARA SINALIZAÇÃO DE EMERGÊNCIA, TIPO "E8", DIMENSÃO (300X300)MM,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</si>
  <si>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</si>
  <si>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</si>
  <si>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</si>
  <si>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</si>
  <si>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</si>
  <si>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</si>
  <si>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ED-50205</t>
  </si>
  <si>
    <t>PLACA FOTOLUMINESCENTE PARA SINALIZAÇÃO DE EMERGÊNCIA, TIPO "S12", DIMENSÃO (380X190)MM, INCLUSIVE FIXAÇÃO</t>
  </si>
  <si>
    <t>ED-50201</t>
  </si>
  <si>
    <t>PLACA FOTOLUMINESCENTE PARA SINALIZAÇÃO DE EMERGÊNCIA, TIPO "S2", DIMENSÃO (380X190)MM, INCLUSIVE FIXAÇÃO</t>
  </si>
  <si>
    <t>ED-50203</t>
  </si>
  <si>
    <t>PLACA FOTOLUMINESCENTE PARA SINALIZAÇÃO DE EMERGÊNCIA, TIPO "S9", DIMENSÃO (380X190)MM, INCLUSIVE FIXAÇÃO</t>
  </si>
  <si>
    <t>SISTEMA DE DETECÇÃO E ALARME DE INCÊNDIO (SDAI)</t>
  </si>
  <si>
    <t>ED-50180</t>
  </si>
  <si>
    <t>ACIONADOR MANUAL DE ALARME DE INCÊNDIO</t>
  </si>
  <si>
    <t>ED-50218</t>
  </si>
  <si>
    <t>CANOPLA PARA SPRINKLER</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</si>
  <si>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</si>
  <si>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</si>
  <si>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</si>
  <si>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</si>
  <si>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</si>
  <si>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</si>
  <si>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</si>
  <si>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</si>
  <si>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</si>
  <si>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</si>
  <si>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</si>
  <si>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</si>
  <si>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</si>
  <si>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</si>
  <si>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</si>
  <si>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</si>
  <si>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</si>
  <si>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</si>
  <si>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</si>
  <si>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</si>
  <si>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</si>
  <si>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</si>
  <si>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VÁLVULA DE ESFERA TRIPARTIDA COM ROSCA NPT, CLASSE 300lbs - 1/2"</t>
  </si>
  <si>
    <t>ED-49842</t>
  </si>
  <si>
    <t>VÁLVULA DE ESFERA TRIPARTIDA COM ROSCA NPT, CLASSE 300lbs - 3/4"</t>
  </si>
  <si>
    <t>VÁLVULA DA ALÍVIO</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</si>
  <si>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</si>
  <si>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</si>
  <si>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</si>
  <si>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</si>
  <si>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</si>
  <si>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</si>
  <si>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</si>
  <si>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</si>
  <si>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</si>
  <si>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</si>
  <si>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</si>
  <si>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</si>
  <si>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</si>
  <si>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</si>
  <si>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VÁLVULA DE ESFERA</t>
  </si>
  <si>
    <t>ED-48276</t>
  </si>
  <si>
    <t>VÁLVULA DE ESFERA EM LATÃO, DIÂMETRO DE 1" NPT</t>
  </si>
  <si>
    <t>ED-48278</t>
  </si>
  <si>
    <t>VÁLVULA DE ESFERA EM LATÃO, DIÂMETRO DE 1 1/2" NPT</t>
  </si>
  <si>
    <t>ED-48277</t>
  </si>
  <si>
    <t>VÁLVULA DE ESFERA EM LATÃO, DIÂMETRO DE 1 1/4" NPT</t>
  </si>
  <si>
    <t>ED-48274</t>
  </si>
  <si>
    <t>ED-48279</t>
  </si>
  <si>
    <t>VÁLVULA DE ESFERA EM LATÃO, DIÂMETRO DE 2" NPT</t>
  </si>
  <si>
    <t>ED-48280</t>
  </si>
  <si>
    <t>VÁLVULA DE ESFERA EM LATÃO, DIÂMETRO DE 2 1/2" NPT</t>
  </si>
  <si>
    <t>ED-48275</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</si>
  <si>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</si>
  <si>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</si>
  <si>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</si>
  <si>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</si>
  <si>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</si>
  <si>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</si>
  <si>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</si>
  <si>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</si>
  <si>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</si>
  <si>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</si>
  <si>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</si>
  <si>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</si>
  <si>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</si>
  <si>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</si>
  <si>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</si>
  <si>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</si>
  <si>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VÁLVULA SOLENÓIDE</t>
  </si>
  <si>
    <t>ED-48273</t>
  </si>
  <si>
    <t>VÁLVULA SOLENÓIDE 2/3 VIAS NF. AÇÃO DIRETA 1/2" BSP</t>
  </si>
  <si>
    <t>ED-48272</t>
  </si>
  <si>
    <t>VÁLVULA SOLENÓIDE 2/3 VIAS NF. AÇÃO DIRETA 3/8" BSP</t>
  </si>
  <si>
    <t>MANÔMETRO E PRESSOSTATO</t>
  </si>
  <si>
    <t>ED-48262</t>
  </si>
  <si>
    <t>MANÔMETRO DE PRESSÃO PARA AR COMPRIMIDO 15 A 600 mBAR, COM ROSCA, 1/2 NPT</t>
  </si>
  <si>
    <t>ED-48261</t>
  </si>
  <si>
    <t>MANÔMETRO DE PRESSÃO PARA AR COMPRIMIDO 15 A 600 mBAR, COM ROSCA, 1/4 NPT</t>
  </si>
  <si>
    <t>ED-48253</t>
  </si>
  <si>
    <t>PRESSOSTATO PARA COMPRESSOR DE 125 A 175 PSI</t>
  </si>
  <si>
    <t>ED-48252</t>
  </si>
  <si>
    <t>PRESSOSTATO PARA COMPRESSOR DE 80 A 125 PSI</t>
  </si>
  <si>
    <t>COMPRESSOR</t>
  </si>
  <si>
    <t>ED-48251</t>
  </si>
  <si>
    <t>CILINDRO</t>
  </si>
  <si>
    <t>ED-49817</t>
  </si>
  <si>
    <t>CILINDRO DE AÇO COM GÁS GLP CAPACIDADE 45 KG</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</si>
  <si>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</si>
  <si>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</si>
  <si>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</si>
  <si>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</si>
  <si>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</si>
  <si>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</si>
  <si>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</si>
  <si>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</si>
  <si>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</si>
  <si>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</si>
  <si>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</si>
  <si>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</si>
  <si>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</si>
  <si>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</si>
  <si>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</si>
  <si>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</si>
  <si>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</si>
  <si>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</si>
  <si>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</si>
  <si>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</si>
  <si>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</si>
  <si>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</si>
  <si>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</si>
  <si>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</si>
  <si>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</si>
  <si>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</si>
  <si>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</si>
  <si>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</si>
  <si>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</si>
  <si>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</si>
  <si>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VIDROS E ESPELHOS</t>
  </si>
  <si>
    <t>ESPELHO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</si>
  <si>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</si>
  <si>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</si>
  <si>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</si>
  <si>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</si>
  <si>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</si>
  <si>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VIDRO ARAMADO</t>
  </si>
  <si>
    <t>ED-29734</t>
  </si>
  <si>
    <t>VIDRO ARAMADO TRANSLÚCIDO INCOLOR, ESP. 6MM, INCLUSIVE FIXAÇÃO E VEDAÇÃO COM GUARNIÇÃO/GAXETA DE BORRACHA NEOPRENE, FORNECIMENTO E INSTALAÇÃO, EXCLUSIVE CAIXILHO/PERFIL</t>
  </si>
  <si>
    <t>VIDRO LISOS TRANSPARENTES</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</si>
  <si>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</si>
  <si>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</si>
  <si>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</si>
  <si>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</si>
  <si>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</si>
  <si>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</si>
  <si>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VIDRO FANTASIA</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</si>
  <si>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</si>
  <si>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</si>
  <si>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</si>
  <si>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</si>
  <si>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VIDRO TEMPERADOS</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</si>
  <si>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</si>
  <si>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</si>
  <si>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</si>
  <si>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</si>
  <si>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</si>
  <si>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</si>
  <si>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PLACAS E SINALIZAÇÕES VISUAIS</t>
  </si>
  <si>
    <t>PLACA DE INAUGURAÇÃO</t>
  </si>
  <si>
    <t>ED-50634</t>
  </si>
  <si>
    <t>PLACA DE INAUGURAÇÃO EM ALUMÍNIO FUNDIDO, 60 X 40 CM</t>
  </si>
  <si>
    <t>ED-50635</t>
  </si>
  <si>
    <t>PLACA DE INAUGURAÇÃO EM ALUMÍNIO FUNDIDO 85 X 50 CM</t>
  </si>
  <si>
    <t>PLACA EM ALUMÍNIO</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</si>
  <si>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</si>
  <si>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</si>
  <si>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</si>
  <si>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</si>
  <si>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</si>
  <si>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</si>
  <si>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</si>
  <si>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</si>
  <si>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</si>
  <si>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</si>
  <si>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</si>
  <si>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</si>
  <si>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ED-50643</t>
  </si>
  <si>
    <t>PLACA EM ALUMÍNIO ANODIZADO 70 X 61 CM, FIXADA TUBO DE METALON</t>
  </si>
  <si>
    <t>ED-50644</t>
  </si>
  <si>
    <t>PLACA EM ALUMÍNIO 15 X 15 CM, COM PICTOGRAMA EM PELÍCULA ADESIVA</t>
  </si>
  <si>
    <t>PLACA EM AÇO ESCOVADO</t>
  </si>
  <si>
    <t>ED-50633</t>
  </si>
  <si>
    <t>PLACA EM CHAPA DE AÇO ESCOVADO 25 X 12 CM, E = 1 MM</t>
  </si>
  <si>
    <t>PONTOS DE INSTALAÇÕES</t>
  </si>
  <si>
    <t>PONTO DE ESGOTO</t>
  </si>
  <si>
    <t>ED-50223</t>
  </si>
  <si>
    <t>ED-50225</t>
  </si>
  <si>
    <t>ED-50224</t>
  </si>
  <si>
    <t>PONTO DE ÁGUA FRIA</t>
  </si>
  <si>
    <t>ED-50221</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</si>
  <si>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</si>
  <si>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</si>
  <si>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</si>
  <si>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</si>
  <si>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</si>
  <si>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</si>
  <si>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</si>
  <si>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</si>
  <si>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</si>
  <si>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</si>
  <si>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</si>
  <si>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</si>
  <si>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</si>
  <si>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</si>
  <si>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</si>
  <si>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</si>
  <si>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</si>
  <si>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</si>
  <si>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</si>
  <si>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</si>
  <si>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</si>
  <si>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</si>
  <si>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</si>
  <si>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</si>
  <si>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</si>
  <si>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</si>
  <si>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</si>
  <si>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</si>
  <si>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</si>
  <si>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</si>
  <si>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PLANTIO DE GRAMA BATATAIS EM PLACAS, INCLUSIVE TERRA VEGETAL E CONSERVAÇÃO POR TRINTA (30) DIAS</t>
  </si>
  <si>
    <t>ED-50437</t>
  </si>
  <si>
    <t>ED-50436</t>
  </si>
  <si>
    <t>PLANTIO DE GRAMA SÃO CARLOS EM PLACAS, INCLUSIVE TERRA VEGETAL E CONSERVAÇÃO POR TRINTA (30) DIAS</t>
  </si>
  <si>
    <t>PLANTIO E PREPARO DE COVA PARA ÁRVORE</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</si>
  <si>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</si>
  <si>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</si>
  <si>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</si>
  <si>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</si>
  <si>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</si>
  <si>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</si>
  <si>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FORNECIMENTO DE MUDA</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</si>
  <si>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</si>
  <si>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</si>
  <si>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</si>
  <si>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</si>
  <si>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</si>
  <si>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</si>
  <si>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</si>
  <si>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</si>
  <si>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</si>
  <si>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</si>
  <si>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</si>
  <si>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</si>
  <si>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</si>
  <si>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</si>
  <si>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</si>
  <si>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</si>
  <si>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</si>
  <si>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</si>
  <si>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</si>
  <si>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</si>
  <si>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</si>
  <si>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</si>
  <si>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</si>
  <si>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</si>
  <si>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</si>
  <si>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</si>
  <si>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</si>
  <si>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</si>
  <si>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</si>
  <si>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</si>
  <si>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</si>
  <si>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</si>
  <si>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</si>
  <si>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</si>
  <si>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</si>
  <si>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</si>
  <si>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</si>
  <si>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</si>
  <si>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</si>
  <si>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</si>
  <si>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</si>
  <si>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</si>
  <si>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</si>
  <si>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</si>
  <si>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</si>
  <si>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</si>
  <si>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</si>
  <si>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</si>
  <si>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</si>
  <si>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</si>
  <si>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</si>
  <si>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</si>
  <si>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</si>
  <si>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</si>
  <si>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</si>
  <si>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</si>
  <si>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CERCA EM FERRO</t>
  </si>
  <si>
    <t>ED-50431</t>
  </si>
  <si>
    <t>CERCA EM FERRO, TRIANGULAR, PADRÃO PREFEITURA</t>
  </si>
  <si>
    <t>SERVIÇOS COMPLEMENTARES</t>
  </si>
  <si>
    <t>RASGO E ENCHIMENTO EM PAREDE</t>
  </si>
  <si>
    <t>ED-50704</t>
  </si>
  <si>
    <t>ENCHIMENTO DE RASGO EM ALVENARIA/CONCRETO COM ARGAMASSA, DIÂMETROS DE 15MM A 25MM (1/2" A 1"), INCLUSIVE ARGAMASSA, TRAÇO 1:2:8 (CIMENTO, CAL E AREIA), PREPARO MECÂNICO</t>
  </si>
  <si>
    <t>ED-50705</t>
  </si>
  <si>
    <t>ENCHIMENTO DE RASGO EM ALVENARIA/CONCRETO COM ARGAMASSA, DIÂMETROS DE 32MM A 50MM (1.1/4" A 2"), INCLUSIVE ARGAMASSA, TRAÇO 1:2:8 (CIMENTO, CAL E AREIA), PREPARO MECÂNICO</t>
  </si>
  <si>
    <t>ED-50706</t>
  </si>
  <si>
    <t>ENCHIMENTO DE RASGO EM ALVENARIA/CONCRETO COM ARGAMASSA, DIÂMETROS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</si>
  <si>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</si>
  <si>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</si>
  <si>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</si>
  <si>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</si>
  <si>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</si>
  <si>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</si>
  <si>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</si>
  <si>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</si>
  <si>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</si>
  <si>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</si>
  <si>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</si>
  <si>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</si>
  <si>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</si>
  <si>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</si>
  <si>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PREPARO MECÂNICO</t>
  </si>
  <si>
    <t>ED-8004</t>
  </si>
  <si>
    <t>COSTURA DE TRINCA COM GRAMPO, BARRA DE AÇO CA-60 Ø4,2MM, COMPRIMENTO TOTAL 40CM, ESPAÇAMENTO DE 15CM, INCLUSIVE CORTE, DOBRA E ARGAMASSA, TRAÇO 1:4 (CIMENTO E AREIA), PREPARO MECÂNICO</t>
  </si>
  <si>
    <t>ED-8003</t>
  </si>
  <si>
    <t>COSTURA DE TRINCA COM GRAMPO, BARRA DE AÇO CA-60 Ø4,2MM, COMPRIMENTO TOTAL 40CM, ESPAÇAMENTO DE 20CM, INCLUSIVE CORTE, DOBRA E ARGAMASSA, TRAÇO 1:4 (CIMENTO E AREIA), PREPARO MECÂNICO</t>
  </si>
  <si>
    <t>ED-50234</t>
  </si>
  <si>
    <t>COSTURA DE TRINCA COM GRAMPO, BARRA DE AÇO CA-60 Ø4,2MM, COMPRIMENTO TOTAL 40CM, ESPAÇAMENTO DE 30CM, INCLUSIVE CORTE, DOBRA E ARGAMASSA, TRAÇO 1:4 (CIMENTO E AREIA), PREPARO MECÂNICO</t>
  </si>
  <si>
    <t>ED-50236</t>
  </si>
  <si>
    <t>ENTELAMENTO CORRETIVO DE SUPERFÍCIE COM TRINCA POR RETRAÇÃO OU DILATAÇÃO, REVESTIDA COM ARGAMASSA DE CAL HIDRATADA, TRAÇO 1:3 (CAL E AREIA), PREPARO MANUAL, INCLUSIVE TELA DE POLIÉSTER ADESIVA COM REFORÇO CENTRAL, LARGURA DE 15CM</t>
  </si>
  <si>
    <t>ED-50237</t>
  </si>
  <si>
    <t>ENTELAMENTO PREVENTIVO DE SUPERFÍCIE SUJEITA A TRINCA, INCLUSIVE TELA DE POLIÉSTER ADESIVA SEM REFORÇO, LARGURA DE 25CM,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</si>
  <si>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</si>
  <si>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</si>
  <si>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</si>
  <si>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</si>
  <si>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</si>
  <si>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</si>
  <si>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</si>
  <si>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</si>
  <si>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</si>
  <si>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</si>
  <si>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</si>
  <si>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</si>
  <si>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</si>
  <si>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</si>
  <si>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</si>
  <si>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</si>
  <si>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</si>
  <si>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</si>
  <si>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</si>
  <si>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</si>
  <si>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</si>
  <si>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</si>
  <si>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</si>
  <si>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</si>
  <si>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</si>
  <si>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</si>
  <si>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</si>
  <si>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</si>
  <si>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</si>
  <si>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</si>
  <si>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</si>
  <si>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</si>
  <si>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</si>
  <si>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</si>
  <si>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</si>
  <si>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</si>
  <si>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</si>
  <si>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</si>
  <si>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</si>
  <si>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</si>
  <si>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</si>
  <si>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</si>
  <si>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</si>
  <si>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</si>
  <si>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</si>
  <si>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</si>
  <si>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</si>
  <si>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</si>
  <si>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</si>
  <si>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</si>
  <si>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</si>
  <si>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</si>
  <si>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</si>
  <si>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</si>
  <si>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</si>
  <si>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</si>
  <si>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</si>
  <si>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</si>
  <si>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</si>
  <si>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</si>
  <si>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</si>
  <si>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</si>
  <si>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</si>
  <si>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</si>
  <si>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</si>
  <si>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</si>
  <si>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</si>
  <si>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</si>
  <si>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</si>
  <si>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</si>
  <si>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FURO EM CONCRETO</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</si>
  <si>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</si>
  <si>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</si>
  <si>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</si>
  <si>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</si>
  <si>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</si>
  <si>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</si>
  <si>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</si>
  <si>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</si>
  <si>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</si>
  <si>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</si>
  <si>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</si>
  <si>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</si>
  <si>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</si>
  <si>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</si>
  <si>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</si>
  <si>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</si>
  <si>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</si>
  <si>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</si>
  <si>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</si>
  <si>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</si>
  <si>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</si>
  <si>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</si>
  <si>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</si>
  <si>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</si>
  <si>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URBANIZAÇÃO E OBRAS COMPLEMENTARES</t>
  </si>
  <si>
    <t>CALÇADA E PASSEIO</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</si>
  <si>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</si>
  <si>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</si>
  <si>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</si>
  <si>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</si>
  <si>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</si>
  <si>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</si>
  <si>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ED-50539</t>
  </si>
  <si>
    <t>PISO EM PEDRA PORTUGUESA, INCLUSIVE FORNECIMENTO, ARGAMASSA SECA, TIPO FAROFA COM PREPARO MECÂNICO, COM ASSENTAMENTO EM COLCHÃO DE AREIA E CIMENTO, ESPESSURA DE 6CM, REJUNTAMENTO E ACABAMENTO</t>
  </si>
  <si>
    <t>RAMPA DE ACESSO</t>
  </si>
  <si>
    <t>ED-51148</t>
  </si>
  <si>
    <t>RAMPA PARA ACESSO DE DEFICIENTE, EM CONCRETO SIMPLES FCK = 25 MPA, DESEMPENADA, COM PINTURA INDICATIVA, 02 DEMÃOS</t>
  </si>
  <si>
    <t>MURO DIVISÓRIO</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</si>
  <si>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</si>
  <si>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</si>
  <si>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</si>
  <si>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</si>
  <si>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</si>
  <si>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</si>
  <si>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</si>
  <si>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</si>
  <si>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</si>
  <si>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</si>
  <si>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</si>
  <si>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</si>
  <si>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</si>
  <si>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</si>
  <si>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</si>
  <si>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</si>
  <si>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</si>
  <si>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</si>
  <si>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</si>
  <si>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</si>
  <si>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</si>
  <si>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</si>
  <si>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</si>
  <si>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</si>
  <si>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</si>
  <si>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</si>
  <si>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</si>
  <si>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</si>
  <si>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ED-51139</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</si>
  <si>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</si>
  <si>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</si>
  <si>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</si>
  <si>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</si>
  <si>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</si>
  <si>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</si>
  <si>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</si>
  <si>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</si>
  <si>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</si>
  <si>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</si>
  <si>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</si>
  <si>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</si>
  <si>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</si>
  <si>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</si>
  <si>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</si>
  <si>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</si>
  <si>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</si>
  <si>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</si>
  <si>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</si>
  <si>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</si>
  <si>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</si>
  <si>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</si>
  <si>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</si>
  <si>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</si>
  <si>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</si>
  <si>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</si>
  <si>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</si>
  <si>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</si>
  <si>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</si>
  <si>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</si>
  <si>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</si>
  <si>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</si>
  <si>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</si>
  <si>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</si>
  <si>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</si>
  <si>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</si>
  <si>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</si>
  <si>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</si>
  <si>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</si>
  <si>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</si>
  <si>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</si>
  <si>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</si>
  <si>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</si>
  <si>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</si>
  <si>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</si>
  <si>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</si>
  <si>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</si>
  <si>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</si>
  <si>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</si>
  <si>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</si>
  <si>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</si>
  <si>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</si>
  <si>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</si>
  <si>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</si>
  <si>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</si>
  <si>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EQUIPAMENTO PARA PARQUE INFANTIL</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</si>
  <si>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</si>
  <si>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</si>
  <si>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</si>
  <si>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</si>
  <si>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</si>
  <si>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</si>
  <si>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</si>
  <si>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</si>
  <si>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</si>
  <si>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</si>
  <si>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</si>
  <si>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</si>
  <si>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</si>
  <si>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</si>
  <si>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ENVELOPAMENTO DE DUTO E ELETRODUTO</t>
  </si>
  <si>
    <t>ED-49334</t>
  </si>
  <si>
    <t>ENVELOPE DE CONCRETO PARA PROTEÇÃO DE TUBOS DE PVC ENTERRADO - CONCRETO TIPO A FCK = 13,5 MPA</t>
  </si>
  <si>
    <t>LIMPEZA DE OBRA</t>
  </si>
  <si>
    <t>LIMPEZA GERAL</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</si>
  <si>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</si>
  <si>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</si>
  <si>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</si>
  <si>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</si>
  <si>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</si>
  <si>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</si>
  <si>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</si>
  <si>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</si>
  <si>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</si>
  <si>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</si>
  <si>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</si>
  <si>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</si>
  <si>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</si>
  <si>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</si>
  <si>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ED-50266</t>
  </si>
  <si>
    <t>OBRAS VIÁRIAS</t>
  </si>
  <si>
    <t>ESTABILIZAÇÃO DE SOLO</t>
  </si>
  <si>
    <t>ED-50411</t>
  </si>
  <si>
    <t>GEOTÊXTIL NÃO TECIDO PARA ESTABILIZAÇÃO DE SOLOS</t>
  </si>
  <si>
    <t>PAVIMENTO INTERTRAVADO</t>
  </si>
  <si>
    <t>ED-9837</t>
  </si>
  <si>
    <t xml:space="preserve">APLICAÇÃO E REGULARIZAÇÃO DE COLCHÃO DE AREIA </t>
  </si>
  <si>
    <t>ED-51146</t>
  </si>
  <si>
    <t>EXECUÇÃO DE PAVIMENTO INTERTRAVADO ECOLÓGICO, ESPESSURA 6CM, FCK 35MPA, INCLUINDO FORNECIMENTO E TRANSPORTE DE TODOS OS MATERIAIS E COLCHÃO DE ASSENTAMENTO COM ESPESSURA 6CM</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</si>
  <si>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</si>
  <si>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</si>
  <si>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</si>
  <si>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</si>
  <si>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ED-50420</t>
  </si>
  <si>
    <t>EXECUÇÃO DE PAVIMENTO INTERTRAVADO, ESPESSURA 10CM, FCK 40MPA, INCLUINDO FORNECIMENTO E TRANSPORTE DE TODOS OS MATERIAIS E COLCHÃO DE ASSENTAMENTO COM ESPESSURA 6CM</t>
  </si>
  <si>
    <t>ED-50417</t>
  </si>
  <si>
    <t>EXECUÇÃO DE PAVIMENTO INTERTRAVADO, ESPESSURA 6CM, FCK 35MPA, INCLUINDO FORNECIMENTO E TRANSPORTE DE TODOS OS MATERIAIS E COLCHÃO DE ASSENTAMENTO COM ESPESSURA 6CM</t>
  </si>
  <si>
    <t>ED-50418</t>
  </si>
  <si>
    <t>PAVIMENTAÇÃO</t>
  </si>
  <si>
    <t>ED-50413</t>
  </si>
  <si>
    <t>ALVENARIA POLIÉDRICA, RETIRADA E REASSENTAMENTO SOBRE COXIM DE AREIA</t>
  </si>
  <si>
    <t>ED-50421</t>
  </si>
  <si>
    <t>ASSENTAMENTO DE MATA-BURRO DE CONCRETO</t>
  </si>
  <si>
    <t>ED-50416</t>
  </si>
  <si>
    <t>EXECUÇÃO DE PAVIMENTO INTERTRAVADO EM BLOCO SEXTAVADO, ESPESSURA 8CM, FCK 35MPA, INCLUINDO FORNECIMENTO E TRANSPORTE DE TODOS OS MATERIAIS E COLCHÃO DE ASSENTAMENTO COM ESPESSURA 6CM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</si>
  <si>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</si>
  <si>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</si>
  <si>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</si>
  <si>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</si>
  <si>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</si>
  <si>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</si>
  <si>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</si>
  <si>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</si>
  <si>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ENSECADEIRA</t>
  </si>
  <si>
    <t>ED-50423</t>
  </si>
  <si>
    <t>ENSECADEIRA INCLUSIVE RETIRADA DO MADEIRAMENTO , PAREDE DUPLA</t>
  </si>
  <si>
    <t>ED-50422</t>
  </si>
  <si>
    <t>ENSECADEIRA INCLUSIVE RETIRADA DO MADEIRAMENTO , PAREDE SIMPLES</t>
  </si>
  <si>
    <t>PONTE E TRAVESSIA</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</si>
  <si>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</si>
  <si>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</si>
  <si>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</si>
  <si>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</si>
  <si>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</si>
  <si>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</si>
  <si>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</si>
  <si>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</si>
  <si>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</si>
  <si>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</si>
  <si>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TxKM</t>
  </si>
  <si>
    <t>TRANSPORTES</t>
  </si>
  <si>
    <t>CARGA DE MATERIAL</t>
  </si>
  <si>
    <t>ED-51131</t>
  </si>
  <si>
    <t>CARGA MANUAL DE MATERIAL DE QUALQUER NATUREZA SOBRE CAMINHÃO, EXCLUSIVE TRANSPORTE</t>
  </si>
  <si>
    <t>ED-51132</t>
  </si>
  <si>
    <t>CARGA MECÂNICA DE MATERIAL DE QUALQUER NATUREZA SOBRE CAMINHÃO, EXCLUSIVE TRANSPORTE</t>
  </si>
  <si>
    <t>TRANSPORTE DE MATERIAL</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</si>
  <si>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</si>
  <si>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</si>
  <si>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</si>
  <si>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</si>
  <si>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</si>
  <si>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</si>
  <si>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</si>
  <si>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</si>
  <si>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</si>
  <si>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</si>
  <si>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</si>
  <si>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</si>
  <si>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</si>
  <si>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</si>
  <si>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</si>
  <si>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</si>
  <si>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</si>
  <si>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</si>
  <si>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</si>
  <si>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ED-51126</t>
  </si>
  <si>
    <t>TRANSPORTE DE MATERIAL DEMOLIDO EM CAÇAMBA (MUNICÍPIO: BELO HORIZONTE), EXCLUSIVE CARGA MANUAL OU MECÂNICA</t>
  </si>
  <si>
    <t>PROJETO PADRÃO ESCOLAR</t>
  </si>
  <si>
    <t>ALAMBRADO E MURO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</si>
  <si>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</si>
  <si>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</si>
  <si>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</si>
  <si>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</si>
  <si>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</si>
  <si>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</si>
  <si>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ESQUADRIA</t>
  </si>
  <si>
    <t>ED-50831</t>
  </si>
  <si>
    <t>ALÇAPÃO - EMPENA (60 cm x 100 cm) ESTRUTURA EM CHAPA METÁLICA, ASSENTADA. CONFORME PROJETO AMPLIAÇÃO ESQUADRIAS PADRÃO 5/2000</t>
  </si>
  <si>
    <t>ED-50830</t>
  </si>
  <si>
    <t>ALÇAPÃO (85,50 cm x 65,70 cm) ESTRUTURA EM CHAPA METÁLICA, ASSENTADA. CONFORME PROJETO AMPLIAÇÃO ESQUADRIAS PADRÃO 5/2000</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</si>
  <si>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</si>
  <si>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</si>
  <si>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</si>
  <si>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</si>
  <si>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</si>
  <si>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</si>
  <si>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</si>
  <si>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</si>
  <si>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</si>
  <si>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</si>
  <si>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</si>
  <si>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</si>
  <si>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</si>
  <si>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</si>
  <si>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</si>
  <si>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</si>
  <si>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</si>
  <si>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</si>
  <si>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</si>
  <si>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</si>
  <si>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</si>
  <si>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</si>
  <si>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</si>
  <si>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</si>
  <si>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</si>
  <si>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</si>
  <si>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</si>
  <si>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</si>
  <si>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</si>
  <si>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</si>
  <si>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</si>
  <si>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</si>
  <si>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</si>
  <si>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</si>
  <si>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</si>
  <si>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</si>
  <si>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</si>
  <si>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</si>
  <si>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</si>
  <si>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</si>
  <si>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</si>
  <si>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</si>
  <si>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</si>
  <si>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</si>
  <si>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</si>
  <si>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</si>
  <si>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</si>
  <si>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</si>
  <si>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</si>
  <si>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</si>
  <si>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</si>
  <si>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</si>
  <si>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</si>
  <si>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</si>
  <si>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</si>
  <si>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</si>
  <si>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</si>
  <si>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</si>
  <si>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</si>
  <si>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</si>
  <si>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</si>
  <si>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</si>
  <si>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</si>
  <si>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</si>
  <si>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</si>
  <si>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</si>
  <si>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</si>
  <si>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</si>
  <si>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</si>
  <si>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</si>
  <si>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</si>
  <si>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</si>
  <si>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</si>
  <si>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</si>
  <si>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</si>
  <si>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</si>
  <si>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</si>
  <si>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</si>
  <si>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</si>
  <si>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</si>
  <si>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</si>
  <si>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</si>
  <si>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</si>
  <si>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</si>
  <si>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</si>
  <si>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</si>
  <si>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</si>
  <si>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</si>
  <si>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</si>
  <si>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</si>
  <si>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</si>
  <si>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ED-50834</t>
  </si>
  <si>
    <t>ARMÁRIO SOB BANCADA LABORATÓRIO (0,52x0,71x7,05)+(0,52x0,71x3,05) EM ESTRUTURA DE MADEIRA E PORTAS EM COMPENSADO 20 MM, REVESTIDO EM LAMINADO MELAMÍNICO NAS DUAS FACES, CONFORME DETALHES PROJETO PADRÃO DER-MG</t>
  </si>
  <si>
    <t>ED-50859</t>
  </si>
  <si>
    <t>BLOCO ARMADO EM CONCRETO 20 MPa, INCLUSIVE LASTRO 5 CM EM CONCRETO MAGRO 9 MPa, FÔRMAS LATERAIS E DESFORMA</t>
  </si>
  <si>
    <t>ED-50860</t>
  </si>
  <si>
    <t>CINTA ARMADA EM CONCRETO 20 MPa, INCLUSIVE LASTRO 5 CM EM CONCRETO MAGRO 9 MPa, FÔRMAS LATERAIS E DESFORMA</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</si>
  <si>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</si>
  <si>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</si>
  <si>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</si>
  <si>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</si>
  <si>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</si>
  <si>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FÔRMA PLASTIFICADA, ESCORAMENTO E DESFORMA</t>
  </si>
  <si>
    <t>ED-50852</t>
  </si>
  <si>
    <t>ESCADA SOBRE O SOLO DEGRAUS APROXIMADAMENTE 50 X 16,5 CM</t>
  </si>
  <si>
    <t>ED-50847</t>
  </si>
  <si>
    <t>LAJE MACIÇA 15 CM DE CONCRETO 13,5 MPa COM ADITIVO IMPERMEABILIZANTE, ARMAÇÃO, FÔRMA , DESFORMA ( FUNDO CAIXA DÁGUA E COBERTURA)</t>
  </si>
  <si>
    <t>ED-50848</t>
  </si>
  <si>
    <t>LAJE 10 CM MACIÇA DE CONCRETO 20 MPa, COM ARMAÇÃO, FÔRMA RESINADA, ESCORAMENTO E DESFORMA</t>
  </si>
  <si>
    <t>ED-50849</t>
  </si>
  <si>
    <t>LAJE 8 CM MACIÇA DE CONCRETO 20MPa, COM ARMAÇÃO, FÔRMA RESINADA. ESCORAMENTO E DESFORMA</t>
  </si>
  <si>
    <t>ED-50845</t>
  </si>
  <si>
    <t>PAREDE 15 CM CONCRETO 20 MPa COM ADITIVO IMPERMEABILIZANTE, ARMAÇÃO, FÔRMA, DESFORMA (PAREDE DA CAIXA DÁGUA)</t>
  </si>
  <si>
    <t>ED-50842</t>
  </si>
  <si>
    <t>PILAR EM CONCRETO APARENTE 20 MPa, INCLUSIVE ARMAÇÃO, FÔRMA PLASTIFICADA E DESFORMA</t>
  </si>
  <si>
    <t>ED-50843</t>
  </si>
  <si>
    <t>PILARETE DE CONCRETO 17 X 20 CM CONCRETO 20 Mpa, APARENTE NA FACE EXTERNA , INCLUSIVE FORMA E AÇO, EM GUARDA - CORPO NAS CIRCULAÇÕES</t>
  </si>
  <si>
    <t>ED-50850</t>
  </si>
  <si>
    <t>VIGA DE 0,21 A 0,35 M DE LARGURA EM CONCRETO 20MPa, APARENTE, ARMAÇÃO, FÔRMA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</si>
  <si>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</si>
  <si>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</si>
  <si>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</si>
  <si>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</si>
  <si>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</si>
  <si>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</si>
  <si>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</si>
  <si>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</si>
  <si>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</si>
  <si>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</si>
  <si>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</si>
  <si>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</si>
  <si>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</si>
  <si>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</si>
  <si>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</si>
  <si>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</si>
  <si>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</si>
  <si>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</si>
  <si>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</si>
  <si>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</si>
  <si>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</si>
  <si>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</si>
  <si>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</si>
  <si>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</si>
  <si>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</si>
  <si>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</si>
  <si>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</si>
  <si>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</si>
  <si>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</si>
  <si>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</si>
  <si>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</si>
  <si>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</si>
  <si>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</si>
  <si>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</si>
  <si>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</si>
  <si>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</si>
  <si>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</si>
  <si>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</si>
  <si>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</si>
  <si>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</si>
  <si>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</si>
  <si>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</si>
  <si>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</si>
  <si>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</si>
  <si>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</si>
  <si>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</si>
  <si>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</si>
  <si>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</si>
  <si>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</si>
  <si>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</si>
  <si>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</si>
  <si>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</si>
  <si>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</si>
  <si>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</si>
  <si>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</si>
  <si>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</si>
  <si>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</si>
  <si>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</si>
  <si>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</si>
  <si>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RÉGUA PARA PROTEÇÃO DE PAREDE, LARGURA 10CM, EM MADEIRA, COM ACABAMENTO EM CANTO BOLEADO, EXCLUSIVE APLICAÇÃO DE VERNIZ, INCLUSIVE ACESSÓRIOS PARA FIXAÇÃO</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</si>
  <si>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</si>
  <si>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</si>
  <si>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</si>
  <si>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</si>
  <si>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</si>
  <si>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</si>
  <si>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</si>
  <si>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</si>
  <si>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</si>
  <si>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</si>
  <si>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</si>
  <si>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ED-50798</t>
  </si>
  <si>
    <t>JANELA BASCULANTE METÁLICA EM QUADRO CANTONEIRA 3/4"x 3/4" x 1/8" COM TELA MOSQUITEIRO - PADRÃO SEDS</t>
  </si>
  <si>
    <t>ED-50805</t>
  </si>
  <si>
    <t>JANELA EM GRADE - PADRÃO SEDS</t>
  </si>
  <si>
    <t>ED-50806</t>
  </si>
  <si>
    <t>JANELA EM GRADE DE FERRO EM BARRAS TRANSVERSAIS DE FERRO CHATO SAE 1045 2" x 5/16" - PADRÃO SEDS</t>
  </si>
  <si>
    <t>ED-50795</t>
  </si>
  <si>
    <t>JANELA EM GRADE E TELA - PADRÃO SEDS</t>
  </si>
  <si>
    <t>ED-50810</t>
  </si>
  <si>
    <t>JANELA TIPO VENEZIANA EM CHAPA 14 - PADRÃO SEDS</t>
  </si>
  <si>
    <t>ED-50800</t>
  </si>
  <si>
    <t>JANELA VENEZIANA FIXA EM CHAPA 14 - PADRÃO SEDS</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</si>
  <si>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</si>
  <si>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</si>
  <si>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</si>
  <si>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</si>
  <si>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</si>
  <si>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PORTA DE ABRIR EM BARRAS TRANSVERSAIS DE FERRO CHATO SAE 1045 2" x 5/16" REVESTIDA EM CHAPA 14 SAE 1020 - PADRÃO SEDS</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</si>
  <si>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</si>
  <si>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</si>
  <si>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</si>
  <si>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</si>
  <si>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</si>
  <si>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</si>
  <si>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</si>
  <si>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</si>
  <si>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</si>
  <si>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</si>
  <si>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</si>
  <si>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</si>
  <si>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</si>
  <si>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</si>
  <si>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</si>
  <si>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</si>
  <si>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</si>
  <si>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</si>
  <si>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</si>
  <si>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</si>
  <si>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</si>
  <si>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</si>
  <si>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</si>
  <si>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</si>
  <si>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</si>
  <si>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</si>
  <si>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</si>
  <si>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</si>
  <si>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ED-50821</t>
  </si>
  <si>
    <t>S1- SETEIRA EM CHAPA 95 X 12 CM - PADRÃO SEDS</t>
  </si>
  <si>
    <t>ED-50822</t>
  </si>
  <si>
    <t>S2 - SETEIRA EM CHAPA 115 X 12 CM - PADRÀO SEDS</t>
  </si>
  <si>
    <t>ED-50823</t>
  </si>
  <si>
    <t>S3 - JANELA DE GRADE DE SETEIRA FIXA 80 X 12 CM - PADRÃO SEDS</t>
  </si>
  <si>
    <t>ED-29253</t>
  </si>
  <si>
    <t>TRAVA DE SEGURANÇA, INSTALADA EM ALVENARIA, CONFORME CADERNO DE PROJETO PADRÃO PENITENCIÁRIA-MG (DETALHE E5), INCLUSIVE INSTALAÇÃO E PINTURA ESMALTE SINTÉTICO EM SUPERFÍCIES GALVANIZADAS, DUAS (2) DEMÃOS COM UMA (1) DEMÃO DE FUNDO ANTICORROSIVO</t>
  </si>
  <si>
    <t>ED-50792</t>
  </si>
  <si>
    <t>GUARDA-CORPO - PADRÃO SEDS</t>
  </si>
  <si>
    <t>ED-50789</t>
  </si>
  <si>
    <t>BELICHE SIMPLES, EXCETO ESCADA - PADRÃO SEDS</t>
  </si>
  <si>
    <t>ED-50790</t>
  </si>
  <si>
    <t>CAMA INDIVIDUAL - D5-A - PADRÃO SEDS</t>
  </si>
  <si>
    <t>ED-50793</t>
  </si>
  <si>
    <t>ESCADA PARA BELICHE - PADRÃO SEDS</t>
  </si>
  <si>
    <t>ED-50817</t>
  </si>
  <si>
    <t>MESA DE CABECEIRA EM CONCRETO, EXCETO BANCO DE CONCRETO E PINTURA - D6-A - PADRÃO SEDS</t>
  </si>
  <si>
    <t>ED-50816</t>
  </si>
  <si>
    <t>MESA DE CABECEIRA EM CONCRETO, EXCETO PINTURA - D6 - PADRÃO SEDS</t>
  </si>
  <si>
    <t>ED-50819</t>
  </si>
  <si>
    <t>PRATELEIRA DE CONCRETO, ACABAMENTO NATADO VERDE L = 40 CM - PADRÃO SEDS</t>
  </si>
  <si>
    <t>ED-50820</t>
  </si>
  <si>
    <t>PRATELEIRA DE CONCRETO COM DRAMIX, L = 40 CM COM APOIO EM METALON</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</si>
  <si>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</si>
  <si>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</si>
  <si>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</si>
  <si>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</si>
  <si>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</si>
  <si>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</si>
  <si>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</si>
  <si>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</si>
  <si>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</si>
  <si>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</si>
  <si>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</si>
  <si>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ED-50812</t>
  </si>
  <si>
    <t>GRELHA METÁLICA 20 X 20 CM - PADRÃO SEDS</t>
  </si>
  <si>
    <t>307 - AUX-001  - COMPOSIÇÕES AUXILIARES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</si>
  <si>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</si>
  <si>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</si>
  <si>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</si>
  <si>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</si>
  <si>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</si>
  <si>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</si>
  <si>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</si>
  <si>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</si>
  <si>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</si>
  <si>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</si>
  <si>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</si>
  <si>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</si>
  <si>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</si>
  <si>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</si>
  <si>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</si>
  <si>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</si>
  <si>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</si>
  <si>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</si>
  <si>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</si>
  <si>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</si>
  <si>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</si>
  <si>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</si>
  <si>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</si>
  <si>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</si>
  <si>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</si>
  <si>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</si>
  <si>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</si>
  <si>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</si>
  <si>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</si>
  <si>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</si>
  <si>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</si>
  <si>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</si>
  <si>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</si>
  <si>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</si>
  <si>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</si>
  <si>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</si>
  <si>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</si>
  <si>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</si>
  <si>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</si>
  <si>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</si>
  <si>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</si>
  <si>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</si>
  <si>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</si>
  <si>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</si>
  <si>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</si>
  <si>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</si>
  <si>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</si>
  <si>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</si>
  <si>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</si>
  <si>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</si>
  <si>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</si>
  <si>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</si>
  <si>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</si>
  <si>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</si>
  <si>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</si>
  <si>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</si>
  <si>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</si>
  <si>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</si>
  <si>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</si>
  <si>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</si>
  <si>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</si>
  <si>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</si>
  <si>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</si>
  <si>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</si>
  <si>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</si>
  <si>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</si>
  <si>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</si>
  <si>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</si>
  <si>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</si>
  <si>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</si>
  <si>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</si>
  <si>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</si>
  <si>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</si>
  <si>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</si>
  <si>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</si>
  <si>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</si>
  <si>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</si>
  <si>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</si>
  <si>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</si>
  <si>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</si>
  <si>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</si>
  <si>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</si>
  <si>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</si>
  <si>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</si>
  <si>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</si>
  <si>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</si>
  <si>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</si>
  <si>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</si>
  <si>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</si>
  <si>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</si>
  <si>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</si>
  <si>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</si>
  <si>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</si>
  <si>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</si>
  <si>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</si>
  <si>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</si>
  <si>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</si>
  <si>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</si>
  <si>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</si>
  <si>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</si>
  <si>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</si>
  <si>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</si>
  <si>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</si>
  <si>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</si>
  <si>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</si>
  <si>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</si>
  <si>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</si>
  <si>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</si>
  <si>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</si>
  <si>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</si>
  <si>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</si>
  <si>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MÃO DE OBRA COM ENCARGOS COMPLEMENTARES</t>
  </si>
  <si>
    <t>OFICIAL E AJUDANTE</t>
  </si>
  <si>
    <t>ED-50360</t>
  </si>
  <si>
    <t>AJUDANTE DE ARMADOR COM ENCARGOS COMPLEMENTARES</t>
  </si>
  <si>
    <t>hora</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</si>
  <si>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</si>
  <si>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</si>
  <si>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</si>
  <si>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</si>
  <si>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</si>
  <si>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</si>
  <si>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</si>
  <si>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</si>
  <si>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</si>
  <si>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</si>
  <si>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</si>
  <si>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</si>
  <si>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</si>
  <si>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</si>
  <si>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ED-21774</t>
  </si>
  <si>
    <t>ALMOXARIFE COM ENCARGOS COMPLEMENTARES</t>
  </si>
  <si>
    <t>ED-21779</t>
  </si>
  <si>
    <t>APONTADOR OU APROPRIADOR DE MAO DE OBRA COM ENCARGOS COMPLEMENTARES</t>
  </si>
  <si>
    <t>ED-50375</t>
  </si>
  <si>
    <t>ARMADOR COM ENCARGOS COMPLEMENTARES</t>
  </si>
  <si>
    <t>ED-21775</t>
  </si>
  <si>
    <t>AUXILIAR DE ALMOXARIFE COM ENCARGOS COMPLEMENTARES</t>
  </si>
  <si>
    <t>ED-28562</t>
  </si>
  <si>
    <t>AUXILIAR DE TOPÓGRAFO COM ENCARGOS COMPLEMENTARES</t>
  </si>
  <si>
    <t>ED-50369</t>
  </si>
  <si>
    <t>AZULEJISTA COM ENCARGOS COMPLEMENTARES</t>
  </si>
  <si>
    <t>ED-50374</t>
  </si>
  <si>
    <t>BOMBEIRO/ENCANADOR COM ENCARGOS COMPLEMENTARES</t>
  </si>
  <si>
    <t>ED-50370</t>
  </si>
  <si>
    <t>CALCETEIRO COM ENCARGOS COMPLEMENTARES</t>
  </si>
  <si>
    <t>ED-50371</t>
  </si>
  <si>
    <t>CARPINTEIRO DE ESQUADRIA COM ENCARGOS COMPLEMENTARES</t>
  </si>
  <si>
    <t>ED-50372</t>
  </si>
  <si>
    <t>CARPINTEIRO DE FORMA COM ENCARGOS COMPLEMENTARES</t>
  </si>
  <si>
    <t>ED-50373</t>
  </si>
  <si>
    <t>ELETRICISTA COM ENCARGOS COMPLEMENTARES</t>
  </si>
  <si>
    <t>ED-21776</t>
  </si>
  <si>
    <t>ENCARREGADO GERAL DE OBRAS COM ENCARGOS COMPLEMENTARES</t>
  </si>
  <si>
    <t>ED-21769</t>
  </si>
  <si>
    <t>ENGENHEIRO CIVIL DE OBRA JÚNIOR COM ENCARGOS COMPLEMENTARES</t>
  </si>
  <si>
    <t>ED-21770</t>
  </si>
  <si>
    <t>ENGENHEIRO CIVIL DE OBRA PLENO COM ENCARGOS COMPLEMENTARES</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</si>
  <si>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</si>
  <si>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</si>
  <si>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</si>
  <si>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</si>
  <si>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</si>
  <si>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</si>
  <si>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</si>
  <si>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</si>
  <si>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</si>
  <si>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</si>
  <si>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</si>
  <si>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</si>
  <si>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</si>
  <si>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</si>
  <si>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</si>
  <si>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</si>
  <si>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</si>
  <si>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</si>
  <si>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</si>
  <si>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</si>
  <si>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ED-21778</t>
  </si>
  <si>
    <t>MESTRE DE OBRAS COM ENCARGOS COMPLEMENTARES</t>
  </si>
  <si>
    <t>ED-50380</t>
  </si>
  <si>
    <t>MONTADOR COM ENCARGOS COMPLEMENTARES</t>
  </si>
  <si>
    <t>ED-8501</t>
  </si>
  <si>
    <t>OPERADOR DE BETONEIRA ESTACIONÁRIA COM ENCARGOS COMPLEMENTARES</t>
  </si>
  <si>
    <t>ED-50381</t>
  </si>
  <si>
    <t>PEDREIRO COM ENCARGOS COMPLEMENTARES</t>
  </si>
  <si>
    <t>ED-50382</t>
  </si>
  <si>
    <t>PINTOR COM ENCARGOS COMPLEMENTARES</t>
  </si>
  <si>
    <t>ED-50383</t>
  </si>
  <si>
    <t>POCEIRO COM ENCARGOS COMPLEMENTARES</t>
  </si>
  <si>
    <t>ED-50384</t>
  </si>
  <si>
    <t>RASPADOR COM ENCARGOS COMPLEMENTARES</t>
  </si>
  <si>
    <t>ED-7607</t>
  </si>
  <si>
    <t>RASTELEIRO COM ENCARGOS COMPLEMENTARES</t>
  </si>
  <si>
    <t>ED-50368</t>
  </si>
  <si>
    <t>REJUNTADOR COM ENCARGOS COMPLEMENTARES</t>
  </si>
  <si>
    <t>ED-7830</t>
  </si>
  <si>
    <t>SERRALHEIRO COM ENCARGOS COMPLEMENTARES</t>
  </si>
  <si>
    <t>ED-50367</t>
  </si>
  <si>
    <t>SERVENTE COM ENCARGOS COMPLEMENTARES</t>
  </si>
  <si>
    <t>ED-50385</t>
  </si>
  <si>
    <t>TAQUEIRO COM ENCARGOS COMPLEMENTARES</t>
  </si>
  <si>
    <t>ED-21777</t>
  </si>
  <si>
    <t>TÉCNICO EM SEGURANÇA DO TRABALHO COM ENCARGOS COMPLEMENTARES</t>
  </si>
  <si>
    <t>ED-50386</t>
  </si>
  <si>
    <t>TELHADISTA COM ENCARGOS COMPLEMENTARES</t>
  </si>
  <si>
    <t>ED-28561</t>
  </si>
  <si>
    <t>TOPÓGRAFO COM ENCARGOS COMPLEMENTARES</t>
  </si>
  <si>
    <t>ED-9199</t>
  </si>
  <si>
    <t>VIDRACEIRO COM ENCARGOS COMPLEMENTARES</t>
  </si>
  <si>
    <t>ED-29739</t>
  </si>
  <si>
    <t>VIGIA DIURNO COM ENCARGOS COMPLEMENTARES</t>
  </si>
  <si>
    <t>ED-21780</t>
  </si>
  <si>
    <t>VIGIA NOTURNO COM ENCARGOS COMPLEMENTARES</t>
  </si>
  <si>
    <t xml:space="preserve">
TABELA REFERENCIAL DE PREÇOS UNITÁRIOS PARA OBRAS RODOVIÁRIAS
</t>
  </si>
  <si>
    <t>TABELA REFERENCIAL DE PREÇOS UNITÁRIOS PARA OBRAS RODOVIÁRIAS</t>
  </si>
  <si>
    <t>Consultoria</t>
  </si>
  <si>
    <t>RO-44617</t>
  </si>
  <si>
    <t>Apoio Logístico - Veículo 1.0 Turbo ou similar, com motorista</t>
  </si>
  <si>
    <t>RO-44124</t>
  </si>
  <si>
    <t>Apoio Logístico - Veículo 1.0 Turbo ou similar, sem motorista</t>
  </si>
  <si>
    <t>Terraplenagem</t>
  </si>
  <si>
    <t>RO-40239</t>
  </si>
  <si>
    <t>Apiloamento de fundo de valas</t>
  </si>
  <si>
    <t>RO-40199</t>
  </si>
  <si>
    <t>Carga, transporte e descarga de material de 1ª categoria, com caminhão. Distância média de transporte  de 201 a 400 m</t>
  </si>
  <si>
    <t>RO-40201</t>
  </si>
  <si>
    <t>Carga, transporte e descarga de material de 1ª categoria, com caminhão. Distância média de transporte  de 601 a 800 m</t>
  </si>
  <si>
    <t>RO-40198</t>
  </si>
  <si>
    <t>Carga, transporte e descarga de material de 1ª categoria, com caminhão. Distância média de transporte &lt;= 200 m</t>
  </si>
  <si>
    <t>RO-43681</t>
  </si>
  <si>
    <t>Carga, transporte e descarga de material de 1ª categoria, com caminhão. Distância média de transporte de 2.001 a 2.500 m</t>
  </si>
  <si>
    <t>RO-40202</t>
  </si>
  <si>
    <t>Carga, transporte e descarga de material de 1ª categoria, com caminhão. Distância média de transporte de 801 a 1.000 m</t>
  </si>
  <si>
    <t>RO-40200</t>
  </si>
  <si>
    <t>Carga ,transporte e descarga de material de 1ª categoria, com caminhão. Distância média de transporte 401 a 600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</si>
  <si>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</si>
  <si>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</si>
  <si>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</si>
  <si>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</si>
  <si>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</si>
  <si>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</si>
  <si>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</si>
  <si>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</si>
  <si>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RO-43886</t>
  </si>
  <si>
    <t>Carga, transporte e descarga de material de 1ª categoria, com caminhão.Distância média de transporte de 2.501 a 3.000  m</t>
  </si>
  <si>
    <t>RO-43394</t>
  </si>
  <si>
    <t>Carga, transporte e descarga de material de 1ª categoria, com caminhão.Distância média de transporte 1.001 a 1.200 m</t>
  </si>
  <si>
    <t>RO-40252</t>
  </si>
  <si>
    <t>Compactação de aterro a 100% do proctor intermediário</t>
  </si>
  <si>
    <t>RO-40253</t>
  </si>
  <si>
    <t>Compactação de aterro a 100% proctor internormal (150%proctor normal)</t>
  </si>
  <si>
    <t>RO-40251</t>
  </si>
  <si>
    <t>Compactação de aterro a 100% proctor normal</t>
  </si>
  <si>
    <t>RO-40254</t>
  </si>
  <si>
    <t>Compactação de aterro a 100% proctor normal com interferência de filtro vertical</t>
  </si>
  <si>
    <t>RO-40255</t>
  </si>
  <si>
    <t>Compactação de aterro a 100% proctor normal, com interferência de solo envelopado</t>
  </si>
  <si>
    <t>RO-40249</t>
  </si>
  <si>
    <t>Compactação de aterro a 95% proctor normal</t>
  </si>
  <si>
    <t>RO-40241</t>
  </si>
  <si>
    <t>Compactação de bota-fora a 80% proctor normal</t>
  </si>
  <si>
    <t>RO-40238</t>
  </si>
  <si>
    <t>Compactação manual de aterros</t>
  </si>
  <si>
    <t>RO-43420</t>
  </si>
  <si>
    <t>Corte de árvore nativa com moto-serra   Ø &gt;= 0,30m - acima de 1.000 unidades (incluindo, desgalhamento, corte em toras e empilhamento)</t>
  </si>
  <si>
    <t>RO-43419</t>
  </si>
  <si>
    <t>Corte de árvore nativa com moto-serra  0,15m =&lt; Ø &lt; 0,30m - acima de 1.000 unidades (incluindo, desgalhamento, corte em toras e empilhamento)</t>
  </si>
  <si>
    <t>RO-40108</t>
  </si>
  <si>
    <t>Corte de árvore nativa com moto-serra  0,15m =&lt; Ø &lt; 0,30m - até 1.000 unidades (incluindo, desgalhamento, corte em toras e empilhamento)</t>
  </si>
  <si>
    <t>RO-42488</t>
  </si>
  <si>
    <t>Corte de árvore nativa com moto-serra Ø &gt;= 0,30m - até 1.000 unidades (incluindo, desgalhamento, corte em toras e empilhamento)</t>
  </si>
  <si>
    <t>RO-40222</t>
  </si>
  <si>
    <t>Demolição de muro de arrimo em gabião</t>
  </si>
  <si>
    <t>RO-43333</t>
  </si>
  <si>
    <t>Desmatamento, destocamento e limpeza de árvores, arbustos e vegetação rasteira. (execução na espessura de até 30cm, incluindo remanejamento para fora da linha de offsets e acerto do material)</t>
  </si>
  <si>
    <t>RO-40229</t>
  </si>
  <si>
    <t>Enrocamento de pedra de mão jogada (Execução incluindo o fornecimento de todos os materiais)</t>
  </si>
  <si>
    <t>RO-40242</t>
  </si>
  <si>
    <t>Escalonamento de taludes de aterro</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</si>
  <si>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</si>
  <si>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</si>
  <si>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</si>
  <si>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</si>
  <si>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</si>
  <si>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</si>
  <si>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</si>
  <si>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</si>
  <si>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</si>
  <si>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</si>
  <si>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</si>
  <si>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</si>
  <si>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</si>
  <si>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</si>
  <si>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</si>
  <si>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</si>
  <si>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</si>
  <si>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</si>
  <si>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</si>
  <si>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</si>
  <si>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</si>
  <si>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</si>
  <si>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</si>
  <si>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</si>
  <si>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RO-40149</t>
  </si>
  <si>
    <t>Escavação, carga, descarga, espalhamento e transporte de material de 1ª categoria, com caminhão. Distância média de transporte  de 201 a 400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</si>
  <si>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</si>
  <si>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</si>
  <si>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</si>
  <si>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</si>
  <si>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</si>
  <si>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</si>
  <si>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</si>
  <si>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</si>
  <si>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</si>
  <si>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</si>
  <si>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</si>
  <si>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</si>
  <si>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</si>
  <si>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</si>
  <si>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</si>
  <si>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</si>
  <si>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</si>
  <si>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</si>
  <si>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</si>
  <si>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</si>
  <si>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RO-40162</t>
  </si>
  <si>
    <t>Escavação, carga, descarga, espalhamento e transporte de material de 2ª. categoria com caminhão. Distância média de transporte  &lt;= 200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</si>
  <si>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</si>
  <si>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</si>
  <si>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</si>
  <si>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</si>
  <si>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</si>
  <si>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</si>
  <si>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</si>
  <si>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</si>
  <si>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</si>
  <si>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</si>
  <si>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</si>
  <si>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</si>
  <si>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RO-40163</t>
  </si>
  <si>
    <t>Escavação, carga, descarga, espalhamento e transporte de material de 2ª. categoria com caminhão. Distância média de transporte  de 201 a 400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</si>
  <si>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</si>
  <si>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</si>
  <si>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</si>
  <si>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</si>
  <si>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</si>
  <si>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</si>
  <si>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</si>
  <si>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</si>
  <si>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</si>
  <si>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</si>
  <si>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RO-42329</t>
  </si>
  <si>
    <t>Escavação, carga, descarga, espalhamento e transporte de material de 3ª. categoria . Distância média de transporte  de 2.501 a 3.000 m</t>
  </si>
  <si>
    <t>RO-40182</t>
  </si>
  <si>
    <t>Escavação, carga, descarga, espalhamento e transporte de material de 3ª categoria. Distância média de transporte  &lt;= 200 m</t>
  </si>
  <si>
    <t>RO-41777</t>
  </si>
  <si>
    <t>Escavação, carga, descarga, espalhamento e transporte de material de 3ª categoria. Distância média de transporte  de 1.001 a 1.200 m</t>
  </si>
  <si>
    <t>RO-40183</t>
  </si>
  <si>
    <t>Escavação, carga, descarga, espalhamento e transporte de material de 3ª categoria. Distância média de transporte  de 201 a 400 m</t>
  </si>
  <si>
    <t>RO-42330</t>
  </si>
  <si>
    <t>Escavação, carga, descarga, espalhamento e transporte de material de 3ª. categoria. Distância média de transporte  de 3.001 a 4.000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</si>
  <si>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</si>
  <si>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</si>
  <si>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</si>
  <si>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</si>
  <si>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</si>
  <si>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</si>
  <si>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</si>
  <si>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</si>
  <si>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</si>
  <si>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</si>
  <si>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</si>
  <si>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</si>
  <si>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</si>
  <si>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</si>
  <si>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RO-41776</t>
  </si>
  <si>
    <t>Escavação, carga, descarga, espalhamento e transporte de material de 3ª categoria. Distância média de transporte de 801 a 1.000 m</t>
  </si>
  <si>
    <t>RO-40192</t>
  </si>
  <si>
    <t>Escavação e carga com trator e carregadeira (material de 1ª categoria)</t>
  </si>
  <si>
    <t>RO-40193</t>
  </si>
  <si>
    <t>Escavação e transporte com trator  de material de 2ª categoria.Distância média de transporte &lt;=50 m</t>
  </si>
  <si>
    <t>RO-40194</t>
  </si>
  <si>
    <t>Escavação e transporte com trator de material de 1ª categoria.Distância média de transporte &lt;= 50 m</t>
  </si>
  <si>
    <t>RO-40217</t>
  </si>
  <si>
    <t>Escavação em material de 3ª categoria com esgotamento de àgua</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</si>
  <si>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</si>
  <si>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</si>
  <si>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</si>
  <si>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</si>
  <si>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</si>
  <si>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</si>
  <si>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RO-40218</t>
  </si>
  <si>
    <t>Escavação mecânica de valas em material de 1ª categoria (Execução, incluindo remoção para fora do leito estradal)</t>
  </si>
  <si>
    <t>RO-40215</t>
  </si>
  <si>
    <t>Escavação mecânica de valas em material de 1ª e 2ª categoria (Execução, incluindo remoção para fora do leito estradal)</t>
  </si>
  <si>
    <t>RO-40219</t>
  </si>
  <si>
    <t>Escavação mecânica de valas em material de 2ª categoria (Execução, incluindo remoção para fora do leito estradal)</t>
  </si>
  <si>
    <t>RO-40220</t>
  </si>
  <si>
    <t>Escavação mecânica de valas em rocha (Execução, incluindo remoção para fora do leito estradal)</t>
  </si>
  <si>
    <t>RO-42263</t>
  </si>
  <si>
    <t>Espalhamento de material em bota-fora</t>
  </si>
  <si>
    <t>RO-40231</t>
  </si>
  <si>
    <t>Gabião tipo colchão reno espessura = 0,30 m, tela  revestida com  PVC (Execução, incluindo fornecimento de todos os materiais)</t>
  </si>
  <si>
    <t>RO-40230</t>
  </si>
  <si>
    <t>Muro de arrimo em gabião caixa, tela galvanizada (Execução, incluindo fornecimento de todos os materiais)</t>
  </si>
  <si>
    <t>RO-40221</t>
  </si>
  <si>
    <t>Muro de arrimo em gabião caixa, tela revestida com PVC (Execução, incluindo fornecimento de todos os materiais)</t>
  </si>
  <si>
    <t>RO-40233</t>
  </si>
  <si>
    <t>Muro de arrimo em rip-rap, com enchimento de areia e cimento. Traço - 1:10 (execução, incluindo fornecimento e transporte de todos os materiais)</t>
  </si>
  <si>
    <t>RO-40232</t>
  </si>
  <si>
    <t>Muro de arrimo em rip-rap (vegetativo)</t>
  </si>
  <si>
    <t>RO-40240</t>
  </si>
  <si>
    <t>Patrolamento (Reconformação mecânica da plataforma)</t>
  </si>
  <si>
    <t>RO-40114</t>
  </si>
  <si>
    <t>Raspagem e limpeza de vegetação com regularização do terreno</t>
  </si>
  <si>
    <t>RO-40234</t>
  </si>
  <si>
    <t>Reaterro e compactação manual de vala</t>
  </si>
  <si>
    <t>RO-40118</t>
  </si>
  <si>
    <t>Remoção, transporte e espalhamento de solo mole. Distância média de transporte  &lt;= 200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</si>
  <si>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</si>
  <si>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</si>
  <si>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</si>
  <si>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</si>
  <si>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</si>
  <si>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</si>
  <si>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</si>
  <si>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</si>
  <si>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</si>
  <si>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</si>
  <si>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</si>
  <si>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</si>
  <si>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</si>
  <si>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</si>
  <si>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RO-43144</t>
  </si>
  <si>
    <t>Remoção, transporte e espalhamento de solo mole. Distância média de transporte de 3.001 a 4.000 m</t>
  </si>
  <si>
    <t>RO-40210</t>
  </si>
  <si>
    <t>Revestimento primário (Execução, incluindo escavação, carga, descarga, espalhamento e compactação do material)</t>
  </si>
  <si>
    <t>Drenagem</t>
  </si>
  <si>
    <t>RO-42910</t>
  </si>
  <si>
    <t>Bacia de acumulação tipo I - A (Jusante de saídas d'água e valetas de proteção)</t>
  </si>
  <si>
    <t>RO-42379</t>
  </si>
  <si>
    <t>Bacia de acumulação tipo I (Jusante de saídas d'água e valetas de proteção)</t>
  </si>
  <si>
    <t>RO-42911</t>
  </si>
  <si>
    <t>Bacia de acumulação tipo II - A (Jusante de bueiros de greide)</t>
  </si>
  <si>
    <t>RO-42380</t>
  </si>
  <si>
    <t>Bacia de acumulação tipo II (Jusante de bueiros de greide)</t>
  </si>
  <si>
    <t>RO-40472</t>
  </si>
  <si>
    <t>Bueiro duplo celular de concreto Padrão DER/MG.  Para altura de aterro de 5,10 a 10,00 m. BDCC (2,50 x 2,00)m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</si>
  <si>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</si>
  <si>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</si>
  <si>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</si>
  <si>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</si>
  <si>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</si>
  <si>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</si>
  <si>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</si>
  <si>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</si>
  <si>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</si>
  <si>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</si>
  <si>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</si>
  <si>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</si>
  <si>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</si>
  <si>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</si>
  <si>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</si>
  <si>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</si>
  <si>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</si>
  <si>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</si>
  <si>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</si>
  <si>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</si>
  <si>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</si>
  <si>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</si>
  <si>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</si>
  <si>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</si>
  <si>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</si>
  <si>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</si>
  <si>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</si>
  <si>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</si>
  <si>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</si>
  <si>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</si>
  <si>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</si>
  <si>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</si>
  <si>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</si>
  <si>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</si>
  <si>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</si>
  <si>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</si>
  <si>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</si>
  <si>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</si>
  <si>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</si>
  <si>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</si>
  <si>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</si>
  <si>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</si>
  <si>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</si>
  <si>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</si>
  <si>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</si>
  <si>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</si>
  <si>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</si>
  <si>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</si>
  <si>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</si>
  <si>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</si>
  <si>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</si>
  <si>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</si>
  <si>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</si>
  <si>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</si>
  <si>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</si>
  <si>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</si>
  <si>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</si>
  <si>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</si>
  <si>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</si>
  <si>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</si>
  <si>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</si>
  <si>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</si>
  <si>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</si>
  <si>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</si>
  <si>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</si>
  <si>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</si>
  <si>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</si>
  <si>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</si>
  <si>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</si>
  <si>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</si>
  <si>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</si>
  <si>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</si>
  <si>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</si>
  <si>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</si>
  <si>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</si>
  <si>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</si>
  <si>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</si>
  <si>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</si>
  <si>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</si>
  <si>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</si>
  <si>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</si>
  <si>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</si>
  <si>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</si>
  <si>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</si>
  <si>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</si>
  <si>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</si>
  <si>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</si>
  <si>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</si>
  <si>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</si>
  <si>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</si>
  <si>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</si>
  <si>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</si>
  <si>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</si>
  <si>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</si>
  <si>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</si>
  <si>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</si>
  <si>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</si>
  <si>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</si>
  <si>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</si>
  <si>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</si>
  <si>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</si>
  <si>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</si>
  <si>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</si>
  <si>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</si>
  <si>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</si>
  <si>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</si>
  <si>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</si>
  <si>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</si>
  <si>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</si>
  <si>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</si>
  <si>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</si>
  <si>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</si>
  <si>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</si>
  <si>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</si>
  <si>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</si>
  <si>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</si>
  <si>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</si>
  <si>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</si>
  <si>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</si>
  <si>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</si>
  <si>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</si>
  <si>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</si>
  <si>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</si>
  <si>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</si>
  <si>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</si>
  <si>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</si>
  <si>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</si>
  <si>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</si>
  <si>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</si>
  <si>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</si>
  <si>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</si>
  <si>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</si>
  <si>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</si>
  <si>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</si>
  <si>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</si>
  <si>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</si>
  <si>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</si>
  <si>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</si>
  <si>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</si>
  <si>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</si>
  <si>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</si>
  <si>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</si>
  <si>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</si>
  <si>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</si>
  <si>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</si>
  <si>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</si>
  <si>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</si>
  <si>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</si>
  <si>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</si>
  <si>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</si>
  <si>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</si>
  <si>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</si>
  <si>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</si>
  <si>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</si>
  <si>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</si>
  <si>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</si>
  <si>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</si>
  <si>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</si>
  <si>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RO-40354</t>
  </si>
  <si>
    <t>Bueiro simples celular de concreto Padrão DER/MG. Para altura de aterro de 0 a 5,00 m. BSCC (1,00 x 1,00)m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</si>
  <si>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</si>
  <si>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</si>
  <si>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</si>
  <si>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</si>
  <si>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</si>
  <si>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</si>
  <si>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</si>
  <si>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</si>
  <si>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</si>
  <si>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</si>
  <si>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</si>
  <si>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</si>
  <si>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</si>
  <si>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</si>
  <si>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</si>
  <si>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</si>
  <si>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</si>
  <si>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</si>
  <si>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</si>
  <si>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</si>
  <si>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</si>
  <si>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</si>
  <si>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</si>
  <si>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</si>
  <si>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</si>
  <si>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</si>
  <si>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</si>
  <si>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</si>
  <si>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</si>
  <si>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</si>
  <si>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</si>
  <si>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</si>
  <si>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</si>
  <si>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</si>
  <si>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</si>
  <si>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</si>
  <si>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</si>
  <si>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</si>
  <si>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</si>
  <si>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</si>
  <si>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</si>
  <si>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</si>
  <si>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</si>
  <si>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</si>
  <si>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</si>
  <si>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</si>
  <si>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</si>
  <si>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</si>
  <si>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</si>
  <si>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</si>
  <si>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</si>
  <si>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</si>
  <si>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</si>
  <si>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</si>
  <si>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</si>
  <si>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</si>
  <si>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</si>
  <si>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</si>
  <si>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</si>
  <si>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</si>
  <si>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</si>
  <si>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</si>
  <si>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</si>
  <si>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</si>
  <si>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</si>
  <si>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</si>
  <si>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</si>
  <si>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</si>
  <si>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</si>
  <si>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</si>
  <si>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</si>
  <si>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</si>
  <si>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</si>
  <si>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</si>
  <si>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</si>
  <si>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</si>
  <si>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</si>
  <si>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</si>
  <si>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</si>
  <si>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</si>
  <si>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</si>
  <si>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</si>
  <si>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</si>
  <si>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</si>
  <si>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</si>
  <si>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</si>
  <si>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</si>
  <si>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</si>
  <si>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</si>
  <si>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</si>
  <si>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</si>
  <si>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</si>
  <si>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</si>
  <si>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</si>
  <si>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</si>
  <si>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</si>
  <si>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</si>
  <si>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</si>
  <si>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</si>
  <si>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</si>
  <si>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</si>
  <si>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</si>
  <si>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</si>
  <si>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</si>
  <si>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</si>
  <si>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</si>
  <si>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</si>
  <si>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</si>
  <si>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</si>
  <si>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</si>
  <si>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</si>
  <si>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</si>
  <si>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</si>
  <si>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</si>
  <si>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</si>
  <si>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</si>
  <si>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</si>
  <si>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</si>
  <si>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</si>
  <si>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</si>
  <si>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</si>
  <si>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</si>
  <si>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</si>
  <si>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</si>
  <si>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</si>
  <si>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</si>
  <si>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</si>
  <si>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</si>
  <si>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</si>
  <si>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</si>
  <si>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</si>
  <si>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</si>
  <si>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</si>
  <si>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</si>
  <si>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</si>
  <si>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</si>
  <si>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</si>
  <si>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</si>
  <si>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</si>
  <si>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</si>
  <si>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</si>
  <si>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</si>
  <si>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</si>
  <si>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</si>
  <si>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</si>
  <si>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</si>
  <si>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</si>
  <si>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</si>
  <si>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</si>
  <si>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</si>
  <si>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</si>
  <si>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</si>
  <si>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</si>
  <si>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</si>
  <si>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</si>
  <si>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</si>
  <si>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</si>
  <si>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</si>
  <si>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</si>
  <si>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</si>
  <si>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</si>
  <si>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</si>
  <si>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</si>
  <si>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</si>
  <si>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</si>
  <si>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</si>
  <si>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</si>
  <si>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</si>
  <si>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</si>
  <si>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</si>
  <si>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</si>
  <si>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</si>
  <si>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</si>
  <si>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</si>
  <si>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</si>
  <si>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</si>
  <si>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</si>
  <si>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</si>
  <si>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</si>
  <si>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</si>
  <si>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</si>
  <si>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</si>
  <si>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</si>
  <si>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</si>
  <si>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</si>
  <si>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</si>
  <si>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</si>
  <si>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</si>
  <si>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</si>
  <si>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</si>
  <si>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</si>
  <si>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</si>
  <si>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</si>
  <si>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</si>
  <si>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</si>
  <si>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</si>
  <si>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</si>
  <si>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</si>
  <si>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</si>
  <si>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</si>
  <si>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</si>
  <si>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</si>
  <si>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</si>
  <si>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</si>
  <si>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</si>
  <si>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</si>
  <si>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</si>
  <si>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</si>
  <si>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</si>
  <si>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</si>
  <si>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</si>
  <si>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</si>
  <si>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</si>
  <si>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</si>
  <si>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</si>
  <si>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</si>
  <si>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</si>
  <si>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</si>
  <si>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</si>
  <si>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</si>
  <si>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</si>
  <si>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</si>
  <si>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RO-40988</t>
  </si>
  <si>
    <t>Colchão drenante de areia (Execução,  incluindo  espalhamento e fornecimento de todos os materiais, exceto transporte dos agregados)</t>
  </si>
  <si>
    <t>RO-43118</t>
  </si>
  <si>
    <t>Colchão drenante de brita com geotextil não tecido (Execução,  incluindo  espalhamento e fornecimento de todos os materiais, exceto transporte dos agregados)</t>
  </si>
  <si>
    <t>RO-40935</t>
  </si>
  <si>
    <t>Dreno de alivio de pavimento, tipo DR.DA-01 (Execução incluindo  escavação ,fornecimento de todos os materiais, exceto transporte dos agregados)</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</si>
  <si>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</si>
  <si>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</si>
  <si>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</si>
  <si>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</si>
  <si>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</si>
  <si>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</si>
  <si>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</si>
  <si>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</si>
  <si>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</si>
  <si>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</si>
  <si>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</si>
  <si>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</si>
  <si>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</si>
  <si>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</si>
  <si>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</si>
  <si>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</si>
  <si>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</si>
  <si>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</si>
  <si>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</si>
  <si>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</si>
  <si>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RO-40956</t>
  </si>
  <si>
    <t>Dreno vertical de areia (Execução incluindo  escavação ,fornecimento de todos os materiais, exceto transporte dos agregados)</t>
  </si>
  <si>
    <t>RO-40955</t>
  </si>
  <si>
    <t>Dreno vertical de brita (Execução incluindo  escavação ,fornecimento de todos os materiais, exceto transporte dos agregados)</t>
  </si>
  <si>
    <t>RO-41037</t>
  </si>
  <si>
    <t>Enrocamento de talude, tipo OC.ET-01 (Execução, incluindo  fornecimento de todos os materiais, exclui transporte do agregado)</t>
  </si>
  <si>
    <t>RO-40345</t>
  </si>
  <si>
    <t>Gigante de sustentação para bueiro duplo tubular de concreto - BDTC Ø 0,80 m (Execução, incluindo fornecimento e transporte de todos os materiais,exclusive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</si>
  <si>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</si>
  <si>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</si>
  <si>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</si>
  <si>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</si>
  <si>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</si>
  <si>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</si>
  <si>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</si>
  <si>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</si>
  <si>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RO-41034</t>
  </si>
  <si>
    <t>Guarda-corpo, tipo OC.NJ-S1 (Execução incluindo  fornecimento e transporte de todos os materiais)</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</si>
  <si>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</si>
  <si>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</si>
  <si>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</si>
  <si>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</si>
  <si>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</si>
  <si>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</si>
  <si>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RO-40982</t>
  </si>
  <si>
    <t>Manta geotêxtil não tecida, A/500, OP/60 ou similar, resistência à tração de 39 KN/m2 (Execução, incluindo fornecimento, transporte e colocação)</t>
  </si>
  <si>
    <t>RO-43147</t>
  </si>
  <si>
    <t>Manta geotêxtil não tecida, OP/40 ou similar, resistência à tração de 27 KN/m2 (Execução, incluindo fornecimento, transporte e colocação)</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</si>
  <si>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</si>
  <si>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</si>
  <si>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</si>
  <si>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</si>
  <si>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</si>
  <si>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</si>
  <si>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RO-40638</t>
  </si>
  <si>
    <t>Meio-fio de concreto, tipo DR.MF-01 (Execução, incluindo escavação, fornecimento e transporte de todos os materiais)</t>
  </si>
  <si>
    <t>RO-40553</t>
  </si>
  <si>
    <t>Mureta de proteção,  tipo DR.MP-01 (Execução,  fornecimento e transporte de todos os materiais)</t>
  </si>
  <si>
    <t>RO-41031</t>
  </si>
  <si>
    <t>Passagem de gado, tipo OC.PG-01 - boca (Execução, incluindo guardad-corpo, fornecimento e transporte de todos os materiais, exclusive escavação, compactação e fundação para a passagem de gado)</t>
  </si>
  <si>
    <t>RO-41030</t>
  </si>
  <si>
    <t>Passagem de gado, tipo OC.PG-01 -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</si>
  <si>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</si>
  <si>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</si>
  <si>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</si>
  <si>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</si>
  <si>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</si>
  <si>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</si>
  <si>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</si>
  <si>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</si>
  <si>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RO-41057</t>
  </si>
  <si>
    <t>Remoção de bueiro duplo tubular de concreto. BDTC Ø 0,60 m - boca</t>
  </si>
  <si>
    <t>RO-41052</t>
  </si>
  <si>
    <t>Remoção de bueiro duplo tubular de concreto. BDTC Ø 0,60 m - corpo</t>
  </si>
  <si>
    <t>RO-41058</t>
  </si>
  <si>
    <t>Remoção de bueiro duplo tubular de concreto. BDTC Ø 0,80 m - boca</t>
  </si>
  <si>
    <t>RO-41053</t>
  </si>
  <si>
    <t>Remoção de bueiro duplo tubular de concreto. BDTC Ø 0,80 m - corpo</t>
  </si>
  <si>
    <t>RO-41059</t>
  </si>
  <si>
    <t>Remoção de bueiro duplo tubular de concreto. BDTC Ø 1.00 m - boca</t>
  </si>
  <si>
    <t>RO-41054</t>
  </si>
  <si>
    <t>Remoção de bueiro duplo tubular de concreto. BDTC Ø 1,00 m - corpo</t>
  </si>
  <si>
    <t>RO-41060</t>
  </si>
  <si>
    <t>Remoção de bueiro duplo tubular de concreto. BDTC Ø 1,20 m - boca</t>
  </si>
  <si>
    <t>RO-41055</t>
  </si>
  <si>
    <t>Remoção de bueiro duplo tubular de concreto. BDTC Ø 1,20 m - corpo</t>
  </si>
  <si>
    <t>RO-41061</t>
  </si>
  <si>
    <t>Remoção de bueiro duplo tubular de concreto. BDTC Ø 1,50 m - boca</t>
  </si>
  <si>
    <t>RO-41056</t>
  </si>
  <si>
    <t>Remoção de bueiro duplo tubular de concreto. BDTC Ø 1,50 m - corpo</t>
  </si>
  <si>
    <t>RO-41046</t>
  </si>
  <si>
    <t>Remoção de bueiro simples tubular de concreto. BSTC Ø 0,40 m - boca</t>
  </si>
  <si>
    <t>RO-41040</t>
  </si>
  <si>
    <t>Remoção de bueiro simples tubular de concreto. BSTC Ø 0,40 m - corpo</t>
  </si>
  <si>
    <t>RO-41047</t>
  </si>
  <si>
    <t>Remoção de bueiro simples tubular de concreto. BSTC Ø 0,60 m - boca</t>
  </si>
  <si>
    <t>RO-41041</t>
  </si>
  <si>
    <t>Remoção de bueiro simples tubular de concreto. BSTC Ø 0,60 m - corpo</t>
  </si>
  <si>
    <t>RO-41048</t>
  </si>
  <si>
    <t>Remoção de bueiro simples tubular de concreto. BSTC Ø 0,80 m - boca</t>
  </si>
  <si>
    <t>RO-41042</t>
  </si>
  <si>
    <t>Remoção de bueiro simples tubular de concreto. BSTC Ø 0,80 m - corpo</t>
  </si>
  <si>
    <t>RO-41049</t>
  </si>
  <si>
    <t>Remoção de bueiro simples tubular de concreto. BSTC Ø 1,00 m - boca</t>
  </si>
  <si>
    <t>RO-41043</t>
  </si>
  <si>
    <t>Remoção de bueiro simples tubular de concreto. BSTC Ø 1,00 m - corpo</t>
  </si>
  <si>
    <t>RO-41050</t>
  </si>
  <si>
    <t>Remoção de bueiro simples tubular de concreto. BSTC Ø 1,20 m - boca</t>
  </si>
  <si>
    <t>RO-41044</t>
  </si>
  <si>
    <t>Remoção de bueiro simples tubular de concreto. BSTC Ø 1,20 m - corpo</t>
  </si>
  <si>
    <t>RO-41051</t>
  </si>
  <si>
    <t>Remoção de bueiro simples tubular de concreto. BSTC Ø 1,50 m - boca</t>
  </si>
  <si>
    <t>RO-41045</t>
  </si>
  <si>
    <t>Remoção de bueiro simples tubular de concreto. BSTC Ø 1,50 m - corpo</t>
  </si>
  <si>
    <t>RO-41067</t>
  </si>
  <si>
    <t>Remoção de bueiro triplo tubular de concreto. BTTC Ø 0,60 m - boca</t>
  </si>
  <si>
    <t>RO-41062</t>
  </si>
  <si>
    <t>Remoção de bueiro triplo tubular de concreto. BTTC Ø 0,60 m - corpo</t>
  </si>
  <si>
    <t>RO-41068</t>
  </si>
  <si>
    <t>Remoção de bueiro triplo tubular de concreto. BTTC Ø 0,80 m - boca</t>
  </si>
  <si>
    <t>RO-41063</t>
  </si>
  <si>
    <t>Remoção de bueiro triplo tubular de concreto. BTTC Ø 0,80 m - corpo</t>
  </si>
  <si>
    <t>RO-41069</t>
  </si>
  <si>
    <t>Remoção de bueiro triplo tubular de concreto. BTTC Ø 1,00 m - boca</t>
  </si>
  <si>
    <t>RO-41064</t>
  </si>
  <si>
    <t>Remoção de bueiro triplo tubular de concreto. BTTC Ø 1,00 m - corpo</t>
  </si>
  <si>
    <t>RO-41070</t>
  </si>
  <si>
    <t>Remoção de bueiro triplo tubular de concreto. BTTC Ø 1.20 m - boca</t>
  </si>
  <si>
    <t>RO-41065</t>
  </si>
  <si>
    <t>Remoção de bueiro triplo tubular de concreto. BTTC Ø 1,20 m - corpo</t>
  </si>
  <si>
    <t>RO-41071</t>
  </si>
  <si>
    <t>Remoção de bueiro triplo tubular de concreto. BTTC Ø 1,50 m - boca</t>
  </si>
  <si>
    <t>RO-41066</t>
  </si>
  <si>
    <t>Remoção de bueiro triplo tubular de concreto. BTTC Ø 1,50 m - corpo</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</si>
  <si>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</si>
  <si>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</si>
  <si>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</si>
  <si>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</si>
  <si>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</si>
  <si>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</si>
  <si>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</si>
  <si>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</si>
  <si>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</si>
  <si>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</si>
  <si>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</si>
  <si>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</si>
  <si>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</si>
  <si>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</si>
  <si>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</si>
  <si>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</si>
  <si>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</si>
  <si>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</si>
  <si>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</si>
  <si>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</si>
  <si>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</si>
  <si>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</si>
  <si>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</si>
  <si>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</si>
  <si>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</si>
  <si>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</si>
  <si>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</si>
  <si>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</si>
  <si>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</si>
  <si>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</si>
  <si>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</si>
  <si>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</si>
  <si>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</si>
  <si>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</si>
  <si>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</si>
  <si>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</si>
  <si>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</si>
  <si>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</si>
  <si>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</si>
  <si>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</si>
  <si>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</si>
  <si>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</si>
  <si>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</si>
  <si>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</si>
  <si>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</si>
  <si>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</si>
  <si>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</si>
  <si>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</si>
  <si>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</si>
  <si>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</si>
  <si>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</si>
  <si>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</si>
  <si>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</si>
  <si>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</si>
  <si>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</si>
  <si>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</si>
  <si>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</si>
  <si>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</si>
  <si>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</si>
  <si>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</si>
  <si>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</si>
  <si>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</si>
  <si>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</si>
  <si>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</si>
  <si>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</si>
  <si>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</si>
  <si>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</si>
  <si>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</si>
  <si>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</si>
  <si>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</si>
  <si>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</si>
  <si>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</si>
  <si>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</si>
  <si>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</si>
  <si>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</si>
  <si>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</si>
  <si>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</si>
  <si>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</si>
  <si>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</si>
  <si>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</si>
  <si>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</si>
  <si>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</si>
  <si>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</si>
  <si>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</si>
  <si>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</si>
  <si>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</si>
  <si>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</si>
  <si>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</si>
  <si>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</si>
  <si>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</si>
  <si>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</si>
  <si>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</si>
  <si>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</si>
  <si>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</si>
  <si>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</si>
  <si>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</si>
  <si>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</si>
  <si>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</si>
  <si>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</si>
  <si>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</si>
  <si>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</si>
  <si>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</si>
  <si>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</si>
  <si>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</si>
  <si>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</si>
  <si>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</si>
  <si>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</si>
  <si>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</si>
  <si>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</si>
  <si>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</si>
  <si>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</si>
  <si>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</si>
  <si>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</si>
  <si>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</si>
  <si>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</si>
  <si>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</si>
  <si>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</si>
  <si>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</si>
  <si>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</si>
  <si>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</si>
  <si>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</si>
  <si>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</si>
  <si>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</si>
  <si>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</si>
  <si>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</si>
  <si>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</si>
  <si>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</si>
  <si>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</si>
  <si>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</si>
  <si>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</si>
  <si>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</si>
  <si>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</si>
  <si>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</si>
  <si>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</si>
  <si>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</si>
  <si>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</si>
  <si>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</si>
  <si>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</si>
  <si>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</si>
  <si>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</si>
  <si>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</si>
  <si>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</si>
  <si>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</si>
  <si>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</si>
  <si>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</si>
  <si>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</si>
  <si>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</si>
  <si>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</si>
  <si>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</si>
  <si>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</si>
  <si>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</si>
  <si>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</si>
  <si>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</si>
  <si>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</si>
  <si>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</si>
  <si>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</si>
  <si>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</si>
  <si>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</si>
  <si>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</si>
  <si>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</si>
  <si>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</si>
  <si>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</si>
  <si>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</si>
  <si>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</si>
  <si>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</si>
  <si>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</si>
  <si>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</si>
  <si>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</si>
  <si>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</si>
  <si>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</si>
  <si>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</si>
  <si>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</si>
  <si>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RO-40984</t>
  </si>
  <si>
    <t>Terminal de dreno de alivio, tipo DR.DA-01 (Execução,  incluindo  escavação,  fornecimento e transporte de todos os materiais)</t>
  </si>
  <si>
    <t>RO-40975</t>
  </si>
  <si>
    <t>Terminal de dreno profundo de corte em rocha para DR.DPR (Execução, incluindo  escavação, fornecimento e transporte  de todos os materiais)</t>
  </si>
  <si>
    <t>RO-40974</t>
  </si>
  <si>
    <t>Terminal de dreno profundo, tipo DR.TDP (Execução,  incluindo  escavação, fornecimento e transporte de todos os materiais)</t>
  </si>
  <si>
    <t>RO-40514</t>
  </si>
  <si>
    <t>Valeta de proteção de aterro tipo DR.VPA (Execução, incluindo escavação)</t>
  </si>
  <si>
    <t>RO-40528</t>
  </si>
  <si>
    <t>Valeta de proteção de corte, tipo DR.VP-01., tipo 105/100 (Execução, incluindo escavação)</t>
  </si>
  <si>
    <t>RO-40529</t>
  </si>
  <si>
    <t>Valeta de proteção de corte, tipo DR.VP-01., tipo 105/80 (Execução, incluindo escavação)</t>
  </si>
  <si>
    <t>RO-40530</t>
  </si>
  <si>
    <t>Valeta de proteção de corte, tipo DR.VP-01., tipo 105/90 (Execução, incluindo escavação)</t>
  </si>
  <si>
    <t>RO-40531</t>
  </si>
  <si>
    <t>Valeta de proteção de corte, tipo DR.VP-01., tipo 115/100 (Execução, incluindo escavação)</t>
  </si>
  <si>
    <t>RO-40532</t>
  </si>
  <si>
    <t>Valeta de proteção de corte, tipo DR.VP-01., tipo 115/80 (Execução, incluindo escavação)</t>
  </si>
  <si>
    <t>RO-40533</t>
  </si>
  <si>
    <t>Valeta de proteção de corte, tipo DR.VP-01., tipo 115/90 (Execução, incluindo escavação)</t>
  </si>
  <si>
    <t>RO-40534</t>
  </si>
  <si>
    <t>Valeta de proteção de corte, tipo DR.VP-01., tipo 125/100 (Execução, incluindo escavação)</t>
  </si>
  <si>
    <t>RO-40535</t>
  </si>
  <si>
    <t>Valeta de proteção de corte, tipo DR.VP-01., tipo 125/90 (Execução, incluindo escavação)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</si>
  <si>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</si>
  <si>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</si>
  <si>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</si>
  <si>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</si>
  <si>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</si>
  <si>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</si>
  <si>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</si>
  <si>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</si>
  <si>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</si>
  <si>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</si>
  <si>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</si>
  <si>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</si>
  <si>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</si>
  <si>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</si>
  <si>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</si>
  <si>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</si>
  <si>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</si>
  <si>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</si>
  <si>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RO-40545</t>
  </si>
  <si>
    <t>Valeta de proteção de corte, tipo DR.VP-02., tipo 105/100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</si>
  <si>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</si>
  <si>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</si>
  <si>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</si>
  <si>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</si>
  <si>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RO-40548</t>
  </si>
  <si>
    <t>Valeta de proteção de corte, tipo DR.VP-02., tipo 115/100 (Execução, incluindo escavação,fornecimento,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</si>
  <si>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</si>
  <si>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</si>
  <si>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</si>
  <si>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</si>
  <si>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RO-40551</t>
  </si>
  <si>
    <t>Valeta de proteção de corte, tipo DR.VP-02., tipo 125/100 (Execução, incluindo escavação,fornecimento, transporte e plantio da grama)</t>
  </si>
  <si>
    <t>RO-40552</t>
  </si>
  <si>
    <t>Valeta de proteção de corte, tipo DR.VP-02., tipo 125/90 (Execução, incluindo escavação,fornecimento, transporte e plantio da grama)</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</si>
  <si>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</si>
  <si>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</si>
  <si>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</si>
  <si>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</si>
  <si>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</si>
  <si>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</si>
  <si>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</si>
  <si>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</si>
  <si>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</si>
  <si>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</si>
  <si>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</si>
  <si>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</si>
  <si>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</si>
  <si>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</si>
  <si>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</si>
  <si>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</si>
  <si>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</si>
  <si>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</si>
  <si>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RO-40563</t>
  </si>
  <si>
    <t>Valeta de proteção de corte, tipo DR.VP-03., tipo 105/100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</si>
  <si>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</si>
  <si>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</si>
  <si>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</si>
  <si>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</si>
  <si>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RO-40566</t>
  </si>
  <si>
    <t>Valeta de proteção de corte, tipo DR.VP-03., tipo 115/100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</si>
  <si>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</si>
  <si>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</si>
  <si>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</si>
  <si>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</si>
  <si>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RO-40569</t>
  </si>
  <si>
    <t>Valeta de proteção de corte, tipo DR.VP-03., tipo 125/100 (Execução, incluindo escavação,fornecimento e transporte de todos os materiais)</t>
  </si>
  <si>
    <t>RO-40570</t>
  </si>
  <si>
    <t>Valeta de proteção de corte, tipo DR.VP-03., tipo 125/90 (Execução, incluindo escavação,fornecimento e transporte de todos os materiais)</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</si>
  <si>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</si>
  <si>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</si>
  <si>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</si>
  <si>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</si>
  <si>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</si>
  <si>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</si>
  <si>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</si>
  <si>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</si>
  <si>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</si>
  <si>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</si>
  <si>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</si>
  <si>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</si>
  <si>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</si>
  <si>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</si>
  <si>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</si>
  <si>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</si>
  <si>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</si>
  <si>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</si>
  <si>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Pavimentação</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</si>
  <si>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</si>
  <si>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</si>
  <si>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</si>
  <si>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</si>
  <si>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</si>
  <si>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</si>
  <si>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</si>
  <si>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</si>
  <si>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</si>
  <si>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</si>
  <si>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</si>
  <si>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</si>
  <si>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</si>
  <si>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</si>
  <si>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</si>
  <si>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</si>
  <si>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</si>
  <si>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</si>
  <si>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</si>
  <si>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</si>
  <si>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</si>
  <si>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</si>
  <si>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</si>
  <si>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</si>
  <si>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</si>
  <si>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</si>
  <si>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</si>
  <si>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</si>
  <si>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</si>
  <si>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</si>
  <si>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</si>
  <si>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</si>
  <si>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</si>
  <si>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</si>
  <si>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</si>
  <si>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</si>
  <si>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</si>
  <si>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t</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</si>
  <si>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</si>
  <si>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</si>
  <si>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</si>
  <si>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</si>
  <si>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RO-41087</t>
  </si>
  <si>
    <t>Escavação e carga de material de jazida (inclusive expurgo e capeamento)</t>
  </si>
  <si>
    <t>RO-42650</t>
  </si>
  <si>
    <t>Fresagem contínua de pavimento asfáltico (3cm)</t>
  </si>
  <si>
    <t>RO-42643</t>
  </si>
  <si>
    <t>Fresagem descontínua de pavimento asfáltico (3cm)</t>
  </si>
  <si>
    <t>RO-51228</t>
  </si>
  <si>
    <t>Imprimação (Execução e fornecimento do material betuminoso, exclusive transporte do material betuminoso)</t>
  </si>
  <si>
    <t>RO-41164</t>
  </si>
  <si>
    <t>Imprimação sem fornecimento do material betuminoso (Execução, incluindo transporte do material betuminoso dentro do canteiro de obras)</t>
  </si>
  <si>
    <t>RO-41204</t>
  </si>
  <si>
    <t>Lama asfaltica com espessura de 12,0 mm com fornecimento do material betuminoso (Execução, incluindo fornecimento e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</si>
  <si>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</si>
  <si>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</si>
  <si>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</si>
  <si>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</si>
  <si>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</si>
  <si>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</si>
  <si>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</si>
  <si>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</si>
  <si>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</si>
  <si>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</si>
  <si>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</si>
  <si>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</si>
  <si>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</si>
  <si>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</si>
  <si>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RO-51229</t>
  </si>
  <si>
    <t>Pintura de ligação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</si>
  <si>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</si>
  <si>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</si>
  <si>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</si>
  <si>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</si>
  <si>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</si>
  <si>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RO-43228</t>
  </si>
  <si>
    <t>Pré-misturado a frio (Execução, incluindo o fornecimento dos agregados, exclui o transporte dos materiais, o fornecimento e transporte do material betuminoso)</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</si>
  <si>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</si>
  <si>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</si>
  <si>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</si>
  <si>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</si>
  <si>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RO-41092</t>
  </si>
  <si>
    <t>Reforço do sub-leito com adição de 3% de cal e compactação à 100% (Execução, incluindo fornrcimento da cal, escavação, carga, descarga, homogenização, umidecimento, espalhamento e compactação do material)</t>
  </si>
  <si>
    <t>RO-41093</t>
  </si>
  <si>
    <t>Reforço do sub-leito (Execução, incluindo escavação, carga, descarga, homogenização, umidecimento, espalhamento e compactação do material)</t>
  </si>
  <si>
    <t>RO-41082</t>
  </si>
  <si>
    <t>Regularização do sub-leito (proctor intermediário)</t>
  </si>
  <si>
    <t>RO-41083</t>
  </si>
  <si>
    <t>Regularização do sub-leito (proctor internormal)</t>
  </si>
  <si>
    <t>RO-41081</t>
  </si>
  <si>
    <t>Regularização do sub-leito (proctor normal)</t>
  </si>
  <si>
    <t>RO-41773</t>
  </si>
  <si>
    <t>Remoção e carga da camada de material granular do pavimento (base e/ou sub-base)</t>
  </si>
  <si>
    <t>RO-41211</t>
  </si>
  <si>
    <t>Remoção e carga de todo pavimento existente</t>
  </si>
  <si>
    <t>RO-41212</t>
  </si>
  <si>
    <t>Remoção e carga do revestimento asfaltico em pré-misturado ou concreto betuminoso usinado a quente</t>
  </si>
  <si>
    <t>RO-41209</t>
  </si>
  <si>
    <t>Remoçao e carga do revestimento asfaltico em tratamento superficial</t>
  </si>
  <si>
    <t>RO-41207</t>
  </si>
  <si>
    <t>Reperfilamento de pavimento (para CBUQ e pré-misturado a frio) (Aplicação com motoniveladora, exclui o fornecimento da massa)</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</si>
  <si>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</si>
  <si>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</si>
  <si>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</si>
  <si>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</si>
  <si>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</si>
  <si>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</si>
  <si>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RO-43112</t>
  </si>
  <si>
    <t>Sub-base, sem mistura, compactada na energia do proctor intermediário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</si>
  <si>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</si>
  <si>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</si>
  <si>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RO-41171</t>
  </si>
  <si>
    <t>Tratamento anti-pó (Execução, incluindo o fornecimento da areia)</t>
  </si>
  <si>
    <t>RO-42664</t>
  </si>
  <si>
    <t>Tratamento superficial duplo com aplicação de emulsão asfáltica modificada por polímero (Execução, incluindo fornecimento e limpeza dos agregados)</t>
  </si>
  <si>
    <t>RO-13321</t>
  </si>
  <si>
    <t>Tratamento superficial duplo com banho diluído e fornecimento do material betuminoso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</si>
  <si>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</si>
  <si>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</si>
  <si>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</si>
  <si>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</si>
  <si>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</si>
  <si>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</si>
  <si>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RO-41170</t>
  </si>
  <si>
    <t>Tratamento superficial triplo com banho diluído (Execução, incluindo fornecimento e limpeza dos agregados e transporte do material betuminoso dentro do canteiro de obras)</t>
  </si>
  <si>
    <t>RO-41178</t>
  </si>
  <si>
    <t>Usinagem de concreto betuminoso usinado a quente (faixa C) (Execução, incluindo o fornecimento dos agregados; exclui o fornecimento e transporte do material betuminoso e o transporte dos agregados)</t>
  </si>
  <si>
    <t>RO-42208</t>
  </si>
  <si>
    <t>Usinagem de concreto betuminoso usinado a quente para reperfilamento  (faixa C) (Execução, incluindo o fornecimento dos agregados; exclui o fornecimento e transporte do material betuminoso e o transporte dos agregados)</t>
  </si>
  <si>
    <t>RO-43402</t>
  </si>
  <si>
    <t>Usinagem de pré-misturado a frio (Execução, incluindo o fornecimento dos agregados)</t>
  </si>
  <si>
    <t>Pavimento de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</si>
  <si>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</si>
  <si>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</si>
  <si>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</si>
  <si>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</si>
  <si>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</si>
  <si>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</si>
  <si>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Sinalização Horizontal</t>
  </si>
  <si>
    <t>RO-42887</t>
  </si>
  <si>
    <t>Balizador de lâmina flexivel de PVC, tipo SV-BLF (Execução, incluindo fornecimento e transporte de todos  materiais)</t>
  </si>
  <si>
    <t>RO-42399</t>
  </si>
  <si>
    <t>Banda rugosa em concreto betuminoso usinado a quente com  fornecimento do material betuminoso (Execução, incluindo o fornecimento e transporte dos agregados, material betuminoso e pintura  de ligação)</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</si>
  <si>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</si>
  <si>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</si>
  <si>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</si>
  <si>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</si>
  <si>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RO-42830</t>
  </si>
  <si>
    <t>Braço projetado com altura maior ou igual à 5,50 metros e vão de 3,80 metros (Execução, incluindo instalação, base de concreto, chumbadores, colocação da placa,fornecimento e transporte dos  materiais)</t>
  </si>
  <si>
    <t>RO-43226</t>
  </si>
  <si>
    <t>Colocação de placas</t>
  </si>
  <si>
    <t>RO-41237</t>
  </si>
  <si>
    <t>Linhas de resina acrilica de  0,6mm  de espessura e Largura  = 0,10m (Execução, incluindo pré-marcação, fornecimento e transporte de todos os materiais)</t>
  </si>
  <si>
    <t>RO-41243</t>
  </si>
  <si>
    <t>Linhas de resina acrilica 0,6mm com Largura &gt; 0,30m (execução, inclusive pré-marcação, fornecimento e transporte de todos os materiais)</t>
  </si>
  <si>
    <t>RO-41240</t>
  </si>
  <si>
    <t>Linhas de resina acrilica 0,6mm de espessura e  Largura = 0,30m (execução, inclusive pré-marcação, fornecimento e transporte de todos os materiais)</t>
  </si>
  <si>
    <t>RO-42198</t>
  </si>
  <si>
    <t>Linhas de resina acrilica 0,6mm de espessura e Largura  = 0,08m (Execução, inclusive pré-marcação, fornecimento e transporte de todos os materiais)</t>
  </si>
  <si>
    <t>RO-41239</t>
  </si>
  <si>
    <t>Linhas de resina acrilica 0,6mm de espessura e Largura  = 0,20m (execução, inclusive pré-marcação, fornecimento e transporte de todos os materiais)</t>
  </si>
  <si>
    <t>RO-42886</t>
  </si>
  <si>
    <t>Placa de aço carbono com película refletiva grau diamante tipo X da ABNT - Escudo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</si>
  <si>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</si>
  <si>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</si>
  <si>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RO-42885</t>
  </si>
  <si>
    <t>Placa de aço carbono com película refletiva grau diamante tipo X da ABNT - Marco Quilométrico (Execução, incluindo fornecimento transporte de todos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</si>
  <si>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</si>
  <si>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</si>
  <si>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</si>
  <si>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</si>
  <si>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RO-42881</t>
  </si>
  <si>
    <t>Placa de aço carbono com película refletiva grau diamante tipo X da ABNT - Placa quadrada (Execução, incluindo fornecimento e transporte de todos os materiais, inclusive poste de sustentação)</t>
  </si>
  <si>
    <t>RO-42882</t>
  </si>
  <si>
    <t>Placa de aço carbono com película refletiva grau diamante tipo X da ABNT - Placa Retangular (Execução, incluindo fornecimento e transporte de todos os materiais, inclusive poste de sustentação)</t>
  </si>
  <si>
    <t>RO-42880</t>
  </si>
  <si>
    <t>Placa de aço carbono com película refletiva grau diamante tipo X da ABNT - Placa triangular (Execução, incluindo fornecimento e transporte de todos 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</si>
  <si>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</si>
  <si>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</si>
  <si>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RO-41227</t>
  </si>
  <si>
    <t>Pré-marcação para linhas de sinalização horizontal por alinhamento (Execução, incluindo fornecimento e transporte de todos os materiais Eixo, bordo esquerdo e bordo direito)</t>
  </si>
  <si>
    <t>RO-41779</t>
  </si>
  <si>
    <t>Setas, simbolos e dizeres de resina acrílica 0,6mm de espessura (Execução, incluindo pré-marcação, fornecimento e transporte de todos os materiais)</t>
  </si>
  <si>
    <t>RO-41231</t>
  </si>
  <si>
    <t>Tacha refletiva tipo SHTRP,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</si>
  <si>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</si>
  <si>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</si>
  <si>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</si>
  <si>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</si>
  <si>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</si>
  <si>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</si>
  <si>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Sinalização Vertical</t>
  </si>
  <si>
    <t>RO-42829</t>
  </si>
  <si>
    <t>Braço projetado com altura maior ou igual à 5,50 metros e vão de 4,80 metros (Execução, incluindo instalação, base de concreto, chumbadores, colocação da placa, fornecimento e transporte dos  materiais)</t>
  </si>
  <si>
    <t>RO-41763</t>
  </si>
  <si>
    <t>Defensa Singela semi-maleável SV-DSM-02 (Execução, incluindo fornecimento, colocação e transporte de todos os materiais)</t>
  </si>
  <si>
    <t>RO-44777</t>
  </si>
  <si>
    <t>Placa de aço carbono com película refletiva alta intensidade prismática tipo III da ABNT  - Marcador de Alinhamento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</si>
  <si>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</si>
  <si>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</si>
  <si>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</si>
  <si>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</si>
  <si>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RO-44586</t>
  </si>
  <si>
    <t>Placa de aço carbono com película refletiva alta intensidade prismática tipo III da ABNT - Marco quilométrico (Execução, incluindo fornecimento e transporte de todos os materiais, inclusive postes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</si>
  <si>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</si>
  <si>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</si>
  <si>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</si>
  <si>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</si>
  <si>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</si>
  <si>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</si>
  <si>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</si>
  <si>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</si>
  <si>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</si>
  <si>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</si>
  <si>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</si>
  <si>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</si>
  <si>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</si>
  <si>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</si>
  <si>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</si>
  <si>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</si>
  <si>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</si>
  <si>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</si>
  <si>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</si>
  <si>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</si>
  <si>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</si>
  <si>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</si>
  <si>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</si>
  <si>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</si>
  <si>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</si>
  <si>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</si>
  <si>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</si>
  <si>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</si>
  <si>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RO-43014</t>
  </si>
  <si>
    <t>Remoção de placas</t>
  </si>
  <si>
    <t>Conservação</t>
  </si>
  <si>
    <t>RO-41781</t>
  </si>
  <si>
    <t>Arborização com o fornecimento e transporte da muda ((Execução, incluindo escavação, fornecimento e transporte da muda)</t>
  </si>
  <si>
    <t>RO-41387</t>
  </si>
  <si>
    <t>Armação de aço tipo CA-50 (Execução, incluindo preparo, dobragem, colocação nas formas e transporte de todos os materiais)</t>
  </si>
  <si>
    <t>RO-41316</t>
  </si>
  <si>
    <t>Caiação a duas demãos (Execução, incluindo fornecimento e transporte de todos os materiais)</t>
  </si>
  <si>
    <t>RO-41296</t>
  </si>
  <si>
    <t>Capina (Execução, incluindo remoção do material até 5 km)</t>
  </si>
  <si>
    <t>ha</t>
  </si>
  <si>
    <t>RO-41278</t>
  </si>
  <si>
    <t>Cerca de arame farpado, tipo OC.CA-01 (com 4 fios e mourão de madeira com espaçamento de 2,5 metros) ((Execução, incluindo escavação , fornecimento, assentamento e transporte de todos os materiais)</t>
  </si>
  <si>
    <t>RO-41396</t>
  </si>
  <si>
    <t>Conformação das caixas de empréstimos e jazidas (Execução, incluindo regularização, fornecimento e transporte de todos os materiais)</t>
  </si>
  <si>
    <t>RO-43246</t>
  </si>
  <si>
    <t>Conformação do leito estradal, inclusive umidecimento</t>
  </si>
  <si>
    <t>RO-41399</t>
  </si>
  <si>
    <t>Conformação e proteção dos locais de bota fora (Execução, incluindo regularização, fornecimento e transporte de todos os materiais)</t>
  </si>
  <si>
    <t>RO-41388</t>
  </si>
  <si>
    <t>Encascalhamento (Execução, incluindo escavação, carga e descarga, umidecimento e espalhamento do material)</t>
  </si>
  <si>
    <t>RO-41400</t>
  </si>
  <si>
    <t>Estocagem da camada vegetal de caixas de emprestimo e jazidas</t>
  </si>
  <si>
    <t>RO-41336</t>
  </si>
  <si>
    <t>Horas de servente</t>
  </si>
  <si>
    <t>RO-41300</t>
  </si>
  <si>
    <t>Limpeza de bueiros (Execução, incluindo remoção do material para local adequado)</t>
  </si>
  <si>
    <t>hxh</t>
  </si>
  <si>
    <t>RO-41297</t>
  </si>
  <si>
    <t>Limpeza de dispositivo de drenagem superficial (Execução, incluindo capina lateral na largura de 0,20 m  e remoção de entulho)</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</si>
  <si>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</si>
  <si>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</si>
  <si>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</si>
  <si>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</si>
  <si>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</si>
  <si>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</si>
  <si>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</si>
  <si>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</si>
  <si>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RO-42216</t>
  </si>
  <si>
    <t>Mata-Burro em trilhos tipo OC.MB-01 (Execução, incluindo escavação, fornecimento e transporte de todos os materiais)</t>
  </si>
  <si>
    <t>RO-42283</t>
  </si>
  <si>
    <t>Passeio de concreto (FCK &gt;= 11 MPa - espessura de 6 cm) (Execução, incluindo fornecimento e transporte de todos os materiais)</t>
  </si>
  <si>
    <t>RO-41379</t>
  </si>
  <si>
    <t>Porteira tipo OC.PT (Execução, incluindo escavação , fornecimento, assentamento e transporte dos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</si>
  <si>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</si>
  <si>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</si>
  <si>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</si>
  <si>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</si>
  <si>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RO-41334</t>
  </si>
  <si>
    <t>Remendo profundo - recomposição da camada granular (Execução, incluindo remoção de camada granular e revestimento betuminoso, transporte para bota-fora, escavação e carga do material granular)</t>
  </si>
  <si>
    <t>RO-43439</t>
  </si>
  <si>
    <t>Remendo superficial (Execução, incluindo escavação e carga do material granular)</t>
  </si>
  <si>
    <t>RO-41291</t>
  </si>
  <si>
    <t>Remoção de cercas</t>
  </si>
  <si>
    <t>RO-42282</t>
  </si>
  <si>
    <t>Remoção de Mata-Burro</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</si>
  <si>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</si>
  <si>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</si>
  <si>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</si>
  <si>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</si>
  <si>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</si>
  <si>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</si>
  <si>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RO-41292</t>
  </si>
  <si>
    <t>Roçada manual leve (Execução, incluindo remoção do material até 5 km)</t>
  </si>
  <si>
    <t>RO-41293</t>
  </si>
  <si>
    <t>Roçada manual pesada (Execução, incluindo remoção do material até 5 km)</t>
  </si>
  <si>
    <t>RO-41295</t>
  </si>
  <si>
    <t>Roçada mecanizada (Execução, incluindo remoção do material até 5 km)</t>
  </si>
  <si>
    <t>RO-43273</t>
  </si>
  <si>
    <t>Tapa buraco - aplicação da massa (Execução, incluindo pintura de ligação)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</si>
  <si>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</si>
  <si>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</si>
  <si>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</si>
  <si>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</si>
  <si>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RO-41732</t>
  </si>
  <si>
    <t>Transporte da grama</t>
  </si>
  <si>
    <t>m2*Km</t>
  </si>
  <si>
    <t>RO-41345</t>
  </si>
  <si>
    <t>Transporte de agregados para conservação. Distância média de transporte &lt;= 10,00 km</t>
  </si>
  <si>
    <t>RO-41352</t>
  </si>
  <si>
    <t>Transporte de agregados para conservação. Distância média de transporte &gt; 50,10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</si>
  <si>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</si>
  <si>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</si>
  <si>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</si>
  <si>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</si>
  <si>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</si>
  <si>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</si>
  <si>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</si>
  <si>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</si>
  <si>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</si>
  <si>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</si>
  <si>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</si>
  <si>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</si>
  <si>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RO-14031</t>
  </si>
  <si>
    <t>Transporte de Concreto Betuminoso Usinado a Quente.  Distância média de transporte &lt;= 10,0 km (volume compactado)</t>
  </si>
  <si>
    <t>m3*km</t>
  </si>
  <si>
    <t>RO-14038</t>
  </si>
  <si>
    <t>Transporte de Concreto Betuminoso Usinado a Quente.  Distância média de transporte &gt; 50,00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</si>
  <si>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</si>
  <si>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</si>
  <si>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</si>
  <si>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</si>
  <si>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</si>
  <si>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</si>
  <si>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</si>
  <si>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</si>
  <si>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RO-41361</t>
  </si>
  <si>
    <t>Transporte de concreto betuminoso usinado a quente. Distância média de transporte &lt;= 10,00 km (Densidade de material solto)</t>
  </si>
  <si>
    <t>RO-41368</t>
  </si>
  <si>
    <t>Transporte de concreto betuminoso usinado a quente. Distância média de transporte &gt;= 50,10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</si>
  <si>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</si>
  <si>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</si>
  <si>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</si>
  <si>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</si>
  <si>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</si>
  <si>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</si>
  <si>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RO-14034</t>
  </si>
  <si>
    <t>Transporte de Concreto Betuminoso Usinado a Quente. Distância média de transporte de 20,10 a 25,00 km (volume compactado)</t>
  </si>
  <si>
    <t>RO-41365</t>
  </si>
  <si>
    <t>Transporte de concreto betuminoso usinado a quente. Distância média de transporte de 25,10 a 30,00 km (Densidade de material solto)</t>
  </si>
  <si>
    <t>RO-14035</t>
  </si>
  <si>
    <t>Transporte de Concreto Betuminoso Usinado a Quente. Distância média de transporte de 25,10 a 30,00 km (volume compactado)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</si>
  <si>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</si>
  <si>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</si>
  <si>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</si>
  <si>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</si>
  <si>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RO-41337</t>
  </si>
  <si>
    <t>Transporte de material de jazida para conservação. Distância média de transporte   &lt;= 10,00 km</t>
  </si>
  <si>
    <t>RO-41344</t>
  </si>
  <si>
    <t>Transporte de material de jazida para conservação. Distância média de transporte &gt; 50,10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</si>
  <si>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</si>
  <si>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</si>
  <si>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</si>
  <si>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</si>
  <si>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</si>
  <si>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</si>
  <si>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</si>
  <si>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</si>
  <si>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</si>
  <si>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</si>
  <si>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</si>
  <si>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</si>
  <si>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RO-41369</t>
  </si>
  <si>
    <t>Transporte de material de qualquer natureza. Distância média de transporte &lt;= 10,00 km</t>
  </si>
  <si>
    <t>RO-41376</t>
  </si>
  <si>
    <t>Transporte de material de qualquer natureza. Distância média de transporte &gt;= 50,10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</si>
  <si>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</si>
  <si>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</si>
  <si>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</si>
  <si>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</si>
  <si>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</si>
  <si>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</si>
  <si>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</si>
  <si>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</si>
  <si>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</si>
  <si>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</si>
  <si>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</si>
  <si>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</si>
  <si>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RO-41353</t>
  </si>
  <si>
    <t>Transporte de pré-misturado a frio. Distância média de transporte &lt;= 10,0 km (Densidade material solto)</t>
  </si>
  <si>
    <t>RO-14023</t>
  </si>
  <si>
    <t>Transporte de pré-misturado a frio. Distância média de transporte &lt;= 10,0 km (volume compactado)</t>
  </si>
  <si>
    <t>RO-14030</t>
  </si>
  <si>
    <t>Transporte de pré-misturado a frio. Distância média de transporte &gt; 50,00 km  (volume compactado)</t>
  </si>
  <si>
    <t>RO-41360</t>
  </si>
  <si>
    <t>Transporte de pré-misturado a frio. Distância média de transporte &gt; 50,00 km (Densidade de material solto)</t>
  </si>
  <si>
    <t>RO-14024</t>
  </si>
  <si>
    <t>Transporte de pré-misturado a frio. Distância média de transporte de 10,10 a 15,00 km  (volume compactado)</t>
  </si>
  <si>
    <t>RO-41354</t>
  </si>
  <si>
    <t>Transporte de pré-misturado a frio. Distância média de transporte de 10,10 a 15,00 km (Densidade de material solto)</t>
  </si>
  <si>
    <t>RO-14025</t>
  </si>
  <si>
    <t>Transporte de pré-misturado a frio. Distância média de transporte de 15,10 a 20,00 km  (volume compactado)</t>
  </si>
  <si>
    <t>RO-41355</t>
  </si>
  <si>
    <t>Transporte de pré-misturado a frio. Distância média de transporte de 15,10 a 20,00 km (Densidade de material solto)</t>
  </si>
  <si>
    <t>RO-14026</t>
  </si>
  <si>
    <t>Transporte de pré-misturado a frio. Distância média de transporte de 20,10 a 25.00 km  (volume compactado)</t>
  </si>
  <si>
    <t>RO-41356</t>
  </si>
  <si>
    <t>Transporte de pré-misturado a frio. Distância média de transporte de 20,10 a 25.00 km (Densidade de material solto)</t>
  </si>
  <si>
    <t>RO-14027</t>
  </si>
  <si>
    <t>Transporte de pré-misturado a frio. Distância média de transporte de 25,10 a 30,00 km  (volume compactado)</t>
  </si>
  <si>
    <t>RO-41357</t>
  </si>
  <si>
    <t>Transporte de pré-misturado a frio. Distância média de transporte de 25,10 a 30,00 km (Densidade de material solto)</t>
  </si>
  <si>
    <t>RO-14028</t>
  </si>
  <si>
    <t>Transporte de pré-misturado a frio. Distância média de transporte de 30,10 a 40,00 km  (volume compactado)</t>
  </si>
  <si>
    <t>RO-41358</t>
  </si>
  <si>
    <t>Transporte de pré-misturado a frio. Distância média de transporte de 30,10 a 40,00 km (Densidade de material solto)</t>
  </si>
  <si>
    <t>RO-14029</t>
  </si>
  <si>
    <t>Transporte de pré-misturado a frio. Distância média de transporte de 40,10 a 50,00 km  (volume compactado)</t>
  </si>
  <si>
    <t>RO-41359</t>
  </si>
  <si>
    <t>Transporte de pré-misturado a frio. Distância média de transporte de 40,10 a 50,00 km (Densidade de material solto)</t>
  </si>
  <si>
    <t>RO-44505</t>
  </si>
  <si>
    <t>Usinagem de CBUQ para tapa buraco (Execução, incluindo fornecimento e transporte dos agregados e do material betuminoso)</t>
  </si>
  <si>
    <t>RO-41329</t>
  </si>
  <si>
    <t>Usinagem de concreto betuminoso usinado a quente para tapa-buraco (Execução, incluindo fornecimento dos agregados, exclui fornecimento e transporte do material betuminoso)</t>
  </si>
  <si>
    <t>RO-41321</t>
  </si>
  <si>
    <t>Usinagem de pré-misturado a frio para tapa-buraco sem fornecimento do material betuminoso (Execução, incluindo fornecimento dos agregados, exclui fornecimento e transporte do material betuminoso)</t>
  </si>
  <si>
    <t>Obras de Arte Especiais</t>
  </si>
  <si>
    <t>RO-41443</t>
  </si>
  <si>
    <t>Andaime suspenso com piso em pranchas de madeira (Execução, incluindo o fornecimento e transporte dos materiais)</t>
  </si>
  <si>
    <t>RO-41582</t>
  </si>
  <si>
    <t>Aparelhos de apoio em neoprene fretado (Execução, incluindo a aplicação, fornecimento e transporte dos materiais)</t>
  </si>
  <si>
    <t>RO-41429</t>
  </si>
  <si>
    <t>Apicoamento manual em concreto</t>
  </si>
  <si>
    <t>RO-41762</t>
  </si>
  <si>
    <t>Argamassa de cimento e areia traço 1:3 (Execução, incluindo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</si>
  <si>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</si>
  <si>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</si>
  <si>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</si>
  <si>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</si>
  <si>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RO-40989</t>
  </si>
  <si>
    <t>Barreira simples de concreto armado tipo new jersey (Execução, incluindo  fornecimento e transporte de todos os materiais)</t>
  </si>
  <si>
    <t>RO-41593</t>
  </si>
  <si>
    <t>Caiação a três demãos (Execução, incluindo 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</si>
  <si>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</si>
  <si>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</si>
  <si>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</si>
  <si>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</si>
  <si>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RO-41571</t>
  </si>
  <si>
    <t>Cantoneira metálica de dimensões 4" x 4" x 1/2" (Execução, incluindo o fornecimento e transporte de todos os materiais)</t>
  </si>
  <si>
    <t>RO-41570</t>
  </si>
  <si>
    <t>Cantoneira metálica de dimensões 4" x 4" x 3/8" (Execução, incluindo o fornecimento e transporte de todos os materiais)</t>
  </si>
  <si>
    <t>RO-41544</t>
  </si>
  <si>
    <t>Cimbramento: escoramento em madeira (Execução, incluindo 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</si>
  <si>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</si>
  <si>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</si>
  <si>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</si>
  <si>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</si>
  <si>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</si>
  <si>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</si>
  <si>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RO-41502</t>
  </si>
  <si>
    <t>Concreto ciclópico Fck &gt; 13,5 MPa, com 30% pedra de mão (Execução, incluindo o fornecimento de todos os materiais, exclui o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</si>
  <si>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</si>
  <si>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</si>
  <si>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</si>
  <si>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</si>
  <si>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</si>
  <si>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</si>
  <si>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</si>
  <si>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</si>
  <si>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</si>
  <si>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</si>
  <si>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</si>
  <si>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</si>
  <si>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</si>
  <si>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</si>
  <si>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</si>
  <si>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</si>
  <si>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</si>
  <si>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</si>
  <si>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RO-42425</t>
  </si>
  <si>
    <t>Concreto de pavimentação com Fck &gt;= 25 Mpa (Execução, incluindo o fornecimento de todos os materiais, exclui o transporte dos agregados)</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</si>
  <si>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</si>
  <si>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</si>
  <si>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</si>
  <si>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</si>
  <si>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</si>
  <si>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</si>
  <si>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</si>
  <si>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</si>
  <si>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</si>
  <si>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</si>
  <si>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</si>
  <si>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</si>
  <si>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</si>
  <si>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</si>
  <si>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</si>
  <si>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</si>
  <si>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RO-42415</t>
  </si>
  <si>
    <t>Concreto magro de cimento portland Fck &gt;= 10,0 MPa (Execução, incluindo o fornecimento e transporte dos agregados)</t>
  </si>
  <si>
    <t>RO-42467</t>
  </si>
  <si>
    <t>Concreto magro Fck &gt;= 10,0 MPa (Execução, incluindo o fornecimento de todos os materiais, exclui o transporte dos agregados)</t>
  </si>
  <si>
    <t>RO-41599</t>
  </si>
  <si>
    <t>Demolição de concreto simples</t>
  </si>
  <si>
    <t>RO-42445</t>
  </si>
  <si>
    <t>Demolição de guarda-corpo, incluindo a remoção do material demolido (Execução, incluindo carga e transporte do material demolido)</t>
  </si>
  <si>
    <t>RO-41435</t>
  </si>
  <si>
    <t>Demolição de pavimento de concreto (Execução, incluindo a remoção do material demolido)</t>
  </si>
  <si>
    <t>RO-43107</t>
  </si>
  <si>
    <t>Demolição manual de concreto armado</t>
  </si>
  <si>
    <t>RO-41602</t>
  </si>
  <si>
    <t>Demolição mecânica de concreto armado</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</si>
  <si>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</si>
  <si>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</si>
  <si>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</si>
  <si>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</si>
  <si>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</si>
  <si>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</si>
  <si>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</si>
  <si>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</si>
  <si>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</si>
  <si>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</si>
  <si>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</si>
  <si>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</si>
  <si>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</si>
  <si>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</si>
  <si>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</si>
  <si>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</si>
  <si>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</si>
  <si>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</si>
  <si>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</si>
  <si>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</si>
  <si>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</si>
  <si>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</si>
  <si>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RO-44908</t>
  </si>
  <si>
    <t>Ensecadeira de estacas prancha (Execução, incluindo o fornecimento e transporte de todos os materiais)</t>
  </si>
  <si>
    <t>RO-43247</t>
  </si>
  <si>
    <t>Escoramento descontínuo de valas (Execução, incluindo fornecimento e transporte de todos os materiais)</t>
  </si>
  <si>
    <t>RO-41431</t>
  </si>
  <si>
    <t>Estrutura metálica para andaimes</t>
  </si>
  <si>
    <t>RO-41558</t>
  </si>
  <si>
    <t>Forma plana de MADEIRIT (Execução, incluindo desforma, fornecimento e transporte de todos os materiais)</t>
  </si>
  <si>
    <t>RO-41559</t>
  </si>
  <si>
    <t>Formas curvas de MADEIRIT (Execução, incluindo desforma, fornecimento e transporte de todos os materiais)</t>
  </si>
  <si>
    <t>RO-42418</t>
  </si>
  <si>
    <t>Formas planas de compensado com revestimento resinado (Execução, incluindo desforma,fornecimento e transporte de todos os materiais)</t>
  </si>
  <si>
    <t>RO-41614</t>
  </si>
  <si>
    <t>Formas planas de madeira de pinho de 3ª (Execução, incluindo desforma,fornecimento e transporte de todos os materiais)</t>
  </si>
  <si>
    <t>RO-41557</t>
  </si>
  <si>
    <t>Formas suspensas de compensado resinado (Execução, incluindo desforma, fornecimento e transporte de todos 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</si>
  <si>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</si>
  <si>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</si>
  <si>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</si>
  <si>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</si>
  <si>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</si>
  <si>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</si>
  <si>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</si>
  <si>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</si>
  <si>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</si>
  <si>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</si>
  <si>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</si>
  <si>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</si>
  <si>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</si>
  <si>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</si>
  <si>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</si>
  <si>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</si>
  <si>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</si>
  <si>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</si>
  <si>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</si>
  <si>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</si>
  <si>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</si>
  <si>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</si>
  <si>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</si>
  <si>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</si>
  <si>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</si>
  <si>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</si>
  <si>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</si>
  <si>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</si>
  <si>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</si>
  <si>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</si>
  <si>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</si>
  <si>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</si>
  <si>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</si>
  <si>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</si>
  <si>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</si>
  <si>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</si>
  <si>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</si>
  <si>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</si>
  <si>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</si>
  <si>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</si>
  <si>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</si>
  <si>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</si>
  <si>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</si>
  <si>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</si>
  <si>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</si>
  <si>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</si>
  <si>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</si>
  <si>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</si>
  <si>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</si>
  <si>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</si>
  <si>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</si>
  <si>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</si>
  <si>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RO-42424</t>
  </si>
  <si>
    <t>Gradil metálico padrão DER-MG (Execução, incluindo o fornecimento e transporte de todos os materiais)</t>
  </si>
  <si>
    <t>RO-41565</t>
  </si>
  <si>
    <t>Juntas de pavimentação longitudinal e transversal (Execução, incluindo o fornecimento e transporte de todos os materiais)</t>
  </si>
  <si>
    <t>RO-41581</t>
  </si>
  <si>
    <t>Limpeza de armadura com jato de areia e água</t>
  </si>
  <si>
    <t>RO-41578</t>
  </si>
  <si>
    <t>Limpeza de superfície com jato de areia e agua</t>
  </si>
  <si>
    <t>RO-42430</t>
  </si>
  <si>
    <t>Limpeza manual e tratamento de armadura oxidada</t>
  </si>
  <si>
    <t>RO-41575</t>
  </si>
  <si>
    <t>Mastique elástico(Tipo vedaflex ou similar) (Execução, incluindo o fornecimento e transporte de todos os materiais)</t>
  </si>
  <si>
    <t>RO-41596</t>
  </si>
  <si>
    <t>Muro de arrimo em concreto, tipo OC.MA-01 (Execução, incluindo fornecimento e transporte de todos os materiais)</t>
  </si>
  <si>
    <t>RO-41432</t>
  </si>
  <si>
    <t>Plataforma de madeira para  andaimes (Execução, incluindo fornecimento e transporte de todos os materiais)</t>
  </si>
  <si>
    <t>RO-41653</t>
  </si>
  <si>
    <t>Preenchimento de furos com injeção de Epoxi (Sikadur - 43) (Execução, incluindo o fornecimento de todos os materiais, exclui execução do furo)</t>
  </si>
  <si>
    <t>RO-41651</t>
  </si>
  <si>
    <t>Preenchimento de furos com Sikadur 32 ou similar (Execução, incluindo o fornecimento e transporte de todos os materiais, exclui execução do furo)</t>
  </si>
  <si>
    <t>RO-41652</t>
  </si>
  <si>
    <t>Tratamento de trincas finas (Execução, incluindo o fornecimento e transporte de todos os materiais)</t>
  </si>
  <si>
    <t>RO-42442</t>
  </si>
  <si>
    <t>Tubulão a céu aberto, com camisa de concreto pré-moldada com diametro de fuste Ø 1,20m, em rocha (Execução, incluindo escavação, exclusive concreto para camisa)</t>
  </si>
  <si>
    <t>RO-42412</t>
  </si>
  <si>
    <t>Tubulão a céu aberto, com camisa de concreto pré-moldada com diametro de fuste Ø 1,20m em solo (Execução, incluindo escavação, exclusive concreto para camisa)</t>
  </si>
  <si>
    <t>RO-42455</t>
  </si>
  <si>
    <t>Tubulão a céu aberto, com camisa de concreto pré-moldada com diâmetro de fuste Ø 1,40m em solo (Execução, incluindo escavação, exclusive concreto para camisa)</t>
  </si>
  <si>
    <t>RO-43462</t>
  </si>
  <si>
    <t>Tubulão com ar comprimido com camisa de concreto pré moldada com diametro de fuste Ø 1,20m, em rocha (Execução, incluindo escavação, exclusive concreto para camisa)</t>
  </si>
  <si>
    <t>RO-42413</t>
  </si>
  <si>
    <t>Tubulão com ar comprimido com camisa de concreto pré moldada com diametro de fuste Ø 1,20m, em solo (Execução, incluindo escavação, exclusive concreto para camisa)</t>
  </si>
  <si>
    <t>RO-43871</t>
  </si>
  <si>
    <t>Tubulão com ar comprimido com camisa de concreto pré moldada com diametro de fuste Ø 1,40m, em rocha (Execução, incluindo escavação, exclusive concreto para camisa)</t>
  </si>
  <si>
    <t>RO-42811</t>
  </si>
  <si>
    <t>Tubulão com ar comprimido com camisa de concreto pré moldada com diametro de fuste Ø 1,40m, em solo (Execução, incluindo escavação, exclusive concreto para camisa)</t>
  </si>
  <si>
    <t>RO-43568</t>
  </si>
  <si>
    <t>Tubulão com ar comprimido com camisa de concreto pré-moldada com diâmetro de fuste Ø 1,60m, em solo (Execução, incluindo escavação, exclusive concreto para camisa)</t>
  </si>
  <si>
    <t>Índice Nacional de Construção Civil</t>
  </si>
  <si>
    <t>RO-41665</t>
  </si>
  <si>
    <t>Abrigo duplo de passageiros pré-moldado (Execução, incluindo o fornecimento,  transporte e montagem)</t>
  </si>
  <si>
    <t>RO-41664</t>
  </si>
  <si>
    <t>Abrigo simples de passageiros pré-moldado (Execução, incluindo o fornecimento e transporte e montagem)</t>
  </si>
  <si>
    <t>RO-41661</t>
  </si>
  <si>
    <t>Chapisco de cimento e areia, traço 1:3 (Execução, incluindo o fornecimento e transporte de todos os materiais)</t>
  </si>
  <si>
    <t>RO-41662</t>
  </si>
  <si>
    <t>Reboco de argamassa de cimento e areia, traço 1:5 (Execução, incluindo o fornecimento e transporte de todos os materiais)</t>
  </si>
  <si>
    <t>RO-44166</t>
  </si>
  <si>
    <t>Veículo Tipo Van, 12 passageiros, com motorista</t>
  </si>
  <si>
    <t xml:space="preserve">
TABELA REFERENCIAL DE PREÇOS UNITÁRIOS PARA CONSULTORIA E PROJETOS
</t>
  </si>
  <si>
    <t>TABELA REFERENCIAL DE PREÇOS UNITÁRIOS PARA CONSULTORIA E PROJETOS</t>
  </si>
  <si>
    <t>CONSULTORIA</t>
  </si>
  <si>
    <t>PROFISSIONAIS/CONSULTORES</t>
  </si>
  <si>
    <t>CO-27337</t>
  </si>
  <si>
    <t>ENGENHEIRO/ARQUITETO, NÍVEL CONSULTOR ESPECIAL, INCLUSIVE ENCARGOS COMPLEMENTARES</t>
  </si>
  <si>
    <t>CO-27339</t>
  </si>
  <si>
    <t>ENGENHEIRO/ARQUITETO, NÍVEL CONSULTOR, INCLUSIVE ENCARGOS COMPLEMENTARES</t>
  </si>
  <si>
    <t>CO-27342</t>
  </si>
  <si>
    <t>ENGENHEIRO/ARQUITETO, NÍVEL COORDENADOR, INCLUSIVE ENCARGOS COMPLEMENTARES</t>
  </si>
  <si>
    <t>CO-27348</t>
  </si>
  <si>
    <t>ENGENHEIRO/ARQUITETO, NÍVEL JÚNIOR, INCLUSIVE ENCARGOS COMPLEMENTARES</t>
  </si>
  <si>
    <t>CO-27347</t>
  </si>
  <si>
    <t>ENGENHEIRO/ARQUITETO, NÍVEL PLENO, INCLUSIVE ENCARGOS COMPLEMENTARES</t>
  </si>
  <si>
    <t>CO-27344</t>
  </si>
  <si>
    <t>ENGENHEIRO/ARQUITETO, NÍVEL SÊNIOR, INCLUSIVE ENCARGOS COMPLEMENTARES</t>
  </si>
  <si>
    <t>DIÁRIA</t>
  </si>
  <si>
    <t>CO-24324</t>
  </si>
  <si>
    <t>DIÁRIA DE VIAGEM, INCLUSIVE PERNOITE E ALIMENTAÇÃO</t>
  </si>
  <si>
    <t>VEÍCULOS PARA VISTÓRIA/SUPERVISÃO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</si>
  <si>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</si>
  <si>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</si>
  <si>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</si>
  <si>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</si>
  <si>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</si>
  <si>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</si>
  <si>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CO-28366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</si>
  <si>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</si>
  <si>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</si>
  <si>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</si>
  <si>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CO-27677</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</si>
  <si>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</si>
  <si>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</si>
  <si>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</si>
  <si>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</si>
  <si>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</si>
  <si>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</si>
  <si>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</si>
  <si>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</si>
  <si>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</si>
  <si>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</si>
  <si>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</si>
  <si>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</si>
  <si>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</si>
  <si>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</si>
  <si>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</si>
  <si>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</si>
  <si>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</si>
  <si>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</si>
  <si>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</si>
  <si>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</si>
  <si>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</si>
  <si>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</si>
  <si>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</si>
  <si>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</si>
  <si>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</si>
  <si>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</si>
  <si>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</si>
  <si>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</si>
  <si>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</si>
  <si>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</si>
  <si>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</si>
  <si>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</si>
  <si>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</si>
  <si>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</si>
  <si>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</si>
  <si>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</si>
  <si>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</si>
  <si>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</si>
  <si>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</si>
  <si>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</si>
  <si>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</si>
  <si>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</si>
  <si>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</si>
  <si>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</si>
  <si>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</si>
  <si>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</si>
  <si>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</si>
  <si>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</si>
  <si>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</si>
  <si>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</si>
  <si>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</si>
  <si>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</si>
  <si>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</si>
  <si>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</si>
  <si>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</si>
  <si>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</si>
  <si>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</si>
  <si>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</si>
  <si>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</si>
  <si>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</si>
  <si>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</si>
  <si>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</si>
  <si>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</si>
  <si>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</si>
  <si>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</si>
  <si>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</si>
  <si>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</si>
  <si>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</si>
  <si>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</si>
  <si>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</si>
  <si>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</si>
  <si>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</si>
  <si>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</si>
  <si>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</si>
  <si>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</si>
  <si>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</si>
  <si>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</si>
  <si>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</si>
  <si>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</si>
  <si>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</si>
  <si>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</si>
  <si>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</si>
  <si>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</si>
  <si>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</si>
  <si>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</si>
  <si>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</si>
  <si>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</si>
  <si>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</si>
  <si>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</si>
  <si>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</si>
  <si>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</si>
  <si>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</si>
  <si>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</si>
  <si>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</si>
  <si>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</si>
  <si>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</si>
  <si>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</si>
  <si>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</si>
  <si>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</si>
  <si>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</si>
  <si>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1000.000 M2</t>
  </si>
  <si>
    <t>CO-27494</t>
  </si>
  <si>
    <t>COORDENAÇÃO DE PROJETOS</t>
  </si>
  <si>
    <t>CO-27486</t>
  </si>
  <si>
    <t>DESENHO DE CADASTRO DE CONSTRUÇÕES EXISTENTES</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</si>
  <si>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</si>
  <si>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</si>
  <si>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</si>
  <si>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</si>
  <si>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</si>
  <si>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</si>
  <si>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</si>
  <si>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</si>
  <si>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</si>
  <si>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</si>
  <si>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</si>
  <si>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</si>
  <si>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</si>
  <si>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</si>
  <si>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</si>
  <si>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</si>
  <si>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</si>
  <si>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</si>
  <si>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</si>
  <si>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</si>
  <si>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</si>
  <si>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</si>
  <si>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</si>
  <si>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</si>
  <si>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</si>
  <si>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</si>
  <si>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</si>
  <si>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</si>
  <si>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</si>
  <si>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</si>
  <si>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</si>
  <si>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</si>
  <si>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</si>
  <si>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</si>
  <si>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</si>
  <si>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</si>
  <si>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</si>
  <si>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</si>
  <si>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</si>
  <si>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</si>
  <si>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</si>
  <si>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</si>
  <si>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CO-27474</t>
  </si>
  <si>
    <t>PROJETO EXECUTIVO DE IRRIGAÇÃO</t>
  </si>
  <si>
    <t>CO-27476</t>
  </si>
  <si>
    <t>PROJETO EXECUTIVO DE PAISAGISMO</t>
  </si>
  <si>
    <t>CO-27468</t>
  </si>
  <si>
    <t>CO-27469</t>
  </si>
  <si>
    <t>PROJETO EXECUTIVO DE PROGRAMAÇÃO VISUAL</t>
  </si>
  <si>
    <t>CO-27434</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</si>
  <si>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</si>
  <si>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</si>
  <si>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</si>
  <si>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</si>
  <si>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</si>
  <si>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</si>
  <si>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</si>
  <si>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</si>
  <si>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</si>
  <si>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</si>
  <si>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</si>
  <si>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</si>
  <si>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 INCLUSIVE ENCARGOS COMPLEMENTARES</t>
  </si>
  <si>
    <t>RELATÓRIO TÉCNICO</t>
  </si>
  <si>
    <t>CO-27379</t>
  </si>
  <si>
    <t>COMO CONSTRUÍDO ("AS BUILT") DE PROJETOS COM  ACIMA DE 1000.000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</si>
  <si>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</si>
  <si>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</si>
  <si>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</si>
  <si>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</si>
  <si>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</si>
  <si>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</si>
  <si>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</si>
  <si>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</si>
  <si>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</si>
  <si>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</si>
  <si>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</si>
  <si>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</si>
  <si>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</si>
  <si>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</si>
  <si>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</si>
  <si>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</si>
  <si>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</si>
  <si>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</si>
  <si>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</si>
  <si>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</si>
  <si>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</si>
  <si>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</si>
  <si>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</si>
  <si>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</si>
  <si>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</si>
  <si>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</si>
  <si>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</si>
  <si>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</si>
  <si>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</si>
  <si>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</si>
  <si>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</si>
  <si>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</si>
  <si>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</si>
  <si>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</si>
  <si>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</si>
  <si>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</si>
  <si>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</si>
  <si>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</si>
  <si>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</si>
  <si>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</si>
  <si>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</si>
  <si>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</si>
  <si>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</si>
  <si>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</si>
  <si>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</si>
  <si>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</si>
  <si>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</si>
  <si>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</si>
  <si>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</si>
  <si>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</si>
  <si>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</si>
  <si>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</si>
  <si>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</si>
  <si>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</si>
  <si>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</si>
  <si>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</si>
  <si>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</si>
  <si>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</si>
  <si>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</si>
  <si>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</si>
  <si>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</si>
  <si>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</si>
  <si>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</si>
  <si>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</si>
  <si>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</si>
  <si>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</si>
  <si>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</si>
  <si>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</si>
  <si>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</si>
  <si>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</si>
  <si>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</si>
  <si>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</si>
  <si>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</si>
  <si>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</si>
  <si>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</si>
  <si>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</si>
  <si>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</si>
  <si>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</si>
  <si>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</si>
  <si>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</si>
  <si>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</si>
  <si>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</si>
  <si>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</si>
  <si>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</si>
  <si>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</si>
  <si>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</si>
  <si>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</si>
  <si>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</si>
  <si>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</si>
  <si>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</si>
  <si>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</si>
  <si>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</si>
  <si>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</si>
  <si>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</si>
  <si>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</si>
  <si>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</si>
  <si>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</si>
  <si>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</si>
  <si>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</si>
  <si>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</si>
  <si>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</si>
  <si>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</si>
  <si>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</si>
  <si>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</si>
  <si>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</si>
  <si>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</si>
  <si>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</si>
  <si>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</si>
  <si>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</si>
  <si>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</si>
  <si>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</si>
  <si>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</si>
  <si>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</si>
  <si>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</si>
  <si>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</si>
  <si>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</si>
  <si>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</si>
  <si>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</si>
  <si>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</si>
  <si>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</si>
  <si>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</si>
  <si>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</si>
  <si>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SONDAGEM</t>
  </si>
  <si>
    <t>CO-28390</t>
  </si>
  <si>
    <t>MOBILIZAÇÃO E DESMOBILIZAÇÃO DE EQUIPAMENTO DE SONDAGEM A PERCUSSÃO COM ENSAIO DE PENETRAÇÃO PADRÃO (SPT) - (CUSTO FIXO)</t>
  </si>
  <si>
    <t>CO-28389</t>
  </si>
  <si>
    <t>MOBILIZAÇÃO E DESMOBILIZAÇÃO DE EQUIPAMENTO DE SONDAGEM A PERCUSSÃO COM ENSAIO DE PENETRAÇÃO PADRÃO (SPT) - (CUSTO VARIÁVEL), EXCLUSIVE CUSTO FIXO</t>
  </si>
  <si>
    <t>CO-28388</t>
  </si>
  <si>
    <t>SONDAGEM A PERCUSSÃO COM ENSAIO DE PENETRAÇÃO PADRÃO (SPT), DIÂMETRO 2.1/2", EXCLUSIVE MOBILIZAÇÃO E DESMOBILIZAÇÃO</t>
  </si>
  <si>
    <t>sinapi</t>
  </si>
  <si>
    <t>ASSENTAMENTO DE TUBO DE FERRO FUNDIDO PARA REDE DE ÁGUA, DN 80 MM, JUNTA ELÁSTICA, INSTALADO EM LOCAL COM NÍVEL ALTO DE INTERFERÊNCIAS (NÃO INCLUI FORNECIMENTO). AF_11/2017</t>
  </si>
  <si>
    <t>8,21</t>
  </si>
  <si>
    <t>ASSENTAMENTO DE TUBO DE FERRO FUNDIDO PARA REDE DE ÁGUA, DN 100 MM, JUNTA ELÁSTICA, INSTALADO EM LOCAL COM NÍVEL ALTO DE INTERFERÊNCIAS (NÃO INCLUI FORNECIMENTO). AF_11/2017</t>
  </si>
  <si>
    <t>9,13</t>
  </si>
  <si>
    <t>ASSENTAMENTO DE TUBO DE FERRO FUNDIDO PARA REDE DE ÁGUA, DN 150 MM, JUNTA ELÁSTICA, INSTALADO EM LOCAL COM NÍVEL ALTO DE INTERFERÊNCIAS (NÃO INCLUI FORNECIMENTO). AF_11/2017</t>
  </si>
  <si>
    <t>11,43</t>
  </si>
  <si>
    <t>ASSENTAMENTO DE TUBO DE FERRO FUNDIDO PARA REDE DE ÁGUA, DN 200 MM, JUNTA ELÁSTICA, INSTALADO EM LOCAL COM NÍVEL ALTO DE INTERFERÊNCIAS (NÃO INCLUI FORNECIMENTO). AF_11/2017</t>
  </si>
  <si>
    <t>13,70</t>
  </si>
  <si>
    <t>ASSENTAMENTO DE TUBO DE FERRO FUNDIDO PARA REDE DE ÁGUA, DN 250 MM, JUNTA ELÁSTICA, INSTALADO EM LOCAL COM NÍVEL ALTO DE INTERFERÊNCIAS (NÃO INCLUI FORNECIMENTO). AF_11/2017</t>
  </si>
  <si>
    <t>16,01</t>
  </si>
  <si>
    <t>ASSENTAMENTO DE TUBO DE FERRO FUNDIDO PARA REDE DE ÁGUA, DN 300 MM, JUNTA ELÁSTICA, INSTALADO EM LOCAL COM NÍVEL ALTO DE INTERFERÊNCIAS (NÃO INCLUI FORNECIMENTO). AF_11/2017</t>
  </si>
  <si>
    <t>18,32</t>
  </si>
  <si>
    <t>ASSENTAMENTO DE TUBO DE FERRO FUNDIDO PARA REDE DE ÁGUA, DN 350 MM, JUNTA ELÁSTICA, INSTALADO EM LOCAL COM NÍVEL ALTO DE INTERFERÊNCIAS (NÃO INCLUI FORNECIMENTO). AF_11/2017</t>
  </si>
  <si>
    <t>20,63</t>
  </si>
  <si>
    <t>ASSENTAMENTO DE TUBO DE FERRO FUNDIDO PARA REDE DE ÁGUA, DN 400 MM, JUNTA ELÁSTICA, INSTALADO EM LOCAL COM NÍVEL ALTO DE INTERFERÊNCIAS (NÃO INCLUI FORNECIMENTO). AF_11/2017</t>
  </si>
  <si>
    <t>22,92</t>
  </si>
  <si>
    <t>ASSENTAMENTO DE TUBO DE FERRO FUNDIDO PARA REDE DE ÁGUA, DN 450 MM, JUNTA ELÁSTICA, INSTALADO EM LOCAL COM NÍVEL ALTO DE INTERFERÊNCIAS (NÃO INCLUI FORNECIMENTO). AF_11/2017</t>
  </si>
  <si>
    <t>25,25</t>
  </si>
  <si>
    <t>ASSENTAMENTO DE TUBO DE FERRO FUNDIDO PARA REDE DE ÁGUA, DN 500 MM, JUNTA ELÁSTICA, INSTALADO EM LOCAL COM NÍVEL ALTO DE INTERFERÊNCIAS (NÃO INCLUI FORNECIMENTO). AF_11/2017</t>
  </si>
  <si>
    <t>31,93</t>
  </si>
  <si>
    <t>ASSENTAMENTO DE TUBO DE FERRO FUNDIDO PARA REDE DE ÁGUA, DN 600 MM, JUNTA ELÁSTICA, INSTALADO EM LOCAL COM NÍVEL ALTO DE INTERFERÊNCIAS (NÃO INCLUI FORNECIMENTO). AF_11/2017</t>
  </si>
  <si>
    <t>37,20</t>
  </si>
  <si>
    <t>ASSENTAMENTO DE TUBO DE FERRO FUNDIDO PARA REDE DE ÁGUA, DN 700 MM, JUNTA ELÁSTICA, INSTALADO EM LOCAL COM NÍVEL ALTO DE INTERFERÊNCIAS (NÃO INCLUI FORNECIMENTO). AF_11/2017</t>
  </si>
  <si>
    <t>42,24</t>
  </si>
  <si>
    <t>ASSENTAMENTO DE TUBO DE FERRO FUNDIDO PARA REDE DE ÁGUA, DN 800 MM, JUNTA ELÁSTICA, INSTALADO EM LOCAL COM NÍVEL ALTO DE INTERFERÊNCIAS (NÃO INCLUI FORNECIMENTO). AF_11/2017</t>
  </si>
  <si>
    <t>47,41</t>
  </si>
  <si>
    <t>ASSENTAMENTO DE TUBO DE FERRO FUNDIDO PARA REDE DE ÁGUA, DN 900 MM, JUNTA ELÁSTICA, INSTALADO EM LOCAL COM NÍVEL ALTO DE INTERFERÊNCIAS (NÃO INCLUI FORNECIMENTO). AF_11/2017</t>
  </si>
  <si>
    <t>52,63</t>
  </si>
  <si>
    <t>ASSENTAMENTO DE TUBO DE FERRO FUNDIDO PARA REDE DE ÁGUA, DN 1000 MM, JUNTA ELÁSTICA, INSTALADO EM LOCAL COM NÍVEL ALTO DE INTERFERÊNCIAS (NÃO INCLUI FORNECIMENTO). AF_11/2017</t>
  </si>
  <si>
    <t>57,84</t>
  </si>
  <si>
    <t>ASSENTAMENTO DE TUBO DE FERRO FUNDIDO PARA REDE DE ÁGUA, DN 1200 MM, JUNTA ELÁSTICA, INSTALADO EM LOCAL COM NÍVEL ALTO DE INTERFERÊNCIAS (NÃO INCLUI FORNECIMENTO). AF_11/2017</t>
  </si>
  <si>
    <t>68,64</t>
  </si>
  <si>
    <t>ASSENTAMENTO DE TUBO DE FERRO FUNDIDO PARA REDE DE ÁGUA, DN 80 MM, JUNTA ELÁSTICA, INSTALADO EM LOCAL COM NÍVEL BAIXO DE INTERFERÊNCIAS (NÃO INCLUI FORNECIMENTO). AF_11/2017</t>
  </si>
  <si>
    <t>4,96</t>
  </si>
  <si>
    <t>ASSENTAMENTO DE TUBO DE FERRO FUNDIDO PARA REDE DE ÁGUA, DN 100 MM, JUNTA ELÁSTICA, INSTALADO EM LOCAL COM NÍVEL BAIXO DE INTERFERÊNCIAS (NÃO INCLUI FORNECIMENTO). AF_11/2017</t>
  </si>
  <si>
    <t>5,53</t>
  </si>
  <si>
    <t>ASSENTAMENTO DE TUBO DE FERRO FUNDIDO PARA REDE DE ÁGUA, DN 150 MM, JUNTA ELÁSTICA, INSTALADO EM LOCAL COM NÍVEL BAIXO DE INTERFERÊNCIAS (NÃO INCLUI FORNECIMENTO). AF_11/2017</t>
  </si>
  <si>
    <t>6,93</t>
  </si>
  <si>
    <t>ASSENTAMENTO DE TUBO DE FERRO FUNDIDO PARA REDE DE ÁGUA, DN 200 MM, JUNTA ELÁSTICA, INSTALADO EM LOCAL COM NÍVEL BAIXO DE INTERFERÊNCIAS (NÃO INCLUI FORNECIMENTO). AF_11/2017</t>
  </si>
  <si>
    <t>8,30</t>
  </si>
  <si>
    <t>ASSENTAMENTO DE TUBO DE FERRO FUNDIDO PARA REDE DE ÁGUA, DN 250 MM, JUNTA ELÁSTICA, INSTALADO EM LOCAL COM NÍVEL BAIXO DE INTERFERÊNCIAS (NÃO INCLUI FORNECIMENTO). AF_11/2017</t>
  </si>
  <si>
    <t>9,73</t>
  </si>
  <si>
    <t>ASSENTAMENTO DE TUBO DE FERRO FUNDIDO PARA REDE DE ÁGUA, DN 300 MM, JUNTA ELÁSTICA, INSTALADO EM LOCAL COM NÍVEL BAIXO DE INTERFERÊNCIAS (NÃO INCLUI FORNECIMENTO). AF_11/2017</t>
  </si>
  <si>
    <t>11,13</t>
  </si>
  <si>
    <t>ASSENTAMENTO DE TUBO DE FERRO FUNDIDO PARA REDE DE ÁGUA, DN 350 MM, JUNTA ELÁSTICA, INSTALADO EM LOCAL COM NÍVEL BAIXO DE INTERFERÊNCIAS (NÃO INCLUI FORNECIMENTO). AF_11/2017</t>
  </si>
  <si>
    <t>12,55</t>
  </si>
  <si>
    <t>ASSENTAMENTO DE TUBO DE FERRO FUNDIDO PARA REDE DE ÁGUA, DN 400 MM, JUNTA ELÁSTICA, INSTALADO EM LOCAL COM NÍVEL BAIXO DE INTERFERÊNCIAS (NÃO INCLUI FORNECIMENTO). AF_11/2017</t>
  </si>
  <si>
    <t>13,95</t>
  </si>
  <si>
    <t>ASSENTAMENTO DE TUBO DE FERRO FUNDIDO PARA REDE DE ÁGUA, DN 450 MM, JUNTA ELÁSTICA, INSTALADO EM LOCAL COM NÍVEL BAIXO DE INTERFERÊNCIAS (NÃO INCLUI FORNECIMENTO). AF_11/2017</t>
  </si>
  <si>
    <t>15,38</t>
  </si>
  <si>
    <t>ASSENTAMENTO DE TUBO DE FERRO FUNDIDO PARA REDE DE ÁGUA, DN 500 MM, JUNTA ELÁSTICA, INSTALADO EM LOCAL COM NÍVEL BAIXO DE INTERFERÊNCIAS (NÃO INCLUI FORNECIMENTO). AF_11/2017</t>
  </si>
  <si>
    <t>19,47</t>
  </si>
  <si>
    <t>ASSENTAMENTO DE TUBO DE FERRO FUNDIDO PARA REDE DE ÁGUA, DN 600 MM, JUNTA ELÁSTICA, INSTALADO EM LOCAL COM NÍVEL BAIXO DE INTERFERÊNCIAS (NÃO INCLUI FORNECIMENTO). AF_11/2017</t>
  </si>
  <si>
    <t>22,70</t>
  </si>
  <si>
    <t>ASSENTAMENTO DE TUBO DE FERRO FUNDIDO PARA REDE DE ÁGUA, DN 700 MM, JUNTA ELÁSTICA, INSTALADO EM LOCAL COM NÍVEL BAIXO DE INTERFERÊNCIAS (NÃO INCLUI FORNECIMENTO). AF_11/2017</t>
  </si>
  <si>
    <t>25,71</t>
  </si>
  <si>
    <t>ASSENTAMENTO DE TUBO DE FERRO FUNDIDO PARA REDE DE ÁGUA, DN 800 MM, JUNTA ELÁSTICA, INSTALADO EM LOCAL COM NÍVEL BAIXO DE INTERFERÊNCIAS (NÃO INCLUI FORNECIMENTO). AF_11/2017</t>
  </si>
  <si>
    <t>28,86</t>
  </si>
  <si>
    <t>ASSENTAMENTO DE TUBO DE FERRO FUNDIDO PARA REDE DE ÁGUA, DN 900 MM, JUNTA ELÁSTICA, INSTALADO EM LOCAL COM NÍVEL BAIXO DE INTERFERÊNCIAS (NÃO INCLUI FORNECIMENTO). AF_11/2017</t>
  </si>
  <si>
    <t>32,05</t>
  </si>
  <si>
    <t>ASSENTAMENTO DE TUBO DE FERRO FUNDIDO PARA REDE DE ÁGUA, DN 1000 MM, JUNTA ELÁSTICA, INSTALADO EM LOCAL COM NÍVEL BAIXO DE INTERFERÊNCIAS (NÃO INCLUI FORNECIMENTO). AF_11/2017</t>
  </si>
  <si>
    <t>35,24</t>
  </si>
  <si>
    <t>ASSENTAMENTO DE TUBO DE FERRO FUNDIDO PARA REDE DE ÁGUA, DN 1200 MM, JUNTA ELÁSTICA, INSTALADO EM LOCAL COM NÍVEL BAIXO DE INTERFERÊNCIAS (NÃO INCLUI FORNECIMENTO). AF_11/2017</t>
  </si>
  <si>
    <t>41,99</t>
  </si>
  <si>
    <t>ASSENTAMENTO DE TUBO DE AÇO CARBONO PARA REDE DE ÁGUA, DN 600 MM (24), JUNTA SOLDADA, INSTALADO EM LOCAL COM NÍVEL ALTO DE INTERFERÊNCIAS (NÃO INCLUI FORNECIMENTO). AF_11/2017</t>
  </si>
  <si>
    <t>40,07</t>
  </si>
  <si>
    <t>ASSENTAMENTO DE TUBO DE AÇO CARBONO PARA REDE DE ÁGUA, DN 700 MM (28), JUNTA SOLDADA, INSTALADO EM LOCAL COM NÍVEL ALTO DE INTERFERÊNCIAS (NÃO INCLUI FORNECIMENTO). AF_11/2017</t>
  </si>
  <si>
    <t>46,43</t>
  </si>
  <si>
    <t>ASSENTAMENTO DE TUBO DE AÇO CARBONO PARA REDE DE ÁGUA, DN 800 MM (32), JUNTA SOLDADA, INSTALADO EM LOCAL COM NÍVEL ALTO DE INTERFERÊNCIAS (NÃO INCLUI FORNECIMENTO). AF_11/2017</t>
  </si>
  <si>
    <t>52,79</t>
  </si>
  <si>
    <t>ASSENTAMENTO DE TUBO DE AÇO CARBONO PARA REDE DE ÁGUA, DN 900 MM (36), JUNTA SOLDADA, INSTALADO EM LOCAL COM NÍVEL ALTO DE INTERFERÊNCIAS (NÃO INCLUI FORNECIMENTO). AF_11/2017</t>
  </si>
  <si>
    <t>59,12</t>
  </si>
  <si>
    <t>ASSENTAMENTO DE TUBO DE AÇO CARBONO PARA REDE DE ÁGUA, DN 1000 MM (40) OU DN 1100 MM (44), JUNTA SOLDADA, INSTALADO EM LOCAL COM NÍVEL ALTO DE INTERFERÊNCIAS (NÃO INCLUI FORNECIMENTO). AF_11/2017</t>
  </si>
  <si>
    <t>71,86</t>
  </si>
  <si>
    <t>ASSENTAMENTO DE TUBO DE AÇO CARBONO PARA REDE DE ÁGUA, DN 1200 MM (48) OU DN 1300 MM (52), JUNTA SOLDADA, INSTALADO EM LOCAL COM NÍVEL ALTO DE INTERFERÊNCIAS (NÃO INCLUI FORNECIMENTO). AF_11/2017</t>
  </si>
  <si>
    <t>84,57</t>
  </si>
  <si>
    <t>ASSENTAMENTO DE TUBO DE AÇO CARBONO PARA REDE DE ÁGUA, DN 1400 MM (56'') OU DN 1500 MM (60), JUNTA SOLDADA, INSTALADO EM LOCAL COM NÍVEL ALTO DE INTERFERÊNCIAS (NÃO INCLUI FORNECIMENTO). AF_11/2017</t>
  </si>
  <si>
    <t>97,28</t>
  </si>
  <si>
    <t>ASSENTAMENTO DE TUBO DE AÇO CARBONO PARA REDE DE ÁGUA, DN 1600 MM (64) OU DN 1700 MM (68), JUNTA SOLDADA, INSTALADO EM LOCAL COM NÍVEL ALTO DE INTERFERÊNCIAS (NÃO INCLUI FORNECIMENTO). AF_11/2017</t>
  </si>
  <si>
    <t>109,99</t>
  </si>
  <si>
    <t>ASSENTAMENTO DE TUBO DE AÇO CARBONO PARA REDE DE ÁGUA, DN 1800 MM (72) OU DN 1900 MM (76), JUNTA SOLDADA, INSTALADO EM LOCAL COM NÍVEL ALTO DE INTERFERÊNCIAS (NÃO INCLUI FORNECIMENTO). AF_11/2017</t>
  </si>
  <si>
    <t>127,13</t>
  </si>
  <si>
    <t>ASSENTAMENTO DE TUBO DE AÇO CARBONO PARA REDE DE ÁGUA, DN 2000 MM (80) OU DN 2100 MM (84), JUNTA SOLDADA, INSTALADO EM LOCAL COM NÍVEL ALTO DE INTERFERÊNCIAS (NÃO INCLUI FORNECIMENTO). AF_11/2017</t>
  </si>
  <si>
    <t>140,31</t>
  </si>
  <si>
    <t>ASSENTAMENTO DE TUBO DE AÇO CARBONO PARA REDE DE ÁGUA, DN 600 MM (24), JUNTA SOLDADA, INSTALADO EM LOCAL COM NÍVEL BAIXO DE INTERFERÊNCIAS (NÃO INCLUI FORNECIMENTO). AF_11/2017</t>
  </si>
  <si>
    <t>33,10</t>
  </si>
  <si>
    <t>ASSENTAMENTO DE TUBO DE AÇO CARBONO PARA REDE DE ÁGUA, DN 700 MM (28), JUNTA SOLDADA, INSTALADO EM LOCAL COM NÍVEL BAIXO DE INTERFERÊNCIAS (NÃO INCLUI FORNECIMENTO). AF_11/2017</t>
  </si>
  <si>
    <t>38,42</t>
  </si>
  <si>
    <t>ASSENTAMENTO DE TUBO DE AÇO CARBONO PARA REDE DE ÁGUA, DN 800 MM (32), JUNTA SOLDADA, INSTALADO EM LOCAL COM NÍVEL BAIXO DE INTERFERÊNCIAS (NÃO INCLUI FORNECIMENTO). AF_11/2017</t>
  </si>
  <si>
    <t>43,76</t>
  </si>
  <si>
    <t>ASSENTAMENTO DE TUBO DE AÇO CARBONO PARA REDE DE ÁGUA, DN 900 MM (36), JUNTA SOLDADA, INSTALADO EM LOCAL COM NÍVEL BAIXO DE INTERFERÊNCIAS (NÃO INCLUI FORNECIMENTO). AF_11/2017</t>
  </si>
  <si>
    <t>49,05</t>
  </si>
  <si>
    <t>ASSENTAMENTO DE TUBO DE AÇO CARBONO PARA REDE DE ÁGUA, DN 1000 MM (40  ) OU DN 1100 MM (44  ), JUNTA SOLDADA, INSTALADO EM LOCAL COM NÍVEL BAIXO DE INTERFERÊNCIAS (NÃO INCLUI FORNECIMENTO). AF_11/2017</t>
  </si>
  <si>
    <t>59,72</t>
  </si>
  <si>
    <t>ASSENTAMENTO DE TUBO DE AÇO CARBONO PARA REDE DE ÁGUA, DN 1200 MM (48) OU DN 1300 MM (52), JUNTA SOLDADA, INSTALADO EM LOCAL COM NÍVEL BAIXO DE INTERFERÊNCIAS (NÃO INCLUI FORNECIMENTO). AF_11/2017</t>
  </si>
  <si>
    <t>70,36</t>
  </si>
  <si>
    <t>ASSENTAMENTO DE TUBO DE AÇO CARBONO PARA REDE DE ÁGUA, DN 1400 MM (56'') OU DN 1500 MM (60), JUNTA SOLDADA, INSTALADO EM LOCAL COM NÍVEL BAIXO DE INTERFERÊNCIAS (NÃO INCLUI FORNECIMENTO). AF_11/2017</t>
  </si>
  <si>
    <t>81,01</t>
  </si>
  <si>
    <t>ASSENTAMENTO DE TUBO DE AÇO CARBONO PARA REDE DE ÁGUA, DN 1600 MM (64) OU DN 1700 MM (68), JUNTA SOLDADA, INSTALADO EM LOCAL COM NÍVEL BAIXO DE INTERFERÊNCIAS (NÃO INCLUI FORNECIMENTO). AF_11/2017</t>
  </si>
  <si>
    <t>91,64</t>
  </si>
  <si>
    <t>ASSENTAMENTO DE TUBO DE AÇO CARBONO PARA REDE DE ÁGUA, DN 1800 MM (72) OU DN 1900 MM (76), JUNTA SOLDADA, INSTALADO EM LOCAL COM NÍVEL BAIXO DE INTERFERÊNCIAS (NÃO INCLUI FORNECIMENTO). AF_11/2017</t>
  </si>
  <si>
    <t>105,51</t>
  </si>
  <si>
    <t>ASSENTAMENTO DE TUBO DE AÇO CARBONO PARA REDE DE ÁGUA, DN 2000 MM (80) OU DN 2100 MM (84), JUNTA SOLDADA, INSTALADO EM LOCAL COM NÍVEL BAIXO DE INTERFERÊNCIAS (NÃO INCLUI FORNECIMENTO). AF_11/2017</t>
  </si>
  <si>
    <t>116,51</t>
  </si>
  <si>
    <t>TUBO DE PVC PARA REDE COLETORA DE ESGOTO DE PAREDE MACIÇA, DN 100 MM, JUNTA ELÁSTICA - FORNECIMENTO E ASSENTAMENTO. AF_01/2021</t>
  </si>
  <si>
    <t>48,05</t>
  </si>
  <si>
    <t>TUBO DE PVC PARA REDE COLETORA DE ESGOTO DE PAREDE MACIÇA, DN 150 MM, JUNTA ELÁSTICA  - FORNECIMENTO E ASSENTAMENTO. AF_01/2021</t>
  </si>
  <si>
    <t>91,67</t>
  </si>
  <si>
    <t>TUBO DE PVC PARA REDE COLETORA DE ESGOTO DE PAREDE MACIÇA, DN 200 MM, JUNTA ELÁSTICA - FORNECIMENTO E ASSENTAMENTO. AF_01/2021</t>
  </si>
  <si>
    <t>153,46</t>
  </si>
  <si>
    <t>TUBO DE PVC PARA REDE COLETORA DE ESGOTO DE PAREDE MACIÇA, DN 250 MM, JUNTA ELÁSTICA  - FORNECIMENTO E ASSENTAMENTO. AF_01/2021</t>
  </si>
  <si>
    <t>238,35</t>
  </si>
  <si>
    <t>TUBO DE PVC PARA REDE COLETORA DE ESGOTO DE PAREDE MACIÇA, DN 300 MM, JUNTA ELÁSTICA,  FORNECIMENTO E ASSENTAMENTO. AF_01/2021</t>
  </si>
  <si>
    <t>364,63</t>
  </si>
  <si>
    <t>TUBO DE PVC PARA REDE COLETORA DE ESGOTO DE PAREDE MACIÇA, DN 350 MM, JUNTA ELÁSTICA  - FORNECIMENTO E ASSENTAMENTO. AF_01/2021</t>
  </si>
  <si>
    <t>513,47</t>
  </si>
  <si>
    <t>TUBO DE PVC PARA REDE COLETORA DE ESGOTO DE PAREDE MACIÇA, DN 400 MM, JUNTA ELÁSTICA  FORNECIMENTO E ASSENTAMENTO. AF_01/2021</t>
  </si>
  <si>
    <t>599,64</t>
  </si>
  <si>
    <t>TUBO DE PVC CORRUGADO DE DUPLA PAREDE PARA REDE COLETORA DE ESGOTO, DN 150 MM, JUNTA ELÁSTICA - FORNECIMENTO E ASSENTAMENTO. AF_01/2021</t>
  </si>
  <si>
    <t>71,77</t>
  </si>
  <si>
    <t>TUBO DE PVC CORRUGADO DE DUPLA PAREDE PARA REDE COLETORA DE ESGOTO, DN 200 MM, JUNTA ELÁSTICA - FORNECIMENTO E ASSENTAMENTO. AF_01/2021</t>
  </si>
  <si>
    <t>119,17</t>
  </si>
  <si>
    <t>TUBO DE PVC CORRUGADO DE DUPLA PAREDE PARA REDE COLETORA DE ESGOTO, DN 250 MM, JUNTA ELÁSTICA - FORNECIMENTO E ASSENTAMENTO. AF_01/2021</t>
  </si>
  <si>
    <t>186,91</t>
  </si>
  <si>
    <t>TUBO DE PVC CORRUGADO DE DUPLA PAREDE PARA REDE COLETORA DE ESGOTO, DN 300 MM, JUNTA ELÁSTICA - FORNECIMENTO E ASSENTAMENTO. AF_01/2021</t>
  </si>
  <si>
    <t>277,98</t>
  </si>
  <si>
    <t>TUBO DE PVC CORRUGADO DE DUPLA PAREDE PARA REDE COLETORA DE ESGOTO, DN 350 MM, JUNTA ELÁSTICA - FORNECIMENTO E ASSENTAMENTO. AF_01/2021</t>
  </si>
  <si>
    <t>363,73</t>
  </si>
  <si>
    <t>TUBO DE PVC CORRUGADO DE DUPLA PAREDE PARA REDE COLETORA DE ESGOTO, DN 400 MM, JUNTA ELÁSTICA - FORNECIMENTO E ASSENTAMENTO. AF_01/2021</t>
  </si>
  <si>
    <t>482,19</t>
  </si>
  <si>
    <t>TUBO DE PEAD CORRUGADO DE DUPLA PAREDE PARA REDE COLETORA DE ESGOTO, DN 600 MM, JUNTA ELÁSTICA INTEGRADA - FORNECIMENTO E ASSENTAMENTO. AF_01/2021</t>
  </si>
  <si>
    <t>759,71</t>
  </si>
  <si>
    <t>JUNTA ARGAMASSADA ENTRE TUBO DN 100 MM E O POÇO DE VISITA/ CAIXA DE CONCRETO OU ALVENARIA EM REDES DE ESGOTO. AF_01/2021</t>
  </si>
  <si>
    <t>22,62</t>
  </si>
  <si>
    <t>JUNTA ARGAMASSADA ENTRE TUBO DN 150 MM E O POÇO DE VISITA/ CAIXA DE CONCRETO OU ALVENARIA EM REDES DE ESGOTO. AF_01/2021</t>
  </si>
  <si>
    <t>27,85</t>
  </si>
  <si>
    <t>JUNTA ARGAMASSADA ENTRE TUBO DN 200 MM E O POÇO/ CAIXA DE CONCRETO OU ALVENARIA EM REDES DE ESGOTO. AF_01/2021</t>
  </si>
  <si>
    <t>33,13</t>
  </si>
  <si>
    <t>JUNTA ARGAMASSADA ENTRE TUBO DN 250 MM E O POÇO DE VISITA/ CAIXA DE CONCRETO OU ALVENARIA EM REDES DE ESGOTO. AF_01/2021</t>
  </si>
  <si>
    <t>38,37</t>
  </si>
  <si>
    <t>JUNTA ARGAMASSADA ENTRE TUBO DN 300 MM E O POÇO DE VISITA/ CAIXA DE CONCRETO OU ALVENARIA EM REDES DE ESGOTO. AF_01/2021</t>
  </si>
  <si>
    <t>43,59</t>
  </si>
  <si>
    <t>JUNTA ARGAMASSADA ENTRE TUBO DN 350 MM E O POÇO DE VISITA/ CAIXA DE CONCRETO OU ALVENARIA EM REDES DE ESGOTO. AF_01/2021</t>
  </si>
  <si>
    <t>48,81</t>
  </si>
  <si>
    <t>JUNTA ARGAMASSADA ENTRE TUBO DN 400 MM E O POÇO DE VISITA/ CAIXA DE CONCRETO OU ALVENARIA EM REDES DE ESGOTO. AF_01/2021</t>
  </si>
  <si>
    <t>54,04</t>
  </si>
  <si>
    <t>JUNTA ARGAMASSADA ENTRE TUBO DN 450 MM E O POÇO DE VISITA/ CAIXA DE CONCRETO OU ALVENARIA EM REDES DE ESGOTO. AF_01/2021</t>
  </si>
  <si>
    <t>59,27</t>
  </si>
  <si>
    <t>JUNTA ARGAMASSADA ENTRE TUBO DN 600 MM E O POÇO DE VISITA/ CAIXA DE CONCRETO OU ALVENARIA EM REDES DE ESGOTO. AF_01/2021</t>
  </si>
  <si>
    <t>74,94</t>
  </si>
  <si>
    <t>ASSENTAMENTO DE TUBO DE PVC PARA REDE COLETORA DE ESGOTO DE PAREDE MACIÇA, DN 100 MM, JUNTA ELÁSTICA (NÃO INCLUI FORNECIMENTO). AF_01/2021</t>
  </si>
  <si>
    <t>3,17</t>
  </si>
  <si>
    <t>ASSENTAMENTO DE TUBO DE PVC PARA REDE COLETORA DE ESGOTO DE PAREDE MACIÇA, DN 150 MM, JUNTA ELÁSTICA,  (NÃO INCLUI FORNECIMENTO). AF_01/2021</t>
  </si>
  <si>
    <t>3,76</t>
  </si>
  <si>
    <t>ASSENTAMENTO DE TUBO DE PVC PARA REDE COLETORA DE ESGOTO DE PAREDE MACIÇA, DN 200 MM, JUNTA ELÁSTICA (NÃO INCLUI FORNECIMENTO). AF_01/2021</t>
  </si>
  <si>
    <t>4,35</t>
  </si>
  <si>
    <t>ASSENTAMENTO DE TUBO DE PVC PARA REDE COLETORA DE ESGOTO DE PAREDE MACIÇA, DN 250 MM, JUNTA ELÁSTICA (NÃO INCLUI FORNECIMENTO). AF_01/2021</t>
  </si>
  <si>
    <t>4,93</t>
  </si>
  <si>
    <t>ASSENTAMENTO DE TUBO DE PVC PARA REDE COLETORA DE ESGOTO DE PAREDE MACIÇA, DN 300 MM, JUNTA ELÁSTICA  (NÃO INCLUI FORNECIMENTO). AF_01/2021</t>
  </si>
  <si>
    <t>5,52</t>
  </si>
  <si>
    <t>ASSENTAMENTO DE TUBO DE PVC PARA REDE COLETORA DE ESGOTO DE PAREDE MACIÇA, DN 350 MM, JUNTA ELÁSTICA (NÃO INCLUI FORNECIMENTO). AF_01/2021</t>
  </si>
  <si>
    <t>6,11</t>
  </si>
  <si>
    <t>ASSENTAMENTO DE TUBO DE PVC PARA REDE COLETORA DE ESGOTO DE PAREDE MACIÇA, DN 400 MM, JUNTA ELÁSTICA (NÃO INCLUI FORNECIMENTO). AF_01/2021</t>
  </si>
  <si>
    <t>8,77</t>
  </si>
  <si>
    <t>ASSENTAMENTO DE TUBO DE PVC CORRUGADO DE DUPLA PAREDE PARA REDE COLETORA DE ESGOTO, DN 150 MM, JUNTA ELÁSTICA (NÃO INCLUI FORNECIMENTO). AF_01/2021</t>
  </si>
  <si>
    <t>4,19</t>
  </si>
  <si>
    <t>ASSENTAMENTO DE TUBO DE PVC CORRUGADO DE DUPLA PAREDE PARA REDE COLETORA DE ESGOTO, DN 200 MM, JUNTA ELÁSTICA (NÃO INCLUI FORNECIMENTO). AF_01/2021</t>
  </si>
  <si>
    <t>4,78</t>
  </si>
  <si>
    <t>ASSENTAMENTO DE TUBO DE PVC CORRUGADO DE DUPLA PAREDE PARA REDE COLETORA DE ESGOTO, DN 250 MM, JUNTA ELÁSTICA (NÃO INCLUI FORNECIMENTO). AF_01/2021</t>
  </si>
  <si>
    <t>5,36</t>
  </si>
  <si>
    <t>ASSENTAMENTO DE TUBO DE PVC CORRUGADO DE DUPLA PAREDE PARA REDE COLETORA DE ESGOTO, DN 300 MM, JUNTA ELÁSTICA (NÃO INCLUI FORNECIMENTO). AF_01/2021</t>
  </si>
  <si>
    <t>5,95</t>
  </si>
  <si>
    <t>ASSENTAMENTO DE TUBO DE PVC CORRUGADO DE DUPLA PAREDE PARA REDE COLETORA DE ESGOTO, DN 350 MM, JUNTA ELÁSTICA (NÃO INCLUI FORNECIMENTO). AF_01/2021</t>
  </si>
  <si>
    <t>6,54</t>
  </si>
  <si>
    <t>ASSENTAMENTO DE TUBO DE PVC CORRUGADO DE DUPLA PAREDE PARA REDE COLETORA DE ESGOTO, DN 400 MM, JUNTA ELÁSTICA  (NÃO INCLUI FORNECIMENTO). AF_01/2021</t>
  </si>
  <si>
    <t>9,79</t>
  </si>
  <si>
    <t>ASSENTAMENTO DE TUBO DE PEAD CORRUGADO DE DUPLA PAREDE PARA REDE COLETORA DE ESGOTO, DN 450 MM, JUNTA ELÁSTICA INTEGRADA (NÃO INCLUI FORNECIMENTO). AF_01/2021</t>
  </si>
  <si>
    <t>3,43</t>
  </si>
  <si>
    <t>ASSENTAMENTO DE TUBO DE PEAD CORRUGADO DE DUPLA PAREDE PARA REDE COLETORA DE ESGOTO, DN 600 MM, JUNTA ELÁSTICA INTEGRADA (NÃO INCLUI FORNECIMENTO). AF_01/2021</t>
  </si>
  <si>
    <t>16,36</t>
  </si>
  <si>
    <t>TUBO DE PEAD CORRUGADO DE DUPLA PAREDE PARA REDE COLETORA DE ESGOTO, DN 250 MM, JUNTA ELÁSTICA INTEGRADA - FORNECIMENTO E ASSENTAMENTO. AF_01/2021</t>
  </si>
  <si>
    <t>133,90</t>
  </si>
  <si>
    <t>ASSENTAMENTO DE TUBO DE PEAD CORRUGADO DE DUPLA PAREDE PARA REDE COLETORA DE ESGOTO, DN 250 MM, JUNTA ELÁSTICA INTEGRADA (NÃO INCLUI FORNECIMENTO). AF_01/2021</t>
  </si>
  <si>
    <t>1,74</t>
  </si>
  <si>
    <t>TUBO DE PEAD CORRUGADO DE DUPLA PAREDE PARA REDE COLETORA DE ESGOTO, DN 300 MM, JUNTA ELÁSTICA INTEGRADA - FORNECIMENTO E ASSENTAMENTO. AF_01/2021</t>
  </si>
  <si>
    <t>209,50</t>
  </si>
  <si>
    <t>ASSENTAMENTO DE TUBO DE PEAD CORRUGADO DE DUPLA PAREDE PARA REDE COLETORA DE ESGOTO, DN 300 MM, JUNTA ELÁSTICA INTEGRADA  (NÃO INCLUI FORNECIMENTO). AF_01/2021</t>
  </si>
  <si>
    <t>2,46</t>
  </si>
  <si>
    <t>TUBO DE PEAD CORRUGADO DE DUPLA PAREDE PARA REDE COLETORA DE ESGOTO, DN 800 MM, JUNTA ELÁSTICA INTEGRADA - FORNECIMENTO E ASSENTAMENTO. AF_01/2021</t>
  </si>
  <si>
    <t>1.233,64</t>
  </si>
  <si>
    <t>ASSENTAMENTO DE TUBO DE PEAD CORRUGADO DE DUPLA PAREDE PARA REDE COLETORA DE ESGOTO, DN 800 MM, JUNTA ELÁSTICA INTEGRADA  (NÃO INCLUI FORNECIMENTO). AF_01/2021</t>
  </si>
  <si>
    <t>27,24</t>
  </si>
  <si>
    <t>ASSENTAMENTO DE TUBO DE PEAD CORRUGADO DE DUPLA PAREDE PARA REDE COLETORA DE ESGOTO, DN 900 MM, JUNTA ELÁSTICA INTEGRADA (NÃO INCLUI FORNECIMENTO). AF_01/2021</t>
  </si>
  <si>
    <t>31,54</t>
  </si>
  <si>
    <t>TUBO DE PEAD CORRUGADO DE DUPLA PAREDE PARA REDE COLETORA DE ESGOTO, DN 1000 MM, JUNTA ELÁSTICA INTEGRADA - FORNECIMENTO E ASSENTAMENTO. AF_01/2021</t>
  </si>
  <si>
    <t>1.898,98</t>
  </si>
  <si>
    <t>ASSENTAMENTO DE TUBO DE PEAD CORRUGADO DE DUPLA PAREDE PARA REDE COLETORA DE ESGOTO, DN 1000 MM, JUNTA ELÁSTICA INTEGRADA (NÃO INCLUI FORNECIMENTO). AF_01/2021</t>
  </si>
  <si>
    <t>40,53</t>
  </si>
  <si>
    <t>TUBO DE PEAD CORRUGADO DE DUPLA PAREDE PARA REDE COLETORA DE ESGOTO, DN 1200 MM, JUNTA ELÁSTICA INTEGRADA - FORNECIMENTO E ASSENTAMENTO. AF_01/2021</t>
  </si>
  <si>
    <t>2.615,66</t>
  </si>
  <si>
    <t>ASSENTAMENTO DE TUBO DE PEAD CORRUGADO DE DUPLA PAREDE PARA REDE COLETORA DE ESGOTO, DN 1200 MM, JUNTA ELÁSTICA INTEGRADA (NÃO INCLUI FORNECIMENTO). AF_01/2021</t>
  </si>
  <si>
    <t>47,17</t>
  </si>
  <si>
    <t>ASSENTAMENTO DE TUBO DE PEAD CORRUGADO DE DUPLA PAREDE PARA REDE COLETORA DE ESGOTO, DN 1500 MM, JUNTA ELÁSTICA INTEGRADA (NÃO INCLUI FORNECIMENTO). AF_01/2021</t>
  </si>
  <si>
    <t>60,60</t>
  </si>
  <si>
    <t>ASSENTAMENTO DE TUBO DE PVC PBA PARA REDE DE ÁGUA, DN 50 MM, JUNTA ELÁSTICA INTEGRADA, INSTALADO EM LOCAL COM NÍVEL ALTO DE INTERFERÊNCIAS (NÃO INCLUI FORNECIMENTO). AF_11/2017</t>
  </si>
  <si>
    <t>1,89</t>
  </si>
  <si>
    <t>ASSENTAMENTO DE TUBO DE PVC PBA PARA REDE DE ÁGUA, DN 75 MM, JUNTA ELÁSTICA INTEGRADA, INSTALADO EM LOCAL COM NÍVEL ALTO DE INTERFERÊNCIAS (NÃO INCLUI FORNECIMENTO). AF_11/2017</t>
  </si>
  <si>
    <t>2,62</t>
  </si>
  <si>
    <t>ASSENTAMENTO DE TUBO DE PVC PBA PARA REDE DE ÁGUA, DN 100 MM, JUNTA ELÁSTICA INTEGRADA, INSTALADO EM LOCAL COM NÍVEL ALTO DE INTERFERÊNCIAS (NÃO INCLUI FORNECIMENTO). AF_11/2017</t>
  </si>
  <si>
    <t>3,32</t>
  </si>
  <si>
    <t>ASSENTAMENTO DE TUBO DE PVC PBA PARA REDE DE ÁGUA, DN 50 MM, JUNTA ELÁSTICA INTEGRADA, INSTALADO EM LOCAL COM NÍVEL BAIXO DE INTERFERÊNCIAS (NÃO INCLUI FORNECIMENTO). AF_11/2017</t>
  </si>
  <si>
    <t>0,84</t>
  </si>
  <si>
    <t>ASSENTAMENTO DE TUBO DE PVC PBA PARA REDE DE ÁGUA, DN 75 MM, JUNTA ELÁSTICA INTEGRADA, INSTALADO EM LOCAL COM NÍVEL BAIXO DE INTERFERÊNCIAS (NÃO INCLUI FORNECIMENTO). AF_11/2017</t>
  </si>
  <si>
    <t>1,18</t>
  </si>
  <si>
    <t>ASSENTAMENTO DE TUBO DE PVC PBA PARA REDE DE ÁGUA, DN 100 MM, JUNTA ELÁSTICA INTEGRADA, INSTALADO EM LOCAL COM NÍVEL BAIXO DE INTERFERÊNCIAS (NÃO INCLUI FORNECIMENTO). AF_11/2017</t>
  </si>
  <si>
    <t>1,50</t>
  </si>
  <si>
    <t>TUBO DE PVC BRANCO PARA REDE COLETORA DE ESGOTO CONDOMINIAL DE PAREDE MACIÇA, DN 100 MM, JUNTA ELÁSTICA - FORNECIMENTO E ASSENTAMENTO. AF_01/2021</t>
  </si>
  <si>
    <t>20,53</t>
  </si>
  <si>
    <t>JUNTA ARGAMASSADA ENTRE TUBO DN 800 MM E O POÇO DE VISITA/ CAIXA DE CONCRETO OU ALVENARIA EM REDES DE ESGOTO. AF_01/2021</t>
  </si>
  <si>
    <t>95,84</t>
  </si>
  <si>
    <t>JUNTA ARGAMASSADA ENTRE TUBO DN 900 MM E O POÇO DE VISITA/ CAIXA DE CONCRETO OU ALVENARIA EM REDES DE ESGOTO. AF_01/2021</t>
  </si>
  <si>
    <t>106,29</t>
  </si>
  <si>
    <t>JUNTA ARGAMASSADA ENTRE TUBO DN 1000 MM E O POÇO DE VISITA/ CAIXA DE CONCRETO OU ALVENARIA EM REDES DE ESGOTO. AF_01/2021</t>
  </si>
  <si>
    <t>122,03</t>
  </si>
  <si>
    <t>JUNTA ARGAMASSADA ENTRE TUBO DN 1200 MM E O POÇO DE VISITA/ CAIXA DE CONCRETO OU ALVENARIA EM REDES DE ESGOTO. AF_01/2021</t>
  </si>
  <si>
    <t>137,71</t>
  </si>
  <si>
    <t>JUNTA ARGAMASSADA ENTRE TUBO DN 1500 MM E O POÇO DE VISITA/ CAIXA DE CONCRETO OU ALVENARIA EM REDES DE ESGOTO. AF_01/2021</t>
  </si>
  <si>
    <t>169,06</t>
  </si>
  <si>
    <t>TUBO DE CONCRETO PARA REDES COLETORAS DE ESGOTO SANITÁRIO, DIÂMETRO DE 300 MM, JUNTA ELÁSTICA, INSTALADO EM LOCAL COM BAIXO NÍVEL DE INTERFERÊNCIAS - FORNECIMENTO E ASSENTAMENTO. AF_12/2015</t>
  </si>
  <si>
    <t>218,04</t>
  </si>
  <si>
    <t>ASSENTAMENTO DE TUBO DE CONCRETO PARA REDES COLETORAS DE ESGOTO SANITÁRIO, DIÂMETRO DE 300 MM, JUNTA ELÁSTICA, INSTALADO EM LOCAL COM BAIXO NÍVEL DE INTERFERÊNCIAS (NÃO INCLUI FORNECIMENTO). AF_12/2015</t>
  </si>
  <si>
    <t>8,70</t>
  </si>
  <si>
    <t>TUBO DE CONCRETO PARA REDES COLETORAS DE ESGOTO SANITÁRIO, DIÂMETRO DE 400 MM, JUNTA ELÁSTICA, INSTALADO EM LOCAL COM BAIXO NÍVEL DE INTERFERÊNCIAS - FORNECIMENTO E ASSENTAMENTO. AF_12/2015</t>
  </si>
  <si>
    <t>227,69</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</si>
  <si>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</si>
  <si>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</si>
  <si>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405,30</t>
  </si>
  <si>
    <t>ASSENTAMENTO DE TUBO DE CONCRETO PARA REDES COLETORAS DE ESGOTO SANITÁRIO, DIÂMETRO DE 500 MM, JUNTA ELÁSTICA, INSTALADO EM LOCAL COM BAIXO NÍVEL DE INTERFERÊNCIAS (NÃO INCLUI FORNECIMENTO). AF_12/2015</t>
  </si>
  <si>
    <t>13,32</t>
  </si>
  <si>
    <t>TUBO DE CONCRETO PARA REDES COLETORAS DE ESGOTO SANITÁRIO, DIÂMETRO DE 600 MM, JUNTA ELÁSTICA, INSTALADO EM LOCAL COM BAIXO NÍVEL DE INTERFERÊNCIAS - FORNECIMENTO E ASSENTAMENTO. AF_12/2015</t>
  </si>
  <si>
    <t>496,15</t>
  </si>
  <si>
    <t>ASSENTAMENTO DE TUBO DE CONCRETO PARA REDES COLETORAS DE ESGOTO SANITÁRIO, DIÂMETRO DE 600 MM, JUNTA ELÁSTICA, INSTALADO EM LOCAL COM BAIXO NÍVEL DE INTERFERÊNCIAS (NÃO INCLUI FORNECIMENTO). AF_12/2015</t>
  </si>
  <si>
    <t>15,81</t>
  </si>
  <si>
    <t>TUBO DE CONCRETO PARA REDES COLETORAS DE ESGOTO SANITÁRIO, DIÂMETRO DE 700 MM, JUNTA ELÁSTICA, INSTALADO EM LOCAL COM BAIXO NÍVEL DE INTERFERÊNCIAS - FORNECIMENTO E ASSENTAMENTO. AF_12/2015</t>
  </si>
  <si>
    <t>646,51</t>
  </si>
  <si>
    <t>ASSENTAMENTO DE TUBO DE CONCRETO PARA REDES COLETORAS DE ESGOTO SANITÁRIO, DIÂMETRO DE 700 MM, JUNTA ELÁSTICA, INSTALADO EM LOCAL COM BAIXO NÍVEL DE INTERFERÊNCIAS (NÃO INCLUI FORNECIMENTO). AF_12/2015</t>
  </si>
  <si>
    <t>18,04</t>
  </si>
  <si>
    <t>TUBO DE CONCRETO PARA REDES COLETORAS DE ESGOTO SANITÁRIO, DIÂMETRO DE 800 MM, JUNTA ELÁSTICA, INSTALADO EM LOCAL COM BAIXO NÍVEL DE INTERFERÊNCIAS - FORNECIMENTO E ASSENTAMENTO. AF_12/2015</t>
  </si>
  <si>
    <t>668,21</t>
  </si>
  <si>
    <t>ASSENTAMENTO DE TUBO DE CONCRETO PARA REDES COLETORAS DE ESGOTO SANITÁRIO, DIÂMETRO DE 800 MM, JUNTA ELÁSTICA, INSTALADO EM LOCAL COM BAIXO NÍVEL DE INTERFERÊNCIAS (NÃO INCLUI FORNECIMENTO). AF_12/2015</t>
  </si>
  <si>
    <t>20,51</t>
  </si>
  <si>
    <t>TUBO DE CONCRETO PARA REDES COLETORAS DE ESGOTO SANITÁRIO, DIÂMETRO DE 900 MM, JUNTA ELÁSTICA, INSTALADO EM LOCAL COM BAIXO NÍVEL DE INTERFERÊNCIAS - FORNECIMENTO E ASSENTAMENTO. AF_12/2015</t>
  </si>
  <si>
    <t>993,66</t>
  </si>
  <si>
    <t>ASSENTAMENTO DE TUBO DE CONCRETO PARA REDES COLETORAS DE ESGOTO SANITÁRIO, DIÂMETRO DE 900 MM, JUNTA ELÁSTICA, INSTALADO EM LOCAL COM BAIXO NÍVEL DE INTERFERÊNCIAS (NÃO INCLUI FORNECIMENTO). AF_12/2015</t>
  </si>
  <si>
    <t>22,73</t>
  </si>
  <si>
    <t>TUBO DE CONCRETO PARA REDES COLETORAS DE ESGOTO SANITÁRIO, DIÂMETRO DE 1000 MM, JUNTA ELÁSTICA, INSTALADO EM LOCAL COM BAIXO NÍVEL DE INTERFERÊNCIAS - FORNECIMENTO E ASSENTAMENTO. AF_12/2015</t>
  </si>
  <si>
    <t>1.018,68</t>
  </si>
  <si>
    <t>ASSENTAMENTO DE TUBO DE CONCRETO PARA REDES COLETORAS DE ESGOTO SANITÁRIO, DIÂMETRO DE 1000 MM, JUNTA ELÁSTICA, INSTALADO EM LOCAL COM BAIXO NÍVEL DE INTERFERÊNCIAS (NÃO INCLUI FORNECIMENTO). AF_12/2015</t>
  </si>
  <si>
    <t>25,23</t>
  </si>
  <si>
    <t>TUBO DE CONCRETO PARA REDES COLETORAS DE ESGOTO SANITÁRIO, DIÂMETRO DE 300 MM, JUNTA ELÁSTICA, INSTALADO EM LOCAL COM ALTO NÍVEL DE INTERFERÊNCIAS - FORNECIMENTO E ASSENTAMENTO. AF_12/2015</t>
  </si>
  <si>
    <t>225,81</t>
  </si>
  <si>
    <t>ASSENTAMENTO DE TUBO DE CONCRETO PARA REDES COLETORAS DE ESGOTO SANITÁRIO, DIÂMETRO DE 300 MM, JUNTA ELÁSTICA, INSTALADO EM LOCAL COM ALTO NÍVEL DE INTERFERÊNCIAS (NÃO INCLUI FORNECIMENTO). AF_12/2015</t>
  </si>
  <si>
    <t>16,47</t>
  </si>
  <si>
    <t>TUBO DE CONCRETO PARA REDES COLETORAS DE ESGOTO SANITÁRIO, DIÂMETRO DE 400 MM, JUNTA ELÁSTICA, INSTALADO EM LOCAL COM ALTO NÍVEL DE INTERFERÊNCIAS - FORNECIMENTO E ASSENTAMENTO. AF_12/2015</t>
  </si>
  <si>
    <t>237,35</t>
  </si>
  <si>
    <t>ASSENTAMENTO DE TUBO DE CONCRETO PARA REDES COLETORAS DE ESGOTO SANITÁRIO, DIÂMETRO DE 400 MM, JUNTA ELÁSTICA, INSTALADO EM LOCAL COM ALTO NÍVEL DE INTERFERÊNCIAS (NÃO INCLUI FORNECIMENTO). AF_12/2015</t>
  </si>
  <si>
    <t>20,79</t>
  </si>
  <si>
    <t>TUBO DE CONCRETO PARA REDES COLETORAS DE ESGOTO SANITÁRIO, DIÂMETRO DE 500 MM, JUNTA ELÁSTICA, INSTALADO EM LOCAL COM ALTO NÍVEL DE INTERFERÊNCIAS - FORNECIMENTO E ASSENTAMENTO. AF_12/2015</t>
  </si>
  <si>
    <t>417,29</t>
  </si>
  <si>
    <t>ASSENTAMENTO DE TUBO DE CONCRETO PARA REDES COLETORAS DE ESGOTO SANITÁRIO, DIÂMETRO DE 500 MM, JUNTA ELÁSTICA, INSTALADO EM LOCAL COM ALTO NÍVEL DE INTERFERÊNCIAS (NÃO INCLUI FORNECIMENTO). AF_12/2015</t>
  </si>
  <si>
    <t>25,31</t>
  </si>
  <si>
    <t>TUBO DE CONCRETO PARA REDES COLETORAS DE ESGOTO SANITÁRIO, DIÂMETRO DE 600 MM, JUNTA ELÁSTICA, INSTALADO EM LOCAL COM ALTO NÍVEL DE INTERFERÊNCIAS - FORNECIMENTO E ASSENTAMENTO. AF_12/2015</t>
  </si>
  <si>
    <t>510,19</t>
  </si>
  <si>
    <t>ASSENTAMENTO DE TUBO DE CONCRETO PARA REDES COLETORAS DE ESGOTO SANITÁRIO, DIÂMETRO DE 600 MM, JUNTA ELÁSTICA, INSTALADO EM LOCAL COM ALTO NÍVEL DE INTERFERÊNCIAS (NÃO INCLUI FORNECIMENTO). AF_12/2015</t>
  </si>
  <si>
    <t>29,85</t>
  </si>
  <si>
    <t>TUBO DE CONCRETO PARA REDES COLETORAS DE ESGOTO SANITÁRIO, DIÂMETRO DE 700 MM, JUNTA ELÁSTICA, INSTALADO EM LOCAL COM ALTO NÍVEL DE INTERFERÊNCIAS - FORNECIMENTO E ASSENTAMENTO. AF_12/2015</t>
  </si>
  <si>
    <t>662,62</t>
  </si>
  <si>
    <t>ASSENTAMENTO DE TUBO DE CONCRETO PARA REDES COLETORAS DE ESGOTO SANITÁRIO, DIÂMETRO DE 700 MM, JUNTA ELÁSTICA, INSTALADO EM LOCAL COM ALTO NÍVEL DE INTERFERÊNCIAS (NÃO INCLUI FORNECIMENTO). AF_12/2015</t>
  </si>
  <si>
    <t>34,15</t>
  </si>
  <si>
    <t>TUBO DE CONCRETO PARA REDES COLETORAS DE ESGOTO SANITÁRIO, DIÂMETRO DE 800 MM, JUNTA ELÁSTICA, INSTALADO EM LOCAL COM ALTO NÍVEL DE INTERFERÊNCIAS - FORNECIMENTO E ASSENTAMENTO. AF_12/2015</t>
  </si>
  <si>
    <t>686,46</t>
  </si>
  <si>
    <t>ASSENTAMENTO DE TUBO DE CONCRETO PARA REDES COLETORAS DE ESGOTO SANITÁRIO, DIÂMETRO DE 800 MM, JUNTA ELÁSTICA, INSTALADO EM LOCAL COM ALTO NÍVEL DE INTERFERÊNCIAS (NÃO INCLUI FORNECIMENTO). AF_12/2015</t>
  </si>
  <si>
    <t>38,76</t>
  </si>
  <si>
    <t>TUBO DE CONCRETO PARA REDES COLETORAS DE ESGOTO SANITÁRIO, DIÂMETRO DE 900 MM, JUNTA ELÁSTICA, INSTALADO EM LOCAL COM ALTO NÍVEL DE INTERFERÊNCIAS - FORNECIMENTO E ASSENTAMENTO. AF_12/2015</t>
  </si>
  <si>
    <t>1.014,20</t>
  </si>
  <si>
    <t>ASSENTAMENTO DE TUBO DE CONCRETO PARA REDES COLETORAS DE ESGOTO SANITÁRIO, DIÂMETRO DE 900 MM, JUNTA ELÁSTICA, INSTALADO EM LOCAL COM ALTO NÍVEL DE INTERFERÊNCIAS (NÃO INCLUI FORNECIMENTO). AF_12/2015</t>
  </si>
  <si>
    <t>43,27</t>
  </si>
  <si>
    <t>TUBO DE CONCRETO PARA REDES COLETORAS DE ESGOTO SANITÁRIO, DIÂMETRO DE 1000 MM, JUNTA ELÁSTICA, INSTALADO EM LOCAL COM ALTO NÍVEL DE INTERFERÊNCIAS - FORNECIMENTO E ASSENTAMENTO. AF_12/2015</t>
  </si>
  <si>
    <t>1.041,24</t>
  </si>
  <si>
    <t>ASSENTAMENTO DE TUBO DE CONCRETO PARA REDES COLETORAS DE ESGOTO SANITÁRIO, DIÂMETRO DE 1000 MM, JUNTA ELÁSTICA, INSTALADO EM LOCAL COM ALTO NÍVEL DE INTERFERÊNCIAS (NÃO INCLUI FORNECIMENTO). AF_12/2015</t>
  </si>
  <si>
    <t>47,79</t>
  </si>
  <si>
    <t>TUBO DE CONCRETO PARA REDES COLETORAS DE ÁGUAS PLUVIAIS, DIÂMETRO DE 400 MM, JUNTA RÍGIDA, INSTALADO EM LOCAL COM BAIXO NÍVEL DE INTERFERÊNCIAS - FORNECIMENTO E ASSENTAMENTO. AF_12/2015</t>
  </si>
  <si>
    <t>175,43</t>
  </si>
  <si>
    <t>TUBO DE CONCRETO PARA REDES COLETORAS DE ÁGUAS PLUVIAIS, DIÂMETRO DE 500 MM, JUNTA RÍGIDA, INSTALADO EM LOCAL COM BAIXO NÍVEL DE INTERFERÊNCIAS - FORNECIMENTO E ASSENTAMENTO. AF_12/2015</t>
  </si>
  <si>
    <t>210,77</t>
  </si>
  <si>
    <t>TUBO DE CONCRETO PARA REDES COLETORAS DE ÁGUAS PLUVIAIS, DIÂMETRO DE 600 MM, JUNTA RÍGIDA, INSTALADO EM LOCAL COM BAIXO NÍVEL DE INTERFERÊNCIAS - FORNECIMENTO E ASSENTAMENTO. AF_12/2015</t>
  </si>
  <si>
    <t>315,09</t>
  </si>
  <si>
    <t>TUBO DE CONCRETO PARA REDES COLETORAS DE ÁGUAS PLUVIAIS, DIÂMETRO DE 700 MM, JUNTA RÍGIDA, INSTALADO EM LOCAL COM BAIXO NÍVEL DE INTERFERÊNCIAS - FORNECIMENTO E ASSENTAMENTO. AF_12/2015</t>
  </si>
  <si>
    <t>414,51</t>
  </si>
  <si>
    <t>TUBO DE CONCRETO PARA REDES COLETORAS DE ÁGUAS PLUVIAIS, DIÂMETRO DE 800 MM, JUNTA RÍGIDA, INSTALADO EM LOCAL COM BAIXO NÍVEL DE INTERFERÊNCIAS - FORNECIMENTO E ASSENTAMENTO. AF_12/2015</t>
  </si>
  <si>
    <t>500,98</t>
  </si>
  <si>
    <t>TUBO DE CONCRETO PARA REDES COLETORAS DE ÁGUAS PLUVIAIS, DIÂMETRO DE 900 MM, JUNTA RÍGIDA, INSTALADO EM LOCAL COM BAIXO NÍVEL DE INTERFERÊNCIAS - FORNECIMENTO E ASSENTAMENTO. AF_12/2015</t>
  </si>
  <si>
    <t>575,29</t>
  </si>
  <si>
    <t>TUBO DE CONCRETO PARA REDES COLETORAS DE ÁGUAS PLUVIAIS, DIÂMETRO DE 1000 MM, JUNTA RÍGIDA, INSTALADO EM LOCAL COM BAIXO NÍVEL DE INTERFERÊNCIAS - FORNECIMENTO E ASSENTAMENTO. AF_12/2015</t>
  </si>
  <si>
    <t>600,98</t>
  </si>
  <si>
    <t>TUBO DE CONCRETO PARA REDES COLETORAS DE ÁGUAS PLUVIAIS, DIÂMETRO DE 400 MM, JUNTA RÍGIDA, INSTALADO EM LOCAL COM ALTO NÍVEL DE INTERFERÊNCIAS - FORNECIMENTO E ASSENTAMENTO. AF_12/2015</t>
  </si>
  <si>
    <t>185,09</t>
  </si>
  <si>
    <t>TUBO DE CONCRETO PARA REDES COLETORAS DE ÁGUAS PLUVIAIS, DIÂMETRO DE 500 MM, JUNTA RÍGIDA, INSTALADO EM LOCAL COM ALTO NÍVEL DE INTERFERÊNCIAS - FORNECIMENTO E ASSENTAMENTO. AF_12/2015</t>
  </si>
  <si>
    <t>222,76</t>
  </si>
  <si>
    <t>TUBO DE CONCRETO PARA REDES COLETORAS DE ÁGUAS PLUVIAIS, DIÂMETRO DE 600 MM, JUNTA RÍGIDA, INSTALADO EM LOCAL COM ALTO NÍVEL DE INTERFERÊNCIAS - FORNECIMENTO E ASSENTAMENTO. AF_12/2015</t>
  </si>
  <si>
    <t>329,11</t>
  </si>
  <si>
    <t>TUBO DE CONCRETO PARA REDES COLETORAS DE ÁGUAS PLUVIAIS, DIÂMETRO DE 700 MM, JUNTA RÍGIDA, INSTALADO EM LOCAL COM ALTO NÍVEL DE INTERFERÊNCIAS - FORNECIMENTO E ASSENTAMENTO. AF_12/2015</t>
  </si>
  <si>
    <t>430,85</t>
  </si>
  <si>
    <t>TUBO DE CONCRETO PARA REDES COLETORAS DE ÁGUAS PLUVIAIS, DIÂMETRO DE 800 MM, JUNTA RÍGIDA, INSTALADO EM LOCAL COM ALTO NÍVEL DE INTERFERÊNCIAS - FORNECIMENTO E ASSENTAMENTO. AF_12/2015</t>
  </si>
  <si>
    <t>519,23</t>
  </si>
  <si>
    <t>TUBO DE CONCRETO PARA REDES COLETORAS DE ÁGUAS PLUVIAIS, DIÂMETRO DE 900 MM, JUNTA RÍGIDA, INSTALADO EM LOCAL COM ALTO NÍVEL DE INTERFERÊNCIAS - FORNECIMENTO E ASSENTAMENTO. AF_12/2015</t>
  </si>
  <si>
    <t>595,53</t>
  </si>
  <si>
    <t>TUBO DE CONCRETO PARA REDES COLETORAS DE ÁGUAS PLUVIAIS, DIÂMETRO DE 1000 MM, JUNTA RÍGIDA, INSTALADO EM LOCAL COM ALTO NÍVEL DE INTERFERÊNCIAS - FORNECIMENTO E ASSENTAMENTO. AF_12/2015</t>
  </si>
  <si>
    <t>623,66</t>
  </si>
  <si>
    <t>ASSENTAMENTO DE TUBO DE CONCRETO PARA REDES COLETORAS DE ÁGUAS PLUVIAIS, DIÂMETRO DE 300 MM, JUNTA RÍGIDA, INSTALADO EM LOCAL COM BAIXO NÍVEL DE INTERFERÊNCIAS (NÃO INCLUI FORNECIMENTO). AF_12/2015</t>
  </si>
  <si>
    <t>39,24</t>
  </si>
  <si>
    <t>ASSENTAMENTO DE TUBO DE CONCRETO PARA REDES COLETORAS DE ÁGUAS PLUVIAIS, DIÂMETRO DE 400 MM, JUNTA RÍGIDA, INSTALADO EM LOCAL COM BAIXO NÍVEL DE INTERFERÊNCIAS (NÃO INCLUI FORNECIMENTO). AF_12/2015</t>
  </si>
  <si>
    <t>50,35</t>
  </si>
  <si>
    <t>ASSENTAMENTO DE TUBO DE CONCRETO PARA REDES COLETORAS DE ÁGUAS PLUVIAIS, DIÂMETRO DE 500 MM, JUNTA RÍGIDA, INSTALADO EM LOCAL COM BAIXO NÍVEL DE INTERFERÊNCIAS (NÃO INCLUI FORNECIMENTO). AF_12/2015</t>
  </si>
  <si>
    <t>61,28</t>
  </si>
  <si>
    <t>ASSENTAMENTO DE TUBO DE CONCRETO PARA REDES COLETORAS DE ÁGUAS PLUVIAIS, DIÂMETRO DE 600 MM, JUNTA RÍGIDA, INSTALADO EM LOCAL COM BAIXO NÍVEL DE INTERFERÊNCIAS (NÃO INCLUI FORNECIMENTO). AF_12/2015</t>
  </si>
  <si>
    <t>73,04</t>
  </si>
  <si>
    <t>ASSENTAMENTO DE TUBO DE CONCRETO PARA REDES COLETORAS DE ÁGUAS PLUVIAIS, DIÂMETRO DE 700 MM, JUNTA RÍGIDA, INSTALADO EM LOCAL COM BAIXO NÍVEL DE INTERFERÊNCIAS (NÃO INCLUI FORNECIMENTO). AF_12/2015</t>
  </si>
  <si>
    <t>84,60</t>
  </si>
  <si>
    <t>ASSENTAMENTO DE TUBO DE CONCRETO PARA REDES COLETORAS DE ÁGUAS PLUVIAIS, DIÂMETRO DE 800 MM, JUNTA RÍGIDA, INSTALADO EM LOCAL COM BAIXO NÍVEL DE INTERFERÊNCIAS (NÃO INCLUI FORNECIMENTO). AF_12/2015</t>
  </si>
  <si>
    <t>98,25</t>
  </si>
  <si>
    <t>ASSENTAMENTO DE TUBO DE CONCRETO PARA REDES COLETORAS DE ÁGUAS PLUVIAIS, DIÂMETRO DE 900 MM, JUNTA RÍGIDA, INSTALADO EM LOCAL COM BAIXO NÍVEL DE INTERFERÊNCIAS (NÃO INCLUI FORNECIMENTO). AF_12/2015</t>
  </si>
  <si>
    <t>112,56</t>
  </si>
  <si>
    <t>ASSENTAMENTO DE TUBO DE CONCRETO PARA REDES COLETORAS DE ÁGUAS PLUVIAIS, DIÂMETRO DE 1000 MM, JUNTA RÍGIDA, INSTALADO EM LOCAL COM BAIXO NÍVEL DE INTERFERÊNCIAS (NÃO INCLUI FORNECIMENTO). AF_12/2015</t>
  </si>
  <si>
    <t>129,09</t>
  </si>
  <si>
    <t>TUBO DE CONCRETO PARA REDES COLETORAS DE ÁGUAS PLUVIAIS, DIÂMETRO DE 1200 MM, JUNTA RÍGIDA, INSTALADO EM LOCAL COM BAIXO NÍVEL DE INTERFERÊNCIAS - FORNECIMENTO E ASSENTAMENTO. AF_12/2015</t>
  </si>
  <si>
    <t>866,31</t>
  </si>
  <si>
    <t>ASSENTAMENTO DE TUBO DE CONCRETO PARA REDES COLETORAS DE ÁGUAS PLUVIAIS, DIÂMETRO DE 1200 MM, JUNTA RÍGIDA, INSTALADO EM LOCAL COM BAIXO NÍVEL DE INTERFERÊNCIAS (NÃO INCLUI FORNECIMENTO). AF_12/2015</t>
  </si>
  <si>
    <t>161,53</t>
  </si>
  <si>
    <t>TUBO DE CONCRETO PARA REDES COLETORAS DE ÁGUAS PLUVIAIS, DIÂMETRO DE 1500 MM, JUNTA RÍGIDA, INSTALADO EM LOCAL COM BAIXO NÍVEL DE INTERFERÊNCIAS - FORNECIMENTO E ASSENTAMENTO. AF_12/2015</t>
  </si>
  <si>
    <t>1.238,53</t>
  </si>
  <si>
    <t>ASSENTAMENTO DE TUBO DE CONCRETO PARA REDES COLETORAS DE ÁGUAS PLUVIAIS, DIÂMETRO DE 1500 MM, JUNTA RÍGIDA, INSTALADO EM LOCAL COM BAIXO NÍVEL DE INTERFERÊNCIAS (NÃO INCLUI FORNECIMENTO). AF_12/2015</t>
  </si>
  <si>
    <t>217,45</t>
  </si>
  <si>
    <t>ASSENTAMENTO DE TUBO DE CONCRETO PARA REDES COLETORAS DE ÁGUAS PLUVIAIS, DIÂMETRO DE 300 MM, JUNTA RÍGIDA, INSTALADO EM LOCAL COM ALTO NÍVEL DE INTERFERÊNCIAS (NÃO INCLUI FORNECIMENTO). AF_12/2015</t>
  </si>
  <si>
    <t>46,79</t>
  </si>
  <si>
    <t>ASSENTAMENTO DE TUBO DE CONCRETO PARA REDES COLETORAS DE ÁGUAS PLUVIAIS, DIÂMETRO DE 400 MM, JUNTA RÍGIDA, INSTALADO EM LOCAL COM ALTO NÍVEL DE INTERFERÊNCIAS (NÃO INCLUI FORNECIMENTO). AF_12/2015</t>
  </si>
  <si>
    <t>60,01</t>
  </si>
  <si>
    <t>ASSENTAMENTO DE TUBO DE CONCRETO PARA REDES COLETORAS DE ÁGUAS PLUVIAIS, DIÂMETRO DE 500 MM, JUNTA RÍGIDA, INSTALADO EM LOCAL COM ALTO NÍVEL DE INTERFERÊNCIAS (NÃO INCLUI FORNECIMENTO). AF_12/2015</t>
  </si>
  <si>
    <t>73,27</t>
  </si>
  <si>
    <t>ASSENTAMENTO DE TUBO DE CONCRETO PARA REDES COLETORAS DE ÁGUAS PLUVIAIS, DIÂMETRO DE 600 MM, JUNTA RÍGIDA, INSTALADO EM LOCAL COM ALTO NÍVEL DE INTERFERÊNCIAS (NÃO INCLUI FORNECIMENTO). AF_12/2015</t>
  </si>
  <si>
    <t>87,06</t>
  </si>
  <si>
    <t>ASSENTAMENTO DE TUBO DE CONCRETO PARA REDES COLETORAS DE ÁGUAS PLUVIAIS, DIÂMETRO DE 700 MM, JUNTA RÍGIDA, INSTALADO EM LOCAL COM ALTO NÍVEL DE INTERFERÊNCIAS (NÃO INCLUI FORNECIMENTO). AF_12/2015</t>
  </si>
  <si>
    <t>100,94</t>
  </si>
  <si>
    <t>ASSENTAMENTO DE TUBO DE CONCRETO PARA REDES COLETORAS DE ÁGUAS PLUVIAIS, DIÂMETRO DE 800 MM, JUNTA RÍGIDA, INSTALADO EM LOCAL COM ALTO NÍVEL DE INTERFERÊNCIAS (NÃO INCLUI FORNECIMENTO). AF_12/2015</t>
  </si>
  <si>
    <t>116,50</t>
  </si>
  <si>
    <t>ASSENTAMENTO DE TUBO DE CONCRETO PARA REDES COLETORAS DE ÁGUAS PLUVIAIS, DIÂMETRO DE 900 MM, JUNTA RÍGIDA, INSTALADO EM LOCAL COM ALTO NÍVEL DE INTERFERÊNCIAS (NÃO INCLUI FORNECIMENTO). AF_12/2015</t>
  </si>
  <si>
    <t>132,80</t>
  </si>
  <si>
    <t>ASSENTAMENTO DE TUBO DE CONCRETO PARA REDES COLETORAS DE ÁGUAS PLUVIAIS, DIÂMETRO DE 1000 MM, JUNTA RÍGIDA, INSTALADO EM LOCAL COM ALTO NÍVEL DE INTERFERÊNCIAS (NÃO INCLUI FORNECIMENTO). AF_12/2015</t>
  </si>
  <si>
    <t>151,77</t>
  </si>
  <si>
    <t>TUBO DE CONCRETO PARA REDES COLETORAS DE ÁGUAS PLUVIAIS, DIÂMETRO DE 1200 MM, JUNTA RÍGIDA, INSTALADO EM LOCAL COM ALTO NÍVEL DE INTERFERÊNCIAS - FORNECIMENTO E ASSENTAMENTO. AF_12/2015</t>
  </si>
  <si>
    <t>893,05</t>
  </si>
  <si>
    <t>ASSENTAMENTO DE TUBO DE CONCRETO PARA REDES COLETORAS DE ÁGUAS PLUVIAIS, DIÂMETRO DE 1200 MM, JUNTA RÍGIDA, INSTALADO EM LOCAL COM ALTO NÍVEL DE INTERFERÊNCIAS (NÃO INCLUI FORNECIMENTO). AF_12/2015</t>
  </si>
  <si>
    <t>188,27</t>
  </si>
  <si>
    <t>TUBO DE CONCRETO PARA REDES COLETORAS DE ÁGUAS PLUVIAIS, DIÂMETRO DE 1500 MM, JUNTA RÍGIDA, INSTALADO EM LOCAL COM ALTO NÍVEL DE INTERFERÊNCIAS - FORNECIMENTO E ASSENTAMENTO. AF_12/2015</t>
  </si>
  <si>
    <t>1.271,35</t>
  </si>
  <si>
    <t>ASSENTAMENTO DE TUBO DE CONCRETO PARA REDES COLETORAS DE ÁGUAS PLUVIAIS, DIÂMETRO DE 1500 MM, JUNTA RÍGIDA, INSTALADO EM LOCAL COM ALTO NÍVEL DE INTERFERÊNCIAS (NÃO INCLUI FORNECIMENTO). AF_12/2015</t>
  </si>
  <si>
    <t>250,27</t>
  </si>
  <si>
    <t>TUBO DE CONCRETO PARA REDES COLETORAS DE ÁGUAS PLUVIAIS, DIÂMETRO DE 300MM, JUNTA RÍGIDA, INSTALADO EM LOCAL COM BAIXO NÍVEL DE INTERFERÊNCIAS - FORNECIMENTO E ASSENTAMENTO. AF_12/2015</t>
  </si>
  <si>
    <t>150,08</t>
  </si>
  <si>
    <t>TUBO DE CONCRETO PARA REDES COLETORAS DE ÁGUAS PLUVIAIS, DIÂMETRO DE 300MM, JUNTA RÍGIDA, INSTALADO EM LOCAL COM ALTO NÍVEL DE INTERFERÊNCIAS - FORNECIMENTO E ASSENTAMENTO. AF_12/2015</t>
  </si>
  <si>
    <t>157,63</t>
  </si>
  <si>
    <t>TUBO DE CONCRETO (SIMPLES) PARA REDES COLETORAS DE ÁGUAS PLUVIAIS, DIÂMETRO DE 300 MM, JUNTA RÍGIDA, INSTALADO EM LOCAL COM BAIXO NÍVEL DE INTERFERÊNCIAS - FORNECIMENTO E ASSENTAMENTO. AF_12/2015</t>
  </si>
  <si>
    <t>118,03</t>
  </si>
  <si>
    <t>TUBO DE CONCRETO (SIMPLES) PARA REDES COLETORAS DE ÁGUAS PLUVIAIS, DIÂMETRO DE 400 MM, JUNTA RÍGIDA, INSTALADO EM LOCAL COM BAIXO NÍVEL DE INTERFERÊNCIAS - FORNECIMENTO E ASSENTAMENTO. AF_12/2015</t>
  </si>
  <si>
    <t>143,46</t>
  </si>
  <si>
    <t>TUBO DE CONCRETO (SIMPLES) PARA REDES COLETORAS DE ÁGUAS PLUVIAIS, DIÂMETRO DE 500 MM, JUNTA RÍGIDA, INSTALADO EM LOCAL COM BAIXO NÍVEL DE INTERFERÊNCIAS - FORNECIMENTO E ASSENTAMENTO. AF_12/2015</t>
  </si>
  <si>
    <t>199,85</t>
  </si>
  <si>
    <t>TUBO DE CONCRETO (SIMPLES) PARA REDES COLETORAS DE ÁGUAS PLUVIAIS, DIÂMETRO DE 300 MM, JUNTA RÍGIDA, INSTALADO EM LOCAL COM ALTO NÍVEL DE INTERFERÊNCIAS - FORNECIMENTO E ASSENTAMENTO. AF_12/2015</t>
  </si>
  <si>
    <t>125,58</t>
  </si>
  <si>
    <t>TUBO DE CONCRETO (SIMPLES) PARA REDES COLETORAS DE ÁGUAS PLUVIAIS, DIÂMETRO DE 400 MM, JUNTA RÍGIDA, INSTALADO EM LOCAL COM ALTO NÍVEL DE INTERFERÊNCIAS - FORNECIMENTO E ASSENTAMENTO. AF_12/2015</t>
  </si>
  <si>
    <t>153,12</t>
  </si>
  <si>
    <t>TUBO DE CONCRETO (SIMPLES) PARA REDES COLETORAS DE ÁGUAS PLUVIAIS, DIÂMETRO DE 500 MM, JUNTA RÍGIDA, INSTALADO EM LOCAL COM ALTO NÍVEL DE INTERFERÊNCIAS - FORNECIMENTO E ASSENTAMENTO. AF_12/2015</t>
  </si>
  <si>
    <t>211,84</t>
  </si>
  <si>
    <t>ASSENTAMENTO DE TUBO DE PVC DEFOFO OU PRFV OU RPVC PARA REDE DE ÁGUA, DN 150 MM, JUNTA ELÁSTICA INTEGRADA, INSTALADO EM LOCAL COM NÍVEL ALTO DE INTERFERÊNCIAS (NÃO INCLUI FORNECIMENTO). AF_11/2017</t>
  </si>
  <si>
    <t>4,77</t>
  </si>
  <si>
    <t>ASSENTAMENTO DE TUBO DE PVC DEFOFO OU PRFV OU RPVC PARA REDE DE ÁGUA, DN 200 MM, JUNTA ELÁSTICA INTEGRADA, INSTALADO EM LOCAL COM NÍVEL ALTO DE INTERFERÊNCIAS (NÃO INCLUI FORNECIMENTO). AF_11/2017</t>
  </si>
  <si>
    <t>9,94</t>
  </si>
  <si>
    <t>ASSENTAMENTO DE TUBO DE PVC DEFOFO OU PRFV OU RPVC PARA REDE DE ÁGUA, DN 250 MM, JUNTA ELÁSTICA INTEGRADA, INSTALADO EM LOCAL COM NÍVEL ALTO DE INTERFERÊNCIAS (NÃO INCLUI FORNECIMENTO). AF_11/2017</t>
  </si>
  <si>
    <t>12,21</t>
  </si>
  <si>
    <t>ASSENTAMENTO DE TUBO DE PVC DEFOFO OU PRFV OU RPVC PARA REDE DE ÁGUA, DN 300 MM, JUNTA ELÁSTICA INTEGRADA, INSTALADO EM LOCAL COM NÍVEL ALTO DE INTERFERÊNCIAS (NÃO INCLUI FORNECIMENTO). AF_11/2017</t>
  </si>
  <si>
    <t>14,50</t>
  </si>
  <si>
    <t>ASSENTAMENTO DE TUBO DE PVC DEFOFO OU PRFV OU RPVC PARA REDE DE ÁGUA, DN 350 MM, JUNTA ELÁSTICA INTEGRADA, INSTALADO EM LOCAL COM NÍVEL ALTO DE INTERFERÊNCIAS (NÃO INCLUI FORNECIMENTO). AF_11/2017</t>
  </si>
  <si>
    <t>16,78</t>
  </si>
  <si>
    <t>ASSENTAMENTO DE TUBO DE PVC DEFOFO OU PRFV OU RPVC PARA REDE DE ÁGUA, DN 400 MM, JUNTA ELÁSTICA INTEGRADA, INSTALADO EM LOCAL COM NÍVEL ALTO DE INTERFERÊNCIAS (NÃO INCLUI FORNECIMENTO). AF_11/2017</t>
  </si>
  <si>
    <t>19,03</t>
  </si>
  <si>
    <t>ASSENTAMENTO DE TUBO DE PVC DEFOFO OU PRFV OU RPVC PARA REDE DE ÁGUA, DN 500 MM, JUNTA ELÁSTICA INTEGRADA, INSTALADO EM LOCAL COM NÍVEL ALTO DE INTERFERÊNCIAS (NÃO INCLUI FORNECIMENTO). AF_11/2017</t>
  </si>
  <si>
    <t>23,61</t>
  </si>
  <si>
    <t>ASSENTAMENTO DE TUBO DE PVC DEFOFO OU PRFV OU RPVC PARA REDE DE ÁGUA, DN 150 MM, JUNTA ELÁSTICA INTEGRADA, INSTALADO EM LOCAL COM NÍVEL BAIXO DE INTERFERÊNCIAS (NÃO INCLUI FORNECIMENTO). AF_11/2017</t>
  </si>
  <si>
    <t>2,17</t>
  </si>
  <si>
    <t>ASSENTAMENTO DE TUBO DE PVC DEFOFO OU PRFV OU RPVC PARA REDE DE ÁGUA, DN 200 MM, JUNTA ELÁSTICA INTEGRADA, INSTALADO EM LOCAL COM NÍVEL BAIXO DE INTERFERÊNCIAS (NÃO INCLUI FORNECIMENTO). AF_11/2017</t>
  </si>
  <si>
    <t>5,04</t>
  </si>
  <si>
    <t>ASSENTAMENTO DE TUBO DE PVC DEFOFO OU PRFV OU RPVC PARA REDE DE ÁGUA, DN 250 MM, JUNTA ELÁSTICA INTEGRADA, INSTALADO EM LOCAL COM NÍVEL BAIXO DE INTERFERÊNCIAS (NÃO INCLUI FORNECIMENTO). AF_11/2017</t>
  </si>
  <si>
    <t>6,21</t>
  </si>
  <si>
    <t>ASSENTAMENTO DE TUBO DE PVC DEFOFO OU PRFV OU RPVC PARA REDE DE ÁGUA, DN 300 MM, JUNTA ELÁSTICA INTEGRADA, INSTALADO EM LOCAL COM NÍVEL BAIXO DE INTERFERÊNCIAS (NÃO INCLUI FORNECIMENTO). AF_11/2017</t>
  </si>
  <si>
    <t>7,37</t>
  </si>
  <si>
    <t>ASSENTAMENTO DE TUBO DE PVC DEFOFO OU PRFV OU RPVC PARA REDE DE ÁGUA, DN 350 MM, JUNTA ELÁSTICA INTEGRADA, INSTALADO EM LOCAL COM NÍVEL BAIXO DE INTERFERÊNCIAS (NÃO INCLUI FORNECIMENTO). AF_11/2017</t>
  </si>
  <si>
    <t>8,54</t>
  </si>
  <si>
    <t>ASSENTAMENTO DE TUBO DE PVC DEFOFO OU PRFV OU RPVC PARA REDE DE ÁGUA, DN 400 MM, JUNTA ELÁSTICA INTEGRADA, INSTALADO EM LOCAL COM NÍVEL BAIXO DE INTERFERÊNCIAS (NÃO INCLUI FORNECIMENTO). AF_11/2017</t>
  </si>
  <si>
    <t>9,68</t>
  </si>
  <si>
    <t>ASSENTAMENTO DE TUBO DE PVC DEFOFO OU PRFV OU RPVC PARA REDE DE ÁGUA, DN 500 MM, JUNTA ELÁSTICA INTEGRADA, INSTALADO EM LOCAL COM NÍVEL BAIXO DE INTERFERÊNCIAS (NÃO INCLUI FORNECIMENTO). AF_11/2017</t>
  </si>
  <si>
    <t>12,01</t>
  </si>
  <si>
    <t>ASSENTAMENTO DE TUBO DE FERRO FUNDIDO PARA REDE DE ÁGUA, DN 80 MM, JUNTA FLANGEADA (NÃO INCLUI O FORNECIMENTO). AF_09/2021</t>
  </si>
  <si>
    <t>10,19</t>
  </si>
  <si>
    <t>ASSENTAMENTO DE TUBO DE FERRO FUNDIDO PARA REDE DE ÁGUA, DN 100 MM, JUNTA FLANGEADA (NÃO INCLUI O FORNECIMENTO). AF_09/2021</t>
  </si>
  <si>
    <t>12,16</t>
  </si>
  <si>
    <t>ASSENTAMENTO DE TUBO DE FERRO FUNDIDO PARA REDE DE ÁGUA, DN 150 MM, JUNTA FLANGEADA (NÃO INCLUI O FORNECIMENTO). AF_09/2021</t>
  </si>
  <si>
    <t>17,10</t>
  </si>
  <si>
    <t>ASSENTAMENTO DE TUBO DE FERRO FUNDIDO PARA REDE DE ÁGUA, DN 200 MM, JUNTA FLANGEADA (NÃO INCLUI O FORNECIMENTO). AF_09/2021</t>
  </si>
  <si>
    <t>22,04</t>
  </si>
  <si>
    <t>ASSENTAMENTO DE TUBO DE FERRO FUNDIDO PARA REDE DE ÁGUA, DN 250 MM, JUNTA FLANGEADA (NÃO INCLUI O FORNECIMENTO). AF_09/2021</t>
  </si>
  <si>
    <t>33,69</t>
  </si>
  <si>
    <t>ASSENTAMENTO DE TUBO DE FERRO FUNDIDO PARA REDE DE ÁGUA, DN 300 MM, JUNTA FLANGEADA (NÃO INCLUI O FORNECIMENTO). AF_09/2021</t>
  </si>
  <si>
    <t>38,66</t>
  </si>
  <si>
    <t>ASSENTAMENTO DE TUBO DE FERRO FUNDIDO PARA REDE DE ÁGUA, DN 350 MM, JUNTA FLANGEADA (NÃO INCLUI O FORNECIMENTO). AF_09/2021</t>
  </si>
  <si>
    <t>50,29</t>
  </si>
  <si>
    <t>ASSENTAMENTO DE TUBO DE FERRO FUNDIDO PARA REDE DE ÁGUA, DN 400 MM, JUNTA FLANGEADA (NÃO INCLUI O FORNECIMENTO). AF_09/2021</t>
  </si>
  <si>
    <t>55,25</t>
  </si>
  <si>
    <t>ASSENTAMENTO DE TUBO DE FERRO FUNDIDO PARA REDE DE ÁGUA, DN 450 MM, JUNTA FLANGEADA (NÃO INCLUI O FORNECIMENTO). AF_09/2021</t>
  </si>
  <si>
    <t>66,90</t>
  </si>
  <si>
    <t>ASSENTAMENTO DE TUBO DE FERRO FUNDIDO PARA REDE DE ÁGUA, DN 500 MM, JUNTA FLANGEADA (NÃO INCLUI O FORNECIMENTO). AF_09/2021</t>
  </si>
  <si>
    <t>ASSENTAMENTO DE TUBO DE FERRO FUNDIDO PARA REDE DE ÁGUA, DN 600 MM, JUNTA FLANGEADA (NÃO INCLUI O FORNECIMENTO). AF_09/2021</t>
  </si>
  <si>
    <t>81,74</t>
  </si>
  <si>
    <t>ASSENTAMENTO DE TUBO DE FERRO FUNDIDO PARA REDE DE ÁGUA, DN 700 MM, JUNTA FLANGEADA (NÃO INCLUI O FORNECIMENTO). AF_09/2021</t>
  </si>
  <si>
    <t>87,21</t>
  </si>
  <si>
    <t>ASSENTAMENTO DE TUBO DE FERRO FUNDIDO PARA REDE DE ÁGUA, DN 800 MM, JUNTA FLANGEADA (NÃO INCLUI O FORNECIMENTO). AF_09/2021</t>
  </si>
  <si>
    <t>96,06</t>
  </si>
  <si>
    <t>ASSENTAMENTO DE TUBO DE FERRO FUNDIDO PARA REDE DE ÁGUA, DN 900 MM, JUNTA FLANGEADA (NÃO INCLUI O FORNECIMENTO). AF_09/2021</t>
  </si>
  <si>
    <t>110,62</t>
  </si>
  <si>
    <t>ASSENTAMENTO DE TUBO DE FERRO FUNDIDO PARA REDE DE ÁGUA, DN 1000 MM, JUNTA FLANGEADA (NÃO INCLUI O FORNECIMENTO). AF_09/2021</t>
  </si>
  <si>
    <t>119,46</t>
  </si>
  <si>
    <t>ASSENTAMENTO DE TUBO DE FERRO FUNDIDO PARA REDE DE ÁGUA, DN 1200 MM, JUNTA FLANGEADA (NÃO INCLUI O FORNECIMENTO). AF_09/2021</t>
  </si>
  <si>
    <t>142,87</t>
  </si>
  <si>
    <t>ASSENTAMENTO DE CONEXÃO COM 2 ACESSOS, FERRO FUNDIDO PARA REDE DE ÁGUA, DN  80 MM, JUNTA FLANGEADA (NÃO INCLUI O FORNECIMENTO). AF_09/2021</t>
  </si>
  <si>
    <t>42,91</t>
  </si>
  <si>
    <t>ASSENTAMENTO DE CONEXÃO COM 2 ACESSOS, FERRO FUNDIDO PARA REDE DE ÁGUA, DN  100 MM, JUNTA FLANGEADA (NÃO INCLUI O FORNECIMENTO). AF_09/2021</t>
  </si>
  <si>
    <t>51,20</t>
  </si>
  <si>
    <t>ASSENTAMENTO DE CONEXÃO COM 2 ACESSOS, FERRO FUNDIDO PARA REDE DE ÁGUA, DN  150 MM, JUNTA FLANGEADA (NÃO INCLUI O FORNECIMENTO). AF_09/2021</t>
  </si>
  <si>
    <t>71,90</t>
  </si>
  <si>
    <t>ASSENTAMENTO DE CONEXÃO COM 2 ACESSOS, FERRO FUNDIDO PARA REDE DE ÁGUA, DN  200 MM, JUNTA FLANGEADA (NÃO INCLUI O FORNECIMENTO). AF_09/2021</t>
  </si>
  <si>
    <t>92,61</t>
  </si>
  <si>
    <t>ASSENTAMENTO DE CONEXÃO COM 2 ACESSOS, FERRO FUNDIDO PARA REDE DE ÁGUA, DN  250 MM, JUNTA FLANGEADA (NÃO INCLUI O FORNECIMENTO). AF_09/2021</t>
  </si>
  <si>
    <t>152,22</t>
  </si>
  <si>
    <t>ASSENTAMENTO DE CONEXÃO COM 2 ACESSOS, FERRO FUNDIDO PARA REDE DE ÁGUA, DN  300 MM, JUNTA FLANGEADA (NÃO INCLUI O FORNECIMENTO). AF_09/2021</t>
  </si>
  <si>
    <t>172,93</t>
  </si>
  <si>
    <t>ASSENTAMENTO DE CONEXÃO COM 2 ACESSOS, FERRO FUNDIDO PARA REDE DE ÁGUA, DN  350 MM, JUNTA FLANGEADA (NÃO INCLUI O FORNECIMENTO). AF_09/2021</t>
  </si>
  <si>
    <t>232,53</t>
  </si>
  <si>
    <t>ASSENTAMENTO DE CONEXÃO COM 2 ACESSOS, FERRO FUNDIDO PARA REDE DE ÁGUA, DN  400 MM, JUNTA FLANGEADA (NÃO INCLUI O FORNECIMENTO). AF_09/2021</t>
  </si>
  <si>
    <t>253,24</t>
  </si>
  <si>
    <t>ASSENTAMENTO DE CONEXÃO COM 2 ACESSOS, FERRO FUNDIDO PARA REDE DE ÁGUA, DN  450 MM, JUNTA FLANGEADA (NÃO INCLUI O FORNECIMENTO). AF_09/2021</t>
  </si>
  <si>
    <t>312,85</t>
  </si>
  <si>
    <t>ASSENTAMENTO DE CONEXÃO COM 2 ACESSOS, FERRO FUNDIDO PARA REDE DE ÁGUA, DN  500 MM, JUNTA FLANGEADA (NÃO INCLUI O FORNECIMENTO). AF_09/2021</t>
  </si>
  <si>
    <t>333,55</t>
  </si>
  <si>
    <t>ASSENTAMENTO DE CONEXÃO COM 2 ACESSOS, FERRO FUNDIDO PARA REDE DE ÁGUA, DN  600 MM, JUNTA FLANGEADA (NÃO INCLUI O FORNECIMENTO). AF_09/2021</t>
  </si>
  <si>
    <t>374,98</t>
  </si>
  <si>
    <t>ASSENTAMENTO DE CONEXÃO COM 2 ACESSOS, FERRO FUNDIDO PARA REDE DE ÁGUA, DN  700 MM, JUNTA FLANGEADA (NÃO INCLUI O FORNECIMENTO). AF_09/2021</t>
  </si>
  <si>
    <t>455,29</t>
  </si>
  <si>
    <t>ASSENTAMENTO DE CONEXÃO COM 2 ACESSOS, FERRO FUNDIDO PARA REDE DE ÁGUA, DN  800 MM, JUNTA FLANGEADA (NÃO INCLUI O FORNECIMENTO). AF_09/2021</t>
  </si>
  <si>
    <t>496,70</t>
  </si>
  <si>
    <t>ASSENTAMENTO DE CONEXÃO COM 2 ACESSOS, FERRO FUNDIDO PARA REDE DE ÁGUA, DN  900 MM, JUNTA FLANGEADA (NÃO INCLUI O FORNECIMENTO). AF_09/2021</t>
  </si>
  <si>
    <t>577,02</t>
  </si>
  <si>
    <t>ASSENTAMENTO DE CONEXÃO COM 2 ACESSOS, FERRO FUNDIDO PARA REDE DE ÁGUA, DN  1000 MM, JUNTA FLANGEADA (NÃO INCLUI O FORNECIMENTO). AF_09/2021</t>
  </si>
  <si>
    <t>618,43</t>
  </si>
  <si>
    <t>ASSENTAMENTO DE CONEXÃO COM 2 ACESSOS, FERRO FUNDIDO PARA REDE DE ÁGUA, DN  1200 MM, JUNTA FLANGEADA (NÃO INCLUI O FORNECIMENTO). AF_09/2021</t>
  </si>
  <si>
    <t>740,17</t>
  </si>
  <si>
    <t>ASSENTAMENTO DE CONEXÃO COM 3 ACESSOS, FERRO FUNDIDO PARA REDE DE ÁGUA, DN  80 MM, JUNTA FLANGEADA (NÃO INCLUI O FORNECIMENTO). AF_09/2021</t>
  </si>
  <si>
    <t>56,33</t>
  </si>
  <si>
    <t>ASSENTAMENTO DE CONEXÃO COM 3 ACESSOS, FERRO FUNDIDO PARA REDE DE ÁGUA, DN  100 MM, JUNTA FLANGEADA (NÃO INCLUI O FORNECIMENTO). AF_09/2021</t>
  </si>
  <si>
    <t>68,74</t>
  </si>
  <si>
    <t>ASSENTAMENTO DE CONEXÃO COM 3 ACESSOS, FERRO FUNDIDO PARA REDE DE ÁGUA, DN  150 MM, JUNTA FLANGEADA (NÃO INCLUI O FORNECIMENTO). AF_09/2021</t>
  </si>
  <si>
    <t>99,82</t>
  </si>
  <si>
    <t>ASSENTAMENTO DE CONEXÃO COM 3 ACESSOS, FERRO FUNDIDO PARA REDE DE ÁGUA, DN  200 MM, JUNTA FLANGEADA (NÃO INCLUI O FORNECIMENTO). AF_09/2021</t>
  </si>
  <si>
    <t>130,86</t>
  </si>
  <si>
    <t>ASSENTAMENTO DE CONEXÃO COM 3 ACESSOS, FERRO FUNDIDO PARA REDE DE ÁGUA, DN  250 MM, JUNTA FLANGEADA (NÃO INCLUI O FORNECIMENTO). AF_09/2021</t>
  </si>
  <si>
    <t>220,29</t>
  </si>
  <si>
    <t>ASSENTAMENTO DE CONEXÃO COM 3 ACESSOS, FERRO FUNDIDO PARA REDE DE ÁGUA, DN  300 MM, JUNTA FLANGEADA (NÃO INCLUI O FORNECIMENTO). AF_09/2021</t>
  </si>
  <si>
    <t>251,33</t>
  </si>
  <si>
    <t>ASSENTAMENTO DE CONEXÃO COM 3 ACESSOS, FERRO FUNDIDO PARA REDE DE ÁGUA, DN  350 MM, JUNTA FLANGEADA (NÃO INCLUI O FORNECIMENTO). AF_09/2021</t>
  </si>
  <si>
    <t>340,76</t>
  </si>
  <si>
    <t>ASSENTAMENTO DE CONEXÃO COM 3 ACESSOS, FERRO FUNDIDO PARA REDE DE ÁGUA, DN  400 MM, JUNTA FLANGEADA (NÃO INCLUI O FORNECIMENTO). AF_09/2021</t>
  </si>
  <si>
    <t>371,81</t>
  </si>
  <si>
    <t>ASSENTAMENTO DE CONEXÃO COM 3 ACESSOS, FERRO FUNDIDO PARA REDE DE ÁGUA, DN  450 MM, JUNTA FLANGEADA (NÃO INCLUI O FORNECIMENTO). AF_09/2021</t>
  </si>
  <si>
    <t>461,24</t>
  </si>
  <si>
    <t>ASSENTAMENTO DE CONEXÃO COM 3 ACESSOS, FERRO FUNDIDO PARA REDE DE ÁGUA, DN  500 MM, JUNTA FLANGEADA (NÃO INCLUI O FORNECIMENTO). AF_09/2021</t>
  </si>
  <si>
    <t>492,29</t>
  </si>
  <si>
    <t>ASSENTAMENTO DE CONEXÃO COM 3 ACESSOS, FERRO FUNDIDO PARA REDE DE ÁGUA, DN  600 MM, JUNTA FLANGEADA (NÃO INCLUI O FORNECIMENTO). AF_09/2021</t>
  </si>
  <si>
    <t>554,41</t>
  </si>
  <si>
    <t>ASSENTAMENTO DE CONEXÃO COM 3 ACESSOS, FERRO FUNDIDO PARA REDE DE ÁGUA, DN  700 MM, JUNTA FLANGEADA (NÃO INCLUI O FORNECIMENTO). AF_09/2021</t>
  </si>
  <si>
    <t>674,89</t>
  </si>
  <si>
    <t>ASSENTAMENTO DE CONEXÃO COM 3 ACESSOS, FERRO FUNDIDO PARA REDE DE ÁGUA, DN  800 MM, JUNTA FLANGEADA (NÃO INCLUI O FORNECIMENTO). AF_09/2021</t>
  </si>
  <si>
    <t>736,99</t>
  </si>
  <si>
    <t>ASSENTAMENTO DE CONEXÃO COM 3 ACESSOS, FERRO FUNDIDO PARA REDE DE ÁGUA, DN  900 MM, JUNTA FLANGEADA (NÃO INCLUI O FORNECIMENTO). AF_09/2021</t>
  </si>
  <si>
    <t>857,47</t>
  </si>
  <si>
    <t>ASSENTAMENTO DE CONEXÃO COM 3 ACESSOS, FERRO FUNDIDO PARA REDE DE ÁGUA, DN  1000 MM, JUNTA FLANGEADA (NÃO INCLUI O FORNECIMENTO). AF_09/2021</t>
  </si>
  <si>
    <t>919,60</t>
  </si>
  <si>
    <t>ASSENTAMENTO DE CONEXÃO COM 3 ACESSOS, FERRO FUNDIDO PARA REDE DE ÁGUA, DN  1200 MM, JUNTA FLANGEADA (NÃO INCLUI O FORNECIMENTO). AF_09/2021</t>
  </si>
  <si>
    <t>1.102,18</t>
  </si>
  <si>
    <t>ASSENTAMENTO DE CONEXÃO COM 1 ACESSO, FERRO FUNDIDO PARA REDE DE ÁGUA, DN  80 MM, JUNTA FLANGEADA (NÃO INCLUI O FORNECIMENTO). AF_09/2021</t>
  </si>
  <si>
    <t>29,53</t>
  </si>
  <si>
    <t>ASSENTAMENTO DE CONEXÃO COM 1 ACESSO, FERRO FUNDIDO PARA REDE DE ÁGUA, DN  100 MM, JUNTA FLANGEADA (NÃO INCLUI O FORNECIMENTO). AF_09/2021</t>
  </si>
  <si>
    <t>33,65</t>
  </si>
  <si>
    <t>ASSENTAMENTO DE CONEXÃO COM 1 ACESSO, FERRO FUNDIDO PARA REDE DE ÁGUA, DN  150 MM, JUNTA FLANGEADA (NÃO INCLUI O FORNECIMENTO). AF_09/2021</t>
  </si>
  <si>
    <t>44,02</t>
  </si>
  <si>
    <t>ASSENTAMENTO DE CONEXÃO COM 1 ACESSO, FERRO FUNDIDO PARA REDE DE ÁGUA, DN  200 MM, JUNTA FLANGEADA (NÃO INCLUI O FORNECIMENTO). AF_09/2021</t>
  </si>
  <si>
    <t>54,36</t>
  </si>
  <si>
    <t>ASSENTAMENTO DE CONEXÃO COM 1 ACESSO, FERRO FUNDIDO PARA REDE DE ÁGUA, DN  250 MM, JUNTA FLANGEADA (NÃO INCLUI O FORNECIMENTO). AF_09/2021</t>
  </si>
  <si>
    <t>84,17</t>
  </si>
  <si>
    <t>ASSENTAMENTO DE CONEXÃO COM 1 ACESSO, FERRO FUNDIDO PARA REDE DE ÁGUA, DN  300 MM, JUNTA FLANGEADA (NÃO INCLUI O FORNECIMENTO). AF_09/2021</t>
  </si>
  <si>
    <t>94,52</t>
  </si>
  <si>
    <t>ASSENTAMENTO DE CONEXÃO COM 1 ACESSO, FERRO FUNDIDO PARA REDE DE ÁGUA, DN  350 MM, JUNTA FLANGEADA (NÃO INCLUI O FORNECIMENTO). AF_09/2021</t>
  </si>
  <si>
    <t>124,33</t>
  </si>
  <si>
    <t>ASSENTAMENTO DE CONEXÃO COM 1 ACESSO, FERRO FUNDIDO PARA REDE DE ÁGUA, DN  400 MM, JUNTA FLANGEADA (NÃO INCLUI O FORNECIMENTO). AF_09/2021</t>
  </si>
  <si>
    <t>134,68</t>
  </si>
  <si>
    <t>ASSENTAMENTO DE CONEXÃO COM 1 ACESSO, FERRO FUNDIDO PARA REDE DE ÁGUA, DN  450 MM, JUNTA FLANGEADA (NÃO INCLUI O FORNECIMENTO). AF_09/2021</t>
  </si>
  <si>
    <t>164,49</t>
  </si>
  <si>
    <t>ASSENTAMENTO DE CONEXÃO COM 1 ACESSO, FERRO FUNDIDO PARA REDE DE ÁGUA, DN  500 MM, JUNTA FLANGEADA (NÃO INCLUI O FORNECIMENTO). AF_09/2021</t>
  </si>
  <si>
    <t>174,83</t>
  </si>
  <si>
    <t>ASSENTAMENTO DE CONEXÃO COM 1 ACESSO, FERRO FUNDIDO PARA REDE DE ÁGUA, DN  600 MM, JUNTA FLANGEADA (NÃO INCLUI O FORNECIMENTO). AF_09/2021</t>
  </si>
  <si>
    <t>195,55</t>
  </si>
  <si>
    <t>ASSENTAMENTO DE CONEXÃO COM 1 ACESSO, FERRO FUNDIDO PARA REDE DE ÁGUA, DN  700 MM, JUNTA FLANGEADA (NÃO INCLUI O FORNECIMENTO). AF_09/2021</t>
  </si>
  <si>
    <t>235,69</t>
  </si>
  <si>
    <t>ASSENTAMENTO DE CONEXÃO COM 1 ACESSO, FERRO FUNDIDO PARA REDE DE ÁGUA, DN  800 MM, JUNTA FLANGEADA (NÃO INCLUI O FORNECIMENTO). AF_09/2021</t>
  </si>
  <si>
    <t>256,40</t>
  </si>
  <si>
    <t>ASSENTAMENTO DE CONEXÃO COM 1 ACESSO, FERRO FUNDIDO PARA REDE DE ÁGUA, DN  900 MM, JUNTA FLANGEADA (NÃO INCLUI O FORNECIMENTO). AF_09/2021</t>
  </si>
  <si>
    <t>296,52</t>
  </si>
  <si>
    <t>ASSENTAMENTO DE CONEXÃO COM 1 ACESSO, FERRO FUNDIDO PARA REDE DE ÁGUA, DN  1000 MM, JUNTA FLANGEADA (NÃO INCLUI O FORNECIMENTO). AF_09/2021</t>
  </si>
  <si>
    <t>317,27</t>
  </si>
  <si>
    <t>ASSENTAMENTO DE CONEXÃO COM 1 ACESSO, FERRO FUNDIDO PARA REDE DE ÁGUA, DN  1200 MM, JUNTA FLANGEADA (NÃO INCLUI O FORNECIMENTO). AF_09/2021</t>
  </si>
  <si>
    <t>378,14</t>
  </si>
  <si>
    <t>TUBO PEAD LISO PARA REDE DE ÁGUA OU ESGOTO, DIÂMETRO DE 20 MM, JUNTA SOLDADA (NÃO INCLUI A EXECUÇÃO DE SOLDA) - FORNECIMENTO E ASSENTAMENTO. AF_12/2021</t>
  </si>
  <si>
    <t>5,76</t>
  </si>
  <si>
    <t>TUBO PEAD LISO PARA REDE DE ÁGUA OU ESGOTO, DIÂMETRO DE 32 MM, JUNTA SOLDADA (NÃO INCLUI A EXECUÇÃO DE SOLDA) - FORNECIMENTO E ASSENTAMENTO. AF_12/2021</t>
  </si>
  <si>
    <t>11,30</t>
  </si>
  <si>
    <t>TUBO PEAD LISO PARA REDE DE ÁGUA OU ESGOTO, DIÂMETRO DE 110 MM, JUNTA SOLDADA (NÃO INCLUI A EXECUÇÃO DE SOLDA) - FORNECIMENTO E ASSENTAMENTO. AF_12/2021</t>
  </si>
  <si>
    <t>135,00</t>
  </si>
  <si>
    <t>TUBO PEAD LISO PARA REDE DE ÁGUA OU ESGOTO, DIÂMETRO DE 160 MM, JUNTA SOLDADA (NÃO INCLUI A EXECUÇÃO DE SOLDA) - FORNECIMENTO E ASSENTAMENTO. AF_12/2021</t>
  </si>
  <si>
    <t>289,04</t>
  </si>
  <si>
    <t>TUBO PEAD LISO PARA REDE DE ÁGUA OU ESGOTO, DIÂMETRO DE 200 MM, JUNTA SOLDADA (NÃO INCLUI A EXECUÇÃO DE SOLDA) - FORNECIMENTO E ASSENTAMENTO. AF_12/2021</t>
  </si>
  <si>
    <t>450,08</t>
  </si>
  <si>
    <t>TUBO PEAD LISO PARA REDE DE ÁGUA OU ESGOTO, DIÂMETRO DE 315 MM, JUNTA SOLDADA (NÃO INCLUI A EXECUÇÃO DE SOLDA) - FORNECIMENTO E ASSENTAMENTO. AF_12/2021</t>
  </si>
  <si>
    <t>1.103,28</t>
  </si>
  <si>
    <t>TUBO PEAD LISO PARA REDE DE ÁGUA OU ESGOTO, DIÂMETRO DE 400 MM, JUNTA SOLDADA (NÃO INCLUI A EXECUÇÃO DE SOLDA) - FORNECIMENTO E ASSENTAMENTO. AF_12/2021</t>
  </si>
  <si>
    <t>1.778,64</t>
  </si>
  <si>
    <t>TUBO PEAD LISO PARA REDE DE ÁGUA OU ESGOTO, DIÂMETRO DE 500 MM, JUNTA SOLDADA (NÃO INCLUI A EXECUÇÃO DE SOLDA) - FORNECIMENTO E ASSENTAMENTO. AF_12/2021</t>
  </si>
  <si>
    <t>3.120,65</t>
  </si>
  <si>
    <t>TUBO PEAD LISO PARA REDE DE ÁGUA OU ESGOTO, DIÂMETRO DE 630 MM, JUNTA SOLDADA (NÃO INCLUI A EXECUÇÃO DE SOLDA) - FORNECIMENTO E ASSENTAMENTO. AF_12/2021</t>
  </si>
  <si>
    <t>4.640,97</t>
  </si>
  <si>
    <t>TUBO PEAD LISO PARA REDE DE ÁGUA OU ESGOTO, DIÂMETRO DE 800 MM, JUNTA SOLDADA (NÃO INCLUI A EXECUÇÃO DE SOLDA) - FORNECIMENTO E ASSENTAMENTO. AF_12/2021</t>
  </si>
  <si>
    <t>3.054,50</t>
  </si>
  <si>
    <t>TUBO PEAD LISO PARA REDE DE ÁGUA OU ESGOTO, DIÂMETRO DE 900 MM, JUNTA SOLDADA (NÃO INCLUI A EXECUÇÃO DE SOLDA) - FORNECIMENTO E ASSENTAMENTO. AF_12/2021</t>
  </si>
  <si>
    <t>4.994,97</t>
  </si>
  <si>
    <t>TUBO PEAD LISO PARA REDE DE ÁGUA OU ESGOTO, DIÂMETRO DE 1000 MM, JUNTA SOLDADA (NÃO INCLUI A EXECUÇÃO DE SOLDA) - FORNECIMENTO E ASSENTAMENTO. AF_12/2021</t>
  </si>
  <si>
    <t>5.508,94</t>
  </si>
  <si>
    <t>TUBO PEAD LISO PARA REDE DE ÁGUA OU ESGOTO, DIÂMETRO DE 1200 MM, JUNTA SOLDADA (NÃO INCLUI A EXECUÇÃO DE SOLDA) - FORNECIMENTO E ASSENTAMENTO. AF_12/2021</t>
  </si>
  <si>
    <t>4.079,35</t>
  </si>
  <si>
    <t>TUBO PEAD LISO PARA REDE DE ÁGUA OU ESGOTO, DIÂMETRO DE 1400 MM, JUNTA SOLDADA (NÃO INCLUI A EXECUÇÃO DE SOLDA) - FORNECIMENTO E ASSENTAMENTO. AF_12/2021</t>
  </si>
  <si>
    <t>2.024,15</t>
  </si>
  <si>
    <t>TUBO PEAD LISO PARA REDE DE ÁGUA OU ESGOTO, DIÂMETRO DE 1600 MM, JUNTA SOLDADA (NÃO INCLUI A EXECUÇÃO DE SOLDA) - FORNECIMENTO E ASSENTAMENTO. AF_12/2021</t>
  </si>
  <si>
    <t>1.363,98</t>
  </si>
  <si>
    <t>ASSENTAMENTO DE CONEXÃO COM 2 ACESSOS, EM PEAD LISO PARA REDE DE ÁGUA OU ESGOTO, DIÂMETRO DE 20 MM, JUNTA SOLDADA (NÃO INCLUI O FORNECIMENTO E EXECUÇÃO DE SOLDA). AF_12/2021</t>
  </si>
  <si>
    <t>3,46</t>
  </si>
  <si>
    <t>ASSENTAMENTO DE CONEXÃO COM 2 ACESSOS, EM PEAD LISO PARA REDE DE ÁGUA OU ESGOTO, DIÂMETRO DE 32 MM, JUNTA SOLDADA (NÃO INCLUI O FORNECIMENTO E EXECUÇÃO DE SOLDA). AF_12/2021</t>
  </si>
  <si>
    <t>5,54</t>
  </si>
  <si>
    <t>ASSENTAMENTO DE CONEXÃO COM 2 ACESSOS, EM PEAD LISO PARA REDE DE ÁGUA OU ESGOTO, DIÂMETRO DE 63 MM, JUNTA SOLDADA (NÃO INCLUI O FORNECIMENTO E EXECUÇÃO DE SOLDA). AF_12/2021</t>
  </si>
  <si>
    <t>10,91</t>
  </si>
  <si>
    <t>ASSENTAMENTO DE CONEXÃO COM 2 ACESSOS, EM PEAD LISO PARA REDE DE ÁGUA OU ESGOTO, DIÂMETRO DE 90 MM, JUNTA SOLDADA (NÃO INCLUI O FORNECIMENTO E EXECUÇÃO DE SOLDA). AF_12/2021</t>
  </si>
  <si>
    <t>15,59</t>
  </si>
  <si>
    <t>ASSENTAMENTO DE CONEXÃO COM 2 ACESSOS, EM PEAD LISO PARA REDE DE ÁGUA OU ESGOTO, DIÂMETRO DE 110 MM, JUNTA SOLDADA (NÃO INCLUI O FORNECIMENTO E EXECUÇÃO DE SOLDA). AF_12/2021</t>
  </si>
  <si>
    <t>19,06</t>
  </si>
  <si>
    <t>ASSENTAMENTO DE CONEXÃO COM 2 ACESSOS, EM PEAD LISO PARA REDE DE ÁGUA OU ESGOTO, DIÂMETRO DE 160 MM, JUNTA SOLDADA (NÃO INCLUI O FORNECIMENTO E EXECUÇÃO DE SOLDA). AF_12/2021</t>
  </si>
  <si>
    <t>27,73</t>
  </si>
  <si>
    <t>ASSENTAMENTO DE CONEXÃO COM 2 ACESSOS, EM PEAD LISO PARA REDE DE ÁGUA OU ESGOTO, DIÂMETRO DE 180 MM, JUNTA SOLDADA (NÃO INCLUI O FORNECIMENTO E EXECUÇÃO DE SOLDA). AF_12/2021</t>
  </si>
  <si>
    <t>31,19</t>
  </si>
  <si>
    <t>ASSENTAMENTO DE CONEXÃO COM 2 ACESSOS, EM PEAD LISO PARA REDE DE ÁGUA OU ESGOTO, DIÂMETRO DE 200 MM, JUNTA SOLDADA (NÃO INCLUI O FORNECIMENTO E EXECUÇÃO DE SOLDA). AF_12/2021</t>
  </si>
  <si>
    <t>34,66</t>
  </si>
  <si>
    <t>ASSENTAMENTO DE CONEXÃO COM 2 ACESSOS, EM PEAD LISO PARA REDE DE ÁGUA OU ESGOTO, DIÂMETRO DE 225 MM, JUNTA SOLDADA (NÃO INCLUI O FORNECIMENTO E EXECUÇÃO DE SOLDA). AF_12/2021</t>
  </si>
  <si>
    <t>38,99</t>
  </si>
  <si>
    <t>ASSENTAMENTO DE CONEXÃO COM 2 ACESSOS, EM PEAD LISO PARA REDE DE ÁGUA OU ESGOTO, DIÂMETRO DE 250 MM, JUNTA SOLDADA (NÃO INCLUI O FORNECIMENTO E EXECUÇÃO DE SOLDA). AF_12/2021</t>
  </si>
  <si>
    <t>43,32</t>
  </si>
  <si>
    <t>ASSENTAMENTO DE CONEXÃO COM 2 ACESSOS, EM PEAD LISO PARA REDE DE ÁGUA OU ESGOTO, DIÂMETRO DE 280 MM, JUNTA SOLDADA (NÃO INCLUI O FORNECIMENTO E EXECUÇÃO DE SOLDA). AF_12/2021</t>
  </si>
  <si>
    <t>48,53</t>
  </si>
  <si>
    <t>ASSENTAMENTO DE CONEXÃO COM 2 ACESSOS, EM PEAD LISO PARA REDE DE ÁGUA OU ESGOTO, DIÂMETRO DE 315 MM, JUNTA SOLDADA (NÃO INCLUI O FORNECIMENTO E EXECUÇÃO DE SOLDA). AF_12/2021</t>
  </si>
  <si>
    <t>54,59</t>
  </si>
  <si>
    <t>ASSENTAMENTO DE CONEXÃO COM 2 ACESSOS, EM PEAD LISO PARA REDE DE ÁGUA OU ESGOTO, DIÂMETRO DE 355 MM, JUNTA SOLDADA (NÃO INCLUI O FORNECIMENTO E EXECUÇÃO DE SOLDA). AF_12/2021</t>
  </si>
  <si>
    <t>61,53</t>
  </si>
  <si>
    <t>ASSENTAMENTO DE CONEXÃO COM 2 ACESSOS, EM PEAD LISO PARA REDE DE ÁGUA OU ESGOTO, DIÂMETRO DE 400 MM, JUNTA SOLDADA (NÃO INCLUI O FORNECIMENTO E EXECUÇÃO DE SOLDA). AF_12/2021</t>
  </si>
  <si>
    <t>69,33</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</si>
  <si>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</si>
  <si>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</si>
  <si>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11,08</t>
  </si>
  <si>
    <t>ASSENTAMENTO DE CONEXÃO COM 3 ACESSOS, EM PEAD LISO PARA REDE DE ÁGUA OU ESGOTO, DIÂMETRO DE 63 MM, JUNTA SOLDADA (NÃO INCLUI O FORNECIMENTO E EXECUÇÃO DE SOLDA). AF_12/2021</t>
  </si>
  <si>
    <t>21,83</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</si>
  <si>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</si>
  <si>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</si>
  <si>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38,13</t>
  </si>
  <si>
    <t>ASSENTAMENTO DE CONEXÃO COM 3 ACESSOS, EM PEAD LISO PARA REDE DE ÁGUA OU ESGOTO, DIÂMETRO DE 160 MM, JUNTA SOLDADA (NÃO INCLUI O FORNECIMENTO E EXECUÇÃO DE SOLDA). AF_12/2021</t>
  </si>
  <si>
    <t>55,47</t>
  </si>
  <si>
    <t>ASSENTAMENTO DE CONEXÃO COM 3 ACESSOS, EM PEAD LISO PARA REDE DE ÁGUA OU ESGOTO, DIÂMETRO DE 180 MM, JUNTA SOLDADA (NÃO INCLUI O FORNECIMENTO E EXECUÇÃO DE SOLDA). AF_12/2021</t>
  </si>
  <si>
    <t>62,40</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</si>
  <si>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</si>
  <si>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</si>
  <si>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78,01</t>
  </si>
  <si>
    <t>ASSENTAMENTO DE CONEXÃO COM 3 ACESSOS, EM PEAD LISO PARA REDE DE ÁGUA OU ESGOTO, DIÂMETRO DE 250 MM, JUNTA SOLDADA (NÃO INCLUI O FORNECIMENTO E EXECUÇÃO DE SOLDA). AF_12/2021</t>
  </si>
  <si>
    <t>86,66</t>
  </si>
  <si>
    <t>ASSENTAMENTO DE CONEXÃO COM 3 ACESSOS, EM PEAD LISO PARA REDE DE ÁGUA OU ESGOTO, DIÂMETRO DE 280 MM, JUNTA SOLDADA (NÃO INCLUI O FORNECIMENTO E EXECUÇÃO DE SOLDA). AF_12/2021</t>
  </si>
  <si>
    <t>97,07</t>
  </si>
  <si>
    <t>ASSENTAMENTO DE CONEXÃO COM 3 ACESSOS, EM PEAD LISO PARA REDE DE ÁGUA OU ESGOTO, DIÂMETRO DE 315 MM, JUNTA SOLDADA (NÃO INCLUI O FORNECIMENTO E EXECUÇÃO DE SOLDA). AF_12/2021</t>
  </si>
  <si>
    <t>109,20</t>
  </si>
  <si>
    <t>ASSENTAMENTO DE CONEXÃO COM 3 ACESSOS, EM PEAD LISO PARA REDE DE ÁGUA OU ESGOTO, DIÂMETRO DE 355 MM, JUNTA SOLDADA (NÃO INCLUI O FORNECIMENTO E EXECUÇÃO DE SOLDA). AF_12/2021</t>
  </si>
  <si>
    <t>123,07</t>
  </si>
  <si>
    <t>ASSENTAMENTO DE CONEXÃO COM 3 ACESSOS, EM PEAD LISO PARA REDE DE ÁGUA OU ESGOTO, DIÂMETRO DE 400 MM, JUNTA SOLDADA (NÃO INCLUI O FORNECIMENTO E EXECUÇÃO DE SOLDA). AF_12/2021</t>
  </si>
  <si>
    <t>138,67</t>
  </si>
  <si>
    <t>LUVA, EM PEAD LISO PARA REDE DE ÁGUA OU ESGOTO, DIÂMETRO DE 20 MM, JUNTA SOLDADA POR ELETROFUSÃO (NÃO INCLUI A EXECUÇÃO DE SOLDA). AF_12/2021</t>
  </si>
  <si>
    <t>16,06</t>
  </si>
  <si>
    <t>LUVA, EM PEAD LISO PARA REDE DE ÁGUA OU ESGOTO, DIÂMETRO DE 32 MM, JUNTA SOLDADA POR ELETROFUSÃO (NÃO INCLUI A EXECUÇÃO DE SOLDA). AF_12/2021</t>
  </si>
  <si>
    <t>19,12</t>
  </si>
  <si>
    <t>LUVA, EM PEAD LISO PARA REDE DE ÁGUA OU ESGOTO, DIÂMETRO DE 63 MM, JUNTA SOLDADA POR ELETROFUSÃO (NÃO INCLUI A EXECUÇÃO DE SOLDA). AF_12/2021</t>
  </si>
  <si>
    <t>38,33</t>
  </si>
  <si>
    <t>LUVA, EM PEAD LISO PARA REDE DE ÁGUA OU ESGOTO, DIÂMETRO DE 200 MM, JUNTA SOLDADA POR ELETROFUSÃO (NÃO INCLUI A EXECUÇÃO DE SOLDA). AF_12/2021</t>
  </si>
  <si>
    <t>260,07</t>
  </si>
  <si>
    <t>LUVA, EM PEAD LISO PARA REDE DE ÁGUA OU ESGOTO, DIÂMETRO DE 400 MM, JUNTA SOLDADA POR ELETROFUSÃO (NÃO INCLUI A EXECUÇÃO DE SOLDA). AF_12/2021</t>
  </si>
  <si>
    <t>2.919,86</t>
  </si>
  <si>
    <t>COTOVELO 45 GRAUS, EM PEAD LISO PARA REDE DE ÁGUA OU ESGOTO, DIÂMETRO DE 32 MM, JUNTA SOLDADA POR ELETROFUSÃO (NÃO INCLUI A EXECUÇÃO DE SOLDA). AF_12/2021</t>
  </si>
  <si>
    <t>34,72</t>
  </si>
  <si>
    <t>COTOVELO 45 GRAUS, EM PEAD LISO PARA REDE DE ÁGUA OU ESGOTO, DIÂMETRO DE 63 MM, JUNTA SOLDADA POR ELETROFUSÃO (NÃO INCLUI A EXECUÇÃO DE SOLDA). AF_12/2021</t>
  </si>
  <si>
    <t>60,72</t>
  </si>
  <si>
    <t>COTOVELO 45 GRAUS, EM PEAD LISO PARA REDE DE ÁGUA OU ESGOTO, DIÂMETRO DE 200 MM, JUNTA SOLDADA POR ELETROFUSÃO (NÃO INCLUI A EXECUÇÃO DE SOLDA). AF_12/2021</t>
  </si>
  <si>
    <t>1.658,10</t>
  </si>
  <si>
    <t>COTOVELO 90 GRAUS, EM PEAD LISO PARA REDE DE ÁGUA OU ESGOTO, DIÂMETRO DE 20 MM, JUNTA SOLDADA POR ELETROFUSÃO (NÃO INCLUI A EXECUÇÃO DE SOLDA). AF_12/2021</t>
  </si>
  <si>
    <t>34,58</t>
  </si>
  <si>
    <t>COTOVELO 90 GRAUS, EM PEAD LISO PARA REDE DE ÁGUA OU ESGOTO, DIÂMETRO DE 32 MM, JUNTA SOLDADA POR ELETROFUSÃO (NÃO INCLUI A EXECUÇÃO DE SOLDA). AF_12/2021</t>
  </si>
  <si>
    <t>47,75</t>
  </si>
  <si>
    <t>COTOVELO 90 GRAUS, EM PEAD LISO PARA REDE DE ÁGUA OU ESGOTO, DIÂMETRO DE 63 MM, JUNTA SOLDADA POR ELETROFUSÃO (NÃO INCLUI A EXECUÇÃO DE SOLDA). AF_12/2021</t>
  </si>
  <si>
    <t>88,77</t>
  </si>
  <si>
    <t>COTOVELO 90 GRAUS, POLIETILENO DE ALTA DENSIDADE (PEAD) PARA REDE DE ÁGUA OU ESGOTO, DIÂMETRO DE 200 MM, JUNTA SOLDADA POR ELETROFUSÃO (NÃO INCLUI A EXECUÇÃO DE SOLDA). AF_12/2021</t>
  </si>
  <si>
    <t>2.349,90</t>
  </si>
  <si>
    <t>TÊ DE SERVIÇO, EM PEAD LISO PARA REDE DE ÁGUA OU ESGOTO, DIÂMETRO DE 63 X 20 MM, JUNTA SOLDADA POR ELETROFUSÃO (NÃO INCLUI A EXECUÇÃO DE SOLDA). AF_12/2021</t>
  </si>
  <si>
    <t>184,27</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</si>
  <si>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</si>
  <si>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</si>
  <si>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217,48</t>
  </si>
  <si>
    <t>TÊ DE SERVIÇO, EM PEAD LISO PARA REDE DE ÁGUA OU ESGOTO, DIÂMETRO DE 200 X 20 MM, JUNTA SOLDADA POR ELETROFUSÃO (NÃO INCLUI A EXECUÇÃO DE SOLDA). AF_12/2021</t>
  </si>
  <si>
    <t>413,24</t>
  </si>
  <si>
    <t>TÊ DE SERVIÇO, EM PEAD LISO PARA REDE DE ÁGUA OU ESGOTO, DIÂMETRO DE 200 X 32 MM, JUNTA SOLDADA POR ELETROFUSÃO (NÃO INCLUI A EXECUÇÃO DE SOLDA). AF_12/2021</t>
  </si>
  <si>
    <t>418,62</t>
  </si>
  <si>
    <t>TÊ DE SERVIÇO, EM PEAD LISO PARA REDE DE ÁGUA OU ESGOTO, DIÂMETRO DE 200 X 63 MM, JUNTA SOLDADA POR ELETROFUSÃO (NÃO INCLUI A EXECUÇÃO DE SOLDA). AF_12/2021</t>
  </si>
  <si>
    <t>548,44</t>
  </si>
  <si>
    <t>EXECUÇÃO DE ESCRITÓRIO EM CANTEIRO DE OBRA EM ALVENARIA, NÃO INCLUSO MOBILIÁRIO E EQUIPAMENTOS. AF_02/2016</t>
  </si>
  <si>
    <t>M2</t>
  </si>
  <si>
    <t>1.112,60</t>
  </si>
  <si>
    <t>EXECUÇÃO DE ESCRITÓRIO EM CANTEIRO DE OBRA EM CHAPA DE MADEIRA COMPENSADA, NÃO INCLUSO MOBILIÁRIO E EQUIPAMENTOS. AF_02/2016</t>
  </si>
  <si>
    <t>1.249,72</t>
  </si>
  <si>
    <t>EXECUÇÃO DE ALMOXARIFADO EM CANTEIRO DE OBRA EM CHAPA DE MADEIRA COMPENSADA, INCLUSO PRATELEIRAS. AF_02/2016</t>
  </si>
  <si>
    <t>1.045,92</t>
  </si>
  <si>
    <t>EXECUÇÃO DE ALMOXARIFADO EM CANTEIRO DE OBRA EM ALVENARIA, INCLUSO PRATELEIRAS. AF_02/2016</t>
  </si>
  <si>
    <t>943,96</t>
  </si>
  <si>
    <t>EXECUÇÃO DE REFEITÓRIO EM CANTEIRO DE OBRA EM CHAPA DE MADEIRA COMPENSADA, NÃO INCLUSO MOBILIÁRIO E EQUIPAMENTOS. AF_02/2016</t>
  </si>
  <si>
    <t>628,85</t>
  </si>
  <si>
    <t>EXECUÇÃO DE REFEITÓRIO EM CANTEIRO DE OBRA EM ALVENARIA, NÃO INCLUSO MOBILIÁRIO E EQUIPAMENTOS. AF_02/2016</t>
  </si>
  <si>
    <t>592,12</t>
  </si>
  <si>
    <t>EXECUÇÃO DE SANITÁRIO E VESTIÁRIO EM CANTEIRO DE OBRA EM CHAPA DE MADEIRA COMPENSADA, NÃO INCLUSO MOBILIÁRIO. AF_02/2016</t>
  </si>
  <si>
    <t>1.077,47</t>
  </si>
  <si>
    <t>EXECUÇÃO DE SANITÁRIO E VESTIÁRIO EM CANTEIRO DE OBRA EM ALVENARIA, NÃO INCLUSO MOBILIÁRIO. AF_02/2016</t>
  </si>
  <si>
    <t>993,03</t>
  </si>
  <si>
    <t>EXECUÇÃO DE RESERVATÓRIO ELEVADO DE ÁGUA (1000 LITROS) EM CANTEIRO DE OBRA, APOIADO EM ESTRUTURA DE MADEIRA. AF_02/2016_PA</t>
  </si>
  <si>
    <t>8.474,03</t>
  </si>
  <si>
    <t>EXECUÇÃO DE RESERVATÓRIO ELEVADO DE ÁGUA (2000 LITROS) EM CANTEIRO DE OBRA, APOIADO EM ESTRUTURA DE MADEIRA. AF_02/2016_PA</t>
  </si>
  <si>
    <t>13.066,49</t>
  </si>
  <si>
    <t>EXECUÇÃO DE CENTRAL DE ARMADURA EM CANTEIRO DE OBRA, NÃO INCLUSO MOBILIÁRIO E EQUIPAMENTOS. AF_04/2016</t>
  </si>
  <si>
    <t>312,16</t>
  </si>
  <si>
    <t>EXECUÇÃO DE CENTRAL DE FÔRMAS, PRODUÇÃO DE ARGAMASSA OU CONCRETO EM CANTEIRO DE OBRA, NÃO INCLUSO MOBILIÁRIO E EQUIPAMENTOS. AF_04/2016</t>
  </si>
  <si>
    <t>486,45</t>
  </si>
  <si>
    <t>EXECUÇÃO DE DEPÓSITO EM CANTEIRO DE OBRA EM CHAPA DE MADEIRA COMPENSADA, NÃO INCLUSO MOBILIÁRIO. AF_04/2016</t>
  </si>
  <si>
    <t>1.037,31</t>
  </si>
  <si>
    <t>EXECUÇÃO DE GUARITA EM CANTEIRO DE OBRA EM CHAPA DE MADEIRA COMPENSADA, NÃO INCLUSO MOBILIÁRIO. AF_04/2016</t>
  </si>
  <si>
    <t>1.442,16</t>
  </si>
  <si>
    <t>PAREDE DE MADEIRA COMPENSADA PARA CONSTRUÇÃO TEMPORÁRIA EM CHAPA SIMPLES, EXTERNA, COM ÁREA LÍQUIDA MAIOR OU IGUAL A 6 M², SEM VÃO. AF_05/2018</t>
  </si>
  <si>
    <t>194,83</t>
  </si>
  <si>
    <t>PAREDE DE MADEIRA COMPENSADA PARA CONSTRUÇÃO TEMPORÁRIA EM CHAPA SIMPLES, EXTERNA, COM ÁREA LÍQUIDA MENOR QUE 6 M², SEM VÃO. AF_05/2018</t>
  </si>
  <si>
    <t>197,79</t>
  </si>
  <si>
    <t>PAREDE DE MADEIRA COMPENSADA PARA CONSTRUÇÃO TEMPORÁRIA EM CHAPA SIMPLES, INTERNA, COM ÁREA LÍQUIDA MAIOR OU IGUAL A 6 M², SEM VÃO. AF_05/2018</t>
  </si>
  <si>
    <t>173,29</t>
  </si>
  <si>
    <t>PAREDE DE MADEIRA COMPENSADA PARA CONSTRUÇÃO TEMPORÁRIA EM CHAPA SIMPLES, INTERNA, COM ÁREA LÍQUIDA MENOR QUE 6 M², SEM VÃO. AF_05/2018</t>
  </si>
  <si>
    <t>175,40</t>
  </si>
  <si>
    <t>PAREDE DE MADEIRA COMPENSADA PARA CONSTRUÇÃO TEMPORÁRIA EM CHAPA SIMPLES, EXTERNA, COM ÁREA LÍQUIDA MAIOR OU IGUAL A 6 M², COM VÃO. AF_05/2018</t>
  </si>
  <si>
    <t>236,33</t>
  </si>
  <si>
    <t>PAREDE DE MADEIRA COMPENSADA PARA CONSTRUÇÃO TEMPORÁRIA EM CHAPA SIMPLES, EXTERNA, COM ÁREA LÍQUIDA MENOR QUE 6 M², COM VÃO. AF_05/2018</t>
  </si>
  <si>
    <t>302,18</t>
  </si>
  <si>
    <t>PAREDE DE MADEIRA COMPENSADA PARA CONSTRUÇÃO TEMPORÁRIA EM CHAPA SIMPLES, INTERNA, COM ÁREA LÍQUIDA MAIOR OU IGUAL A 6 M², COM VÃO. AF_05/2018</t>
  </si>
  <si>
    <t>206,01</t>
  </si>
  <si>
    <t>PAREDE DE MADEIRA COMPENSADA PARA CONSTRUÇÃO TEMPORÁRIA EM CHAPA SIMPLES, INTERNA, COM ÁREA LÍQUIDA MENOR QUE 6 M², COM VÃO. AF_05/2018</t>
  </si>
  <si>
    <t>258,48</t>
  </si>
  <si>
    <t>PAREDE DE MADEIRA COMPENSADA PARA CONSTRUÇÃO TEMPORÁRIA EM CHAPA DUPLA, EXTERNA, COM ÁREA LÍQUIDA MAIOR OU IGUAL A 6 M², SEM VÃO. AF_05/2018</t>
  </si>
  <si>
    <t>230,85</t>
  </si>
  <si>
    <t>PAREDE DE MADEIRA COMPENSADA PARA CONSTRUÇÃO TEMPORÁRIA EM CHAPA DUPLA, EXTERNA, COM ÁREA LÍQUIDA MENOR QUE 6 M², SEM VÃO. AF_05/2018</t>
  </si>
  <si>
    <t>235,17</t>
  </si>
  <si>
    <t>PAREDE DE MADEIRA COMPENSADA PARA CONSTRUÇÃO TEMPORÁRIA EM CHAPA DUPLA, INTERNA, COM ÁREA LÍQUIDA MAIOR OU IGUAL A 6 M², SEM VÃO. AF_05/2018</t>
  </si>
  <si>
    <t>206,75</t>
  </si>
  <si>
    <t>PAREDE DE MADEIRA COMPENSADA PARA CONSTRUÇÃO TEMPORÁRIA EM CHAPA DUPLA, INTERNA, COM ÁREA LÍQUIDA MENOR QUE 6 M², SEM VÃO. AF_05/2018</t>
  </si>
  <si>
    <t>209,38</t>
  </si>
  <si>
    <t>PAREDE DE MADEIRA COMPENSADA PARA CONSTRUÇÃO TEMPORÁRIA EM CHAPA DUPLA, EXTERNA, COM ÁREA LÍQUIDA MAIOR OU IGUAL A QUE 6 M², COM VÃO. AF_05/2018</t>
  </si>
  <si>
    <t>277,53</t>
  </si>
  <si>
    <t>PAREDE DE MADEIRA COMPENSADA PARA CONSTRUÇÃO TEMPORÁRIA EM CHAPA DUPLA, EXTERNA, COM ÁREA LÍQUIDA MENOR QUE 6 M², COM VÃO. AF_05/2018</t>
  </si>
  <si>
    <t>355,85</t>
  </si>
  <si>
    <t>PAREDE DE MADEIRA COMPENSADA PARA CONSTRUÇÃO TEMPORÁRIA EM CHAPA DUPLA, INTERNA, COM ÁREA LÍQUIDA MAIOR OU IGUAL A 6 M², COM VÃO. AF_05/2018</t>
  </si>
  <si>
    <t>244,65</t>
  </si>
  <si>
    <t>PAREDE DE MADEIRA COMPENSADA PARA CONSTRUÇÃO TEMPORÁRIA EM CHAPA DUPLA, INTERNA, COM ÁREA LÍQUIDA MENOR QUE 6 M², COM VÃO. AF_05/2018</t>
  </si>
  <si>
    <t>308,75</t>
  </si>
  <si>
    <t>TAPUME COM COMPENSADO DE MADEIRA. AF_05/2018</t>
  </si>
  <si>
    <t>189,64</t>
  </si>
  <si>
    <t>TAPUME COM TELHA METÁLICA. AF_05/2018</t>
  </si>
  <si>
    <t>148,47</t>
  </si>
  <si>
    <t>PISO PARA CONSTRUÇÃO TEMPORÁRIA EM MADEIRA, SEM REAPROVEITAMENTO. AF_05/2018</t>
  </si>
  <si>
    <t>225,79</t>
  </si>
  <si>
    <t>ESTRUTURA DE MADEIRA PROVISÓRIA PARA SUPORTE DE CAIXA D ÁGUA ELEVADA DE 1000 LITROS. AF_05/2018_PS</t>
  </si>
  <si>
    <t>7.626,61</t>
  </si>
  <si>
    <t>ESTRUTURA DE MADEIRA PROVISÓRIA PARA SUPORTE DE CAIXA D ÁGUA ELEVADA DE 3000 LITROS. AF_05/2018_PS</t>
  </si>
  <si>
    <t>11.431,63</t>
  </si>
  <si>
    <t>ESCAVADEIRA HIDRÁULICA SOBRE ESTEIRAS, CAÇAMBA 0,80 M3, PESO OPERACIONAL 17 T, POTENCIA BRUTA 111 HP - CHP DIURNO. AF_06/2014</t>
  </si>
  <si>
    <t>CHP</t>
  </si>
  <si>
    <t>204,99</t>
  </si>
  <si>
    <t>RETROESCAVADEIRA SOBRE RODAS COM CARREGADEIRA, TRAÇÃO 4X4, POTÊNCIA LÍQ. 88 HP, CAÇAMBA CARREG. CAP. MÍN. 1 M3, CAÇAMBA RETRO CAP. 0,26 M3, PESO OPERACIONAL MÍN. 6.674 KG, PROFUNDIDADE ESCAVAÇÃO MÁX. 4,37 M - CHP DIURNO. AF_06/2014</t>
  </si>
  <si>
    <t>142,29</t>
  </si>
  <si>
    <t>RETROESCAVADEIRA SOBRE RODAS COM CARREGADEIRA, TRAÇÃO 4X2, POTÊNCIA LÍQ. 79 HP, CAÇAMBA CARREG. CAP. MÍN. 1 M3, CAÇAMBA RETRO CAP. 0,20 M3, PESO OPERACIONAL MÍN. 6.570 KG, PROFUNDIDADE ESCAVAÇÃO MÁX. 4,37 M - CHP DIURNO. AF_06/2014</t>
  </si>
  <si>
    <t>130,19</t>
  </si>
  <si>
    <t>ROLO COMPACTADOR VIBRATÓRIO DE UM CILINDRO AÇO LISO, POTÊNCIA 80 HP, PESO OPERACIONAL MÁXIMO 8,1 T, IMPACTO DINÂMICO 16,15 / 9,5 T, LARGURA DE TRABALHO 1,68 M - CHP DIURNO. AF_06/2014</t>
  </si>
  <si>
    <t>156,10</t>
  </si>
  <si>
    <t>GRADE DE DISCO CONTROLE REMOTO REBOCÁVEL, COM 24 DISCOS 24 X 6 MM COM PNEUS PARA TRANSPORTE - CHP DIURNO. AF_06/2014</t>
  </si>
  <si>
    <t>6,84</t>
  </si>
  <si>
    <t>MARTELETE OU ROMPEDOR PNEUMÁTICO MANUAL, 28 KG, COM SILENCIADOR - CHP DIURNO. AF_07/2016</t>
  </si>
  <si>
    <t>25,81</t>
  </si>
  <si>
    <t>CAMINHÃO BASCULANTE 6 M3, PESO BRUTO TOTAL 16.000 KG, CARGA ÚTIL MÁXIMA 13.071 KG, DISTÂNCIA ENTRE EIXOS 4,80 M, POTÊNCIA 230 CV INCLUSIVE CAÇAMBA METÁLICA - CHP DIURNO. AF_06/2014</t>
  </si>
  <si>
    <t>184,16</t>
  </si>
  <si>
    <t>USINA DE CONCRETO FIXA, CAPACIDADE NOMINAL DE 90 A 120 M3/H, SEM SILO - CHP DIURNO. AF_07/2016</t>
  </si>
  <si>
    <t>187,17</t>
  </si>
  <si>
    <t>CAMINHÃO TOCO, PBT 16.000 KG, CARGA ÚTIL MÁX. 10.685 KG, DIST. ENTRE EIXOS 4,8 M, POTÊNCIA 189 CV, INCLUSIVE CARROCERIA FIXA ABERTA DE MADEIRA P/ TRANSPORTE GERAL DE CARGA SECA, DIMEN. APROX. 2,5 X 7,00 X 0,50 M - CHP DIURNO. AF_06/2014</t>
  </si>
  <si>
    <t>196,59</t>
  </si>
  <si>
    <t>VIBROACABADORA DE ASFALTO SOBRE ESTEIRAS, LARGURA DE PAVIMENTAÇÃO 1,90 M A 5,30 M, POTÊNCIA 105 HP CAPACIDADE 450 T/H - CHP DIURNO. AF_11/2014</t>
  </si>
  <si>
    <t>380,48</t>
  </si>
  <si>
    <t>VASSOURA MECÂNICA REBOCÁVEL COM ESCOVA CILÍNDRICA, LARGURA ÚTIL DE VARRIMENTO DE 2,44 M - CHP DIURNO. AF_06/2014</t>
  </si>
  <si>
    <t>10,28</t>
  </si>
  <si>
    <t>TRATOR DE PNEUS, POTÊNCIA 122 CV, TRAÇÃO 4X4, PESO COM LASTRO DE 4.510 KG - CHP DIURNO. AF_06/2014</t>
  </si>
  <si>
    <t>164,43</t>
  </si>
  <si>
    <t>TRATOR DE ESTEIRAS, POTÊNCIA 170 HP, PESO OPERACIONAL 19 T, CAÇAMBA 5,2 M3 - CHP DIURNO. AF_06/2014</t>
  </si>
  <si>
    <t>240,04</t>
  </si>
  <si>
    <t>TRATOR DE ESTEIRAS, POTÊNCIA 150 HP, PESO OPERACIONAL 16,7 T, COM RODA MOTRIZ ELEVADA E LÂMINA 3,18 M3 - CHP DIURNO. AF_06/2014</t>
  </si>
  <si>
    <t>229,36</t>
  </si>
  <si>
    <t>TRATOR DE ESTEIRAS, POTÊNCIA 347 HP, PESO OPERACIONAL 38,5 T, COM LÂMINA 8,70 M3 - CHP DIURNO. AF_06/2014</t>
  </si>
  <si>
    <t>608,20</t>
  </si>
  <si>
    <t>ROLO COMPACTADOR VIBRATÓRIO REBOCÁVEL, CILINDRO DE AÇO LISO, POTÊNCIA DE TRAÇÃO DE 65 CV, PESO 4,7 T, IMPACTO DINÂMICO 18,3 T, LARGURA DE TRABALHO 1,67 M - CHP DIURNO. AF_02/2016</t>
  </si>
  <si>
    <t>24,53</t>
  </si>
  <si>
    <t>ROLO COMPACTADOR VIBRATÓRIO TANDEM AÇO LISO, POTÊNCIA 58 HP, PESO SEM/COM LASTRO 6,5 / 9,4 T, LARGURA DE TRABALHO 1,2 M - CHP DIURNO. AF_06/2014</t>
  </si>
  <si>
    <t>159,78</t>
  </si>
  <si>
    <t>RETROESCAVADEIRA SOBRE RODAS COM CARREGADEIRA, TRAÇÃO 4X4, POTÊNCIA LÍQ. 72 HP, CAÇAMBA CARREG. CAP. MÍN. 0,79 M3, CAÇAMBA RETRO CAP. 0,18 M3, PESO OPERACIONAL MÍN. 7.140 KG, PROFUNDIDADE ESCAVAÇÃO MÁX. 4,50 M - CHP DIURNO. AF_06/2014</t>
  </si>
  <si>
    <t>131,49</t>
  </si>
  <si>
    <t>ROLO COMPACTADOR VIBRATÓRIO PÉ DE CARNEIRO, OPERADO POR CONTROLE REMOTO, POTÊNCIA 12,5 KW, PESO OPERACIONAL 1,675 T, LARGURA DE TRABALHO 0,85 M - CHP DIURNO. AF_02/2016</t>
  </si>
  <si>
    <t>144,67</t>
  </si>
  <si>
    <t>USINA DE LAMA ASFÁLTICA, PROD 30 A 50 T/H, SILO DE AGREGADO 7 M3, RESERVATÓRIOS PARA EMULSÃO E ÁGUA DE 2,3 M3 CADA, MISTURADOR TIPO PUG MILL A SER MONTADO SOBRE CAMINHÃO - CHP DIURNO. AF_10/2014</t>
  </si>
  <si>
    <t>107,34</t>
  </si>
  <si>
    <t>CAMINHÃO TOCO, PESO BRUTO TOTAL 14.300 KG, CARGA ÚTIL MÁXIMA 9590 KG, DISTÂNCIA ENTRE EIXOS 4,76 M, POTÊNCIA 185 CV (NÃO INCLUI CARROCERIA) - CHP DIURNO. AF_06/2014</t>
  </si>
  <si>
    <t>184,66</t>
  </si>
  <si>
    <t>CAMINHÃO TOCO, PESO BRUTO TOTAL 16.000 KG, CARGA ÚTIL MÁXIMA DE 10.685 KG, DISTÂNCIA ENTRE EIXOS 4,80 M, POTÊNCIA 189 CV EXCLUSIVE CARROCERIA - CHP DIURNO. AF_06/2014</t>
  </si>
  <si>
    <t>192,37</t>
  </si>
  <si>
    <t>CAMINHÃO PIPA 10.000 L TRUCADO, PESO BRUTO TOTAL 23.000 KG, CARGA ÚTIL MÁXIMA 15.935 KG, DISTÂNCIA ENTRE EIXOS 4,8 M, POTÊNCIA 230 CV, INCLUSIVE TANQUE DE AÇO PARA TRANSPORTE DE ÁGUA - CHP DIURNO. AF_06/2014</t>
  </si>
  <si>
    <t>290,30</t>
  </si>
  <si>
    <t>ESPARGIDOR DE ASFALTO PRESSURIZADO COM TANQUE DE 2500 L, REBOCÁVEL COM MOTOR A GASOLINA POTÊNCIA 3,4 HP - CHP DIURNO. AF_07/2014</t>
  </si>
  <si>
    <t>28,69</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</si>
  <si>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</si>
  <si>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</si>
  <si>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250,39</t>
  </si>
  <si>
    <t>MOTONIVELADORA POTÊNCIA BÁSICA LÍQUIDA (PRIMEIRA MARCHA) 125 HP, PESO BRUTO 13032 KG, LARGURA DA LÂMINA DE 3,7 M - CHP DIURNO. AF_06/2014</t>
  </si>
  <si>
    <t>246,56</t>
  </si>
  <si>
    <t>PÁ CARREGADEIRA SOBRE RODAS, POTÊNCIA LÍQUIDA 128 HP, CAPACIDADE DA CAÇAMBA 1,7 A 2,8 M3, PESO OPERACIONAL 11632 KG - CHP DIURNO. AF_06/2014</t>
  </si>
  <si>
    <t>204,52</t>
  </si>
  <si>
    <t>PÁ CARREGADEIRA SOBRE RODAS, POTÊNCIA 197 HP, CAPACIDADE DA CAÇAMBA 2,5 A 3,5 M3, PESO OPERACIONAL 18338 KG - CHP DIURNO. AF_06/2014</t>
  </si>
  <si>
    <t>244,71</t>
  </si>
  <si>
    <t>COMPRESSOR DE AR REBOCÁVEL, VAZÃO 189 PCM, PRESSÃO EFETIVA DE TRABALHO 102 PSI, MOTOR DIESEL, POTÊNCIA 63 CV - CHP DIURNO. AF_06/2015</t>
  </si>
  <si>
    <t>55,80</t>
  </si>
  <si>
    <t>CAMINHÃO PIPA 6.000 L, PESO BRUTO TOTAL 13.000 KG, DISTÂNCIA ENTRE EIXOS 4,80 M, POTÊNCIA 189 CV INCLUSIVE TANQUE DE AÇO PARA TRANSPORTE DE ÁGUA, CAPACIDADE 6 M3 - CHP DIURNO. AF_06/2014</t>
  </si>
  <si>
    <t>233,63</t>
  </si>
  <si>
    <t>ROLO COMPACTADOR DE PNEUS ESTÁTICO, PRESSÃO VARIÁVEL, POTÊNCIA 111 HP, PESO SEM/COM LASTRO 9,5 / 26 T, LARGURA DE TRABALHO 1,90 M - CHP DIURNO. AF_07/2014</t>
  </si>
  <si>
    <t>208,53</t>
  </si>
  <si>
    <t>TANQUE DE ASFALTO ESTACIONÁRIO COM SERPENTINA, CAPACIDADE 30.000 L - CHP DIURNO. AF_06/2014</t>
  </si>
  <si>
    <t>246,29</t>
  </si>
  <si>
    <t>MOTOBOMBA TRASH (PARA ÁGUA SUJA) AUTO ESCORVANTE, MOTOR GASOLINA DE 6,41 HP, DIÂMETROS DE SUCÇÃO X RECALQUE: 3" X 3", HM/Q = 10 MCA / 60 M3/H A 23 MCA / 0 M3/H - CHP DIURNO. AF_10/2014</t>
  </si>
  <si>
    <t>21,50</t>
  </si>
  <si>
    <t>ROLO COMPACTADOR PE DE CARNEIRO VIBRATORIO, POTENCIA 125 HP, PESO OPERACIONAL SEM/COM LASTRO 11,95 / 13,30 T, IMPACTO DINAMICO 38,5 / 22,5 T, LARGURA DE TRABALHO 2,15 M - CHP DIURNO. AF_06/2014</t>
  </si>
  <si>
    <t>216,82</t>
  </si>
  <si>
    <t>CAMINHÃO BASCULANTE 6 M3 TOCO, PESO BRUTO TOTAL 16.000 KG, CARGA ÚTIL MÁXIMA 11.130 KG, DISTÂNCIA ENTRE EIXOS 5,36 M, POTÊNCIA 185 CV, INCLUSIVE CAÇAMBA METÁLICA - CHP DIURNO. AF_06/2014</t>
  </si>
  <si>
    <t>168,47</t>
  </si>
  <si>
    <t>GRUPO GERADOR ESTACIONÁRIO, MOTOR DIESEL POTÊNCIA 170 KVA - CHP DIURNO. AF_02/2016</t>
  </si>
  <si>
    <t>175,62</t>
  </si>
  <si>
    <t>ROLO COMPACTADOR VIBRATÓRIO PÉ DE CARNEIRO PARA SOLOS, POTÊNCIA 80 HP, PESO OPERACIONAL SEM/COM LASTRO 7,4 / 8,8 T, LARGURA DE TRABALHO 1,68 M - CHP DIURNO. AF_02/2016</t>
  </si>
  <si>
    <t>204,65</t>
  </si>
  <si>
    <t>CAMINHÃO TOCO, PBT 14.300 KG, CARGA ÚTIL MÁX. 9.710 KG, DIST. ENTRE EIXOS 3,56 M, POTÊNCIA 185 CV, INCLUSIVE CARROCERIA FIXA ABERTA DE MADEIRA P/ TRANSPORTE GERAL DE CARGA SECA, DIMEN. APROX. 2,50 X 6,50 X 0,50 M - CHP DIURNO. AF_06/2014</t>
  </si>
  <si>
    <t>225,78</t>
  </si>
  <si>
    <t>MOTOBOMBA CENTRÍFUGA, MOTOR A GASOLINA, POTÊNCIA 5,42 HP, BOCAIS 1 1/2" X 1", DIÂMETRO ROTOR 143 MM HM/Q = 6 MCA / 16,8 M3/H A 38 MCA / 6,6 M3/H - CHP DIURNO. AF_06/2014</t>
  </si>
  <si>
    <t>18,20</t>
  </si>
  <si>
    <t>ESPARGIDOR DE ASFALTO PRESSURIZADO, TANQUE 6 M3 COM ISOLAÇÃO TÉRMICA, AQUECIDO COM 2 MAÇARICOS, COM BARRA ESPARGIDORA 3,60 M, MONTADO SOBRE CAMINHÃO  TOCO, PBT 14.300 KG, POTÊNCIA 185 CV - CHP DIURNO. AF_08/2015</t>
  </si>
  <si>
    <t>240,24</t>
  </si>
  <si>
    <t>GRUPO DE SOLDAGEM COM GERADOR A DIESEL 60 CV PARA SOLDA ELÉTRICA, SOBRE 04 RODAS, COM MOTOR 4 CILINDROS 600 A - CHP DIURNO. AF_02/2016</t>
  </si>
  <si>
    <t>89,97</t>
  </si>
  <si>
    <t>BETONEIRA CAPACIDADE NOMINAL 400 L, CAPACIDADE DE MISTURA 310 L, MOTOR A DIESEL POTÊNCIA 5,0 HP, SEM CARREGADOR - CHP DIURNO. AF_06/2014</t>
  </si>
  <si>
    <t>5,08</t>
  </si>
  <si>
    <t>MISTURADOR DE ARGAMASSA, EIXO HORIZONTAL, CAPACIDADE DE MISTURA 300 KG, MOTOR ELÉTRICO POTÊNCIA 5 CV - CHP DIURNO. AF_06/2014</t>
  </si>
  <si>
    <t>4,83</t>
  </si>
  <si>
    <t>MISTURADOR DE ARGAMASSA, EIXO HORIZONTAL, CAPACIDADE DE MISTURA 600 KG, MOTOR ELÉTRICO POTÊNCIA 7,5 CV - CHP DIURNO. AF_06/2014</t>
  </si>
  <si>
    <t>6,52</t>
  </si>
  <si>
    <t>MISTURADOR DE ARGAMASSA, EIXO HORIZONTAL, CAPACIDADE DE MISTURA 160 KG, MOTOR ELÉTRICO POTÊNCIA 3 CV - CHP DIURNO. AF_06/2014</t>
  </si>
  <si>
    <t>3,68</t>
  </si>
  <si>
    <t>PROJETOR DE ARGAMASSA, CAPACIDADE DE PROJEÇÃO 1,5 M3/H, ALCANCE DE 30 ATÉ 60 M, MOTOR ELÉTRICO POTÊNCIA 7,5 HP - CHP DIURNO. AF_06/2014</t>
  </si>
  <si>
    <t>16,04</t>
  </si>
  <si>
    <t>PROJETOR DE ARGAMASSA, CAPACIDADE DE PROJEÇÃO 2 M3/H, ALCANCE ATÉ 50 M, MOTOR ELÉTRICO POTÊNCIA 7,5 HP - CHP DIURNO. AF_06/2014</t>
  </si>
  <si>
    <t>20,99</t>
  </si>
  <si>
    <t>BETONEIRA CAPACIDADE NOMINAL DE 400 L, CAPACIDADE DE MISTURA 280 L, MOTOR ELÉTRICO TRIFÁSICO POTÊNCIA DE 2 CV, SEM CARREGADOR - CHP DIURNO. AF_10/2014</t>
  </si>
  <si>
    <t>1,87</t>
  </si>
  <si>
    <t>TRATOR DE ESTEIRAS, POTÊNCIA 125 HP, PESO OPERACIONAL 12,9 T, COM LÂMINA 2,7 M3 - CHP DIURNO. AF_10/2014</t>
  </si>
  <si>
    <t>192,54</t>
  </si>
  <si>
    <t>ESCAVADEIRA HIDRÁULICA SOBRE ESTEIRAS, CAÇAMBA 1,20 M3, PESO OPERACIONAL 21 T, POTÊNCIA BRUTA 155 HP - CHP DIURNO. AF_06/2014</t>
  </si>
  <si>
    <t>241,41</t>
  </si>
  <si>
    <t>BOMBA SUBMERSÍVEL ELÉTRICA TRIFÁSICA, POTÊNCIA 2,96 HP, Ø ROTOR 144 MM SEMI-ABERTO, BOCAL DE SAÍDA Ø 2, HM/Q = 2 MCA / 38,8 M3/H A 28 MCA / 5 M3/H - CHP DIURNO. AF_06/2014</t>
  </si>
  <si>
    <t>2,58</t>
  </si>
  <si>
    <t>TANQUE DE ASFALTO ESTACIONÁRIO COM MAÇARICO, CAPACIDADE 20.000 L - CHP DIURNO. AF_06/2014</t>
  </si>
  <si>
    <t>165,97</t>
  </si>
  <si>
    <t>TRATOR DE ESTEIRAS, POTÊNCIA 100 HP, PESO OPERACIONAL 9,4 T, COM LÂMINA 2,19 M3 - CHP DIURNO. AF_06/2014</t>
  </si>
  <si>
    <t>174,02</t>
  </si>
  <si>
    <t>TRATOR DE PNEUS, POTÊNCIA 85 CV, TRAÇÃO 4X4, PESO COM LASTRO DE 4.675 KG - CHP DIURNO. AF_06/2014</t>
  </si>
  <si>
    <t>124,44</t>
  </si>
  <si>
    <t>BETONEIRA CAPACIDADE NOMINAL DE 600 L, CAPACIDADE DE MISTURA 360 L, MOTOR ELÉTRICO TRIFÁSICO POTÊNCIA DE 4 CV, SEM CARREGADOR - CHP DIURNO. AF_11/2014</t>
  </si>
  <si>
    <t>5,56</t>
  </si>
  <si>
    <t>FRESADORA DE ASFALTO A FRIO SOBRE RODAS, LARGURA FRESAGEM DE 1,0 M, POTÊNCIA 208 HP - CHP DIURNO. AF_11/2014</t>
  </si>
  <si>
    <t>579,79</t>
  </si>
  <si>
    <t>FRESADORA DE ASFALTO A FRIO SOBRE RODAS, LARGURA FRESAGEM DE 2,0 M, POTÊNCIA 550 HP - CHP DIURNO. AF_11/2014</t>
  </si>
  <si>
    <t>1.363,84</t>
  </si>
  <si>
    <t>RECICLADORA DE ASFALTO A FRIO SOBRE RODAS, LARGURA FRESAGEM DE 2,0 M, POTÊNCIA 422 HP - CHP DIURNO. AF_11/2014</t>
  </si>
  <si>
    <t>1.182,12</t>
  </si>
  <si>
    <t>VIBROACABADORA DE ASFALTO SOBRE ESTEIRAS, LARGURA DE PAVIMENTAÇÃO 2,13 M A 4,55 M, POTÊNCIA 100 HP CAPACIDADE 400 T/H - CHP DIURNO. AF_11/2014</t>
  </si>
  <si>
    <t>327,66</t>
  </si>
  <si>
    <t>GUINDASTE HIDRÁULICO AUTOPROPELIDO, COM LANÇA TELESCÓPICA 28,80 M, CAPACIDADE MÁXIMA 30 T, POTÊNCIA 97 KW, TRAÇÃO 4 X 4 - CHP DIURNO. AF_11/2014</t>
  </si>
  <si>
    <t>197,13</t>
  </si>
  <si>
    <t>BETONEIRA CAPACIDADE NOMINAL DE 600 L, CAPACIDADE DE MISTURA 440 L, MOTOR A DIESEL POTÊNCIA 10 HP, COM CARREGADOR - CHP DIURNO. AF_11/2014</t>
  </si>
  <si>
    <t>12,24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</si>
  <si>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</si>
  <si>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</si>
  <si>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307,00</t>
  </si>
  <si>
    <t>CAMINHÃO BASCULANTE 18 M3, COM CAVALO MECÂNICO DE CAPACIDADE MÁXIMA DE TRAÇÃO COMBINADO DE 45000 KG, POTÊNCIA 330 CV, INCLUSIVE SEMIREBOQUE COM CAÇAMBA METÁLICA - CHP DIURNO. AF_12/2014</t>
  </si>
  <si>
    <t>339,16</t>
  </si>
  <si>
    <t>VIBRADOR DE IMERSÃO, DIÂMETRO DE PONTEIRA 45MM, MOTOR ELÉTRICO TRIFÁSICO POTÊNCIA DE 2 CV - CHP DIURNO. AF_06/2015</t>
  </si>
  <si>
    <t>1,27</t>
  </si>
  <si>
    <t>PERFURATRIZ MANUAL, TORQUE MÁXIMO 83 N.M, POTÊNCIA 5 CV, COM DIÂMETRO MÁXIMO 4" - CHP DIURNO. AF_06/2015</t>
  </si>
  <si>
    <t>7,67</t>
  </si>
  <si>
    <t>PERFURATRIZ SOBRE ESTEIRA, TORQUE MÁXIMO 600 KGF, PESO MÉDIO 1000 KG, POTÊNCIA 20 HP, DIÂMETRO MÁXIMO 10" - CHP DIURNO. AF_06/2015</t>
  </si>
  <si>
    <t>145,96</t>
  </si>
  <si>
    <t>MISTURADOR DUPLO HORIZONTAL DE ALTA TURBULÊNCIA, CAPACIDADE / VOLUME 2 X 500 LITROS, MOTORES ELÉTRICOS MÍNIMO 5 CV CADA, PARA NATA CIMENTO, ARGAMASSA E OUTROS - CHP DIURNO. AF_06/2015</t>
  </si>
  <si>
    <t>15,98</t>
  </si>
  <si>
    <t>BOMBA TRIPLEX, PARA INJEÇÃO DE NATA DE CIMENTO, VAZÃO MÁXIMA DE 100 LITROS/MINUTO, PRESSÃO MÁXIMA DE 70 BAR - CHP DIURNO. AF_06/2015</t>
  </si>
  <si>
    <t>27,76</t>
  </si>
  <si>
    <t>BOMBA CENTRÍFUGA MONOESTÁGIO COM MOTOR ELÉTRICO MONOFÁSICO, POTÊNCIA 15 HP, DIÂMETRO DO ROTOR 173 MM, HM/Q = 30 MCA / 90 M3/H A 45 MCA / 55 M3/H - CHP DIURNO. AF_06/2015</t>
  </si>
  <si>
    <t>9,97</t>
  </si>
  <si>
    <t>BOMBA DE PROJEÇÃO DE CONCRETO SECO, POTÊNCIA 10 CV, VAZÃO 3 M3/H - CHP DIURNO. AF_06/2015</t>
  </si>
  <si>
    <t>15,78</t>
  </si>
  <si>
    <t>BOMBA DE PROJEÇÃO DE CONCRETO SECO, POTÊNCIA 10 CV, VAZÃO 6 M3/H - CHP DIURNO. AF_06/2015</t>
  </si>
  <si>
    <t>16,56</t>
  </si>
  <si>
    <t>PROJETOR PNEUMÁTICO DE ARGAMASSA PARA CHAPISCO E REBOCO COM RECIPIENTE ACOPLADO, TIPO CANEQUINHA, COM COMPRESSOR DE AR REBOCÁVEL VAZÃO 89 PCM E MOTOR DIESEL DE 20 CV - CHP DIURNO. AF_06/2015</t>
  </si>
  <si>
    <t>30,82</t>
  </si>
  <si>
    <t>PERFURATRIZ COM TORRE METÁLICA PARA EXECUÇÃO DE ESTACA HÉLICE CONTÍNUA, PROFUNDIDADE MÁXIMA DE 30 M, DIÂMETRO MÁXIMO DE 800 MM, POTÊNCIA INSTALADA DE 268 HP, MESA ROTATIVA COM TORQUE MÁXIMO DE 170 KNM - CHP DIURNO. AF_06/2015</t>
  </si>
  <si>
    <t>682,06</t>
  </si>
  <si>
    <t>PERFURATRIZ HIDRÁULICA SOBRE CAMINHÃO COM TRADO CURTO ACOPLADO, PROFUNDIDADE MÁXIMA DE 20 M, DIÂMETRO MÁXIMO DE 1500 MM, POTÊNCIA INSTALADA DE 137 HP, MESA ROTATIVA COM TORQUE MÁXIMO DE 30 KNM - CHP DIURNO. AF_06/2015</t>
  </si>
  <si>
    <t>400,36</t>
  </si>
  <si>
    <t>MANIPULADOR TELESCÓPICO, POTÊNCIA DE 85 HP, CAPACIDADE DE CARGA DE 3.500 KG, ALTURA MÁXIMA DE ELEVAÇÃO DE 12,3 M - CHP DIURNO. AF_06/2015</t>
  </si>
  <si>
    <t>154,62</t>
  </si>
  <si>
    <t>MINICARREGADEIRA SOBRE RODAS, POTÊNCIA LÍQUIDA DE 47 HP, CAPACIDADE NOMINAL DE OPERAÇÃO DE 646 KG - CHP DIURNO. AF_06/2015</t>
  </si>
  <si>
    <t>117,15</t>
  </si>
  <si>
    <t>COMPRESSOR DE AR REBOCÁVEL, VAZÃO 89 PCM, PRESSÃO EFETIVA DE TRABALHO 102 PSI, MOTOR DIESEL, POTÊNCIA 20 CV - CHP DIURNO. AF_06/2015</t>
  </si>
  <si>
    <t>30,72</t>
  </si>
  <si>
    <t>COMPRESSOR DE AR REBOCAVEL, VAZÃO 250 PCM, PRESSAO DE TRABALHO 102 PSI, MOTOR A DIESEL POTÊNCIA 81 CV - CHP DIURNO. AF_06/2015</t>
  </si>
  <si>
    <t>72,42</t>
  </si>
  <si>
    <t>COMPRESSOR DE AR REBOCÁVEL, VAZÃO 748 PCM, PRESSÃO EFETIVA DE TRABALHO 102 PSI, MOTOR DIESEL, POTÊNCIA 210 CV - CHP DIURNO. AF_06/2015</t>
  </si>
  <si>
    <t>186,96</t>
  </si>
  <si>
    <t>ESCAVADEIRA HIDRÁULICA SOBRE ESTEIRAS, CAÇAMBA 0,80 M3, PESO OPERACIONAL 17,8 T, POTÊNCIA LÍQUIDA 110 HP - CHP DIURNO. AF_10/2014</t>
  </si>
  <si>
    <t>199,08</t>
  </si>
  <si>
    <t>COMPRESSOR DE AR REBOCAVEL, VAZÃO 400 PCM, PRESSAO DE TRABALHO 102 PSI, MOTOR A DIESEL POTÊNCIA 110 CV - CHP DIURNO. AF_06/2015</t>
  </si>
  <si>
    <t>95,43</t>
  </si>
  <si>
    <t>CAMINHÃO TRUCADO (C/ TERCEIRO EIXO) ELETRÔNICO - POTÊNCIA 231CV - PBT = 22000KG - DIST. ENTRE EIXOS 5170 MM - INCLUI CARROCERIA FIXA ABERTA DE MADEIRA - CHP DIURNO. AF_06/2015</t>
  </si>
  <si>
    <t>235,86</t>
  </si>
  <si>
    <t>PLACA VIBRATÓRIA REVERSÍVEL COM MOTOR 4 TEMPOS A GASOLINA, FORÇA CENTRÍFUGA DE 25 KN (2500 KGF), POTÊNCIA 5,5 CV - CHP DIURNO. AF_08/2015</t>
  </si>
  <si>
    <t>8,34</t>
  </si>
  <si>
    <t>CORTADORA DE PISO COM MOTOR 4 TEMPOS A GASOLINA, POTÊNCIA DE 13 HP, COM DISCO DE CORTE DIAMANTADO SEGMENTADO PARA CONCRETO, DIÂMETRO DE 350 MM, FURO DE 1" (14 X 1") - CHP DIURNO. AF_08/2015</t>
  </si>
  <si>
    <t>9,14</t>
  </si>
  <si>
    <t>CAMINHÃO BASCULANTE 10 M3, TRUCADO CABINE SIMPLES, PESO BRUTO TOTAL 23.000 KG, CARGA ÚTIL MÁXIMA 15.935 KG, DISTÂNCIA ENTRE EIXOS 4,80 M, POTÊNCIA 230 CV INCLUSIVE CAÇAMBA METÁLICA - CHP DIURNO. AF_06/2014</t>
  </si>
  <si>
    <t>242,57</t>
  </si>
  <si>
    <t>COMPACTADOR DE SOLOS DE PERCUSSÃO (SOQUETE) COM MOTOR A GASOLINA 4 TEMPOS, POTÊNCIA 4 CV - CHP DIURNO. AF_08/2015</t>
  </si>
  <si>
    <t>32,31</t>
  </si>
  <si>
    <t>GUINDAUTO HIDRÁULICO, CAPACIDADE MÁXIMA DE CARGA 6500 KG, MOMENTO MÁXIMO DE CARGA 5,8 TM, ALCANCE MÁXIMO HORIZONTAL 7,60 M, INCLUSIVE CAMINHÃO TOCO PBT 9.700 KG, POTÊNCIA DE 160 CV - CHP DIURNO. AF_08/2015</t>
  </si>
  <si>
    <t>211,98</t>
  </si>
  <si>
    <t>CAMINHÃO DE TRANSPORTE DE MATERIAL ASFÁLTICO 30.000 L, COM CAVALO MECÂNICO DE CAPACIDADE MÁXIMA DE TRAÇÃO COMBINADO DE 66.000 KG, POTÊNCIA 360 CV, INCLUSIVE TANQUE DE ASFALTO COM SERPENTINA - CHP DIURNO. AF_08/2015</t>
  </si>
  <si>
    <t>441,51</t>
  </si>
  <si>
    <t>SERRA CIRCULAR DE BANCADA COM MOTOR ELÉTRICO POTÊNCIA DE 5HP, COM COIFA PARA DISCO 10" - CHP DIURNO. AF_08/2015</t>
  </si>
  <si>
    <t>26,83</t>
  </si>
  <si>
    <t>DISTRIBUIDOR DE AGREGADOS REBOCAVEL, CAPACIDADE 1,9 M³, LARGURA DE TRABALHO 3,66 M - CHP DIURNO. AF_11/2015</t>
  </si>
  <si>
    <t>11,48</t>
  </si>
  <si>
    <t>CAMINHÃO PARA EQUIPAMENTO DE LIMPEZA A SUCÇÃO, COM CAMINHÃO TRUCADO DE PESO BRUTO TOTAL 23000 KG, CARGA ÚTIL MÁXIMA 15935 KG, DISTÂNCIA ENTRE EIXOS 4,80 M, POTÊNCIA 230 CV, INCLUSIVE LIMPADORA A SUCÇÃO, TANQUE 12000 L - CHP DIURNO. AF_11/2015</t>
  </si>
  <si>
    <t>318,84</t>
  </si>
  <si>
    <t>PENEIRA ROTATIVA COM MOTOR ELÉTRICO TRIFÁSICO DE 2 CV, CILINDRO DE 1 M X 0,60 M, COM FUROS DE 3,17 MM - CHP DIURNO. AF_11/2015</t>
  </si>
  <si>
    <t>3,73</t>
  </si>
  <si>
    <t>DOSADOR DE AREIA, CAPACIDADE DE 26 LITROS - CHP DIURNO. AF_11/2015</t>
  </si>
  <si>
    <t>0,52</t>
  </si>
  <si>
    <t>CAMINHONETE COM MOTOR A DIESEL, POTÊNCIA 180 CV, CABINE DUPLA, 4X4 - CHP DIURNO. AF_11/2015</t>
  </si>
  <si>
    <t>87,92</t>
  </si>
  <si>
    <t>CAMINHONETE CABINE SIMPLES COM MOTOR 1.6 FLEX, CÂMBIO MANUAL, POTÊNCIA 101/104 CV, 2 PORTAS - CHP DIURNO. AF_11/2015</t>
  </si>
  <si>
    <t>69,10</t>
  </si>
  <si>
    <t>CAMINHÃO DE TRANSPORTE DE MATERIAL ASFÁLTICO 20.000 L, COM CAVALO MECÂNICO DE CAPACIDADE MÁXIMA DE TRAÇÃO COMBINADO DE 45.000 KG, POTÊNCIA 330 CV, INCLUSIVE TANQUE DE ASFALTO COM MAÇARICO - CHP DIURNO. AF_12/2015</t>
  </si>
  <si>
    <t>381,66</t>
  </si>
  <si>
    <t>APARELHO PARA CORTE E SOLDA OXI-ACETILENO SOBRE RODAS, INCLUSIVE CILINDROS E MAÇARICOS - CHP DIURNO. AF_12/2015</t>
  </si>
  <si>
    <t>101,08</t>
  </si>
  <si>
    <t>MÁQUINA EXTRUSORA DE CONCRETO PARA GUIAS E SARJETAS, MOTOR A DIESEL, POTÊNCIA 14 CV - CHP DIURNO. AF_12/2015</t>
  </si>
  <si>
    <t>20,12</t>
  </si>
  <si>
    <t>MARTELO PERFURADOR PNEUMÁTICO MANUAL, HASTE 25 X 75 MM, 21 KG - CHP DIURNO. AF_12/2015</t>
  </si>
  <si>
    <t>25,92</t>
  </si>
  <si>
    <t>PERFURATRIZ COM TORRE METÁLICA PARA EXECUÇÃO DE ESTACA HÉLICE CONTÍNUA, PROFUNDIDADE MÁXIMA DE 32 M, DIÂMETRO MÁXIMO DE 1000 MM, POTÊNCIA INSTALADA DE 350 HP, MESA ROTATIVA COM TORQUE MÁXIMO DE 263 KNM - CHP DIURNO. AF_01/2016</t>
  </si>
  <si>
    <t>1.019,22</t>
  </si>
  <si>
    <t>BETONEIRA CAPACIDADE NOMINAL 400 L, CAPACIDADE DE MISTURA 310 L, MOTOR A GASOLINA POTÊNCIA 5,5 HP, SEM CARREGADOR - CHP DIURNO. AF_02/2016</t>
  </si>
  <si>
    <t>5,09</t>
  </si>
  <si>
    <t>GRUA ASCENSIONAL, LANCA DE 30 M, CAPACIDADE DE 1,0 T A 30 M, ALTURA ATE 39 M - CHP DIURNO. AF_03/2016</t>
  </si>
  <si>
    <t>86,82</t>
  </si>
  <si>
    <t>GUINCHO ELÉTRICO DE COLUNA, CAPACIDADE 400 KG, COM MOTO FREIO, MOTOR TRIFÁSICO DE 1,25 CV - CHP DIURNO. AF_03/2016</t>
  </si>
  <si>
    <t>25,72</t>
  </si>
  <si>
    <t>GUINDASTE HIDRÁULICO AUTOPROPELIDO, COM LANÇA TELESCÓPICA 40 M, CAPACIDADE MÁXIMA 60 T, POTÊNCIA 260 KW - CHP DIURNO. AF_03/2016</t>
  </si>
  <si>
    <t>317,30</t>
  </si>
  <si>
    <t>GUINDAUTO HIDRÁULICO, CAPACIDADE MÁXIMA DE CARGA 3300 KG, MOMENTO MÁXIMO DE CARGA 5,8 TM, ALCANCE MÁXIMO HORIZONTAL 7,60 M, INCLUSIVE CAMINHÃO TOCO PBT 16.000 KG, POTÊNCIA DE 189 CV - CHP DIURNO. AF_03/2016</t>
  </si>
  <si>
    <t>244,85</t>
  </si>
  <si>
    <t>MÁQUINA JATO DE PRESSAO PORTÁTIL, CAMARA DE 1 SAIDA, CAPACIDADE 280 L, DIAMETRO 670 MM, BICO DE JATO CURTO VENTURI DE 5/16'' , MANGUEIRA DE 1'' COM COMPRESSOR DE AR REBOCÁVEL 189 PCM E MOTOR DIESEL 63 CV - CHP DIURNO. AF_03/2016</t>
  </si>
  <si>
    <t>88,03</t>
  </si>
  <si>
    <t>GERADOR PORTÁTIL MONOFÁSICO, POTÊNCIA 5500 VA, MOTOR A GASOLINA, POTÊNCIA DO MOTOR 13 CV - CHP DIURNO. AF_03/2016</t>
  </si>
  <si>
    <t>13,41</t>
  </si>
  <si>
    <t>GRUPO GERADOR REBOCÁVEL, POTÊNCIA 66 KVA, MOTOR A DIESEL - CHP DIURNO. AF_03/2016</t>
  </si>
  <si>
    <t>70,21</t>
  </si>
  <si>
    <t>GRUPO GERADOR ESTACIONÁRIO, POTÊNCIA 150 KVA, MOTOR A DIESEL- CHP DIURNO. AF_03/2016</t>
  </si>
  <si>
    <t>159,01</t>
  </si>
  <si>
    <t>USINA DE MISTURA ASFÁLTICA À QUENTE, TIPO CONTRA FLUXO, PROD 40 A 80 TON/HORA - CHP DIURNO. AF_03/2016</t>
  </si>
  <si>
    <t>2.404,38</t>
  </si>
  <si>
    <t>USINA DE ASFALTO À FRIO, CAPACIDADE DE 40 A 60 TON/HORA, ELÉTRICA POTÊNCIA 30 CV - CHP DIURNO. AF_03/2016</t>
  </si>
  <si>
    <t>216,33</t>
  </si>
  <si>
    <t>USINA MISTURADORA DE SOLOS, CAPACIDADE DE 200 A 500 TON/H, POTENCIA 75KW - CHP DIURNO. AF_07/2016</t>
  </si>
  <si>
    <t>294,52</t>
  </si>
  <si>
    <t>DISTRIBUIDOR DE AGREGADOS AUTOPROPELIDO, CAP 3 M3, A DIESEL, POTÊNCIA 176CV - CHP DIURNO. AF_07/2016</t>
  </si>
  <si>
    <t>196,80</t>
  </si>
  <si>
    <t>MÁQUINA DEMARCADORA DE FAIXA DE TRÁFEGO À FRIO, AUTOPROPELIDA, POTÊNCIA 38 HP - CHP DIURNO. AF_07/2016</t>
  </si>
  <si>
    <t>159,97</t>
  </si>
  <si>
    <t>TALHA MANUAL DE CORRENTE, CAPACIDADE DE 2 TON. COM ELEVAÇÃO DE 3 M - CHP DIURNO. AF_07/2016</t>
  </si>
  <si>
    <t>0,05</t>
  </si>
  <si>
    <t>GRUA ASCENCIONAL, LANCA DE 42 M, CAPACIDADE DE 1,5 T A 30 M, ALTURA ATE 39 M - CHP DIURNO. AF_08/2016</t>
  </si>
  <si>
    <t>146,20</t>
  </si>
  <si>
    <t>MARTELO DEMOLIDOR PNEUMÁTICO MANUAL, 32 KG - CHP DIURNO. AF_09/2016</t>
  </si>
  <si>
    <t>25,38</t>
  </si>
  <si>
    <t>COMPACTADOR DE SOLOS DE PERCUSÃO (SOQUETE) COM MOTOR A GASOLINA, POTÊNCIA 3 CV - CHP DIURNO. AF_09/2016</t>
  </si>
  <si>
    <t>6,15</t>
  </si>
  <si>
    <t>RÉGUA VIBRATÓRIA DUPLA PARA CONCRETO, PESO DE 60KG, COMPRIMENTO 4 M, COM MOTOR A GASOLINA, POTÊNCIA 5,5 HP - CHP DIURNO. AF_09/2016</t>
  </si>
  <si>
    <t>8,41</t>
  </si>
  <si>
    <t>POLIDORA DE PISO (POLITRIZ), PESO DE 100KG, DIÂMETRO 450 MM, MOTOR ELÉTRICO, POTÊNCIA 4 HP - CHP DIURNO. AF_09/2016</t>
  </si>
  <si>
    <t>2,97</t>
  </si>
  <si>
    <t>DESEMPENADEIRA DE CONCRETO, PESO DE 78 KG, 4 PÁS, MOTOR A GASOLINA, POTÊNCIA 5,5 HP - CHP DIURNO. AF_09/2016</t>
  </si>
  <si>
    <t>8,61</t>
  </si>
  <si>
    <t>PERFURATRIZ PNEUMATICA MANUAL DE PESO MEDIO, MARTELETE, 18KG, COMPRIMENTO MÁXIMO DE CURSO DE 6 M, DIAMETRO DO PISTAO DE 5,5 CM - CHP DIURNO. AF_11/2016</t>
  </si>
  <si>
    <t>24,76</t>
  </si>
  <si>
    <t>ROLO COMPACTADOR VIBRATORIO TANDEM, ACO LISO, POTENCIA 125 HP, PESO SEM/COM LASTRO 10,20/11,65 T, LARGURA DE TRABALHO 1,73 M - CHP DIURNO. AF_11/2016</t>
  </si>
  <si>
    <t>225,74</t>
  </si>
  <si>
    <t>PERFURATRIZ MANUAL, TORQUE MAXIMO 55 KGF.M, POTENCIA 5 CV, COM DIAMETRO MAXIMO 8 1/2" - CHP DIURNO. AF_11/2016</t>
  </si>
  <si>
    <t>39,55</t>
  </si>
  <si>
    <t>PERFURATRIZ SOBRE ESTEIRA, TORQUE MÁXIMO 600 KGF, POTÊNCIA ENTRE 50 E 60 HP, DIÂMETRO MÁXIMO 10 - CHP DIURNO. AF_11/2016</t>
  </si>
  <si>
    <t>143,12</t>
  </si>
  <si>
    <t>ESCAVADEIRA HIDRAULICA SOBRE ESTEIRA, COM GARRA GIRATORIA DE MANDIBULAS, PESO OPERACIONAL ENTRE 22,00 E 25,50 TON, POTENCIA LIQUIDA ENTRE 150 E 160 HP - CHP DIURNO. AF_11/2016</t>
  </si>
  <si>
    <t>248,43</t>
  </si>
  <si>
    <t>ESCAVADEIRA HIDRAULICA SOBRE ESTEIRA, EQUIPADA COM CLAMSHELL, COM CAPACIDADE DA CAÇAMBA ENTRE 1,20 E 1,50 M3, PESO OPERACIONAL ENTRE 20,00 E 22,00 TON, POTENCIA LIQUIDA ENTRE 150 E 160 HP - CHP DIURNO. AF_11/2016</t>
  </si>
  <si>
    <t>243,31</t>
  </si>
  <si>
    <t>GRUPO GERADOR COM CARENAGEM, MOTOR DIESEL POTÊNCIA STANDART ENTRE 250 E 260 KVA - CHP DIURNO. AF_12/2016</t>
  </si>
  <si>
    <t>269,58</t>
  </si>
  <si>
    <t>TRATOR DE PNEUS COM POTÊNCIA DE 122 CV, TRAÇÃO 4X4, COM VASSOURA MECÂNICA ACOPLADA - CHP DIURNO. AF_02/2017</t>
  </si>
  <si>
    <t>173,59</t>
  </si>
  <si>
    <t>TRATOR DE PNEUS COM POTÊNCIA DE 122 CV, TRAÇÃO 4X4, COM GRADE DE DISCOS ACOPLADA - CHP DIURNO. AF_02/2017</t>
  </si>
  <si>
    <t>173,06</t>
  </si>
  <si>
    <t>TRATOR DE PNEUS COM POTÊNCIA DE 85 CV, TRAÇÃO 4X4, COM GRADE DE DISCOS ACOPLADA - CHP DIURNO. AF_02/2017</t>
  </si>
  <si>
    <t>133,07</t>
  </si>
  <si>
    <t>CAMINHÃO BASCULANTE 10 M3, TRUCADO, POTÊNCIA 230 CV, INCLUSIVE CAÇAMBA METÁLICA, COM DISTRIBUIDOR DE AGREGADOS ACOPLADO - CHP DIURNO. AF_02/2017</t>
  </si>
  <si>
    <t>251,49</t>
  </si>
  <si>
    <t>TRATOR DE PNEUS COM POTÊNCIA DE 85 CV, TRAÇÃO 4X4, COM VASSOURA MECÂNICA ACOPLADA - CHP DIURNO. AF_03/2017</t>
  </si>
  <si>
    <t>133,60</t>
  </si>
  <si>
    <t>MINICARREGADEIRA SOBRE RODAS POTENCIA 47HP CAPACIDADE OPERACAO 646 KG, COM VASSOURA MECÂNICA ACOPLADA - CHP DIURNO. AF_03/2017</t>
  </si>
  <si>
    <t>131,63</t>
  </si>
  <si>
    <t>MINIESCAVADEIRA SOBRE ESTEIRAS, POTENCIA LIQUIDA DE *30* HP, PESO OPERACIONAL DE *3.500* KG - CHP DIURNO. AF_04/2017</t>
  </si>
  <si>
    <t>100,90</t>
  </si>
  <si>
    <t>ROLO COMPACTADOR DE PNEUS, ESTATICO, PRESSAO VARIAVEL, POTENCIA 110 HP, PESO SEM/COM LASTRO 10,8/27 T, LARGURA DE ROLAGEM 2,30 M - CHP DIURNO. AF_06/2017</t>
  </si>
  <si>
    <t>215,79</t>
  </si>
  <si>
    <t>INVERSOR DE SOLDA MONOFÁSICO DE 160 A, POTÊNCIA DE 5400 W, TENSÃO DE 220 V, PARA SOLDA COM ELETRODOS DE 2,0 A 4,0 MM E PROCESSO TIG - CHP DIURNO. AF_06/2018</t>
  </si>
  <si>
    <t>3,85</t>
  </si>
  <si>
    <t>LAVADORA DE ALTA PRESSAO (LAVA-JATO) PARA AGUA FRIA, PRESSAO DE OPERACAO ENTRE 1400 E 1900 LIB/POL2, VAZAO MAXIMA ENTRE 400 E 700 L/H - CHP DIURNO. AF_04/2019</t>
  </si>
  <si>
    <t>3,92</t>
  </si>
  <si>
    <t>USINA DE MISTURA ASFÁLTICA À QUENTE, TIPO CONTRA FLUXO, PROD 100 A 140 TON/HORA - CHP DIURNO. AF_12/2019</t>
  </si>
  <si>
    <t>4.377,20</t>
  </si>
  <si>
    <t>USINA DE ASFALTO, TIPO GRAVIMÉTRICA, PROD 150 TON/HORA - CHP DIURNO. AF_12/2019</t>
  </si>
  <si>
    <t>5.937,66</t>
  </si>
  <si>
    <t>MARTELO DEMOLIDOR ELÉTRICO, COM POTÊNCIA DE 2.000 W, 1.000 IMPACTOS POR MINUTO, PESO DE 30 KG - CHP DIURNO. AF_01/2021</t>
  </si>
  <si>
    <t>25,00</t>
  </si>
  <si>
    <t>TERMOFUSORA PARA TUBOS E CONEXÕES EM PPR COM DIÂMETROS DE 20 A 63 MM, POTÊNCIA DE 800 W, TENSAO 220 V - CHP DIURNO. AF_05/2022</t>
  </si>
  <si>
    <t>0,72</t>
  </si>
  <si>
    <t>TERMOFUSORA PARA TUBOS E CONEXÕES EM PPR COM DIÂMETROS DE 75 A 110 MM, POTÊNCIA DE *1100* W, TENSÃO 220 V - CHP DIURNO. AF_05/2022</t>
  </si>
  <si>
    <t>1,01</t>
  </si>
  <si>
    <t>ESCAVADEIRA HIDRÁULICA SOBRE ESTEIRAS, CAÇAMBA 0,80 M3, PESO OPERACIONAL 17 T, POTENCIA BRUTA 111 HP - CHI DIURNO. AF_06/2014</t>
  </si>
  <si>
    <t>CHI</t>
  </si>
  <si>
    <t>84,92</t>
  </si>
  <si>
    <t>RETROESCAVADEIRA SOBRE RODAS COM CARREGADEIRA, TRAÇÃO 4X4, POTÊNCIA LÍQ. 88 HP, CAÇAMBA CARREG. CAP. MÍN. 1 M3, CAÇAMBA RETRO CAP. 0,26 M3, PESO OPERACIONAL MÍN. 6.674 KG, PROFUNDIDADE ESCAVAÇÃO MÁX. 4,37 M - CHI DIURNO. AF_06/2014</t>
  </si>
  <si>
    <t>60,90</t>
  </si>
  <si>
    <t>RETROESCAVADEIRA SOBRE RODAS COM CARREGADEIRA, TRAÇÃO 4X2, POTÊNCIA LÍQ. 79 HP, CAÇAMBA CARREG. CAP. MÍN. 1 M3, CAÇAMBA RETRO CAP. 0,20 M3, PESO OPERACIONAL MÍN. 6.570 KG, PROFUNDIDADE ESCAVAÇÃO MÁX. 4,37 M - CHI DIURNO. AF_06/2014</t>
  </si>
  <si>
    <t>57,40</t>
  </si>
  <si>
    <t>ROLO COMPACTADOR VIBRATÓRIO DE UM CILINDRO AÇO LISO, POTÊNCIA 80 HP, PESO OPERACIONAL MÁXIMO 8,1 T, IMPACTO DINÂMICO 16,15 / 9,5 T, LARGURA DE TRABALHO 1,68 M - CHI DIURNO. AF_06/2014</t>
  </si>
  <si>
    <t>61,39</t>
  </si>
  <si>
    <t>GRADE DE DISCO CONTROLE REMOTO REBOCÁVEL, COM 24 DISCOS 24 X 6 MM COM PNEUS PARA TRANSPORTE - CHI DIURNO. AF_06/2014</t>
  </si>
  <si>
    <t>4,25</t>
  </si>
  <si>
    <t>MOTOBOMBA CENTRÍFUGA, MOTOR A GASOLINA, POTÊNCIA 5,42 HP, BOCAIS 1 1/2" X 1", DIÂMETRO ROTOR 143 MM HM/Q = 6 MCA / 16,8 M3/H A 38 MCA / 6,6 M3/H - CHI DIURNO. AF_06/2014</t>
  </si>
  <si>
    <t>0,30</t>
  </si>
  <si>
    <t>CAMINHÃO TOCO, PBT 16.000 KG, CARGA ÚTIL MÁX. 10.685 KG, DIST. ENTRE EIXOS 4,8 M, POTÊNCIA 189 CV, INCLUSIVE CARROCERIA FIXA ABERTA DE MADEIRA P/ TRANSPORTE GERAL DE CARGA SECA, DIMEN. APROX. 2,5 X 7,00 X 0,50 M - CHI DIURNO. AF_06/2014</t>
  </si>
  <si>
    <t>52,76</t>
  </si>
  <si>
    <t>USINA DE CONCRETO FIXA, CAPACIDADE NOMINAL DE 90 A 120 M3/H, SEM SILO - CHI DIURNO. AF_07/2016</t>
  </si>
  <si>
    <t>132,90</t>
  </si>
  <si>
    <t>VIBROACABADORA DE ASFALTO SOBRE ESTEIRAS, LARGURA DE PAVIMENTAÇÃO 1,90 M A 5,30 M, POTÊNCIA 105 HP CAPACIDADE 450 T/H - CHI DIURNO. AF_11/2014</t>
  </si>
  <si>
    <t>142,90</t>
  </si>
  <si>
    <t>VASSOURA MECÂNICA REBOCÁVEL COM ESCOVA CILÍNDRICA, LARGURA ÚTIL DE VARRIMENTO DE 2,44 M - CHI DIURNO. AF_06/2014</t>
  </si>
  <si>
    <t>4,89</t>
  </si>
  <si>
    <t>TRATOR DE PNEUS, POTÊNCIA 122 CV, TRAÇÃO 4X4, PESO COM LASTRO DE 4.510 KG - CHI DIURNO. AF_06/2014</t>
  </si>
  <si>
    <t>51,94</t>
  </si>
  <si>
    <t>TRATOR DE ESTEIRAS, POTÊNCIA 170 HP, PESO OPERACIONAL 19 T, CAÇAMBA 5,2 M3 - CHI DIURNO. AF_06/2014</t>
  </si>
  <si>
    <t>74,01</t>
  </si>
  <si>
    <t>TRATOR DE ESTEIRAS, POTÊNCIA 150 HP, PESO OPERACIONAL 16,7 T, COM RODA MOTRIZ ELEVADA E LÂMINA 3,18 M3 - CHI DIURNO. AF_06/2014</t>
  </si>
  <si>
    <t>74,31</t>
  </si>
  <si>
    <t>TRATOR DE ESTEIRAS, POTÊNCIA 347 HP, PESO OPERACIONAL 38,5 T, COM LÂMINA 8,70 M3 - CHI DIURNO. AF_06/2014</t>
  </si>
  <si>
    <t>182,68</t>
  </si>
  <si>
    <t>ROLO COMPACTADOR VIBRATÓRIO REBOCÁVEL, CILINDRO DE AÇO LISO, POTÊNCIA DE TRAÇÃO DE 65 CV, PESO 4,7 T, IMPACTO DINÂMICO 18,3 T, LARGURA DE TRABALHO 1,67 M - CHI DIURNO. AF_02/2016</t>
  </si>
  <si>
    <t>11,68</t>
  </si>
  <si>
    <t>ROLO COMPACTADOR VIBRATÓRIO TANDEM AÇO LISO, POTÊNCIA 58 HP, PESO SEM/COM LASTRO 6,5 / 9,4 T, LARGURA DE TRABALHO 1,2 M - CHI DIURNO. AF_06/2014</t>
  </si>
  <si>
    <t>70,22</t>
  </si>
  <si>
    <t>RETROESCAVADEIRA SOBRE RODAS COM CARREGADEIRA, TRAÇÃO 4X4, POTÊNCIA LÍQ. 72 HP, CAÇAMBA CARREG. CAP. MÍN. 0,79 M3, CAÇAMBA RETRO CAP. 0,18 M3, PESO OPERACIONAL MÍN. 7.140 KG, PROFUNDIDADE ESCAVAÇÃO MÁX. 4,50 M - CHI DIURNO. AF_06/2014</t>
  </si>
  <si>
    <t>59,78</t>
  </si>
  <si>
    <t>ROLO COMPACTADOR VIBRATÓRIO PÉ DE CARNEIRO, OPERADO POR CONTROLE REMOTO, POTÊNCIA 12,5 KW, PESO OPERACIONAL 1,675 T, LARGURA DE TRABALHO 0,85 M - CHI DIURNO. AF_02/2016</t>
  </si>
  <si>
    <t>75,59</t>
  </si>
  <si>
    <t>USINA DE LAMA ASFÁLTICA, PROD 30 A 50 T/H, SILO DE AGREGADO 7 M3, RESERVATÓRIOS PARA EMULSÃO E ÁGUA DE 2,3 M3 CADA, MISTURADOR TIPO PUG MILL A SER MONTADO SOBRE CAMINHÃO - CHI DIURNO. AF_10/2014</t>
  </si>
  <si>
    <t>43,03</t>
  </si>
  <si>
    <t>CAMINHÃO TOCO, PESO BRUTO TOTAL 14.300 KG, CARGA ÚTIL MÁXIMA 9590 KG, DISTÂNCIA ENTRE EIXOS 4,76 M, POTÊNCIA 185 CV (NÃO INCLUI CARROCERIA) - CHI DIURNO. AF_06/2014</t>
  </si>
  <si>
    <t>48,36</t>
  </si>
  <si>
    <t>CAMINHÃO TOCO, PESO BRUTO TOTAL 16.000 KG, CARGA ÚTIL MÁXIMA DE 10.685 KG, DISTÂNCIA ENTRE EIXOS 4,80 M, POTÊNCIA 189 CV EXCLUSIVE CARROCERIA - CHI DIURNO. AF_06/2014</t>
  </si>
  <si>
    <t>50,67</t>
  </si>
  <si>
    <t>CAMINHÃO PIPA 10.000 L TRUCADO, PESO BRUTO TOTAL 23.000 KG, CARGA ÚTIL MÁXIMA 15.935 KG, DISTÂNCIA ENTRE EIXOS 4,8 M, POTÊNCIA 230 CV, INCLUSIVE TANQUE DE AÇO PARA TRANSPORTE DE ÁGUA - CHI DIURNO. AF_06/2014</t>
  </si>
  <si>
    <t>63,73</t>
  </si>
  <si>
    <t>ESPARGIDOR DE ASFALTO PRESSURIZADO COM TANQUE DE 2500 L, REBOCÁVEL COM MOTOR A GASOLINA POTÊNCIA 3,4 HP - CHI DIURNO. AF_07/2014</t>
  </si>
  <si>
    <t>22,00</t>
  </si>
  <si>
    <t>GRADE DE DISCO REBOCÁVEL COM 20 DISCOS 24" X 6 MM COM PNEUS PARA TRANSPORTE - CHI DIURNO. AF_06/2014</t>
  </si>
  <si>
    <t>3,33</t>
  </si>
  <si>
    <t>GUINDAUTO HIDRÁULICO, CAPACIDADE MÁXIMA DE CARGA 6200 KG, MOMENTO MÁXIMO DE CARGA 11,7 TM, ALCANCE MÁXIMO HORIZONTAL 9,70 M, INCLUSIVE CAMINHÃO TOCO PBT 16.000 KG, POTÊNCIA DE 189 CV - CHI DIURNO. AF_06/2014</t>
  </si>
  <si>
    <t>61,07</t>
  </si>
  <si>
    <t>MOTONIVELADORA POTÊNCIA BÁSICA LÍQUIDA (PRIMEIRA MARCHA) 125 HP, PESO BRUTO 13032 KG, LARGURA DA LÂMINA DE 3,7 M - CHI DIURNO. AF_06/2014</t>
  </si>
  <si>
    <t>90,84</t>
  </si>
  <si>
    <t>PÁ CARREGADEIRA SOBRE RODAS, POTÊNCIA LÍQUIDA 128 HP, CAPACIDADE DA CAÇAMBA 1,7 A 2,8 M3, PESO OPERACIONAL 11632 KG - CHI DIURNO. AF_06/2014</t>
  </si>
  <si>
    <t>81,06</t>
  </si>
  <si>
    <t>PÁ CARREGADEIRA SOBRE RODAS, POTÊNCIA 197 HP, CAPACIDADE DA CAÇAMBA 2,5 A 3,5 M3, PESO OPERACIONAL 18338 KG - CHI DIURNO. AF_06/2014</t>
  </si>
  <si>
    <t>101,16</t>
  </si>
  <si>
    <t>MARTELETE OU ROMPEDOR PNEUMÁTICO MANUAL, 28 KG, COM SILENCIADOR - CHI DIURNO. AF_07/2016</t>
  </si>
  <si>
    <t>23,77</t>
  </si>
  <si>
    <t>COMPRESSOR DE AR REBOCÁVEL, VAZÃO 189 PCM, PRESSÃO EFETIVA DE TRABALHO 102 PSI, MOTOR DIESEL, POTÊNCIA 63 CV - CHI DIURNO. AF_06/2015</t>
  </si>
  <si>
    <t>6,09</t>
  </si>
  <si>
    <t>CAMINHÃO BASCULANTE 6 M3, PESO BRUTO TOTAL 16.000 KG, CARGA ÚTIL MÁXIMA 13.071 KG, DISTÂNCIA ENTRE EIXOS 4,80 M, POTÊNCIA 230 CV INCLUSIVE CAÇAMBA METÁLICA - CHI DIURNO. AF_06/2014</t>
  </si>
  <si>
    <t>52,75</t>
  </si>
  <si>
    <t>CAMINHÃO PIPA 6.000 L, PESO BRUTO TOTAL 13.000 KG, DISTÂNCIA ENTRE EIXOS 4,80 M, POTÊNCIA 189 CV INCLUSIVE TANQUE DE AÇO PARA TRANSPORTE DE ÁGUA, CAPACIDADE 6 M3 - CHI DIURNO. AF_06/2014</t>
  </si>
  <si>
    <t>52,83</t>
  </si>
  <si>
    <t>ROLO COMPACTADOR DE PNEUS ESTÁTICO, PRESSÃO VARIÁVEL, POTÊNCIA 111 HP, PESO SEM/COM LASTRO 9,5 / 26 T, LARGURA DE TRABALHO 1,90 M - CHI DIURNO. AF_07/2014</t>
  </si>
  <si>
    <t>83,20</t>
  </si>
  <si>
    <t>TANQUE DE ASFALTO ESTACIONÁRIO COM SERPENTINA, CAPACIDADE 30.000 L - CHI DIURNO. AF_06/2014</t>
  </si>
  <si>
    <t>5,96</t>
  </si>
  <si>
    <t>MOTOBOMBA TRASH (PARA ÁGUA SUJA) AUTO ESCORVANTE, MOTOR GASOLINA DE 6,41 HP, DIÂMETROS DE SUCÇÃO X RECALQUE: 3" X 3", HM/Q = 10 MCA / 60 M3/H A 23 MCA / 0 M3/H - CHI DIURNO. AF_10/2014</t>
  </si>
  <si>
    <t>0,36</t>
  </si>
  <si>
    <t>ROLO COMPACTADOR PE DE CARNEIRO VIBRATORIO, POTENCIA 125 HP, PESO OPERACIONAL SEM/COM LASTRO 11,95 / 13,30 T, IMPACTO DINAMICO 38,5 / 22,5 T, LARGURA DE TRABALHO 2,15 M - CHI DIURNO. AF_06/2014</t>
  </si>
  <si>
    <t>76,35</t>
  </si>
  <si>
    <t>CAMINHÃO BASCULANTE 6 M3 TOCO, PESO BRUTO TOTAL 16.000 KG, CARGA ÚTIL MÁXIMA 11.130 KG, DISTÂNCIA ENTRE EIXOS 5,36 M, POTÊNCIA 185 CV, INCLUSIVE CAÇAMBA METÁLICA - CHI DIURNO. AF_06/2014</t>
  </si>
  <si>
    <t>53,78</t>
  </si>
  <si>
    <t>GRUPO GERADOR ESTACIONÁRIO, MOTOR DIESEL POTÊNCIA 170 KVA - CHI DIURNO. AF_02/2016</t>
  </si>
  <si>
    <t>8,15</t>
  </si>
  <si>
    <t>GRUPO DE SOLDAGEM COM GERADOR A DIESEL 60 CV PARA SOLDA ELÉTRICA, SOBRE 04 RODAS, COM MOTOR 4 CILINDROS 600 A - CHI DIURNO. AF_02/2016</t>
  </si>
  <si>
    <t>35,95</t>
  </si>
  <si>
    <t>ESCAVADEIRA HIDRÁULICA SOBRE ESTEIRAS, CAÇAMBA 0,80 M3, PESO OPERACIONAL 17,8 T, POTÊNCIA LÍQUIDA 110 HP - CHI DIURNO. AF_10/2014</t>
  </si>
  <si>
    <t>82,37</t>
  </si>
  <si>
    <t>BETONEIRA CAPACIDADE NOMINAL 400 L, CAPACIDADE DE MISTURA 310 L, MOTOR A DIESEL POTÊNCIA 5,0 HP, SEM CARREGADOR - CHI DIURNO. AF_06/2014</t>
  </si>
  <si>
    <t>0,59</t>
  </si>
  <si>
    <t>MISTURADOR DE ARGAMASSA, EIXO HORIZONTAL, CAPACIDADE DE MISTURA 300 KG, MOTOR ELÉTRICO POTÊNCIA 5 CV - CHI DIURNO. AF_06/2014</t>
  </si>
  <si>
    <t>1,16</t>
  </si>
  <si>
    <t>MISTURADOR DE ARGAMASSA, EIXO HORIZONTAL, CAPACIDADE DE MISTURA 600 KG, MOTOR ELÉTRICO POTÊNCIA 7,5 CV - CHI DIURNO. AF_06/2014</t>
  </si>
  <si>
    <t>1,38</t>
  </si>
  <si>
    <t>MISTURADOR DE ARGAMASSA, EIXO HORIZONTAL, CAPACIDADE DE MISTURA 160 KG, MOTOR ELÉTRICO POTÊNCIA 3 CV - CHI DIURNO. AF_06/2014</t>
  </si>
  <si>
    <t>1,09</t>
  </si>
  <si>
    <t>PROJETOR DE ARGAMASSA, CAPACIDADE DE PROJEÇÃO 1,5 M3/H, ALCANCE DE 30 ATÉ 60 M, MOTOR ELÉTRICO POTÊNCIA 7,5 HP - CHI DIURNO. AF_06/2014</t>
  </si>
  <si>
    <t>7,17</t>
  </si>
  <si>
    <t>PROJETOR DE ARGAMASSA, CAPACIDADE DE PROJEÇÃO 2 M3/H, ALCANCE ATÉ 50 M, MOTOR ELÉTRICO POTÊNCIA 7,5 HP - CHI DIURNO. AF_06/2014</t>
  </si>
  <si>
    <t>9,51</t>
  </si>
  <si>
    <t>BETONEIRA CAPACIDADE NOMINAL DE 400 L, CAPACIDADE DE MISTURA 280 L, MOTOR ELÉTRICO TRIFÁSICO POTÊNCIA DE 2 CV, SEM CARREGADOR - CHI DIURNO. AF_10/2014</t>
  </si>
  <si>
    <t>0,43</t>
  </si>
  <si>
    <t>TRATOR DE ESTEIRAS, POTÊNCIA 125 HP, PESO OPERACIONAL 12,9 T, COM LÂMINA 2,7 M3 - CHI DIURNO. AF_10/2014</t>
  </si>
  <si>
    <t>65,13</t>
  </si>
  <si>
    <t>ESCAVADEIRA HIDRÁULICA SOBRE ESTEIRAS, CAÇAMBA 1,20 M3, PESO OPERACIONAL 21 T, POTÊNCIA BRUTA 155 HP - CHI DIURNO. AF_06/2014</t>
  </si>
  <si>
    <t>91,19</t>
  </si>
  <si>
    <t>BOMBA SUBMERSÍVEL ELÉTRICA TRIFÁSICA, POTÊNCIA 2,96 HP, Ø ROTOR 144 MM SEMI-ABERTO, BOCAL DE SAÍDA Ø 2, HM/Q = 2 MCA / 38,8 M3/H A 28 MCA / 5 M3/H - CHI DIURNO. AF_06/2014</t>
  </si>
  <si>
    <t>0,51</t>
  </si>
  <si>
    <t>TANQUE DE ASFALTO ESTACIONÁRIO COM MAÇARICO, CAPACIDADE 20.000 L - CHI DIURNO. AF_06/2014</t>
  </si>
  <si>
    <t>4,84</t>
  </si>
  <si>
    <t>TRATOR DE ESTEIRAS, POTÊNCIA 100 HP, PESO OPERACIONAL 9,4 T, COM LÂMINA 2,19 M3 - CHI DIURNO. AF_06/2014</t>
  </si>
  <si>
    <t>63,41</t>
  </si>
  <si>
    <t>TRATOR DE PNEUS, POTÊNCIA 85 CV, TRAÇÃO 4X4, PESO COM LASTRO DE 4.675 KG - CHI DIURNO. AF_06/2014</t>
  </si>
  <si>
    <t>45,19</t>
  </si>
  <si>
    <t>BATE-ESTACAS POR GRAVIDADE, POTÊNCIA DE 160 HP, PESO DO MARTELO ATÉ 3 TONELADAS - CHI DIURNO. AF_11/2014</t>
  </si>
  <si>
    <t>92,78</t>
  </si>
  <si>
    <t>BETONEIRA CAPACIDADE NOMINAL DE 600 L, CAPACIDADE DE MISTURA 360 L, MOTOR ELÉTRICO TRIFÁSICO POTÊNCIA DE 4 CV, SEM CARREGADOR - CHI DIURNO. AF_11/2014</t>
  </si>
  <si>
    <t>1,79</t>
  </si>
  <si>
    <t>FRESADORA DE ASFALTO A FRIO SOBRE RODAS, LARGURA FRESAGEM DE 1,0 M, POTÊNCIA 208 HP - CHI DIURNO. AF_11/2014</t>
  </si>
  <si>
    <t>185,30</t>
  </si>
  <si>
    <t>FRESADORA DE ASFALTO A FRIO SOBRE RODAS, LARGURA FRESAGEM DE 2,0 M, POTÊNCIA 550 HP - CHI DIURNO. AF_11/2014</t>
  </si>
  <si>
    <t>395,27</t>
  </si>
  <si>
    <t>RECICLADORA DE ASFALTO A FRIO SOBRE RODAS, LARGURA FRESAGEM DE 2,0 M, POTÊNCIA 422 HP - CHI DIURNO. AF_11/2014</t>
  </si>
  <si>
    <t>347,15</t>
  </si>
  <si>
    <t>VIBROACABADORA DE ASFALTO SOBRE ESTEIRAS, LARGURA DE PAVIMENTAÇÃO 2,13 M A 4,55 M, POTÊNCIA 100 HP, CAPACIDADE 400 T/H - CHI DIURNO. AF_11/2014</t>
  </si>
  <si>
    <t>122,18</t>
  </si>
  <si>
    <t>GUINDASTE HIDRÁULICO AUTOPROPELIDO, COM LANÇA TELESCÓPICA 28,80 M, CAPACIDADE MÁXIMA 30 T, POTÊNCIA 97 KW, TRAÇÃO 4 X 4 - CHI DIURNO. AF_11/2014</t>
  </si>
  <si>
    <t>89,75</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</si>
  <si>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</si>
  <si>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</si>
  <si>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76,89</t>
  </si>
  <si>
    <t>CAMINHÃO BASCULANTE 18 M3, COM CAVALO MECÂNICO DE CAPACIDADE MÁXIMA DE TRAÇÃO COMBINADO DE 45000 KG, POTÊNCIA 330 CV, INCLUSIVE SEMIREBOQUE COM CAÇAMBA METÁLICA - CHI DIURNO. AF_12/2014</t>
  </si>
  <si>
    <t>80,30</t>
  </si>
  <si>
    <t>VIBRADOR DE IMERSÃO, DIÂMETRO DE PONTEIRA 45MM, MOTOR ELÉTRICO TRIFÁSICO POTÊNCIA DE 2 CV - CHI DIURNO. AF_06/2015</t>
  </si>
  <si>
    <t>0,50</t>
  </si>
  <si>
    <t>PERFURATRIZ MANUAL, TORQUE MÁXIMO 83 N.M, POTÊNCIA 5 CV, COM DIÂMETRO MÁXIMO 4" - CHI DIURNO. AF_06/2015</t>
  </si>
  <si>
    <t>2,42</t>
  </si>
  <si>
    <t>PERFURATRIZ SOBRE ESTEIRA, TORQUE MÁXIMO 600 KGF, PESO MÉDIO 1000 KG, POTÊNCIA 20 HP, DIÂMETRO MÁXIMO 10" - CHI DIURNO. AF_06/2015</t>
  </si>
  <si>
    <t>82,32</t>
  </si>
  <si>
    <t>MISTURADOR DUPLO HORIZONTAL DE ALTA TURBULÊNCIA, CAPACIDADE / VOLUME 2 X 500 LITROS, MOTORES ELÉTRICOS MÍNIMO 5 CV CADA, PARA NATA CIMENTO, ARGAMASSA E OUTROS - CHI DIURNO. AF_06/2015</t>
  </si>
  <si>
    <t>5,51</t>
  </si>
  <si>
    <t>BOMBA TRIPLEX, PARA INJEÇÃO DE NATA DE CIMENTO, VAZÃO MÁXIMA DE 100 LITROS/MINUTO, PRESSÃO MÁXIMA DE 70 BAR - CHI DIURNO. AF_06/2015</t>
  </si>
  <si>
    <t>8,24</t>
  </si>
  <si>
    <t>BOMBA CENTRÍFUGA MONOESTÁGIO COM MOTOR ELÉTRICO MONOFÁSICO, POTÊNCIA 15 HP, DIÂMETRO DO ROTOR 173 MM, HM/Q = 30 MCA / 90 M3/H A 45 MCA / 55 M3/H - CHI DIURNO. AF_06/2015</t>
  </si>
  <si>
    <t>1,05</t>
  </si>
  <si>
    <t>BOMBA DE PROJEÇÃO DE CONCRETO SECO, POTÊNCIA 10 CV, VAZÃO 3 M3/H - CHI DIURNO. AF_06/2015</t>
  </si>
  <si>
    <t>5,35</t>
  </si>
  <si>
    <t>BOMBA DE PROJEÇÃO DE CONCRETO SECO, POTÊNCIA 10 CV, VAZÃO 6 M3/H - CHI DIURNO. AF_06/2015</t>
  </si>
  <si>
    <t>5,75</t>
  </si>
  <si>
    <t>PROJETOR PNEUMÁTICO DE ARGAMASSA PARA CHAPISCO E REBOCO COM RECIPIENTE ACOPLADO, TIPO CANEQUINHA, COM COMPRESSOR DE AR REBOCÁVEL VAZÃO 89 PCM E MOTOR DIESEL DE 20 CV - CHI DIURNO. AF_06/2015</t>
  </si>
  <si>
    <t>8,18</t>
  </si>
  <si>
    <t>PERFURATRIZ COM TORRE METÁLICA PARA EXECUÇÃO DE ESTACA HÉLICE CONTÍNUA, PROFUNDIDADE MÁXIMA DE 30 M, DIÂMETRO MÁXIMO DE 800 MM, POTÊNCIA INSTALADA DE 268 HP, MESA ROTATIVA COM TORQUE MÁXIMO DE 170 KNM - CHI DIURNO. AF_06/2015</t>
  </si>
  <si>
    <t>286,37</t>
  </si>
  <si>
    <t>PERFURATRIZ HIDRÁULICA SOBRE CAMINHÃO COM TRADO CURTO ACOPLADO, PROFUNDIDADE MÁXIMA DE 20 M, DIÂMETRO MÁXIMO DE 1500 MM, POTÊNCIA INSTALADA DE 137 HP, MESA ROTATIVA COM TORQUE MÁXIMO DE 30 KNM - CHI DIURNO. AF_06/2015</t>
  </si>
  <si>
    <t>165,33</t>
  </si>
  <si>
    <t>MANIPULADOR TELESCÓPICO, POTÊNCIA DE 85 HP, CAPACIDADE DE CARGA DE 3.500 KG, ALTURA MÁXIMA DE ELEVAÇÃO DE 12,3 M - CHI DIURNO. AF_06/2015</t>
  </si>
  <si>
    <t>66,30</t>
  </si>
  <si>
    <t>MINICARREGADEIRA SOBRE RODAS, POTÊNCIA LÍQUIDA DE 47 HP, CAPACIDADE NOMINAL DE OPERAÇÃO DE 646 KG - CHI DIURNO. AF_06/2015</t>
  </si>
  <si>
    <t>53,29</t>
  </si>
  <si>
    <t>COMPRESSOR DE AR REBOCÁVEL, VAZÃO 89 PCM, PRESSÃO EFETIVA DE TRABALHO 102 PSI, MOTOR DIESEL, POTÊNCIA 20 CV - CHI DIURNO. AF_06/2015</t>
  </si>
  <si>
    <t>8,13</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</si>
  <si>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</si>
  <si>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</si>
  <si>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20,71</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</si>
  <si>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</si>
  <si>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</si>
  <si>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57,70</t>
  </si>
  <si>
    <t>PLACA VIBRATÓRIA REVERSÍVEL COM MOTOR 4 TEMPOS A GASOLINA, FORÇA CENTRÍFUGA DE 25 KN (2500 KGF), POTÊNCIA 5,5 CV - CHI DIURNO. AF_08/2015</t>
  </si>
  <si>
    <t>0,46</t>
  </si>
  <si>
    <t>CORTADORA DE PISO COM MOTOR 4 TEMPOS A GASOLINA, POTÊNCIA DE 13 HP, COM DISCO DE CORTE DIAMANTADO SEGMENTADO PARA CONCRETO, DIÂMETRO DE 350 MM, FURO DE 1" (14 X 1") - CHI DIURNO. AF_08/2015</t>
  </si>
  <si>
    <t>0,80</t>
  </si>
  <si>
    <t>CAMINHÃO BASCULANTE 10 M3, TRUCADO CABINE SIMPLES, PESO BRUTO TOTAL 23.000 KG, CARGA ÚTIL MÁXIMA 15.935 KG, DISTÂNCIA ENTRE EIXOS 4,80 M, POTÊNCIA 230 CV INCLUSIVE CAÇAMBA METÁLICA - CHI DIURNO. AF_06/2014</t>
  </si>
  <si>
    <t>61,98</t>
  </si>
  <si>
    <t>CAMINHÃO TOCO, PBT 14.300 KG, CARGA ÚTIL MÁX. 9.710 KG, DIST. ENTRE EIXOS 3,56 M, POTÊNCIA 185 CV, INCLUSIVE CARROCERIA FIXA ABERTA DE MADEIRA P/ TRANSPORTE GERAL DE CARGA SECA, DIMEN. APROX. 2,50 X 6,50 X 0,50 M - CHI DIURNO. AF_06/2014</t>
  </si>
  <si>
    <t>50,31</t>
  </si>
  <si>
    <t>ESPARGIDOR DE ASFALTO PRESSURIZADO, TANQUE 6 M3 COM ISOLAÇÃO TÉRMICA, AQUECIDO COM 2 MAÇARICOS, COM BARRA ESPARGIDORA 3,60 M, MONTADO SOBRE CAMINHÃO  TOCO, PBT 14.300 KG, POTÊNCIA 185 CV - CHI DIURNO. AF_08/2015</t>
  </si>
  <si>
    <t>57,79</t>
  </si>
  <si>
    <t>COMPACTADOR DE SOLOS DE PERCUSSÃO (SOQUETE) COM MOTOR A GASOLINA 4 TEMPOS, POTÊNCIA 4 CV - CHI DIURNO. AF_08/2015</t>
  </si>
  <si>
    <t>26,28</t>
  </si>
  <si>
    <t>GUINDAUTO HIDRÁULICO, CAPACIDADE MÁXIMA DE CARGA 6500 KG, MOMENTO MÁXIMO DE CARGA 5,8 TM, ALCANCE MÁXIMO HORIZONTAL 7,60 M, INCLUSIVE CAMINHÃO TOCO PBT 9.700 KG, POTÊNCIA DE 160 CV - CHI DIURNO. AF_08/2015</t>
  </si>
  <si>
    <t>53,79</t>
  </si>
  <si>
    <t>CAMINHÃO DE TRANSPORTE DE MATERIAL ASFÁLTICO 30.000 L, COM CAVALO MECÂNICO DE CAPACIDADE MÁXIMA DE TRAÇÃO COMBINADO DE 66.000 KG, POTÊNCIA 360 CV, INCLUSIVE TANQUE DE ASFALTO COM SERPENTINA - CHI DIURNO. AF_08/2015</t>
  </si>
  <si>
    <t>89,88</t>
  </si>
  <si>
    <t>SERRA CIRCULAR DE BANCADA COM MOTOR ELÉTRICO POTÊNCIA DE 5HP, COM COIFA PARA DISCO 10" - CHI DIURNO. AF_08/2015</t>
  </si>
  <si>
    <t>25,68</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</si>
  <si>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</si>
  <si>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</si>
  <si>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77,48</t>
  </si>
  <si>
    <t>PENEIRA ROTATIVA COM MOTOR ELÉTRICO TRIFÁSICO DE 2 CV, CILINDRO DE 1 M X 0,60 M, COM FUROS DE 3,17 MM - CHI DIURNO. AF_11/2015</t>
  </si>
  <si>
    <t>1,28</t>
  </si>
  <si>
    <t>DOSADOR DE AREIA, CAPACIDADE DE 26 LITROS - CHI DIURNO. AF_11/2015</t>
  </si>
  <si>
    <t>0,32</t>
  </si>
  <si>
    <t>CAMINHONETE COM MOTOR A DIESEL, POTÊNCIA 180 CV, CABINE DUPLA, 4X4 - CHI DIURNO. AF_11/2015</t>
  </si>
  <si>
    <t>39,48</t>
  </si>
  <si>
    <t>CAMINHONETE CABINE SIMPLES COM MOTOR 1.6 FLEX, CÂMBIO MANUAL, POTÊNCIA 101/104 CV, 2 PORTAS - CHI DIURNO. AF_11/2015</t>
  </si>
  <si>
    <t>28,88</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</si>
  <si>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</si>
  <si>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</si>
  <si>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0,19</t>
  </si>
  <si>
    <t>MÁQUINA EXTRUSORA DE CONCRETO PARA GUIAS E SARJETAS, MOTOR A DIESEL, POTÊNCIA 14 CV - CHI DIURNO. AF_12/2015</t>
  </si>
  <si>
    <t>5,89</t>
  </si>
  <si>
    <t>MARTELO PERFURADOR PNEUMÁTICO MANUAL, HASTE 25 X 75 MM, 21 KG - CHI DIURNO. AF_12/2015</t>
  </si>
  <si>
    <t>23,82</t>
  </si>
  <si>
    <t>PERFURATRIZ COM TORRE METÁLICA PARA EXECUÇÃO DE ESTACA HÉLICE CONTÍNUA, PROFUNDIDADE MÁXIMA DE 32 M, DIÂMETRO MÁXIMO DE 1000 MM, POTÊNCIA INSTALADA DE 350 HP, MESA ROTATIVA COM TORQUE MÁXIMO DE 263 KNM - CHI DIURNO. AF_01/2016</t>
  </si>
  <si>
    <t>431,09</t>
  </si>
  <si>
    <t>BETONEIRA CAPACIDADE NOMINAL 400 L, CAPACIDADE DE MISTURA 310 L, MOTOR A GASOLINA POTÊNCIA 5,5 HP, SEM CARREGADOR - CHI DIURNO. AF_02/2016</t>
  </si>
  <si>
    <t>0,54</t>
  </si>
  <si>
    <t>ROLO COMPACTADOR VIBRATÓRIO PÉ DE CARNEIRO PARA SOLOS, POTÊNCIA 80 HP, PESO OPERACIONAL SEM/COM LASTRO 7,4 / 8,8 T, LARGURA DE TRABALHO 1,68 M - CHI DIURNO. AF_02/2016</t>
  </si>
  <si>
    <t>62,93</t>
  </si>
  <si>
    <t>GRUA ASCENSIONAL, LANÇA DE 30 M, CAPACIDADE DE 1,0 T A 30 M, ALTURA ATÉ 39 M - CHI DIURNO. AF_03/2016</t>
  </si>
  <si>
    <t>54,07</t>
  </si>
  <si>
    <t>GUINCHO ELÉTRICO DE COLUNA, CAPACIDADE 400 KG, COM MOTO FREIO, MOTOR TRIFÁSICO DE 1,25 CV - CHI DIURNO. AF_03/2016</t>
  </si>
  <si>
    <t>24,85</t>
  </si>
  <si>
    <t>GUINDASTE HIDRÁULICO AUTOPROPELIDO, COM LANÇA TELESCÓPICA 40 M, CAPACIDADE MÁXIMA 60 T, POTÊNCIA 260 KW - CHI DIURNO. AF_03/2016</t>
  </si>
  <si>
    <t>151,20</t>
  </si>
  <si>
    <t>GUINDAUTO HIDRÁULICO, CAPACIDADE MÁXIMA DE CARGA 3300 KG, MOMENTO MÁXIMO DE CARGA 5,8 TM, ALCANCE MÁXIMO HORIZONTAL 7,60 M, INCLUSIVE CAMINHÃO TOCO PBT 16.000 KG, POTÊNCIA DE 189 CV - CHI DIURNO. AF_03/2016</t>
  </si>
  <si>
    <t>58,32</t>
  </si>
  <si>
    <t>MÁQUINA JATO DE PRESSAO PORTÁTIL, CAMARA DE 1 SAIDA, CAPACIDADE 280 L, DIAMETRO 670 MM, BICO DE JATO CURTO VENTURI DE 5/16'' , MANGUEIRA DE 1'' COM COMPRESSOR DE AR REBOCÁVEL 189 PCM E MOTOR DIESEL 63 CV - CHI DIURNO. AF_03/2016</t>
  </si>
  <si>
    <t>35,56</t>
  </si>
  <si>
    <t>GERADOR PORTÁTIL MONOFÁSICO, POTÊNCIA 5500 VA, MOTOR A GASOLINA, POTÊNCIA DO MOTOR 13 CV - CHI DIURNO. AF_03/2016</t>
  </si>
  <si>
    <t>0,38</t>
  </si>
  <si>
    <t>GRUPO GERADOR REBOCÁVEL, POTÊNCIA 66 KVA, MOTOR A DIESEL - CHI DIURNO. AF_03/2016</t>
  </si>
  <si>
    <t>5,13</t>
  </si>
  <si>
    <t>GRUPO GERADOR ESTACIONÁRIO, POTÊNCIA 150 KVA, MOTOR A DIESEL- CHI DIURNO. AF_03/2016</t>
  </si>
  <si>
    <t>7,25</t>
  </si>
  <si>
    <t>USINA DE MISTURA ASFÁLTICA À QUENTE, TIPO CONTRA FLUXO, PROD 40 A 80 TON/HORA - CHI DIURNO. AF_03/2016</t>
  </si>
  <si>
    <t>260,67</t>
  </si>
  <si>
    <t>USINA DE ASFALTO À FRIO, CAPACIDADE DE 40 A 60 TON/HORA, ELÉTRICA POTÊNCIA 30 CV - CHI DIURNO. AF_03/2016</t>
  </si>
  <si>
    <t>105,11</t>
  </si>
  <si>
    <t>USINA MISTURADORA DE SOLOS, CAPACIDADE DE 200 A 500 TON/H, POTENCIA 75KW - CHI DIURNO. AF_07/2016</t>
  </si>
  <si>
    <t>171,45</t>
  </si>
  <si>
    <t>DISTRIBUIDOR DE AGREGADOS AUTOPROPELIDO, CAP 3 M3, A DIESEL, POTÊNCIA 176CV - CHI DIURNO. AF_07/2016</t>
  </si>
  <si>
    <t>44,53</t>
  </si>
  <si>
    <t>TALHA MANUAL DE CORRENTE, CAPACIDADE DE 2 TON. COM ELEVAÇÃO DE 3 M - CHI DIURNO. AF_07/2016</t>
  </si>
  <si>
    <t>0,03</t>
  </si>
  <si>
    <t>GRUA ASCENCIONAL, LANÇA DE 42 M, CAPACIDADE DE 1,5 T A 30 M, ALTURA ATÉ 39 M - CHI DIURNO. AF_08/2016</t>
  </si>
  <si>
    <t>81,57</t>
  </si>
  <si>
    <t>MARTELO DEMOLIDOR PNEUMÁTICO MANUAL, 32 KG - CHI DIURNO. AF_09/2016</t>
  </si>
  <si>
    <t>23,57</t>
  </si>
  <si>
    <t>COMPACTADOR DE SOLOS DE PERCUSÃO (SOQUETE) COM MOTOR A GASOLINA, POTÊNCIA 3 CV - CHI DIURNO. AF_09/2016</t>
  </si>
  <si>
    <t>0,65</t>
  </si>
  <si>
    <t>RÉGUA VIBRATÓRIA DUPLA PARA CONCRETO, PESO DE 60KG, COMPRIMENTO 4 M, COM MOTOR A GASOLINA, POTÊNCIA 5,5 HP - CHI DIURNO. AF_09/2016</t>
  </si>
  <si>
    <t>0,55</t>
  </si>
  <si>
    <t>POLIDORA DE PISO (POLITRIZ), PESO DE 100KG, DIÂMETRO 450 MM, MOTOR ELÉTRICO, POTÊNCIA 4 HP - CHI DIURNO. AF_09/2016</t>
  </si>
  <si>
    <t>DESEMPENADEIRA DE CONCRETO, PESO DE 78 KG, 4 PÁS, MOTOR A GASOLINA, POTÊNCIA 5,5 HP - CHI DIURNO. AF_09/2016</t>
  </si>
  <si>
    <t>0,66</t>
  </si>
  <si>
    <t>PERFURATRIZ PNEUMATICA MANUAL DE PESO MEDIO, MARTELETE, 18KG, COMPRIMENTO MÁXIMO DE CURSO DE 6 M, DIAMETRO DO PISTAO DE 5,5 CM - CHI DIURNO. AF_11/2016</t>
  </si>
  <si>
    <t>23,28</t>
  </si>
  <si>
    <t>ROLO COMPACTADOR VIBRATORIO TANDEM, ACO LISO, POTENCIA 125 HP, PESO SEM/COM LASTRO 10,20/11,65 T, LARGURA DE TRABALHO 1,73 M - CHI DIURNO. AF_11/2016</t>
  </si>
  <si>
    <t>80,60</t>
  </si>
  <si>
    <t>PERFURATRIZ MANUAL, TORQUE MAXIMO 55 KGF.M, POTENCIA 5 CV, COM DIAMETRO MAXIMO 8 1/2" - CHI DIURNO. AF_11/2016</t>
  </si>
  <si>
    <t>30,99</t>
  </si>
  <si>
    <t>PERFURATRIZ SOBRE ESTEIRA, TORQUE MÁXIMO 600 KGF, POTÊNCIA ENTRE 50 E 60 HP, DIÂMETRO MÁXIMO 10 - CHI DIURNO. AF_11/2016</t>
  </si>
  <si>
    <t>79,96</t>
  </si>
  <si>
    <t>ESCAVADEIRA HIDRAULICA SOBRE ESTEIRA, COM GARRA GIRATORIA DE MANDIBULAS, PESO OPERACIONAL ENTRE 22,00 E 25,50 TON, POTENCIA LIQUIDA ENTRE 150 E 160 HP - CHI DIURNO. AF_11/2016</t>
  </si>
  <si>
    <t>94,53</t>
  </si>
  <si>
    <t>ESCAVADEIRA HIDRAULICA SOBRE ESTEIRA, EQUIPADA COM CLAMSHELL, COM CAPACIDADE DA CAÇAMBA ENTRE 1,20 E 1,50 M3, PESO OPERACIONAL ENTRE 20,00 E 22,00 TON, POTENCIA LIQUIDA ENTRE 150 E 160 HP - CHI DIURNO. AF_11/2016</t>
  </si>
  <si>
    <t>92,09</t>
  </si>
  <si>
    <t>GRUPO GERADOR COM CARENAGEM, MOTOR DIESEL POTÊNCIA STANDART ENTRE 250 E 260 KVA - CHI DIURNO. AF_12/2016</t>
  </si>
  <si>
    <t>11,61</t>
  </si>
  <si>
    <t>TRATOR DE PNEUS COM POTÊNCIA DE 122 CV, TRAÇÃO 4X4, COM VASSOURA MECÂNICA ACOPLADA - CHI DIURNO. AF_02/2017</t>
  </si>
  <si>
    <t>56,61</t>
  </si>
  <si>
    <t>TRATOR DE PNEUS COM POTÊNCIA DE 122 CV, TRAÇÃO 4X4, COM GRADE DE DISCOS ACOPLADA - CHI DIURNO. AF_02/2017</t>
  </si>
  <si>
    <t>56,34</t>
  </si>
  <si>
    <t>TRATOR DE PNEUS COM POTÊNCIA DE 85 CV, TRAÇÃO 4X4, COM GRADE DE DISCOS ACOPLADA - CHI DIURNO. AF_02/2017</t>
  </si>
  <si>
    <t>49,59</t>
  </si>
  <si>
    <t>CAMINHÃO BASCULANTE 10 M3, TRUCADO, POTÊNCIA 230 CV, INCLUSIVE CAÇAMBA METÁLICA, COM DISTRIBUIDOR DE AGREGADOS ACOPLADO - CHI DIURNO. AF_02/2017</t>
  </si>
  <si>
    <t>66,79</t>
  </si>
  <si>
    <t>TRATOR DE PNEUS COM POTÊNCIA DE 85 CV, TRAÇÃO 4X4, COM VASSOURA MECÂNICA ACOPLADA - CHI DIURNO. AF_02/2017</t>
  </si>
  <si>
    <t>49,86</t>
  </si>
  <si>
    <t>MINICARREGADEIRA SOBRE RODAS POTENCIA 47HP CAPACIDADE OPERACAO 646 KG, COM VASSOURA MECÂNICA ACOPLADA - CHI DIURNO. AF_03/2017</t>
  </si>
  <si>
    <t>60,07</t>
  </si>
  <si>
    <t>MÁQUINA DEMARCADORA DE FAIXA DE TRÁFEGO À FRIO, AUTOPROPELIDA, POTÊNCIA 38 HP - CHI DIURNO. AF_07/2016</t>
  </si>
  <si>
    <t>78,96</t>
  </si>
  <si>
    <t>MINIESCAVADEIRA SOBRE ESTEIRAS, POTENCIA LIQUIDA DE *30* HP, PESO OPERACIONAL DE *3.500* KG - CHI DIURNO. AF_04/2017</t>
  </si>
  <si>
    <t>ROLO COMPACTADOR DE PNEUS, ESTATICO, PRESSAO VARIAVEL, POTENCIA 110 HP, PESO SEM/COM LASTRO 10,8/27 T, LARGURA DE ROLAGEM 2,30 M - CHI DIURNO. AF_06/2017</t>
  </si>
  <si>
    <t>86,92</t>
  </si>
  <si>
    <t>INVERSOR DE SOLDA MONOFÁSICO DE 160 A, POTÊNCIA DE 5400 W, TENSÃO DE 220 V, PARA SOLDA COM ELETRODOS DE 2,0 A 4,0 MM E PROCESSO TIG - CHI DIURNO. AF_06/2018</t>
  </si>
  <si>
    <t>0,06</t>
  </si>
  <si>
    <t>LAVADORA DE ALTA PRESSAO (LAVA-JATO) PARA AGUA FRIA, PRESSAO DE OPERACAO ENTRE 1400 E 1900 LIB/POL2, VAZAO MAXIMA ENTRE 400 E 700 L/H - CHI DIURNO. AF_04/2019</t>
  </si>
  <si>
    <t>0,21</t>
  </si>
  <si>
    <t>USINA DE MISTURA ASFÁLTICA À QUENTE, TIPO CONTRA FLUXO, PROD 100 A 140 TON/HORA - CHI DIURNO. AF_12/2019</t>
  </si>
  <si>
    <t>227,23</t>
  </si>
  <si>
    <t>USINA DE ASFALTO, TIPO GRAVIMÉTRICA, PROD 150 TON/HORA - CHI DIURNO. AF_12/2019</t>
  </si>
  <si>
    <t>447,63</t>
  </si>
  <si>
    <t>MARTELO DEMOLIDOR ELÉTRICO, COM POTÊNCIA DE 2.000 W, 1.000 IMPACTOS POR MINUTO, PESO DE 30 KG -  CHI DIURNO. AF_01/2021</t>
  </si>
  <si>
    <t>22,74</t>
  </si>
  <si>
    <t>TERMOFUSORA PARA TUBOS E CONEXÕES EM PPR COM DIÂMETROS DE 20 A 63 MM, POTÊNCIA DE 800 W, TENSAO 220 V - CHI DIURNO. AF_05/2022</t>
  </si>
  <si>
    <t>0,11</t>
  </si>
  <si>
    <t>TERMOFUSORA PARA TUBOS E CONEXÕES EM PPR COM DIÂMETROS DE 75 A 110 MM, POTÊNCIA DE *1100* W, TENSÃO 220 V - CHI DIURNO. AF_05/2022</t>
  </si>
  <si>
    <t>0,16</t>
  </si>
  <si>
    <t>ROLO COMPACTADOR VIBRATÓRIO PÉ DE CARNEIRO PARA SOLOS, POTÊNCIA 80 HP, PESO OPERACIONAL SEM/COM LASTRO 7,4 / 8,8 T, LARGURA DE TRABALHO 1,68 M - MANUTENÇÃO. AF_02/2016</t>
  </si>
  <si>
    <t>H</t>
  </si>
  <si>
    <t>44,26</t>
  </si>
  <si>
    <t>ESCAVADEIRA HIDRÁULICA SOBRE ESTEIRAS, CAÇAMBA 0,80 M3, PESO OPERACIONAL 17 T, POTENCIA BRUTA 111 HP - DEPRECIAÇÃO. AF_06/2014</t>
  </si>
  <si>
    <t>49,01</t>
  </si>
  <si>
    <t>ESCAVADEIRA HIDRÁULICA SOBRE ESTEIRAS, CAÇAMBA 0,80 M3, PESO OPERACIONAL 17 T, POTENCIA BRUTA 111 HP - JUROS. AF_06/2014</t>
  </si>
  <si>
    <t>6,65</t>
  </si>
  <si>
    <t>ESCAVADEIRA HIDRÁULICA SOBRE ESTEIRAS, CAÇAMBA 0,80 M3, PESO OPERACIONAL 17 T, POTENCIA BRUTA 111 HP - MANUTENÇÃO. AF_06/2014</t>
  </si>
  <si>
    <t>61,27</t>
  </si>
  <si>
    <t>ESCAVADEIRA HIDRÁULICA SOBRE ESTEIRAS, CAÇAMBA 0,80 M3, PESO OPERACIONAL 17 T, POTENCIA BRUTA 111 HP - MATERIAIS NA OPERAÇÃO. AF_06/2014</t>
  </si>
  <si>
    <t>58,80</t>
  </si>
  <si>
    <t>GRADE DE DISCO CONTROLE REMOTO REBOCÁVEL, COM 24 DISCOS 24 X 6 MM COM PNEUS PARA TRANSPORTE - MANUTENÇÃO. AF_06/2014</t>
  </si>
  <si>
    <t>2,59</t>
  </si>
  <si>
    <t>RETROESCAVADEIRA SOBRE RODAS COM CARREGADEIRA, TRAÇÃO 4X4, POTÊNCIA LÍQ. 88 HP, CAÇAMBA CARREG. CAP. MÍN. 1 M3, CAÇAMBA RETRO CAP. 0,26 M3, PESO OPERACIONAL MÍN. 6.674 KG, PROFUNDIDADE ESCAVAÇÃO MÁX. 4,37 M - MANUTENÇÃO. AF_06/2014</t>
  </si>
  <si>
    <t>34,82</t>
  </si>
  <si>
    <t>RETROESCAVADEIRA SOBRE RODAS COM CARREGADEIRA, TRAÇÃO 4X2, POTÊNCIA LÍQ. 79 HP, CAÇAMBA CARREG. CAP. MÍN. 1 M3, CAÇAMBA RETRO CAP. 0,20 M3, PESO OPERACIONAL MÍN. 6.570 KG, PROFUNDIDADE ESCAVAÇÃO MÁX. 4,37 M - MANUTENÇÃO. AF_06/2014</t>
  </si>
  <si>
    <t>30,97</t>
  </si>
  <si>
    <t>RETROESCAVADEIRA SOBRE RODAS COM CARREGADEIRA, TRAÇÃO 4X2, POTÊNCIA LÍQ. 79 HP, CAÇAMBA CARREG. CAP. MÍN. 1 M3, CAÇAMBA RETRO CAP. 0,20 M3, PESO OPERACIONAL MÍN. 6.570 KG, PROFUNDIDADE ESCAVAÇÃO MÁX. 4,37 M - MATERIAIS NA OPERAÇÃO. AF_06/2014</t>
  </si>
  <si>
    <t>41,82</t>
  </si>
  <si>
    <t>ROLO COMPACTADOR VIBRATÓRIO DE UM CILINDRO AÇO LISO, POTÊNCIA 80 HP, PESO OPERACIONAL MÁXIMO 8,1 T, IMPACTO DINÂMICO 16,15 / 9,5 T, LARGURA DE TRABALHO 1,68 M - MANUTENÇÃO. AF_06/2014</t>
  </si>
  <si>
    <t>42,57</t>
  </si>
  <si>
    <t>MOTOBOMBA CENTRÍFUGA, MOTOR A GASOLINA, POTÊNCIA 5,42 HP, BOCAIS 1 1/2" X 1", DIÂMETRO ROTOR 143 MM HM/Q = 6 MCA / 16,8 M3/H A 38 MCA / 6,6 M3/H - MANUTENÇÃO. AF_06/2014</t>
  </si>
  <si>
    <t>0,29</t>
  </si>
  <si>
    <t>MOTOBOMBA CENTRÍFUGA, MOTOR A GASOLINA, POTÊNCIA 5,42 HP, BOCAIS 1 1/2" X 1", DIÂMETRO ROTOR 143 MM HM/Q = 6 MCA / 16,8 M3/H A 38 MCA / 6,6 M3/H - MATERIAIS NA OPERAÇÃO. AF_06/2014</t>
  </si>
  <si>
    <t>17,61</t>
  </si>
  <si>
    <t>CAMINHÃO BASCULANTE 6 M3, PESO BRUTO TOTAL 16.000 KG, CARGA ÚTIL MÁXIMA 13.071 KG, DISTÂNCIA ENTRE EIXOS 4,80 M, POTÊNCIA 230 CV INCLUSIVE CAÇAMBA METÁLICA - MANUTENÇÃO. AF_06/2014</t>
  </si>
  <si>
    <t>38,98</t>
  </si>
  <si>
    <t>USINA DE CONCRETO FIXA, CAPACIDADE NOMINAL DE 90 A 120 M3/H, SEM SILO - MATERIAIS NA OPERAÇÃO. AF_07/2016</t>
  </si>
  <si>
    <t>19,27</t>
  </si>
  <si>
    <t>CAMINHÃO TOCO, PBT 16.000 KG, CARGA ÚTIL MÁX. 10.685 KG, DIST. ENTRE EIXOS 4,8 M, POTÊNCIA 189 CV, INCLUSIVE CARROCERIA FIXA ABERTA DE MADEIRA P/ TRANSPORTE GERAL DE CARGA SECA, DIMEN. APROX. 2,5 X 7,00 X 0,50 M - MANUTENÇÃO. AF_06/2014</t>
  </si>
  <si>
    <t>37,53</t>
  </si>
  <si>
    <t>USINA MISTURADORA DE SOLOS, CAPACIDADE DE 200 A 500 TON/H, POTENCIA 75KW - MANUTENÇÃO. AF_07/2016</t>
  </si>
  <si>
    <t>71,44</t>
  </si>
  <si>
    <t>VIBROACABADORA DE ASFALTO SOBRE ESTEIRAS, LARGURA DE PAVIMENTAÇÃO 1,90 M A 5,30 M, POTÊNCIA 105 HP CAPACIDADE 450 T/H - MANUTENÇÃO. AF_11/2014</t>
  </si>
  <si>
    <t>156,34</t>
  </si>
  <si>
    <t>VIBROACABADORA DE ASFALTO SOBRE ESTEIRAS, LARGURA DE PAVIMENTAÇÃO 1,90 M A 5,30 M, POTÊNCIA 105 HP CAPACIDADE 450 T/H - MATERIAIS NA OPERAÇÃO. AF_11/2014</t>
  </si>
  <si>
    <t>81,24</t>
  </si>
  <si>
    <t>TRATOR DE PNEUS, POTÊNCIA 85 CV, TRAÇÃO 4X4, PESO COM LASTRO DE 4.675 KG - MANUTENÇÃO. AF_06/2014</t>
  </si>
  <si>
    <t>17,78</t>
  </si>
  <si>
    <t>TRATOR DE PNEUS, POTÊNCIA 85 CV, TRAÇÃO 4X4, PESO COM LASTRO DE 4.675 KG - MATERIAIS NA OPERAÇÃO. AF_06/2014</t>
  </si>
  <si>
    <t>61,47</t>
  </si>
  <si>
    <t>TRATOR DE ESTEIRAS, POTÊNCIA 170 HP, PESO OPERACIONAL 19 T, CAÇAMBA 5,2 M3 - MATERIAIS NA OPERAÇÃO. AF_06/2014</t>
  </si>
  <si>
    <t>96,96</t>
  </si>
  <si>
    <t>TRATOR DE ESTEIRAS, POTÊNCIA 150 HP, PESO OPERACIONAL 16,7 T, COM RODA MOTRIZ ELEVADA E LÂMINA 3,18 M3 - MATERIAIS NA OPERAÇÃO. AF_06/2014</t>
  </si>
  <si>
    <t>85,55</t>
  </si>
  <si>
    <t>TRATOR DE ESTEIRAS, POTÊNCIA 347 HP, PESO OPERACIONAL 38,5 T, COM LÂMINA 8,70 M3 - MATERIAIS NA OPERAÇÃO. AF_06/2014</t>
  </si>
  <si>
    <t>197,87</t>
  </si>
  <si>
    <t>TRATOR DE ESTEIRAS, POTÊNCIA 100 HP, PESO OPERACIONAL 9,4 T, COM LÂMINA 2,19 M3 - MANUTENÇÃO. AF_06/2014</t>
  </si>
  <si>
    <t>53,61</t>
  </si>
  <si>
    <t>ROLO COMPACTADOR VIBRATÓRIO REBOCÁVEL, CILINDRO DE AÇO LISO, POTÊNCIA DE TRAÇÃO DE 65 CV, PESO 4,7 T, IMPACTO DINÂMICO 18,3 T, LARGURA DE TRABALHO 1,67 M - MANUTENÇÃO. AF_02/2016</t>
  </si>
  <si>
    <t>12,85</t>
  </si>
  <si>
    <t>ROLO COMPACTADOR VIBRATÓRIO TANDEM AÇO LISO, POTÊNCIA 58 HP, PESO SEM/COM LASTRO 6,5 / 9,4 T, LARGURA DE TRABALHO 1,2 M - MANUTENÇÃO. AF_06/2014</t>
  </si>
  <si>
    <t>52,27</t>
  </si>
  <si>
    <t>ROLO COMPACTADOR VIBRATÓRIO TANDEM AÇO LISO, POTÊNCIA 58 HP, PESO SEM/COM LASTRO 6,5 / 9,4 T, LARGURA DE TRABALHO 1,2 M - MATERIAIS NA OPERAÇÃO. AF_06/2014</t>
  </si>
  <si>
    <t>37,29</t>
  </si>
  <si>
    <t>RETROESCAVADEIRA SOBRE RODAS COM CARREGADEIRA, TRAÇÃO 4X4, POTÊNCIA LÍQ. 72 HP, CAÇAMBA CARREG. CAP. MÍN. 0,79 M3, CAÇAMBA RETRO CAP. 0,18 M3, PESO OPERACIONAL MÍN. 7.140 KG, PROFUNDIDADE ESCAVAÇÃO MÁX. 4,50 M - MANUTENÇÃO. AF_06/2014</t>
  </si>
  <si>
    <t>33,60</t>
  </si>
  <si>
    <t>RETROESCAVADEIRA SOBRE RODAS COM CARREGADEIRA, TRAÇÃO 4X4, POTÊNCIA LÍQ. 72 HP, CAÇAMBA CARREG. CAP. MÍN. 0,79 M3, CAÇAMBA RETRO CAP. 0,18 M3, PESO OPERACIONAL MÍN. 7.140 KG, PROFUNDIDADE ESCAVAÇÃO MÁX. 4,50 M - MATERIAIS NA OPERAÇÃO. AF_06/2014</t>
  </si>
  <si>
    <t>38,11</t>
  </si>
  <si>
    <t>ROLO COMPACTADOR VIBRATÓRIO PÉ DE CARNEIRO, OPERADO POR CONTROLE REMOTO, POTÊNCIA 12,5 KW, PESO OPERACIONAL 1,675 T, LARGURA DE TRABALHO 0,85 M - DEPRECIAÇÃO. AF_02/2016</t>
  </si>
  <si>
    <t>46,48</t>
  </si>
  <si>
    <t>ROLO COMPACTADOR VIBRATÓRIO PÉ DE CARNEIRO, OPERADO POR CONTROLE REMOTO, POTÊNCIA 12,5 KW, PESO OPERACIONAL 1,675 T, LARGURA DE TRABALHO 0,85 M - MANUTENÇÃO. AF_02/2016</t>
  </si>
  <si>
    <t>58,16</t>
  </si>
  <si>
    <t>USINA DE LAMA ASFÁLTICA, PROD 30 A 50 T/H, SILO DE AGREGADO 7 M3, RESERVATÓRIOS PARA EMULSÃO E ÁGUA DE 2,3 M3 CADA, MISTURADOR TIPO PUG MILL A SER MONTADO SOBRE CAMINHÃO - MANUTENÇÃO. AF_10/2014</t>
  </si>
  <si>
    <t>39,14</t>
  </si>
  <si>
    <t>USINA DE LAMA ASFÁLTICA, PROD 30 A 50 T/H, SILO DE AGREGADO 7 M3, RESERVATÓRIOS PARA EMULSÃO E ÁGUA DE 2,3 M3 CADA, MISTURADOR TIPO PUG MILL A SER MONTADO SOBRE CAMINHÃO - MATERIAIS NA OPERAÇÃO. AF_10/2014</t>
  </si>
  <si>
    <t>25,17</t>
  </si>
  <si>
    <t>CAMINHÃO PIPA 6.000 L, PESO BRUTO TOTAL 13.000 KG, DISTÂNCIA ENTRE EIXOS 4,80 M, POTÊNCIA 189 CV INCLUSIVE TANQUE DE AÇO PARA TRANSPORTE DE ÁGUA, CAPACIDADE 6 M3 - MATERIAIS NA OPERAÇÃO. AF_06/2014</t>
  </si>
  <si>
    <t>144,30</t>
  </si>
  <si>
    <t>CAMINHÃO TOCO, PESO BRUTO TOTAL 14.300 KG, CARGA ÚTIL MÁXIMA 9590 KG, DISTÂNCIA ENTRE EIXOS 4,76 M, POTÊNCIA 185 CV (NÃO INCLUI CARROCERIA) - MANUTENÇÃO. AF_06/2014</t>
  </si>
  <si>
    <t>32,24</t>
  </si>
  <si>
    <t>CAMINHÃO TOCO, PESO BRUTO TOTAL 16.000 KG, CARGA ÚTIL MÁXIMA DE 10.685 KG, DISTÂNCIA ENTRE EIXOS 4,80 M, POTÊNCIA 189 CV EXCLUSIVE CARROCERIA - MANUTENÇÃO. AF_06/2014</t>
  </si>
  <si>
    <t>35,40</t>
  </si>
  <si>
    <t>CAMINHÃO PIPA 10.000 L TRUCADO, PESO BRUTO TOTAL 23.000 KG, CARGA ÚTIL MÁXIMA 15.935 KG, DISTÂNCIA ENTRE EIXOS 4,8 M, POTÊNCIA 230 CV, INCLUSIVE TANQUE DE AÇO PARA TRANSPORTE DE ÁGUA - MANUTENÇÃO. AF_06/2014</t>
  </si>
  <si>
    <t>50,98</t>
  </si>
  <si>
    <t>ESPARGIDOR DE ASFALTO PRESSURIZADO COM TANQUE DE 2500 L, REBOCÁVEL COM MOTOR A GASOLINA POTÊNCIA 3,4 HP - MANUTENÇÃO. AF_07/2014</t>
  </si>
  <si>
    <t>4,24</t>
  </si>
  <si>
    <t>ESPARGIDOR DE ASFALTO PRESSURIZADO COM TANQUE DE 2500 L, REBOCÁVEL COM MOTOR A GASOLINA POTÊNCIA 3,4 HP - MATERIAIS NA OPERAÇÃO. AF_07/2014</t>
  </si>
  <si>
    <t>2,45</t>
  </si>
  <si>
    <t>MOTONIVELADORA POTÊNCIA BÁSICA LÍQUIDA (PRIMEIRA MARCHA) 125 HP, PESO BRUTO 13032 KG, LARGURA DA LÂMINA DE 3,7 M - MANUTENÇÃO. AF_06/2014</t>
  </si>
  <si>
    <t>79,34</t>
  </si>
  <si>
    <t>PÁ CARREGADEIRA SOBRE RODAS, POTÊNCIA 197 HP, CAPACIDADE DA CAÇAMBA 2,5 A 3,5 M3, PESO OPERACIONAL 18338 KG - MATERIAIS NA OPERAÇÃO. AF_06/2014</t>
  </si>
  <si>
    <t>64,20</t>
  </si>
  <si>
    <t>COMPRESSOR DE AR REBOCÁVEL, VAZÃO 189 PCM, PRESSÃO EFETIVA DE TRABALHO 102 PSI, MOTOR DIESEL, POTÊNCIA 63 CV - MANUTENÇÃO. AF_06/2015</t>
  </si>
  <si>
    <t>6,69</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</si>
  <si>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</si>
  <si>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</si>
  <si>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5,06</t>
  </si>
  <si>
    <t>TANQUE DE ASFALTO ESTACIONÁRIO COM SERPENTINA, CAPACIDADE 30.000 L - JUROS. AF_06/2014</t>
  </si>
  <si>
    <t>0,90</t>
  </si>
  <si>
    <t>TANQUE DE ASFALTO ESTACIONÁRIO COM SERPENTINA, CAPACIDADE 30.000 L - MANUTENÇÃO. AF_06/2014</t>
  </si>
  <si>
    <t>6,32</t>
  </si>
  <si>
    <t>TANQUE DE ASFALTO ESTACIONÁRIO COM SERPENTINA, CAPACIDADE 30.000 L - MATERIAIS NA OPERAÇÃO. AF_06/2014</t>
  </si>
  <si>
    <t>234,01</t>
  </si>
  <si>
    <t>ROLO COMPACTADOR DE PNEUS ESTÁTICO, PRESSÃO VARIÁVEL, POTÊNCIA 111 HP, PESO SEM/COM LASTRO 9,5 / 26 T, LARGURA DE TRABALHO 1,90 M - DEPRECIAÇÃO. AF_07/2014</t>
  </si>
  <si>
    <t>53,16</t>
  </si>
  <si>
    <t>ROLO COMPACTADOR DE PNEUS ESTÁTICO, PRESSÃO VARIÁVEL, POTÊNCIA 111 HP, PESO SEM/COM LASTRO 9,5 / 26 T, LARGURA DE TRABALHO 1,90 M - JUROS. AF_07/2014</t>
  </si>
  <si>
    <t>7,38</t>
  </si>
  <si>
    <t>ROLO COMPACTADOR DE PNEUS ESTÁTICO, PRESSÃO VARIÁVEL, POTÊNCIA 111 HP, PESO SEM/COM LASTRO 9,5 / 26 T, LARGURA DE TRABALHO 1,90 M - MANUTENÇÃO. AF_07/2014</t>
  </si>
  <si>
    <t>66,53</t>
  </si>
  <si>
    <t>MOTOBOMBA TRASH (PARA ÁGUA SUJA) AUTO ESCORVANTE, MOTOR GASOLINA DE 6,41 HP, DIÂMETROS DE SUCÇÃO X RECALQUE: 3" X 3", HM/Q = 10 MCA / 60 M3/H A 23 MCA / 0 M3/H - DEPRECIAÇÃO. AF_10/2014</t>
  </si>
  <si>
    <t>0,33</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</si>
  <si>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</si>
  <si>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</si>
  <si>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</si>
  <si>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20,78</t>
  </si>
  <si>
    <t>ROLO COMPACTADOR PE DE CARNEIRO VIBRATORIO, POTENCIA 125 HP, PESO OPERACIONAL SEM/COM LASTRO 11,95 / 13,30 T, IMPACTO DINAMICO 38,5 / 22,5 T, LARGURA DE TRABALHO 2,15 M - DEPRECIAÇÃO. AF_06/2014</t>
  </si>
  <si>
    <t>47,15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</si>
  <si>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</si>
  <si>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</si>
  <si>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59,01</t>
  </si>
  <si>
    <t>ROLO COMPACTADOR PE DE CARNEIRO VIBRATORIO, POTENCIA 125 HP, PESO OPERACIONAL SEM/COM LASTRO 11,95 / 13,30 T, IMPACTO DINAMICO 38,5 / 22,5 T, LARGURA DE TRABALHO 2,15 M - MATERIAIS NA OPERAÇÃO. AF_06/2014</t>
  </si>
  <si>
    <t>81,46</t>
  </si>
  <si>
    <t>CAMINHÃO BASCULANTE 6 M3 TOCO, PESO BRUTO TOTAL 16.000 KG, CARGA ÚTIL MÁXIMA 11.130 KG, DISTÂNCIA ENTRE EIXOS 5,36 M, POTÊNCIA 185 CV, INCLUSIVE CAÇAMBA METÁLICA - DEPRECIAÇÃO. AF_06/2014</t>
  </si>
  <si>
    <t>22,36</t>
  </si>
  <si>
    <t>CAMINHÃO BASCULANTE 6 M3 TOCO, PESO BRUTO TOTAL 16.000 KG, CARGA ÚTIL MÁXIMA 11.130 KG, DISTÂNCIA ENTRE EIXOS 5,36 M, POTÊNCIA 185 CV, INCLUSIVE CAÇAMBA METÁLICA - JUROS. AF_06/2014</t>
  </si>
  <si>
    <t>4,39</t>
  </si>
  <si>
    <t>CAMINHÃO BASCULANTE 6 M3 TOCO, PESO BRUTO TOTAL 16.000 KG, CARGA ÚTIL MÁXIMA 11.130 KG, DISTÂNCIA ENTRE EIXOS 5,36 M, POTÊNCIA 185 CV, INCLUSIVE CAÇAMBA METÁLICA - MANUTENÇÃO. AF_06/2014</t>
  </si>
  <si>
    <t>40,33</t>
  </si>
  <si>
    <t>CAMINHÃO BASCULANTE 6 M3 TOCO, PESO BRUTO TOTAL 16.000 KG, CARGA ÚTIL MÁXIMA 11.130 KG, DISTÂNCIA ENTRE EIXOS 5,36 M, POTÊNCIA 185 CV, INCLUSIVE CAÇAMBA METÁLICA - MATERIAIS NA OPERAÇÃO. AF_06/2014</t>
  </si>
  <si>
    <t>74,36</t>
  </si>
  <si>
    <t>TRATOR DE PNEUS, POTÊNCIA 122 CV, TRAÇÃO 4X4, PESO COM LASTRO DE 4.510 KG - DEPRECIAÇÃO. AF_06/2014</t>
  </si>
  <si>
    <t>22,18</t>
  </si>
  <si>
    <t>TRATOR DE PNEUS, POTÊNCIA 122 CV, TRAÇÃO 4X4, PESO COM LASTRO DE 4.510 KG - JUROS. AF_06/2014</t>
  </si>
  <si>
    <t>3,07</t>
  </si>
  <si>
    <t>TRATOR DE PNEUS, POTÊNCIA 122 CV, TRAÇÃO 4X4, PESO COM LASTRO DE 4.510 KG - MANUTENÇÃO. AF_06/2014</t>
  </si>
  <si>
    <t>24,26</t>
  </si>
  <si>
    <t>TRATOR DE PNEUS, POTÊNCIA 122 CV, TRAÇÃO 4X4, PESO COM LASTRO DE 4.510 KG - MATERIAIS NA OPERAÇÃO. AF_06/2014</t>
  </si>
  <si>
    <t>88,23</t>
  </si>
  <si>
    <t>RETROESCAVADEIRA SOBRE RODAS COM CARREGADEIRA, TRAÇÃO 4X4, POTÊNCIA LÍQ. 88 HP, CAÇAMBA CARREG. CAP. MÍN. 1 M3, CAÇAMBA RETRO CAP. 0,26 M3, PESO OPERACIONAL MÍN. 6.674 KG, PROFUNDIDADE ESCAVAÇÃO MÁX. 4,37 M - MATERIAIS NA OPERAÇÃO. AF_06/2014</t>
  </si>
  <si>
    <t>46,57</t>
  </si>
  <si>
    <t>ROLO COMPACTADOR VIBRATÓRIO DE UM CILINDRO AÇO LISO, POTÊNCIA 80 HP, PESO OPERACIONAL MÁXIMO 8,1 T, IMPACTO DINÂMICO 16,15 / 9,5 T, LARGURA DE TRABALHO 1,68 M - MATERIAIS NA OPERAÇÃO. AF_06/2014</t>
  </si>
  <si>
    <t>52,14</t>
  </si>
  <si>
    <t>CAMINHÃO BASCULANTE 6 M3, PESO BRUTO TOTAL 16.000 KG, CARGA ÚTIL MÁXIMA 13.071 KG, DISTÂNCIA ENTRE EIXOS 4,80 M, POTÊNCIA 230 CV INCLUSIVE CAÇAMBA METÁLICA - MATERIAIS NA OPERAÇÃO. AF_06/2014</t>
  </si>
  <si>
    <t>92,43</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</si>
  <si>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</si>
  <si>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</si>
  <si>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</si>
  <si>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106,30</t>
  </si>
  <si>
    <t>VASSOURA MECÂNICA REBOCÁVEL COM ESCOVA CILÍNDRICA, LARGURA ÚTIL DE VARRIMENTO DE 2,44 M - MANUTENÇÃO. AF_06/2014</t>
  </si>
  <si>
    <t>5,39</t>
  </si>
  <si>
    <t>TRATOR DE ESTEIRAS, POTÊNCIA 170 HP, PESO OPERACIONAL 19 T, CAÇAMBA 5,2 M3 - MANUTENÇÃO. AF_06/2014</t>
  </si>
  <si>
    <t>69,07</t>
  </si>
  <si>
    <t>TRATOR DE ESTEIRAS, POTÊNCIA 150 HP, PESO OPERACIONAL 16,7 T, COM RODA MOTRIZ ELEVADA E LÂMINA 3,18 M3 - MANUTENÇÃO. AF_06/2014</t>
  </si>
  <si>
    <t>69,50</t>
  </si>
  <si>
    <t>TRATOR DE ESTEIRAS, POTÊNCIA 347 HP, PESO OPERACIONAL 38,5 T, COM LÂMINA 8,70 M3 - MANUTENÇÃO. AF_06/2014</t>
  </si>
  <si>
    <t>227,65</t>
  </si>
  <si>
    <t>TRATOR DE ESTEIRAS, POTÊNCIA 100 HP, PESO OPERACIONAL 9,4 T, COM LÂMINA 2,19 M3 - MATERIAIS NA OPERAÇÃO. AF_06/2014</t>
  </si>
  <si>
    <t>57,00</t>
  </si>
  <si>
    <t>ROLO COMPACTADOR VIBRATÓRIO REBOCÁVEL, CILINDRO DE AÇO LISO, POTÊNCIA DE TRAÇÃO DE 65 CV, PESO 4,7 T, IMPACTO DINÂMICO 18,3 T, LARGURA DE TRABALHO 1,67 M - DEPRECIAÇÃO. AF_02/2016</t>
  </si>
  <si>
    <t>10,26</t>
  </si>
  <si>
    <t>CAMINHÃO TOCO, PESO BRUTO TOTAL 14.300 KG, CARGA ÚTIL MÁXIMA 9590 KG, DISTÂNCIA ENTRE EIXOS 4,76 M, POTÊNCIA 185 CV (NÃO INCLUI CARROCERIA) - MATERIAIS NA OPERAÇÃO. AF_06/2014</t>
  </si>
  <si>
    <t>104,06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</si>
  <si>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</si>
  <si>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</si>
  <si>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175,59</t>
  </si>
  <si>
    <t>GRADE DE DISCO REBOCÁVEL COM 20 DISCOS 24" X 6 MM COM PNEUS PARA TRANSPORTE - DEPRECIAÇÃO. AF_06/2014</t>
  </si>
  <si>
    <t>2,92</t>
  </si>
  <si>
    <t>GRADE DE DISCO REBOCÁVEL COM 20 DISCOS 24" X 6 MM COM PNEUS PARA TRANSPORTE - MANUTENÇÃO. AF_06/2014</t>
  </si>
  <si>
    <t>2,03</t>
  </si>
  <si>
    <t>MOTONIVELADORA POTÊNCIA BÁSICA LÍQUIDA (PRIMEIRA MARCHA) 125 HP, PESO BRUTO 13032 KG, LARGURA DA LÂMINA DE 3,7 M - MATERIAIS NA OPERAÇÃO. AF_06/2014</t>
  </si>
  <si>
    <t>76,38</t>
  </si>
  <si>
    <t>PÁ CARREGADEIRA SOBRE RODAS, POTÊNCIA LÍQUIDA 128 HP, CAPACIDADE DA CAÇAMBA 1,7 A 2,8 M3, PESO OPERACIONAL 11632 KG - MANUTENÇÃO. AF_06/2014</t>
  </si>
  <si>
    <t>81,75</t>
  </si>
  <si>
    <t>PÁ CARREGADEIRA SOBRE RODAS, POTÊNCIA LÍQUIDA 128 HP, CAPACIDADE DA CAÇAMBA 1,7 A 2,8 M3, PESO OPERACIONAL 11632 KG - MATERIAIS NA OPERAÇÃO. AF_06/2014</t>
  </si>
  <si>
    <t>41,71</t>
  </si>
  <si>
    <t>PÁ CARREGADEIRA SOBRE RODAS, POTÊNCIA 197 HP, CAPACIDADE DA CAÇAMBA 2,5 A 3,5 M3, PESO OPERACIONAL 18338 KG - MANUTENÇÃO. AF_06/2014</t>
  </si>
  <si>
    <t>79,35</t>
  </si>
  <si>
    <t>MARTELETE OU ROMPEDOR PNEUMÁTICO MANUAL, 28 KG, COM SILENCIADOR - MANUTENÇÃO. AF_07/2016</t>
  </si>
  <si>
    <t>2,04</t>
  </si>
  <si>
    <t>COMPRESSOR DE AR REBOCÁVEL, VAZÃO 189 PCM, PRESSÃO EFETIVA DE TRABALHO 102 PSI, MOTOR DIESEL, POTÊNCIA 63 CV - MATERIAIS NA OPERAÇÃO. AF_06/2015</t>
  </si>
  <si>
    <t>43,02</t>
  </si>
  <si>
    <t>BOMBA SUBMERSÍVEL ELÉTRICA TRIFÁSICA, POTÊNCIA 2,96 HP, Ø ROTOR 144 MM SEMI-ABERTO, BOCAL DE SAÍDA Ø 2, HM/Q = 2 MCA / 38,8 M3/H A 28 MCA / 5 M3/H - MATERIAIS NA OPERAÇÃO. AF_06/2014</t>
  </si>
  <si>
    <t>1,56</t>
  </si>
  <si>
    <t>CAMINHÃO PIPA 6.000 L, PESO BRUTO TOTAL 13.000 KG, DISTÂNCIA ENTRE EIXOS 4,80 M, POTÊNCIA 189 CV INCLUSIVE TANQUE DE AÇO PARA TRANSPORTE DE ÁGUA, CAPACIDADE 6 M3 - MANUTENÇÃO. AF_06/2014</t>
  </si>
  <si>
    <t>36,50</t>
  </si>
  <si>
    <t>ROLO COMPACTADOR DE PNEUS ESTÁTICO, PRESSÃO VARIÁVEL, POTÊNCIA 111 HP, PESO SEM/COM LASTRO 9,5 / 26 T, LARGURA DE TRABALHO 1,90 M - MATERIAIS NA OPERAÇÃO. AF_07/2014</t>
  </si>
  <si>
    <t>GRUPO GERADOR ESTACIONÁRIO, MOTOR DIESEL POTÊNCIA 170 KVA - DEPRECIAÇÃO. AF_02/2016</t>
  </si>
  <si>
    <t>6,91</t>
  </si>
  <si>
    <t>GRUPO GERADOR ESTACIONÁRIO, MOTOR DIESEL POTÊNCIA 170 KVA - MANUTENÇÃO. AF_02/2016</t>
  </si>
  <si>
    <t>6,17</t>
  </si>
  <si>
    <t>ROLO COMPACTADOR VIBRATÓRIO PÉ DE CARNEIRO PARA SOLOS, POTÊNCIA 80 HP, PESO OPERACIONAL SEM/COM LASTRO 7,4 / 8,8 T, LARGURA DE TRABALHO 1,68 M - DEPRECIAÇÃO. AF_02/2016</t>
  </si>
  <si>
    <t>35,36</t>
  </si>
  <si>
    <t>GRUPO GERADOR ESTACIONÁRIO, MOTOR DIESEL POTÊNCIA 170 KVA - MATERIAIS NA OPERAÇÃO. AF_02/2016</t>
  </si>
  <si>
    <t>162,54</t>
  </si>
  <si>
    <t>ROLO COMPACTADOR VIBRATÓRIO PÉ DE CARNEIRO PARA SOLOS, POTÊNCIA 80 HP, PESO OPERACIONAL SEM/COM LASTRO 7,4 / 8,8 T, LARGURA DE TRABALHO 1,68 M - JUROS. AF_02/2016</t>
  </si>
  <si>
    <t>4,91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</si>
  <si>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</si>
  <si>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</si>
  <si>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34,22</t>
  </si>
  <si>
    <t>CAMINHÃO TOCO, PBT 14.300 KG, CARGA ÚTIL MÁX. 9.710 KG, DIST. ENTRE EIXOS 3,56 M, POTÊNCIA 185 CV, INCLUSIVE CARROCERIA FIXA ABERTA DE MADEIRA P/ TRANSPORTE GERAL DE CARGA SECA, DIMEN. APROX. 2,50 X 6,50 X 0,50 M - MATERIAIS NA OPERAÇÃO. AF_06/2014</t>
  </si>
  <si>
    <t>141,25</t>
  </si>
  <si>
    <t>ESPARGIDOR DE ASFALTO PRESSURIZADO, TANQUE 6 M3 COM ISOLAÇÃO TÉRMICA, AQUECIDO COM 2 MAÇARICOS, COM BARRA ESPARGIDORA 3,60 M, MONTADO SOBRE CAMINHÃO  TOCO, PBT 14.300 KG, POTÊNCIA 185 CV - MANUTENÇÃO. AF_08/2015</t>
  </si>
  <si>
    <t>41,20</t>
  </si>
  <si>
    <t>GRUPO DE SOLDAGEM COM GERADOR A DIESEL 60 CV PARA SOLDA ELÉTRICA, SOBRE 04 RODAS, COM MOTOR 4 CILINDROS 600 A - DEPRECIAÇÃO. AF_02/2016</t>
  </si>
  <si>
    <t>9,21</t>
  </si>
  <si>
    <t>GRUPO DE SOLDAGEM COM GERADOR A DIESEL 60 CV PARA SOLDA ELÉTRICA, SOBRE 04 RODAS, COM MOTOR 4 CILINDROS 600 A - MANUTENÇÃO. AF_02/2016</t>
  </si>
  <si>
    <t>8,22</t>
  </si>
  <si>
    <t>GRUPO DE SOLDAGEM COM GERADOR A DIESEL 60 CV PARA SOLDA ELÉTRICA, SOBRE 04 RODAS, COM MOTOR 4 CILINDROS 600 A - MATERIAIS NA OPERAÇÃO. AF_02/2016</t>
  </si>
  <si>
    <t>45,80</t>
  </si>
  <si>
    <t>GRUPO DE SOLDAGEM COM GERADOR A DIESEL 60 CV PARA SOLDA ELÉTRICA, SOBRE 04 RODAS, COM MOTOR 4 CILINDROS 600 A - JUROS. AF_02/2016</t>
  </si>
  <si>
    <t>1,65</t>
  </si>
  <si>
    <t>GRADE DE DISCO REBOCÁVEL COM 20 DISCOS 24" X 6 MM COM PNEUS PARA TRANSPORTE - JUROS. AF_06/2014</t>
  </si>
  <si>
    <t>0,41</t>
  </si>
  <si>
    <t>BETONEIRA CAPACIDADE NOMINAL 400 L, CAPACIDADE DE MISTURA 310 L, MOTOR A DIESEL POTÊNCIA 5,0 CV, SEM CARREGADOR - DEPRECIAÇÃO. AF_06/2014</t>
  </si>
  <si>
    <t>0,53</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</si>
  <si>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</si>
  <si>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</si>
  <si>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0,67</t>
  </si>
  <si>
    <t>BETONEIRA CAPACIDADE NOMINAL 400 L, CAPACIDADE DE MISTURA 310 L, MOTOR A DIESEL POTÊNCIA 5,0 CV, SEM CARREGADOR - MATERIAIS NA OPERAÇÃO. AF_06/2014</t>
  </si>
  <si>
    <t>3,82</t>
  </si>
  <si>
    <t>MISTURADOR DE ARGAMASSA, EIXO HORIZONTAL, CAPACIDADE DE MISTURA 300 KG, MOTOR ELÉTRICO POTÊNCIA 5 CV - DEPRECIAÇÃO. AF_06/2014</t>
  </si>
  <si>
    <t>1,04</t>
  </si>
  <si>
    <t>MISTURADOR DE ARGAMASSA, EIXO HORIZONTAL, CAPACIDADE DE MISTURA 300 KG, MOTOR ELÉTRICO POTÊNCIA 5 CV - JUROS. AF_06/2014</t>
  </si>
  <si>
    <t>0,12</t>
  </si>
  <si>
    <t>MISTURADOR DE ARGAMASSA, EIXO HORIZONTAL, CAPACIDADE DE MISTURA 300 KG, MOTOR ELÉTRICO POTÊNCIA 5 CV - MANUTENÇÃO. AF_06/2014</t>
  </si>
  <si>
    <t>1,14</t>
  </si>
  <si>
    <t>MISTURADOR DE ARGAMASSA, EIXO HORIZONTAL, CAPACIDADE DE MISTURA 300 KG, MOTOR ELÉTRICO POTÊNCIA 5 CV - MATERIAIS NA OPERAÇÃO. AF_06/2014</t>
  </si>
  <si>
    <t>2,53</t>
  </si>
  <si>
    <t>MISTURADOR DE ARGAMASSA, EIXO HORIZONTAL, CAPACIDADE DE MISTURA 600 KG, MOTOR ELÉTRICO POTÊNCIA 7,5 CV - DEPRECIAÇÃO. AF_06/2014</t>
  </si>
  <si>
    <t>1,24</t>
  </si>
  <si>
    <t>MISTURADOR DE ARGAMASSA, EIXO HORIZONTAL, CAPACIDADE DE MISTURA 600 KG, MOTOR ELÉTRICO POTÊNCIA 7,5 CV - JUROS. AF_06/2014</t>
  </si>
  <si>
    <t>0,14</t>
  </si>
  <si>
    <t>MISTURADOR DE ARGAMASSA, EIXO HORIZONTAL, CAPACIDADE DE MISTURA 600 KG, MOTOR ELÉTRICO POTÊNCIA 7,5 CV - MANUTENÇÃO. AF_06/2014</t>
  </si>
  <si>
    <t>1,35</t>
  </si>
  <si>
    <t>MISTURADOR DE ARGAMASSA, EIXO HORIZONTAL, CAPACIDADE DE MISTURA 600 KG, MOTOR ELÉTRICO POTÊNCIA 7,5 CV - MATERIAIS NA OPERAÇÃO. AF_06/2014</t>
  </si>
  <si>
    <t>3,79</t>
  </si>
  <si>
    <t>MISTURADOR DE ARGAMASSA, EIXO HORIZONTAL, CAPACIDADE DE MISTURA 160 KG, MOTOR ELÉTRICO POTÊNCIA 3 CV - DEPRECIAÇÃO. AF_06/2014</t>
  </si>
  <si>
    <t>0,98</t>
  </si>
  <si>
    <t>MISTURADOR DE ARGAMASSA, EIXO HORIZONTAL, CAPACIDADE DE MISTURA 160 KG, MOTOR ELÉTRICO POTÊNCIA 3 CV - JUROS. AF_06/2014</t>
  </si>
  <si>
    <t>MISTURADOR DE ARGAMASSA, EIXO HORIZONTAL, CAPACIDADE DE MISTURA 160 KG, MOTOR ELÉTRICO POTÊNCIA 3 CV - MANUTENÇÃO. AF_06/2014</t>
  </si>
  <si>
    <t>1,07</t>
  </si>
  <si>
    <t>MISTURADOR DE ARGAMASSA, EIXO HORIZONTAL, CAPACIDADE DE MISTURA 160 KG, MOTOR ELÉTRICO POTÊNCIA 3 CV - MATERIAIS NA OPERAÇÃO. AF_06/2014</t>
  </si>
  <si>
    <t>1,52</t>
  </si>
  <si>
    <t>PROJETOR DE ARGAMASSA, CAPACIDADE DE PROJEÇÃO 1,5 M3/H, ALCANCE DE 30 ATÉ 60 M, MOTOR ELÉTRICO POTÊNCIA 7,5 HP - DEPRECIAÇÃO. AF_06/2014</t>
  </si>
  <si>
    <t>6,41</t>
  </si>
  <si>
    <t>PROJETOR DE ARGAMASSA, CAPACIDADE DE PROJEÇÃO 1,5 M3/H, ALCANCE DE 30 ATÉ 60 M, MOTOR ELÉTRICO POTÊNCIA 7,5 HP - JUROS. AF_06/2014</t>
  </si>
  <si>
    <t>0,76</t>
  </si>
  <si>
    <t>PROJETOR DE ARGAMASSA, CAPACIDADE DE PROJEÇÃO 1,5 M3/H, ALCANCE DE 30 ATÉ 60 M, MOTOR ELÉTRICO POTÊNCIA 7,5 HP - MANUTENÇÃO. AF_06/2014</t>
  </si>
  <si>
    <t>8,02</t>
  </si>
  <si>
    <t>PROJETOR DE ARGAMASSA, CAPACIDADE DE PROJEÇÃO 1,5 M3/H, ALCANCE DE 30 ATÉ 60 M, MOTOR ELÉTRICO POTÊNCIA 7,5 HP - MATERIAIS NA OPERAÇÃO. AF_06/2014</t>
  </si>
  <si>
    <t>0,85</t>
  </si>
  <si>
    <t>PROJETOR DE ARGAMASSA, CAPACIDADE DE PROJEÇÃO 2 M3/H, ALCANCE ATÉ 50 M, MOTOR ELÉTRICO POTÊNCIA 7,5 HP - DEPRECIAÇÃO. AF_06/2014</t>
  </si>
  <si>
    <t>8,50</t>
  </si>
  <si>
    <t>PROJETOR DE ARGAMASSA, CAPACIDADE DE PROJEÇÃO 2 M3/H, ALCANCE ATÉ 50 M, MOTOR ELÉTRICO POTÊNCIA 7,5 HP - JUROS. AF_06/2014</t>
  </si>
  <si>
    <t>PROJETOR DE ARGAMASSA, CAPACIDADE DE PROJEÇÃO 2 M3/H, ALCANCE ATÉ 50 M, MOTOR ELÉTRICO POTÊNCIA 7,5 HP - MANUTENÇÃO. AF_06/2014</t>
  </si>
  <si>
    <t>10,63</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</si>
  <si>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</si>
  <si>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</si>
  <si>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3,63</t>
  </si>
  <si>
    <t>ESPARGIDOR DE ASFALTO PRESSURIZADO COM TANQUE DE 2500 L, REBOCÁVEL COM MOTOR A GASOLINA POTÊNCIA 3,4 HP - JUROS. AF_07/2014</t>
  </si>
  <si>
    <t>0,60</t>
  </si>
  <si>
    <t>BETONEIRA CAPACIDADE NOMINAL DE 400 L, CAPACIDADE DE MISTURA 280 L, MOTOR ELÉTRICO TRIFÁSICO POTÊNCIA DE 2 CV, SEM CARREGADOR - DEPRECIAÇÃO. AF_10/2014</t>
  </si>
  <si>
    <t>0,39</t>
  </si>
  <si>
    <t>BETONEIRA CAPACIDADE NOMINAL DE 400 L, CAPACIDADE DE MISTURA 280 L, MOTOR ELÉTRICO TRIFÁSICO POTÊNCIA DE 2 CV, SEM CARREGADOR - JUROS. AF_10/2014</t>
  </si>
  <si>
    <t>0,04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</si>
  <si>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</si>
  <si>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</si>
  <si>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</si>
  <si>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46,77</t>
  </si>
  <si>
    <t>ESCAVADEIRA HIDRÁULICA SOBRE ESTEIRAS, CAÇAMBA 0,80 M3, PESO OPERACIONAL 17,8 T, POTÊNCIA LÍQUIDA 110 HP - JUROS. AF_10/2014</t>
  </si>
  <si>
    <t>6,34</t>
  </si>
  <si>
    <t>ESCAVADEIRA HIDRÁULICA SOBRE ESTEIRAS, CAÇAMBA 0,80 M3, PESO OPERACIONAL 17,8 T, POTÊNCIA LÍQUIDA 110 HP - MANUTENÇÃO. AF_10/2014</t>
  </si>
  <si>
    <t>58,46</t>
  </si>
  <si>
    <t>ESCAVADEIRA HIDRÁULICA SOBRE ESTEIRAS, CAÇAMBA 0,80 M3, PESO OPERACIONAL 17,8 T, POTÊNCIA LÍQUIDA 110 HP - MATERIAIS NA OPERAÇÃO. AF_10/2014</t>
  </si>
  <si>
    <t>58,25</t>
  </si>
  <si>
    <t>TRATOR DE ESTEIRAS, POTÊNCIA 125 HP, PESO OPERACIONAL 12,9 T, COM LÂMINA 2,7 M3 - DEPRECIAÇÃO. AF_10/2014</t>
  </si>
  <si>
    <t>31,38</t>
  </si>
  <si>
    <t>TRATOR DE ESTEIRAS, POTÊNCIA 125 HP, PESO OPERACIONAL 12,9 T, COM LÂMINA 2,7 M3 - JUROS. AF_10/2014</t>
  </si>
  <si>
    <t>7,06</t>
  </si>
  <si>
    <t>TRATOR DE ESTEIRAS, POTÊNCIA 125 HP, PESO OPERACIONAL 12,9 T, COM LÂMINA 2,7 M3 - MANUTENÇÃO. AF_10/2014</t>
  </si>
  <si>
    <t>56,11</t>
  </si>
  <si>
    <t>TRATOR DE ESTEIRAS, POTÊNCIA 125 HP, PESO OPERACIONAL 12,9 T, COM LÂMINA 2,7 M3 - MATERIAIS NA OPERAÇÃO. AF_10/2014</t>
  </si>
  <si>
    <t>71,30</t>
  </si>
  <si>
    <t>USINA DE LAMA ASFÁLTICA, PROD 30 A 50 T/H, SILO DE AGREGADO 7 M3, RESERVATÓRIOS PARA EMULSÃO E ÁGUA DE 2,3 M3 CADA, MISTURADOR TIPO PUG MILL A SER MONTADO SOBRE CAMINHÃO - DEPRECIAÇÃO. AF_10/2014</t>
  </si>
  <si>
    <t>20,88</t>
  </si>
  <si>
    <t>USINA DE LAMA ASFÁLTICA, PROD 30 A 50 T/H, SILO DE AGREGADO 7 M3, RESERVATÓRIOS PARA EMULSÃO E ÁGUA DE 2,3 M3 CADA, MISTURADOR TIPO PUG MILL A SER MONTADO SOBRE CAMINHÃO - JUROS. AF_10/2014</t>
  </si>
  <si>
    <t>4,38</t>
  </si>
  <si>
    <t>MOTOBOMBA CENTRÍFUGA, MOTOR A GASOLINA, POTÊNCIA 5,42 HP, BOCAIS 1 1/2" X 1", DIÂMETRO ROTOR 143 MM HM/Q = 6 MCA / 16,8 M3/H A 38 MCA / 6,6 M3/H - DEPRECIAÇÃO. AF_06/2014</t>
  </si>
  <si>
    <t>0,27</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</si>
  <si>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</si>
  <si>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</si>
  <si>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</si>
  <si>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</si>
  <si>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27,86</t>
  </si>
  <si>
    <t>RETROESCAVADEIRA SOBRE RODAS COM CARREGADEIRA, TRAÇÃO 4X4, POTÊNCIA LÍQ. 88 HP, CAÇAMBA CARREG. CAP. MÍN. 1 M3, CAÇAMBA RETRO CAP. 0,26 M3, PESO OPERACIONAL MÍN. 6.674 KG, PROFUNDIDADE ESCAVAÇÃO MÁX. 4,37 M - JUROS. AF_06/2014</t>
  </si>
  <si>
    <t>3,78</t>
  </si>
  <si>
    <t>RETROESCAVADEIRA SOBRE RODAS COM CARREGADEIRA, TRAÇÃO 4X2, POTÊNCIA LÍQ. 79 HP, CAÇAMBA CARREG. CAP. MÍN. 1 M3, CAÇAMBA RETRO CAP. 0,20 M3, PESO OPERACIONAL MÍN. 6.570 KG, PROFUNDIDADE ESCAVAÇÃO MÁX. 4,37 M - DEPRECIAÇÃO. AF_06/2014</t>
  </si>
  <si>
    <t>24,78</t>
  </si>
  <si>
    <t>RETROESCAVADEIRA SOBRE RODAS COM CARREGADEIRA, TRAÇÃO 4X2, POTÊNCIA LÍQ. 79 HP, CAÇAMBA CARREG. CAP. MÍN. 1 M3, CAÇAMBA RETRO CAP. 0,20 M3, PESO OPERACIONAL MÍN. 6.570 KG, PROFUNDIDADE ESCAVAÇÃO MÁX. 4,37 M - JUROS. AF_06/2014</t>
  </si>
  <si>
    <t>3,36</t>
  </si>
  <si>
    <t>ESCAVADEIRA HIDRÁULICA SOBRE ESTEIRAS, CAÇAMBA 1,20 M3, PESO OPERACIONAL 21 T, POTÊNCIA BRUTA 155 HP - DEPRECIAÇÃO. AF_06/2014</t>
  </si>
  <si>
    <t>54,53</t>
  </si>
  <si>
    <t>ESCAVADEIRA HIDRÁULICA SOBRE ESTEIRAS, CAÇAMBA 1,20 M3, PESO OPERACIONAL 21 T, POTÊNCIA BRUTA 155 HP - JUROS. AF_06/2014</t>
  </si>
  <si>
    <t>7,40</t>
  </si>
  <si>
    <t>ESCAVADEIRA HIDRÁULICA SOBRE ESTEIRAS, CAÇAMBA 1,20 M3, PESO OPERACIONAL 21 T, POTÊNCIA BRUTA 155 HP - MANUTENÇÃO. AF_06/2014</t>
  </si>
  <si>
    <t>68,16</t>
  </si>
  <si>
    <t>ESCAVADEIRA HIDRÁULICA SOBRE ESTEIRAS, CAÇAMBA 1,20 M3, PESO OPERACIONAL 21 T, POTÊNCIA BRUTA 155 HP - MATERIAIS NA OPERAÇÃO. AF_06/2014</t>
  </si>
  <si>
    <t>82,06</t>
  </si>
  <si>
    <t>TRATOR DE ESTEIRAS, POTÊNCIA 150 HP, PESO OPERACIONAL 16,7 T, COM RODA MOTRIZ ELEVADA E LÂMINA 3,18 M3 - DEPRECIAÇÃO. AF_06/2014</t>
  </si>
  <si>
    <t>38,87</t>
  </si>
  <si>
    <t>TRATOR DE ESTEIRAS, POTÊNCIA 150 HP, PESO OPERACIONAL 16,7 T, COM RODA MOTRIZ ELEVADA E LÂMINA 3,18 M3 - JUROS. AF_06/2014</t>
  </si>
  <si>
    <t>8,75</t>
  </si>
  <si>
    <t>RETROESCAVADEIRA SOBRE RODAS COM CARREGADEIRA, TRAÇÃO 4X4, POTÊNCIA LÍQ. 72 HP, CAÇAMBA CARREG. CAP. MÍN. 0,79 M3, CAÇAMBA RETRO CAP. 0,18 M3, PESO OPERACIONAL MÍN. 7.140 KG, PROFUNDIDADE ESCAVAÇÃO MÁX. 4,50 M - DEPRECIAÇÃO. AF_06/2014</t>
  </si>
  <si>
    <t>26,88</t>
  </si>
  <si>
    <t>RETROESCAVADEIRA SOBRE RODAS COM CARREGADEIRA, TRAÇÃO 4X4, POTÊNCIA LÍQ. 72 HP, CAÇAMBA CARREG. CAP. MÍN. 0,79 M3, CAÇAMBA RETRO CAP. 0,18 M3, PESO OPERACIONAL MÍN. 7.140 KG, PROFUNDIDADE ESCAVAÇÃO MÁX. 4,50 M - JUROS. AF_06/2014</t>
  </si>
  <si>
    <t>3,64</t>
  </si>
  <si>
    <t>TRATOR DE ESTEIRAS, POTÊNCIA 347 HP, PESO OPERACIONAL 38,5 T, COM LÂMINA 8,70 M3 - DEPRECIAÇÃO. AF_06/2014</t>
  </si>
  <si>
    <t>127,33</t>
  </si>
  <si>
    <t>TRATOR DE ESTEIRAS, POTÊNCIA 347 HP, PESO OPERACIONAL 38,5 T, COM LÂMINA 8,70 M3 - JUROS. AF_06/2014</t>
  </si>
  <si>
    <t>28,66</t>
  </si>
  <si>
    <t>VASSOURA MECÂNICA REBOCÁVEL COM ESCOVA CILÍNDRICA, LARGURA ÚTIL DE VARRIMENTO DE 2,44 M - DEPRECIAÇÃO. AF_06/2014</t>
  </si>
  <si>
    <t>4,31</t>
  </si>
  <si>
    <t>VASSOURA MECÂNICA REBOCÁVEL COM ESCOVA CILÍNDRICA, LARGURA ÚTIL DE VARRIMENTO DE 2,44 M - JUROS. AF_06/2014</t>
  </si>
  <si>
    <t>0,58</t>
  </si>
  <si>
    <t>TRATOR DE ESTEIRAS, POTÊNCIA 170 HP, PESO OPERACIONAL 19 T, CAÇAMBA 5,2 M3 - DEPRECIAÇÃO. AF_06/2014</t>
  </si>
  <si>
    <t>38,63</t>
  </si>
  <si>
    <t>TRATOR DE ESTEIRAS, POTÊNCIA 170 HP, PESO OPERACIONAL 19 T, CAÇAMBA 5,2 M3 - JUROS. AF_06/2014</t>
  </si>
  <si>
    <t>8,69</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</si>
  <si>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</si>
  <si>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</si>
  <si>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</si>
  <si>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4,11</t>
  </si>
  <si>
    <t>TANQUE DE ASFALTO ESTACIONÁRIO COM MAÇARICO, CAPACIDADE 20.000 L - JUROS. AF_06/2014</t>
  </si>
  <si>
    <t>0,73</t>
  </si>
  <si>
    <t>TANQUE DE ASFALTO ESTACIONÁRIO COM MAÇARICO, CAPACIDADE 20.000 L - MANUTENÇÃO. AF_06/2014</t>
  </si>
  <si>
    <t>5,14</t>
  </si>
  <si>
    <t>TANQUE DE ASFALTO ESTACIONÁRIO COM MAÇARICO, CAPACIDADE 20.000 L - MATERIAIS NA OPERAÇÃO. AF_06/2014</t>
  </si>
  <si>
    <t>155,99</t>
  </si>
  <si>
    <t>TRATOR DE ESTEIRAS, POTÊNCIA 100 HP, PESO OPERACIONAL 9,4 T, COM LÂMINA 2,19 M3 - DEPRECIAÇÃO. AF_06/2014</t>
  </si>
  <si>
    <t>29,98</t>
  </si>
  <si>
    <t>TRATOR DE ESTEIRAS, POTÊNCIA 100 HP, PESO OPERACIONAL 9,4 T, COM LÂMINA 2,19 M3 - JUROS. AF_06/2014</t>
  </si>
  <si>
    <t>6,74</t>
  </si>
  <si>
    <t>TRATOR DE PNEUS, POTÊNCIA 85 CV, TRAÇÃO 4X4, PESO COM LASTRO DE 4.675 KG - DEPRECIAÇÃO. AF_06/2014</t>
  </si>
  <si>
    <t>16,25</t>
  </si>
  <si>
    <t>TRATOR DE PNEUS, POTÊNCIA 85 CV, TRAÇÃO 4X4, PESO COM LASTRO DE 4.675 KG - JUROS. AF_06/2014</t>
  </si>
  <si>
    <t>2,25</t>
  </si>
  <si>
    <t>PÁ CARREGADEIRA SOBRE RODAS, POTÊNCIA LÍQUIDA 128 HP, CAPACIDADE DA CAÇAMBA 1,7 A 2,8 M3, PESO OPERACIONAL 11632 KG - DEPRECIAÇÃO. AF_06/2014</t>
  </si>
  <si>
    <t>45,78</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</si>
  <si>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</si>
  <si>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</si>
  <si>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63,48</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</si>
  <si>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</si>
  <si>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</si>
  <si>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34,01</t>
  </si>
  <si>
    <t>ROLO COMPACTADOR VIBRATÓRIO DE UM CILINDRO AÇO LISO, POTÊNCIA 80 HP, PESO OPERACIONAL MÁXIMO 8,1 T, IMPACTO DINÂMICO 16,15 / 9,5 T, LARGURA DE TRABALHO 1,68 M - JUROS. AF_06/2014</t>
  </si>
  <si>
    <t>4,72</t>
  </si>
  <si>
    <t>BATE-ESTACAS POR GRAVIDADE, POTÊNCIA DE 160 HP, PESO DO MARTELO ATÉ 3 TONELADAS - DEPRECIAÇÃO. AF_11/2014</t>
  </si>
  <si>
    <t>28,91</t>
  </si>
  <si>
    <t>BATE-ESTACAS POR GRAVIDADE, POTÊNCIA DE 160 HP, PESO DO MARTELO ATÉ 3 TONELADAS - JUROS. AF_11/2014</t>
  </si>
  <si>
    <t>4,55</t>
  </si>
  <si>
    <t>BATE-ESTACAS POR GRAVIDADE, POTÊNCIA DE 160 HP, PESO DO MARTELO ATÉ 3 TONELADAS - MANUTENÇÃO. AF_11/2014</t>
  </si>
  <si>
    <t>27,14</t>
  </si>
  <si>
    <t>BATE-ESTACAS POR GRAVIDADE, POTÊNCIA DE 160 HP, PESO DO MARTELO ATÉ 3 TONELADAS - MATERIAIS NA OPERAÇÃO. AF_11/2014</t>
  </si>
  <si>
    <t>84,73</t>
  </si>
  <si>
    <t>BETONEIRA CAPACIDADE NOMINAL DE 600 L, CAPACIDADE DE MISTURA 360 L, MOTOR ELÉTRICO TRIFÁSICO POTÊNCIA DE 4 CV, SEM CARREGADOR - DEPRECIAÇÃO. AF_11/2014</t>
  </si>
  <si>
    <t>1,60</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</si>
  <si>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</si>
  <si>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</si>
  <si>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1,75</t>
  </si>
  <si>
    <t>BETONEIRA CAPACIDADE NOMINAL DE 600 L, CAPACIDADE DE MISTURA 360 L, MOTOR ELÉTRICO TRIFÁSICO POTÊNCIA DE 4 CV, SEM CARREGADOR - MATERIAIS NA OPERAÇÃO. AF_11/2014</t>
  </si>
  <si>
    <t>2,02</t>
  </si>
  <si>
    <t>MOTONIVELADORA POTÊNCIA BÁSICA LÍQUIDA (PRIMEIRA MARCHA) 125 HP, PESO BRUTO 13032 KG, LARGURA DA LÂMINA DE 3,7 M - DEPRECIAÇÃO. AF_06/2014</t>
  </si>
  <si>
    <t>49,36</t>
  </si>
  <si>
    <t>MOTONIVELADORA POTÊNCIA BÁSICA LÍQUIDA (PRIMEIRA MARCHA) 125 HP, PESO BRUTO 13032 KG, LARGURA DA LÂMINA DE 3,7 M - JUROS. AF_06/2014</t>
  </si>
  <si>
    <t>8,88</t>
  </si>
  <si>
    <t>FRESADORA DE ASFALTO A FRIO SOBRE RODAS, LARGURA FRESAGEM DE 1,0 M, POTÊNCIA 208 HP - DEPRECIAÇÃO. AF_11/2014</t>
  </si>
  <si>
    <t>135,67</t>
  </si>
  <si>
    <t>FRESADORA DE ASFALTO A FRIO SOBRE RODAS, LARGURA FRESAGEM DE 1,0 M, POTÊNCIA 208 HP - JUROS. AF_11/2014</t>
  </si>
  <si>
    <t>21,49</t>
  </si>
  <si>
    <t>FRESADORA DE ASFALTO A FRIO SOBRE RODAS, LARGURA FRESAGEM DE 1,0 M, POTÊNCIA 208 HP - MANUTENÇÃO. AF_11/2014</t>
  </si>
  <si>
    <t>242,00</t>
  </si>
  <si>
    <t>FRESADORA DE ASFALTO A FRIO SOBRE RODAS, LARGURA FRESAGEM DE 1,0 M, POTÊNCIA 208 HP - MATERIAIS NA OPERAÇÃO. AF_11/2014</t>
  </si>
  <si>
    <t>152,49</t>
  </si>
  <si>
    <t>FRESADORA DE ASFALTO A FRIO SOBRE RODAS, LARGURA FRESAGEM DE 2,0 M, POTÊNCIA 550 HP - DEPRECIAÇÃO. AF_11/2014</t>
  </si>
  <si>
    <t>316,92</t>
  </si>
  <si>
    <t>FRESADORA DE ASFALTO A FRIO SOBRE RODAS, LARGURA FRESAGEM DE 2,0 M, POTÊNCIA 550 HP - JUROS. AF_11/2014</t>
  </si>
  <si>
    <t>50,21</t>
  </si>
  <si>
    <t>FRESADORA DE ASFALTO A FRIO SOBRE RODAS, LARGURA FRESAGEM DE 2,0 M, POTÊNCIA 550 HP - MANUTENÇÃO. AF_11/2014</t>
  </si>
  <si>
    <t>565,30</t>
  </si>
  <si>
    <t>FRESADORA DE ASFALTO A FRIO SOBRE RODAS, LARGURA FRESAGEM DE 2,0 M, POTÊNCIA 550 HP - MATERIAIS NA OPERAÇÃO. AF_11/2014</t>
  </si>
  <si>
    <t>403,27</t>
  </si>
  <si>
    <t>VIBROACABADORA DE ASFALTO SOBRE ESTEIRAS, LARGURA DE PAVIMENTAÇÃO 1,90 M A 5,30 M, POTÊNCIA 105 HP CAPACIDADE 450 T/H - DEPRECIAÇÃO. AF_11/2014</t>
  </si>
  <si>
    <t>97,26</t>
  </si>
  <si>
    <t>VIBROACABADORA DE ASFALTO SOBRE ESTEIRAS, LARGURA DE PAVIMENTAÇÃO 1,90 M A 5,30 M, POTÊNCIA 105 HP CAPACIDADE 450 T/H - JUROS. AF_11/2014</t>
  </si>
  <si>
    <t>17,50</t>
  </si>
  <si>
    <t>RECICLADORA DE ASFALTO A FRIO SOBRE RODAS, LARGURA FRESAGEM DE 2,0 M, POTÊNCIA 422 HP - DEPRECIAÇÃO. AF_11/2014</t>
  </si>
  <si>
    <t>275,38</t>
  </si>
  <si>
    <t>RECICLADORA DE ASFALTO A FRIO SOBRE RODAS, LARGURA FRESAGEM DE 2,0 M, POTÊNCIA 422 HP - JUROS. AF_11/2014</t>
  </si>
  <si>
    <t>43,63</t>
  </si>
  <si>
    <t>RECICLADORA DE ASFALTO A FRIO SOBRE RODAS, LARGURA FRESAGEM DE 2,0 M, POTÊNCIA 422 HP - MANUTENÇÃO. AF_11/2014</t>
  </si>
  <si>
    <t>491,21</t>
  </si>
  <si>
    <t>RECICLADORA DE ASFALTO A FRIO SOBRE RODAS, LARGURA FRESAGEM DE 2,0 M, POTÊNCIA 422 HP - MATERIAIS NA OPERAÇÃO. AF_11/2014</t>
  </si>
  <si>
    <t>343,76</t>
  </si>
  <si>
    <t>VIBROACABADORA DE ASFALTO SOBRE ESTEIRAS, LARGURA DE PAVIMENTAÇÃO 2,13 M A 4,55 M, POTÊNCIA 100 HP, CAPACIDADE 400 T/H - DEPRECIAÇÃO. AF_11/2014</t>
  </si>
  <si>
    <t>79,70</t>
  </si>
  <si>
    <t>VIBROACABADORA DE ASFALTO SOBRE ESTEIRAS, LARGURA DE PAVIMENTAÇÃO 2,13 M A 4,55 M, POTÊNCIA 100 HP, CAPACIDADE 400 T/H - JUROS. AF_11/2014</t>
  </si>
  <si>
    <t>14,34</t>
  </si>
  <si>
    <t>VIBROACABADORA DE ASFALTO SOBRE ESTEIRAS, LARGURA DE PAVIMENTAÇÃO 2,13 M A 4,55 M, POTÊNCIA 100 HP, CAPACIDADE 400 T/H - MANUTENÇÃO. AF_11/2014</t>
  </si>
  <si>
    <t>128,12</t>
  </si>
  <si>
    <t>VIBROACABADORA DE ASFALTO SOBRE ESTEIRAS, LARGURA DE PAVIMENTAÇÃO 2,13 M A 4,55 M, POTÊNCIA 100 HP, CAPACIDADE 400 T/H - MATERIAIS NA OPERAÇÃO. AF_11/2014</t>
  </si>
  <si>
    <t>77,36</t>
  </si>
  <si>
    <t>GUINDAUTO HIDRÁULICO, CAPACIDADE MÁXIMA DE CARGA 6200 KG, MOMENTO MÁXIMO DE CARGA 11,7 TM, ALCANCE MÁXIMO HORIZONTAL 9,70 M, INCLUSIVE CAMINHÃO TOCO PBT 16.000 KG, POTÊNCIA DE 189 CV - DEPRECIAÇÃO. AF_06/2014</t>
  </si>
  <si>
    <t>26,57</t>
  </si>
  <si>
    <t>GUINDAUTO HIDRÁULICO, CAPACIDADE MÁXIMA DE CARGA 6200 KG, MOMENTO MÁXIMO DE CARGA 11,7 TM, ALCANCE MÁXIMO HORIZONTAL 9,70 M, INCLUSIVE CAMINHÃO TOCO PBT 16.000 KG, POTÊNCIA DE 189 CV - JUROS. AF_06/2014</t>
  </si>
  <si>
    <t>4,97</t>
  </si>
  <si>
    <t>GUINDAUTO HIDRÁULICO, CAPACIDADE MÁXIMA DE CARGA 6200 KG, MOMENTO MÁXIMO DE CARGA 11,7 TM, ALCANCE MÁXIMO HORIZONTAL 9,70 M, INCLUSIVE CAMINHÃO TOCO PBT 16.000 KG, POTÊNCIA DE 189 CV - MANUTENÇÃO. AF_06/2014</t>
  </si>
  <si>
    <t>45,02</t>
  </si>
  <si>
    <t>CAMINHÃO TOCO, PBT 16.000 KG, CARGA ÚTIL MÁX. 10.685 KG, DIST. ENTRE EIXOS 4,8 M, POTÊNCIA 189 CV, INCLUSIVE CARROCERIA FIXA ABERTA DE MADEIRA P/ TRANSPORTE GERAL DE CARGA SECA, DIMEN. APROX. 2,5 X 7,00 X 0,50 M - DEPRECIAÇÃO. AF_06/2014</t>
  </si>
  <si>
    <t>20,58</t>
  </si>
  <si>
    <t>CAMINHÃO TOCO, PBT 16.000 KG, CARGA ÚTIL MÁX. 10.685 KG, DIST. ENTRE EIXOS 4,8 M, POTÊNCIA 189 CV, INCLUSIVE CARROCERIA FIXA ABERTA DE MADEIRA P/ TRANSPORTE GERAL DE CARGA SECA, DIMEN. APROX. 2,5 X 7,00 X 0,50 M - JUROS. AF_06/2014</t>
  </si>
  <si>
    <t>4,18</t>
  </si>
  <si>
    <t>CAMINHÃO TOCO, PBT 16.000 KG, CARGA ÚTIL MÁX. 10.685 KG, DIST. ENTRE EIXOS 4,8 M, POTÊNCIA 189 CV, INCLUSIVE CARROCERIA FIXA ABERTA DE MADEIRA P/ TRANSPORTE GERAL DE CARGA SECA, DIMEN. APROX. 2,5 X 7,00 X 0,50 M - IMPOSTOS E SEGUROS. AF_06/2014</t>
  </si>
  <si>
    <t>3,30</t>
  </si>
  <si>
    <t>GUINDASTE HIDRÁULICO AUTOPROPELIDO, COM LANÇA TELESCÓPICA 28,80 M, CAPACIDADE MÁXIMA 30 T, POTÊNCIA 97 KW, TRAÇÃO 4 X 4 - DEPRECIAÇÃO. AF_11/2014</t>
  </si>
  <si>
    <t>50,32</t>
  </si>
  <si>
    <t>GUINDASTE HIDRÁULICO AUTOPROPELIDO, COM LANÇA TELESCÓPICA 28,80 M, CAPACIDADE MÁXIMA 30 T, POTÊNCIA 97 KW, TRAÇÃO 4 X 4 - JUROS. AF_11/2014</t>
  </si>
  <si>
    <t>9,05</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</si>
  <si>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</si>
  <si>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</si>
  <si>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80,90</t>
  </si>
  <si>
    <t>GUINDASTE HIDRÁULICO AUTOPROPELIDO, COM LANÇA TELESCÓPICA 28,80 M, CAPACIDADE MÁXIMA 30 T, POTÊNCIA 97 KW, TRAÇÃO 4 X 4 - MATERIAIS NA OPERAÇÃO. AF_11/2014</t>
  </si>
  <si>
    <t>26,48</t>
  </si>
  <si>
    <t>BETONEIRA CAPACIDADE NOMINAL DE 600 L, CAPACIDADE DE MISTURA 440 L, MOTOR A DIESEL POTÊNCIA 10 CV, COM CARREGADOR - DEPRECIAÇÃO. AF_11/2014</t>
  </si>
  <si>
    <t>1,94</t>
  </si>
  <si>
    <t>BETONEIRA CAPACIDADE NOMINAL DE 600 L, CAPACIDADE DE MISTURA 440 L, MOTOR A DIESEL POTÊNCIA 10 CV, COM CARREGADOR - JUROS. AF_11/2014</t>
  </si>
  <si>
    <t>0,23</t>
  </si>
  <si>
    <t>BETONEIRA CAPACIDADE NOMINAL DE 600 L, CAPACIDADE DE MISTURA 440 L, MOTOR A DIESEL POTÊNCIA 10 CV, COM CARREGADOR - MANUTENÇÃO. AF_11/2014</t>
  </si>
  <si>
    <t>2,43</t>
  </si>
  <si>
    <t>BETONEIRA CAPACIDADE NOMINAL DE 600 L, CAPACIDADE DE MISTURA 440 L, MOTOR A DIESEL POTÊNCIA 10 CV, COM CARREGADOR - MATERIAIS NA OPERAÇÃO. AF_11/2014</t>
  </si>
  <si>
    <t>7,64</t>
  </si>
  <si>
    <t>ROLO COMPACTADOR VIBRATÓRIO TANDEM AÇO LISO, POTÊNCIA 58 HP, PESO SEM/COM LASTRO 6,5 / 9,4 T, LARGURA DE TRABALHO 1,2 M - DEPRECIAÇÃO. AF_06/2014</t>
  </si>
  <si>
    <t>41,77</t>
  </si>
  <si>
    <t>ROLO COMPACTADOR VIBRATÓRIO TANDEM AÇO LISO, POTÊNCIA 58 HP, PESO SEM/COM LASTRO 6,5 / 9,4 T, LARGURA DE TRABALHO 1,2 M - JUROS. AF_06/2014</t>
  </si>
  <si>
    <t>5,79</t>
  </si>
  <si>
    <t>CAMINHÃO BASCULANTE 14 M3, COM CAVALO MECÂNICO DE CAPACIDADE MÁXIMA DE TRAÇÃO COMBINADO DE 36000 KG, POTÊNCIA 286 CV, INCLUSIVE SEMIREBOQUE COM CAÇAMBA METÁLICA - DEPRECIAÇÃO. AF_12/2014</t>
  </si>
  <si>
    <t>40,30</t>
  </si>
  <si>
    <t>CAMINHÃO BASCULANTE 14 M3, COM CAVALO MECÂNICO DE CAPACIDADE MÁXIMA DE TRAÇÃO COMBINADO DE 36000 KG, POTÊNCIA 286 CV, INCLUSIVE SEMIREBOQUE COM CAÇAMBA METÁLICA - JUROS. AF_12/2014</t>
  </si>
  <si>
    <t>7,27</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</si>
  <si>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</si>
  <si>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</si>
  <si>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69,21</t>
  </si>
  <si>
    <t>CAMINHÃO BASCULANTE 14 M3, COM CAVALO MECÂNICO DE CAPACIDADE MÁXIMA DE TRAÇÃO COMBINADO DE 36000 KG, POTÊNCIA 286 CV, INCLUSIVE SEMIREBOQUE COM CAÇAMBA METÁLICA - MATERIAIS NA OPERAÇÃO. AF_12/2014</t>
  </si>
  <si>
    <t>160,90</t>
  </si>
  <si>
    <t>CAMINHÃO BASCULANTE 18 M3, COM CAVALO MECÂNICO DE CAPACIDADE MÁXIMA DE TRAÇÃO COMBINADO DE 45000 KG, POTÊNCIA 330 CV, INCLUSIVE SEMIREBOQUE COM CAÇAMBA METÁLICA - DEPRECIAÇÃO. AF_12/2014</t>
  </si>
  <si>
    <t>43,04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</si>
  <si>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</si>
  <si>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</si>
  <si>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6,06</t>
  </si>
  <si>
    <t>CAMINHÃO BASCULANTE 18 M3, COM CAVALO MECÂNICO DE CAPACIDADE MÁXIMA DE TRAÇÃO COMBINADO DE 45000 KG, POTÊNCIA 330 CV, INCLUSIVE SEMIREBOQUE COM CAÇAMBA METÁLICA - MANUTENÇÃO. AF_12/2014</t>
  </si>
  <si>
    <t>73,22</t>
  </si>
  <si>
    <t>CAMINHÃO BASCULANTE 18 M3, COM CAVALO MECÂNICO DE CAPACIDADE MÁXIMA DE TRAÇÃO COMBINADO DE 45000 KG, POTÊNCIA 330 CV, INCLUSIVE SEMIREBOQUE COM CAÇAMBA METÁLICA - MATERIAIS NA OPERAÇÃO. AF_12/2014</t>
  </si>
  <si>
    <t>185,64</t>
  </si>
  <si>
    <t>VIBRADOR DE IMERSÃO, DIÂMETRO DE PONTEIRA 45MM, MOTOR ELÉTRICO TRIFÁSICO POTÊNCIA DE 2 CV - DEPRECIAÇÃO. AF_06/2015</t>
  </si>
  <si>
    <t>0,45</t>
  </si>
  <si>
    <t>VIBRADOR DE IMERSÃO, DIÂMETRO DE PONTEIRA 45MM, MOTOR ELÉTRICO TRIFÁSICO POTÊNCIA DE 2 CV - JUROS. AF_06/2015</t>
  </si>
  <si>
    <t>VIBRADOR DE IMERSÃO, DIÂMETRO DE PONTEIRA 45MM, MOTOR ELÉTRICO TRIFÁSICO POTÊNCIA DE 2 CV - MANUTENÇÃO. AF_06/2015</t>
  </si>
  <si>
    <t>0,35</t>
  </si>
  <si>
    <t>VIBRADOR DE IMERSÃO, DIÂMETRO DE PONTEIRA 45MM, MOTOR ELÉTRICO TRIFÁSICO POTÊNCIA DE 2 CV - MATERIAIS NA OPERAÇÃO. AF_06/2015</t>
  </si>
  <si>
    <t>0,42</t>
  </si>
  <si>
    <t>PERFURATRIZ MANUAL, TORQUE MÁXIMO 83 N.M, POTÊNCIA 5 CV, COM DIÂMETRO MÁXIMO 4" - DEPRECIAÇÃO. AF_06/2015</t>
  </si>
  <si>
    <t>PERFURATRIZ MANUAL, TORQUE MÁXIMO 83 N.M, POTÊNCIA 5 CV, COM DIÂMETRO MÁXIMO 4" - JUROS. AF_06/2015</t>
  </si>
  <si>
    <t>0,25</t>
  </si>
  <si>
    <t>PERFURATRIZ MANUAL, TORQUE MÁXIMO 83 N.M, POTÊNCIA 5 CV, COM DIÂMETRO MÁXIMO 4" - MANUTENÇÃO. AF_06/2015</t>
  </si>
  <si>
    <t>2,72</t>
  </si>
  <si>
    <t>PERFURATRIZ MANUAL, TORQUE MÁXIMO 83 N.M, POTÊNCIA 5 CV, COM DIÂMETRO MÁXIMO 4" - MATERIAIS NA OPERAÇÃO. AF_06/2015</t>
  </si>
  <si>
    <t>PERFURATRIZ SOBRE ESTEIRA, TORQUE MÁXIMO 600 KGF, PESO MÉDIO 1000 KG, POTÊNCIA 20 HP, DIÂMETRO MÁXIMO 10" - DEPRECIAÇÃO. AF_06/2015</t>
  </si>
  <si>
    <t>49,89</t>
  </si>
  <si>
    <t>PERFURATRIZ SOBRE ESTEIRA, TORQUE MÁXIMO 600 KGF, PESO MÉDIO 1000 KG, POTÊNCIA 20 HP, DIÂMETRO MÁXIMO 10" - JUROS. AF_06/2015</t>
  </si>
  <si>
    <t>6,83</t>
  </si>
  <si>
    <t>PERFURATRIZ SOBRE ESTEIRA, TORQUE MÁXIMO 600 KGF, PESO MÉDIO 1000 KG, POTÊNCIA 20 HP, DIÂMETRO MÁXIMO 10" - MANUTENÇÃO. AF_06/2015</t>
  </si>
  <si>
    <t>62,44</t>
  </si>
  <si>
    <t>PERFURATRIZ SOBRE ESTEIRA, TORQUE MÁXIMO 600 KGF, PESO MÉDIO 1000 KG, POTÊNCIA 20 HP, DIÂMETRO MÁXIMO 10" - MATERIAIS NA OPERAÇÃO. AF_06/2015</t>
  </si>
  <si>
    <t>1,20</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</si>
  <si>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</si>
  <si>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</si>
  <si>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</si>
  <si>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5,40</t>
  </si>
  <si>
    <t>MISTURADOR DUPLO HORIZONTAL DE ALTA TURBULÊNCIA, CAPACIDADE / VOLUME 2 X 500 LITROS, MOTORES ELÉTRICOS MÍNIMO 5 CV CADA, PARA NATA CIMENTO, ARGAMASSA E OUTROS - MATERIAIS NA OPERAÇÃO. AF_06/2015</t>
  </si>
  <si>
    <t>5,07</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</si>
  <si>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</si>
  <si>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</si>
  <si>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0,87</t>
  </si>
  <si>
    <t>BOMBA TRIPLEX, PARA INJEÇÃO DE NATA DE CIMENTO, VAZÃO MÁXIMA DE 100 LITROS/MINUTO, PRESSÃO MÁXIMA DE 70 BAR - MANUTENÇÃO. AF_06/2015</t>
  </si>
  <si>
    <t>8,06</t>
  </si>
  <si>
    <t>BOMBA TRIPLEX, PARA INJEÇÃO DE NATA DE CIMENTO, VAZÃO MÁXIMA DE 100 LITROS/MINUTO, PRESSÃO MÁXIMA DE 70 BAR - MATERIAIS NA OPERAÇÃO. AF_06/2015</t>
  </si>
  <si>
    <t>11,46</t>
  </si>
  <si>
    <t>BOMBA CENTRÍFUGA MONOESTÁGIO COM MOTOR ELÉTRICO MONOFÁSICO, POTÊNCIA 15 HP, DIÂMETRO DO ROTOR 173 MM, HM/Q = 30 MCA / 90 M3/H A 45 MCA / 55 M3/H - DEPRECIAÇÃO. AF_06/2015</t>
  </si>
  <si>
    <t>0,94</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</si>
  <si>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</si>
  <si>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</si>
  <si>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1,03</t>
  </si>
  <si>
    <t>BOMBA CENTRÍFUGA MONOESTÁGIO COM MOTOR ELÉTRICO MONOFÁSICO, POTÊNCIA 15 HP, DIÂMETRO DO ROTOR 173 MM, HM/Q = 30 MCA / 90 M3/H A 45 MCA / 55 M3/H - MATERIAIS NA OPERAÇÃO. AF_06/2015</t>
  </si>
  <si>
    <t>7,89</t>
  </si>
  <si>
    <t>BOMBA DE PROJEÇÃO DE CONCRETO SECO, POTÊNCIA 10 CV, VAZÃO 3 M3/H - DEPRECIAÇÃO. AF_06/2015</t>
  </si>
  <si>
    <t>4,79</t>
  </si>
  <si>
    <t>BOMBA DE PROJEÇÃO DE CONCRETO SECO, POTÊNCIA 10 CV, VAZÃO 3 M3/H - JUROS. AF_06/2015</t>
  </si>
  <si>
    <t>0,56</t>
  </si>
  <si>
    <t>BOMBA DE PROJEÇÃO DE CONCRETO SECO, POTÊNCIA 10 CV, VAZÃO 3 M3/H - MANUTENÇÃO. AF_06/2015</t>
  </si>
  <si>
    <t>5,24</t>
  </si>
  <si>
    <t>BOMBA DE PROJEÇÃO DE CONCRETO SECO, POTÊNCIA 10 CV, VAZÃO 3 M3/H - MATERIAIS NA OPERAÇÃO. AF_06/2015</t>
  </si>
  <si>
    <t>5,19</t>
  </si>
  <si>
    <t>BOMBA DE PROJEÇÃO DE CONCRETO SECO, POTÊNCIA 10 CV, VAZÃO 6 M3/H - DEPRECIAÇÃO. AF_06/2015</t>
  </si>
  <si>
    <t>BOMBA DE PROJEÇÃO DE CONCRETO SECO, POTÊNCIA 10 CV, VAZÃO 6 M3/H - JUROS. AF_06/2015</t>
  </si>
  <si>
    <t>0,61</t>
  </si>
  <si>
    <t>BOMBA DE PROJEÇÃO DE CONCRETO SECO, POTÊNCIA 10 CV, VAZÃO 6 M3/H - MANUTENÇÃO. AF_06/2015</t>
  </si>
  <si>
    <t>5,62</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</si>
  <si>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</si>
  <si>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</si>
  <si>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7,19</t>
  </si>
  <si>
    <t>PROJETOR PNEUMÁTICO DE ARGAMASSA PARA CHAPISCO E REBOCO COM RECIPIENTE ACOPLADO, TIPO CANEQUINHA, COM COMPRESSOR DE AR REBOCÁVEL VAZÃO 89 PCM E MOTOR DIESEL DE 20 CV - JUROS. AF_06/2015</t>
  </si>
  <si>
    <t>0,99</t>
  </si>
  <si>
    <t>PROJETOR PNEUMÁTICO DE ARGAMASSA PARA CHAPISCO E REBOCO COM RECIPIENTE ACOPLADO, TIPO CANEQUINHA, COM COMPRESSOR DE AR REBOCÁVEL VAZÃO 89 PCM E MOTOR DIESEL DE 20 CV - MANUTENÇÃO. AF_06/2015</t>
  </si>
  <si>
    <t>8,99</t>
  </si>
  <si>
    <t>PROJETOR PNEUMÁTICO DE ARGAMASSA PARA CHAPISCO E REBOCO COM RECIPIENTE ACOPLADO, TIPO CANEQUINHA, COM COMPRESSOR DE AR REBOCÁVEL VAZÃO 89 PCM E MOTOR DIESEL DE 20 CV - MATERIAIS NA OPERAÇÃO. AF_06/2015</t>
  </si>
  <si>
    <t>13,65</t>
  </si>
  <si>
    <t>PERFURATRIZ COM TORRE METÁLICA PARA EXECUÇÃO DE ESTACA HÉLICE CONTÍNUA, PROFUNDIDADE MÁXIMA DE 30 M, DIÂMETRO MÁXIMO DE 800 MM, POTÊNCIA INSTALADA DE 268 HP, MESA ROTATIVA COM TORQUE MÁXIMO DE 170 KNM - DEPRECIAÇÃO. AF_06/2015</t>
  </si>
  <si>
    <t>228,98</t>
  </si>
  <si>
    <t>PERFURATRIZ COM TORRE METÁLICA PARA EXECUÇÃO DE ESTACA HÉLICE CONTÍNUA, PROFUNDIDADE MÁXIMA DE 30 M, DIÂMETRO MÁXIMO DE 800 MM, POTÊNCIA INSTALADA DE 268 HP, MESA ROTATIVA COM TORQUE MÁXIMO DE 170 KNM - JUROS. AF_06/2015</t>
  </si>
  <si>
    <t>31,79</t>
  </si>
  <si>
    <t>PERFURATRIZ COM TORRE METÁLICA PARA EXECUÇÃO DE ESTACA HÉLICE CONTÍNUA, PROFUNDIDADE MÁXIMA DE 30 M, DIÂMETRO MÁXIMO DE 800 MM, POTÊNCIA INSTALADA DE 268 HP, MESA ROTATIVA COM TORQUE MÁXIMO DE 170 KNM - MANUTENÇÃO. AF_06/2015</t>
  </si>
  <si>
    <t>286,55</t>
  </si>
  <si>
    <t>PERFURATRIZ COM TORRE METÁLICA PARA EXECUÇÃO DE ESTACA HÉLICE CONTÍNUA, PROFUNDIDADE MÁXIMA DE 30 M, DIÂMETRO MÁXIMO DE 800 MM, POTÊNCIA INSTALADA DE 268 HP, MESA ROTATIVA COM TORQUE MÁXIMO DE 170 KNM - MATERIAIS NA OPERAÇÃO. AF_06/2015</t>
  </si>
  <si>
    <t>109,14</t>
  </si>
  <si>
    <t>PERFURATRIZ HIDRÁULICA SOBRE CAMINHÃO COM TRADO CURTO ACOPLADO, PROFUNDIDADE MÁXIMA DE 20 M, DIÂMETRO MÁXIMO DE 1500 MM, POTÊNCIA INSTALADA DE 137 HP, MESA ROTATIVA COM TORQUE MÁXIMO DE 30 KNM - DEPRECIAÇÃO. AF_06/2015</t>
  </si>
  <si>
    <t>109,67</t>
  </si>
  <si>
    <t>PERFURATRIZ HIDRÁULICA SOBRE CAMINHÃO COM TRADO CURTO ACOPLADO, PROFUNDIDADE MÁXIMA DE 20 M, DIÂMETRO MÁXIMO DE 1500 MM, POTÊNCIA INSTALADA DE 137 HP, MESA ROTATIVA COM TORQUE MÁXIMO DE 30 KNM - JUROS. AF_06/2015</t>
  </si>
  <si>
    <t>16,83</t>
  </si>
  <si>
    <t>PERFURATRIZ HIDRÁULICA SOBRE CAMINHÃO COM TRADO CURTO ACOPLADO, PROFUNDIDADE MÁXIMA DE 20 M, DIÂMETRO MÁXIMO DE 1500 MM, POTÊNCIA INSTALADA DE 137 HP, MESA ROTATIVA COM TORQUE MÁXIMO DE 30 KNM - MANUTENÇÃO. AF_06/2015</t>
  </si>
  <si>
    <t>151,33</t>
  </si>
  <si>
    <t>PERFURATRIZ HIDRÁULICA SOBRE CAMINHÃO COM TRADO CURTO ACOPLADO, PROFUNDIDADE MÁXIMA DE 20 M, DIÂMETRO MÁXIMO DE 1500 MM, POTÊNCIA INSTALADA DE 137 HP, MESA ROTATIVA COM TORQUE MÁXIMO DE 30 KNM - MATERIAIS NA OPERAÇÃO. AF_06/2015</t>
  </si>
  <si>
    <t>83,70</t>
  </si>
  <si>
    <t>MANIPULADOR TELESCÓPICO, POTÊNCIA DE 85 HP, CAPACIDADE DE CARGA DE 3.500 KG, ALTURA MÁXIMA DE ELEVAÇÃO DE 12,3 M - DEPRECIAÇÃO. AF_06/2015</t>
  </si>
  <si>
    <t>33,28</t>
  </si>
  <si>
    <t>MANIPULADOR TELESCÓPICO, POTÊNCIA DE 85 HP, CAPACIDADE DE CARGA DE 3.500 KG, ALTURA MÁXIMA DE ELEVAÇÃO DE 12,3 M - JUROS. AF_06/2015</t>
  </si>
  <si>
    <t>3,95</t>
  </si>
  <si>
    <t>MANIPULADOR TELESCÓPICO, POTÊNCIA DE 85 HP, CAPACIDADE DE CARGA DE 3.500 KG, ALTURA MÁXIMA DE ELEVAÇÃO DE 12,3 M - MANUTENÇÃO. AF_06/2015</t>
  </si>
  <si>
    <t>36,40</t>
  </si>
  <si>
    <t>MANIPULADOR TELESCÓPICO, POTÊNCIA DE 85 HP, CAPACIDADE DE CARGA DE 3.500 KG, ALTURA MÁXIMA DE ELEVAÇÃO DE 12,3 M - MATERIAIS NA OPERAÇÃO. AF_06/2015</t>
  </si>
  <si>
    <t>51,92</t>
  </si>
  <si>
    <t>MINICARREGADEIRA SOBRE RODAS, POTÊNCIA LÍQUIDA DE 47 HP, CAPACIDADE NOMINAL DE OPERAÇÃO DE 646 KG - DEPRECIAÇÃO. AF_06/2015</t>
  </si>
  <si>
    <t>MINICARREGADEIRA SOBRE RODAS, POTÊNCIA LÍQUIDA DE 47 HP, CAPACIDADE NOMINAL DE OPERAÇÃO DE 646 KG - JUROS. AF_06/2015</t>
  </si>
  <si>
    <t>2,22</t>
  </si>
  <si>
    <t>MINICARREGADEIRA SOBRE RODAS, POTÊNCIA LÍQUIDA DE 47 HP, CAPACIDADE NOMINAL DE OPERAÇÃO DE 646 KG - MANUTENÇÃO. AF_06/2015</t>
  </si>
  <si>
    <t>27,50</t>
  </si>
  <si>
    <t>MINICARREGADEIRA SOBRE RODAS, POTÊNCIA LÍQUIDA DE 47 HP, CAPACIDADE NOMINAL DE OPERAÇÃO DE 646 KG - MATERIAIS NA OPERAÇÃO. AF_06/2015</t>
  </si>
  <si>
    <t>36,36</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</si>
  <si>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</si>
  <si>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</si>
  <si>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0,74</t>
  </si>
  <si>
    <t>COMPRESSOR DE AR REBOCÁVEL, VAZÃO 89 PCM, PRESSÃO EFETIVA DE TRABALHO 102 PSI, MOTOR DIESEL, POTÊNCIA 20 CV - DEPRECIAÇÃO. AF_06/2015</t>
  </si>
  <si>
    <t>7,14</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</si>
  <si>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</si>
  <si>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</si>
  <si>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8,94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</si>
  <si>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</si>
  <si>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</si>
  <si>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7,16</t>
  </si>
  <si>
    <t>COMPRESSOR DE AR REBOCAVEL, VAZÃO 250 PCM, PRESSAO DE TRABALHO 102 PSI, MOTOR A DIESEL POTÊNCIA 81 CV - JUROS. AF_06/2015</t>
  </si>
  <si>
    <t>COMPRESSOR DE AR REBOCAVEL, VAZÃO 250 PCM, PRESSAO DE TRABALHO 102 PSI, MOTOR A DIESEL POTÊNCIA 81 CV - MANUTENÇÃO. AF_06/2015</t>
  </si>
  <si>
    <t>8,97</t>
  </si>
  <si>
    <t>COMPRESSOR DE AR REBOCAVEL, VAZÃO 250 PCM, PRESSAO DE TRABALHO 102 PSI, MOTOR A DIESEL POTÊNCIA 81 CV - MATERIAIS NA OPERAÇÃO. AF_06/2015</t>
  </si>
  <si>
    <t>55,30</t>
  </si>
  <si>
    <t>COMPRESSOR DE AR REBOCÁVEL, VAZÃO 748 PCM, PRESSÃO EFETIVA DE TRABALHO 102 PSI, MOTOR DIESEL, POTÊNCIA 210 CV - DEPRECIAÇÃO. AF_06/2015</t>
  </si>
  <si>
    <t>18,19</t>
  </si>
  <si>
    <t>COMPRESSOR DE AR REBOCÁVEL, VAZÃO 748 PCM, PRESSÃO EFETIVA DE TRABALHO 102 PSI, MOTOR DIESEL, POTÊNCIA 210 CV - JUROS. AF_06/2015</t>
  </si>
  <si>
    <t>2,52</t>
  </si>
  <si>
    <t>COMPRESSOR DE AR REBOCÁVEL, VAZÃO 748 PCM, PRESSÃO EFETIVA DE TRABALHO 102 PSI, MOTOR DIESEL, POTÊNCIA 210 CV - MANUTENÇÃO. AF_06/2015</t>
  </si>
  <si>
    <t>22,77</t>
  </si>
  <si>
    <t>COMPRESSOR DE AR REBOCÁVEL, VAZÃO 748 PCM, PRESSÃO EFETIVA DE TRABALHO 102 PSI, MOTOR DIESEL, POTÊNCIA 210 CV - MATERIAIS NA OPERAÇÃO. AF_06/2015</t>
  </si>
  <si>
    <t>143,48</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</si>
  <si>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</si>
  <si>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</si>
  <si>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</si>
  <si>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</si>
  <si>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75,12</t>
  </si>
  <si>
    <t>PERFURATRIZ HIDRÁULICA SOBRE CAMINHÃO COM TRADO CURTO ACOPLADO, PROFUNDIDADE MÁXIMA DE 20 M, DIÂMETRO MÁXIMO DE 1500 MM, POTÊNCIA INSTALADA DE 137 HP, MESA ROTATIVA COM TORQUE MÁXIMO DE 30 KNM - IMPOSTOS E SEGUROS. AF_06/2015</t>
  </si>
  <si>
    <t>13,23</t>
  </si>
  <si>
    <t>CAMINHÃO TRUCADO (C/ TERCEIRO EIXO) ELETRÔNICO - POTÊNCIA 231CV - PBT = 22000KG - DIST. ENTRE EIXOS 5170 MM - INCLUI CARROCERIA FIXA ABERTA DE MADEIRA - DEPRECIAÇÃO. AF_06/2015</t>
  </si>
  <si>
    <t>24,15</t>
  </si>
  <si>
    <t>CAMINHÃO TRUCADO (C/ TERCEIRO EIXO) ELETRÔNICO - POTÊNCIA 231CV - PBT = 22000KG - DIST. ENTRE EIXOS 5170 MM - INCLUI CARROCERIA FIXA ABERTA DE MADEIRA - JUROS. AF_06/2015</t>
  </si>
  <si>
    <t>4,94</t>
  </si>
  <si>
    <t>CAMINHÃO TRUCADO (C/ TERCEIRO EIXO) ELETRÔNICO - POTÊNCIA 231CV - PBT = 22000KG - DIST. ENTRE EIXOS 5170 MM - INCLUI CARROCERIA FIXA ABERTA DE MADEIRA - IMPOSTOS E SEGUROS. AF_06/2015</t>
  </si>
  <si>
    <t>3,91</t>
  </si>
  <si>
    <t>CAMINHÃO TRUCADO (C/ TERCEIRO EIXO) ELETRÔNICO - POTÊNCIA 231CV - PBT = 22000KG - DIST. ENTRE EIXOS 5170 MM - INCLUI CARROCERIA FIXA ABERTA DE MADEIRA - MANUTENÇÃO. AF_06/2015</t>
  </si>
  <si>
    <t>44,29</t>
  </si>
  <si>
    <t>CAMINHÃO TRUCADO (C/ TERCEIRO EIXO) ELETRÔNICO - POTÊNCIA 231CV - PBT = 22000KG - DIST. ENTRE EIXOS 5170 MM - INCLUI CARROCERIA FIXA ABERTA DE MADEIRA - MATERIAIS NA OPERAÇÃO. AF_06/2015</t>
  </si>
  <si>
    <t>133,87</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</si>
  <si>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</si>
  <si>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</si>
  <si>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</si>
  <si>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</si>
  <si>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</si>
  <si>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</si>
  <si>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0,08</t>
  </si>
  <si>
    <t>CORTADORA DE PISO COM MOTOR 4 TEMPOS A GASOLINA, POTÊNCIA DE 13 HP, COM DISCO DE CORTE DIAMANTADO SEGMENTADO PARA CONCRETO, DIÂMETRO DE 350 MM, FURO DE 1" (14 X 1") - MANUTENÇÃO. AF_08/2015</t>
  </si>
  <si>
    <t>0,92</t>
  </si>
  <si>
    <t>CORTADORA DE PISO COM MOTOR 4 TEMPOS A GASOLINA, POTÊNCIA DE 13 HP, COM DISCO DE CORTE DIAMANTADO SEGMENTADO PARA CONCRETO, DIÂMETRO DE 350 MM, FURO DE 1" (14 X 1") - MATERIAIS NA OPERAÇÃO. AF_08/2015</t>
  </si>
  <si>
    <t>7,42</t>
  </si>
  <si>
    <t>CAMINHÃO TOCO, PESO BRUTO TOTAL 14.300 KG, CARGA ÚTIL MÁXIMA 9590 KG, DISTÂNCIA ENTRE EIXOS 4,76 M, POTÊNCIA 185 CV (NÃO INCLUI CARROCERIA) - DEPRECIAÇÃO. AF_06/2014</t>
  </si>
  <si>
    <t>17,20</t>
  </si>
  <si>
    <t>CAMINHÃO TOCO, PESO BRUTO TOTAL 14.300 KG, CARGA ÚTIL MÁXIMA 9590 KG, DISTÂNCIA ENTRE EIXOS 4,76 M, POTÊNCIA 185 CV (NÃO INCLUI CARROCERIA) - JUROS. AF_06/2014</t>
  </si>
  <si>
    <t>3,61</t>
  </si>
  <si>
    <t>CAMINHÃO TOCO, PESO BRUTO TOTAL 14.300 KG, CARGA ÚTIL MÁXIMA 9590 KG, DISTÂNCIA ENTRE EIXOS 4,76 M, POTÊNCIA 185 CV (NÃO INCLUI CARROCERIA) - IMPOSTOS E SEGUROS. AF_06/2014</t>
  </si>
  <si>
    <t>2,85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</si>
  <si>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</si>
  <si>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</si>
  <si>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4,05</t>
  </si>
  <si>
    <t>CAMINHÃO PIPA 6.000 L, PESO BRUTO TOTAL 13.000 KG, DISTÂNCIA ENTRE EIXOS 4,80 M, POTÊNCIA 189 CV INCLUSIVE TANQUE DE AÇO PARA TRANSPORTE DE ÁGUA, CAPACIDADE 6 M3 - IMPOSTOS E SEGUROS. AF_06/2014</t>
  </si>
  <si>
    <t>3,20</t>
  </si>
  <si>
    <t>CAMINHÃO BASCULANTE 6 M3, PESO BRUTO TOTAL 16.000 KG, CARGA ÚTIL MÁXIMA 13.071 KG, DISTÂNCIA ENTRE EIXOS 4,80 M, POTÊNCIA 230 CV INCLUSIVE CAÇAMBA METÁLICA - DEPRECIAÇÃO. AF_06/2014</t>
  </si>
  <si>
    <t>21,61</t>
  </si>
  <si>
    <t>CAMINHÃO BASCULANTE 6 M3, PESO BRUTO TOTAL 16.000 KG, CARGA ÚTIL MÁXIMA 13.071 KG, DISTÂNCIA ENTRE EIXOS 4,80 M, POTÊNCIA 230 CV INCLUSIVE CAÇAMBA METÁLICA - JUROS. AF_06/2014</t>
  </si>
  <si>
    <t>4,23</t>
  </si>
  <si>
    <t>CAMINHÃO BASCULANTE 6 M3, PESO BRUTO TOTAL 16.000 KG, CARGA ÚTIL MÁXIMA 13.071 KG, DISTÂNCIA ENTRE EIXOS 4,80 M, POTÊNCIA 230 CV INCLUSIVE CAÇAMBA METÁLICA - IMPOSTOS E SEGUROS. AF_06/2014</t>
  </si>
  <si>
    <t>3,35</t>
  </si>
  <si>
    <t>CAMINHÃO TOCO, PESO BRUTO TOTAL 16.000 KG, CARGA ÚTIL MÁXIMA DE 10.685 KG, DISTÂNCIA ENTRE EIXOS 4,80 M, POTÊNCIA 189 CV EXCLUSIVE CARROCERIA - DEPRECIAÇÃO. AF_06/2014</t>
  </si>
  <si>
    <t>18,88</t>
  </si>
  <si>
    <t>CAMINHÃO TOCO, PESO BRUTO TOTAL 16.000 KG, CARGA ÚTIL MÁXIMA DE 10.685 KG, DISTÂNCIA ENTRE EIXOS 4,80 M, POTÊNCIA 189 CV EXCLUSIVE CARROCERIA - JUROS. AF_06/2014</t>
  </si>
  <si>
    <t>3,96</t>
  </si>
  <si>
    <t>CAMINHÃO TOCO, PESO BRUTO TOTAL 16.000 KG, CARGA ÚTIL MÁXIMA DE 10.685 KG, DISTÂNCIA ENTRE EIXOS 4,80 M, POTÊNCIA 189 CV EXCLUSIVE CARROCERIA - IMPOSTOS E SEGUROS. AF_06/2014</t>
  </si>
  <si>
    <t>3,13</t>
  </si>
  <si>
    <t>CAMINHÃO BASCULANTE 10 M3, TRUCADO CABINE SIMPLES, PESO BRUTO TOTAL 23.000 KG, CARGA ÚTIL MÁXIMA 15.935 KG, DISTÂNCIA ENTRE EIXOS 4,80 M, POTÊNCIA 230 CV INCLUSIVE CAÇAMBA METÁLICA - DEPRECIAÇÃO. AF_06/2014</t>
  </si>
  <si>
    <t>28,45</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</si>
  <si>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</si>
  <si>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</si>
  <si>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4,41</t>
  </si>
  <si>
    <t>CAMINHÃO BASCULANTE 10 M3, TRUCADO CABINE SIMPLES, PESO BRUTO TOTAL 23.000 KG, CARGA ÚTIL MÁXIMA 15.935 KG, DISTÂNCIA ENTRE EIXOS 4,80 M, POTÊNCIA 230 CV INCLUSIVE CAÇAMBA METÁLICA - MANUTENÇÃO. AF_06/2014</t>
  </si>
  <si>
    <t>51,19</t>
  </si>
  <si>
    <t>CAMINHÃO BASCULANTE 10 M3, TRUCADO CABINE SIMPLES, PESO BRUTO TOTAL 23.000 KG, CARGA ÚTIL MÁXIMA 15.935 KG, DISTÂNCIA ENTRE EIXOS 4,80 M, POTÊNCIA 230 CV INCLUSIVE CAÇAMBA METÁLICA - MATERIAIS NA OPERAÇÃO. AF_06/2014</t>
  </si>
  <si>
    <t>129,40</t>
  </si>
  <si>
    <t>CAMINHÃO TOCO, PBT 14.300 KG, CARGA ÚTIL MÁX. 9.710 KG, DIST. ENTRE EIXOS 3,56 M, POTÊNCIA 185 CV, INCLUSIVE CARROCERIA FIXA ABERTA DE MADEIRA P/ TRANSPORTE GERAL DE CARGA SECA, DIMEN. APROX. 2,50 X 6,50 X 0,50 M - DEPRECIAÇÃO. AF_06/2014</t>
  </si>
  <si>
    <t>18,78</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</si>
  <si>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</si>
  <si>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</si>
  <si>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3,01</t>
  </si>
  <si>
    <t>CAMINHÃO PIPA 10.000 L TRUCADO, PESO BRUTO TOTAL 23.000 KG, CARGA ÚTIL MÁXIMA 15.935 KG, DISTÂNCIA ENTRE EIXOS 4,8 M, POTÊNCIA 230 CV, INCLUSIVE TANQUE DE AÇO PARA TRANSPORTE DE ÁGUA - DEPRECIAÇÃO. AF_06/2014</t>
  </si>
  <si>
    <t>28,89</t>
  </si>
  <si>
    <t>CAMINHÃO PIPA 10.000 L TRUCADO, PESO BRUTO TOTAL 23.000 KG, CARGA ÚTIL MÁXIMA 15.935 KG, DISTÂNCIA ENTRE EIXOS 4,8 M, POTÊNCIA 230 CV, INCLUSIVE TANQUE DE AÇO PARA TRANSPORTE DE ÁGUA - JUROS. AF_06/2014</t>
  </si>
  <si>
    <t>5,66</t>
  </si>
  <si>
    <t>CAMINHÃO PIPA 10.000 L TRUCADO, PESO BRUTO TOTAL 23.000 KG, CARGA ÚTIL MÁXIMA 15.935 KG, DISTÂNCIA ENTRE EIXOS 4,8 M, POTÊNCIA 230 CV, INCLUSIVE TANQUE DE AÇO PARA TRANSPORTE DE ÁGUA - IMPOSTOS E SEGUROS. AF_06/2014</t>
  </si>
  <si>
    <t>4,48</t>
  </si>
  <si>
    <t>CAMINHÃO BASCULANTE 6 M3 TOCO, PESO BRUTO TOTAL 16.000 KG, CARGA ÚTIL MÁXIMA 11.130 KG, DISTÂNCIA ENTRE EIXOS 5,36 M, POTÊNCIA 185 CV, INCLUSIVE CAÇAMBA METÁLICA - IMPOSTOS E SEGUROS. AF_06/2014</t>
  </si>
  <si>
    <t>3,47</t>
  </si>
  <si>
    <t>GUINDAUTO HIDRÁULICO, CAPACIDADE MÁXIMA DE CARGA 6200 KG, MOMENTO MÁXIMO DE CARGA 11,7 TM, ALCANCE MÁXIMO HORIZONTAL 9,70 M, INCLUSIVE CAMINHÃO TOCO PBT 16.000 KG, POTÊNCIA DE 189 CV - IMPOSTOS E SEGUROS. AF_08/2015</t>
  </si>
  <si>
    <t>3,93</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</si>
  <si>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</si>
  <si>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</si>
  <si>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24,36</t>
  </si>
  <si>
    <t>ESPARGIDOR DE ASFALTO PRESSURIZADO, TANQUE 6 M3 COM ISOLAÇÃO TÉRMICA, AQUECIDO COM 2 MAÇARICOS, COM BARRA ESPARGIDORA 3,60 M, MONTADO SOBRE CAMINHÃO  TOCO, PBT 14.300 KG, POTÊNCIA 185 CV - JUROS. AF_08/2015</t>
  </si>
  <si>
    <t>4,87</t>
  </si>
  <si>
    <t>ESPARGIDOR DE ASFALTO PRESSURIZADO, TANQUE 6 M3 COM ISOLAÇÃO TÉRMICA, AQUECIDO COM 2 MAÇARICOS, COM BARRA ESPARGIDORA 3,60 M, MONTADO SOBRE CAMINHÃO  TOCO, PBT 14.300 KG, POTÊNCIA 185 CV - IMPOSTOS E SEGUROS. AF_08/2015</t>
  </si>
  <si>
    <t>3,86</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</si>
  <si>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</si>
  <si>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</si>
  <si>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</si>
  <si>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</si>
  <si>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</si>
  <si>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5,27</t>
  </si>
  <si>
    <t>GUINDAUTO HIDRÁULICO, CAPACIDADE MÁXIMA DE CARGA 6500 KG, MOMENTO MÁXIMO DE CARGA 5,8 TM, ALCANCE MÁXIMO HORIZONTAL 7,60 M, INCLUSIVE CAMINHÃO TOCO PBT 9.700 KG, POTÊNCIA DE 160 CV - DEPRECIAÇÃO. AF_08/2015</t>
  </si>
  <si>
    <t>21,04</t>
  </si>
  <si>
    <t>GUINDAUTO HIDRÁULICO, CAPACIDADE MÁXIMA DE CARGA 6500 KG, MOMENTO MÁXIMO DE CARGA 5,8 TM, ALCANCE MÁXIMO HORIZONTAL 7,60 M, INCLUSIVE CAMINHÃO TOCO PBT 9.700 KG, POTÊNCIA DE 160 CV - JUROS. AF_08/2015</t>
  </si>
  <si>
    <t>3,99</t>
  </si>
  <si>
    <t>GUINDAUTO HIDRÁULICO, CAPACIDADE MÁXIMA DE CARGA 6500 KG, MOMENTO MÁXIMO DE CARGA 5,8 TM, ALCANCE MÁXIMO HORIZONTAL 7,60 M, INCLUSIVE CAMINHÃO TOCO PBT 9.700 KG, POTÊNCIA DE 160 CV - IMPOSTOS E SEGUROS. AF_08/2015</t>
  </si>
  <si>
    <t>3,16</t>
  </si>
  <si>
    <t>GUINDAUTO HIDRÁULICO, CAPACIDADE MÁXIMA DE CARGA 6500 KG, MOMENTO MÁXIMO DE CARGA 5,8 TM, ALCANCE MÁXIMO HORIZONTAL 7,60 M, INCLUSIVE CAMINHÃO TOCO PBT 9.700 KG, POTÊNCIA DE 160 CV - MANUTENÇÃO. AF_08/2015</t>
  </si>
  <si>
    <t>36,05</t>
  </si>
  <si>
    <t>GUINDAUTO HIDRÁULICO, CAPACIDADE MÁXIMA DE CARGA 6500 KG, MOMENTO MÁXIMO DE CARGA 5,8 TM, ALCANCE MÁXIMO HORIZONTAL 7,60 M, INCLUSIVE CAMINHÃO TOCO PBT 9.700 KG, POTÊNCIA DE 160 CV - MATERIAIS NA OPERAÇÃO. AF_08/2015</t>
  </si>
  <si>
    <t>122,14</t>
  </si>
  <si>
    <t>CAMINHÃO DE TRANSPORTE DE MATERIAL ASFÁLTICO 30.000 L, COM CAVALO MECÂNICO DE CAPACIDADE MÁXIMA DE TRAÇÃO COMBINADO DE 66.000 KG, POTÊNCIA 360 CV, INCLUSIVE TANQUE DE ASFALTO COM SERPENTINA - DEPRECIAÇÃO. AF_08/2015</t>
  </si>
  <si>
    <t>42,64</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</si>
  <si>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</si>
  <si>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</si>
  <si>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6,95</t>
  </si>
  <si>
    <t>CAMINHÃO DE TRANSPORTE DE MATERIAL ASFÁLTICO 30.000 L, COM CAVALO MECÂNICO DE CAPACIDADE MÁXIMA DE TRAÇÃO COMBINADO DE 66.000 KG, POTÊNCIA 360 CV, INCLUSIVE TANQUE DE ASFALTO COM SERPENTINA - MANUTENÇÃO. AF_08/2015</t>
  </si>
  <si>
    <t>76,78</t>
  </si>
  <si>
    <t>CAMINHÃO DE TRANSPORTE DE MATERIAL ASFÁLTICO 30.000 L, COM CAVALO MECÂNICO DE CAPACIDADE MÁXIMA DE TRAÇÃO COMBINADO DE 66.000 KG, POTÊNCIA 360 CV, INCLUSIVE TANQUE DE ASFALTO COM SERPENTINA - MATERIAIS NA OPERAÇÃO. AF_08/2015</t>
  </si>
  <si>
    <t>274,85</t>
  </si>
  <si>
    <t>SERRA CIRCULAR DE BANCADA COM MOTOR ELÉTRICO POTÊNCIA DE 5HP, COM COIFA PARA DISCO 10" - DEPRECIAÇÃO. AF_08/2015</t>
  </si>
  <si>
    <t>SERRA CIRCULAR DE BANCADA COM MOTOR ELÉTRICO POTÊNCIA DE 5HP, COM COIFA PARA DISCO 10" - JUROS. AF_08/2015</t>
  </si>
  <si>
    <t>0,00</t>
  </si>
  <si>
    <t>SERRA CIRCULAR DE BANCADA COM MOTOR ELÉTRICO POTÊNCIA DE 5HP, COM COIFA PARA DISCO 10" - MANUTENÇÃO. AF_08/2015</t>
  </si>
  <si>
    <t>SERRA CIRCULAR DE BANCADA COM MOTOR ELÉTRICO POTÊNCIA DE 5HP, COM COIFA PARA DISCO 10" - MATERIAIS NA OPERAÇÃO. AF_08/2015</t>
  </si>
  <si>
    <t>1,10</t>
  </si>
  <si>
    <t>DISTRIBUIDOR DE AGREGADOS REBOCAVEL, CAPACIDADE 1,9 M³, LARGURA DE TRABALHO 3,66 M - DEPRECIAÇÃO. AF_11/2015</t>
  </si>
  <si>
    <t>5,92</t>
  </si>
  <si>
    <t>DISTRIBUIDOR DE AGREGADOS REBOCAVEL, CAPACIDADE 1,9 M³, LARGURA DE TRABALHO 3,66 M - JUROS. AF_11/2015</t>
  </si>
  <si>
    <t>0,62</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</si>
  <si>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</si>
  <si>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</si>
  <si>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40,72</t>
  </si>
  <si>
    <t>CAMINHÃO PARA EQUIPAMENTO DE LIMPEZA A SUCÇÃO COM CAMINHÃO TRUCADO DE PESO BRUTO TOTAL 23000 KG, CARGA ÚTIL MÁXIMA 15935 KG, DISTÂNCIA ENTRE EIXOS 4,80 M, POTÊNCIA 230 CV, INCLUSIVE LIMPADORA A SUCÇÃO, TANQUE 12000 L - JUROS. AF_11/2015</t>
  </si>
  <si>
    <t>6,70</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</si>
  <si>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</si>
  <si>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</si>
  <si>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65,77</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</si>
  <si>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</si>
  <si>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</si>
  <si>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1,15</t>
  </si>
  <si>
    <t>PENEIRA ROTATIVA COM MOTOR ELÉTRICO TRIFÁSICO DE 2 CV, CILINDRO DE 1 M X 0,60 M, COM FUROS DE 3,17 MM - JUROS. AF_11/2015</t>
  </si>
  <si>
    <t>0,13</t>
  </si>
  <si>
    <t>PENEIRA ROTATIVA COM MOTOR ELÉTRICO TRIFÁSICO DE 2 CV, CILINDRO DE 1 M X 0,60 M, COM FUROS DE 3,17 MM - MANUTENÇÃO. AF_11/2015</t>
  </si>
  <si>
    <t>1,44</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</si>
  <si>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</si>
  <si>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</si>
  <si>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</si>
  <si>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</si>
  <si>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0,20</t>
  </si>
  <si>
    <t>CAMINHONETE COM MOTOR A DIESEL, POTÊNCIA 180 CV, CABINE DUPLA, 4X4 - DEPRECIAÇÃO. AF_11/2015</t>
  </si>
  <si>
    <t>13,03</t>
  </si>
  <si>
    <t>CAMINHONETE COM MOTOR A DIESEL, POTÊNCIA 180 CV, CABINE DUPLA, 4X4 - JUROS. AF_11/2015</t>
  </si>
  <si>
    <t>2,06</t>
  </si>
  <si>
    <t>CAMINHONETE COM MOTOR A DIESEL, POTÊNCIA 180 CV, CABINE DUPLA, 4X4 - IMPOSTOS E SEGUROS. AF_11/2015</t>
  </si>
  <si>
    <t>1,62</t>
  </si>
  <si>
    <t>CAMINHONETE COM MOTOR A DIESEL, POTÊNCIA 180 CV, CABINE DUPLA, 4X4 - MANUTENÇÃO. AF_11/2015</t>
  </si>
  <si>
    <t>16,29</t>
  </si>
  <si>
    <t>CAMINHONETE COM MOTOR A DIESEL, POTÊNCIA 180 CV, CABINE DUPLA, 4X4 - MATERIAIS NA OPERAÇÃO. AF_11/2015</t>
  </si>
  <si>
    <t>32,15</t>
  </si>
  <si>
    <t>CAMINHONETE CABINE SIMPLES COM MOTOR 1.6 FLEX, CÂMBIO MANUAL, POTÊNCIA 101/104 CV, 2 PORTAS - DEPRECIAÇÃO. AF_11/2015</t>
  </si>
  <si>
    <t>CAMINHONETE CABINE SIMPLES COM MOTOR 1.6 FLEX, CÂMBIO MANUAL, POTÊNCIA 101/104 CV, 2 PORTAS - JUROS. AF_11/2015</t>
  </si>
  <si>
    <t>0,75</t>
  </si>
  <si>
    <t>CAMINHONETE CABINE SIMPLES COM MOTOR 1.6 FLEX, CÂMBIO MANUAL, POTÊNCIA 101/104 CV, 2 PORTAS - IMPOSTOS E SEGUROS. AF_11/2015</t>
  </si>
  <si>
    <t>CAMINHONETE CABINE SIMPLES COM MOTOR 1.6 FLEX, CÂMBIO MANUAL, POTÊNCIA 101/104 CV, 2 PORTAS - MANUTENÇÃO. AF_11/2015</t>
  </si>
  <si>
    <t>5,97</t>
  </si>
  <si>
    <t>CAMINHONETE CABINE SIMPLES COM MOTOR 1.6 FLEX, CÂMBIO MANUAL, POTÊNCIA 101/104 CV, 2 PORTAS - MATERIAIS NA OPERAÇÃO. AF_11/2015</t>
  </si>
  <si>
    <t>34,25</t>
  </si>
  <si>
    <t>CAMINHÃO DE TRANSPORTE DE MATERIAL ASFÁLTICO 20.000 L, COM CAVALO MECÂNICO DE CAPACIDADE MÁXIMA DE TRAÇÃO COMBINADO DE 45.000 KG, POTÊNCIA 330 CV, INCLUSIVE TANQUE DE ASFALTO COM MAÇARICO - DEPRECIAÇÃO. AF_12/2015</t>
  </si>
  <si>
    <t>31,07</t>
  </si>
  <si>
    <t>CAMINHÃO DE TRANSPORTE DE MATERIAL ASFÁLTICO 20.000 L, COM CAVALO MECÂNICO DE CAPACIDADE MÁXIMA DE TRAÇÃO COMBINADO DE 45.000 KG, POTÊNCIA 330 CV, INCLUSIVE TANQUE DE ASFALTO COM MAÇARICO - JUROS. AF_12/2015</t>
  </si>
  <si>
    <t>6,37</t>
  </si>
  <si>
    <t>CAMINHÃO DE TRANSPORTE DE MATERIAL ASFÁLTICO 20.000 L, COM CAVALO MECÂNICO DE CAPACIDADE MÁXIMA DE TRAÇÃO COMBINADO DE 45.000 KG, POTÊNCIA 330 CV, INCLUSIVE TANQUE DE ASFALTO COM MAÇARICO - IMPOSTOS E SEGUROS. AF_12/2015</t>
  </si>
  <si>
    <t>5,05</t>
  </si>
  <si>
    <t>CAMINHÃO DE TRANSPORTE DE MATERIAL ASFÁLTICO 20.000 L, COM CAVALO MECÂNICO DE CAPACIDADE MÁXIMA DE TRAÇÃO COMBINADO DE 45.000 KG, POTÊNCIA 330 CV, INCLUSIVE TANQUE DE ASFALTO COM MAÇARICO - MANUTENÇÃO. AF_12/2015</t>
  </si>
  <si>
    <t>55,68</t>
  </si>
  <si>
    <t>CAMINHÃO DE TRANSPORTE DE MATERIAL ASFÁLTICO 20.000 L, COM CAVALO MECÂNICO DE CAPACIDADE MÁXIMA DE TRAÇÃO COMBINADO DE 45.000 KG, POTÊNCIA 330 CV, INCLUSIVE TANQUE DE ASFALTO COM MAÇARICO - MATERIAIS NA OPERAÇÃO. AF_12/2015</t>
  </si>
  <si>
    <t>251,97</t>
  </si>
  <si>
    <t>APARELHO PARA CORTE E SOLDA OXI-ACETILENO SOBRE RODAS, INCLUSIVE CILINDROS E MAÇARICOS - DEPRECIAÇÃO. AF_12/2015</t>
  </si>
  <si>
    <t>0,17</t>
  </si>
  <si>
    <t>APARELHO PARA CORTE E SOLDA OXI-ACETILENO SOBRE RODAS, INCLUSIVE CILINDROS E MAÇARICOS - JUROS. AF_12/2015</t>
  </si>
  <si>
    <t>0,02</t>
  </si>
  <si>
    <t>APARELHO PARA CORTE E SOLDA OXI-ACETILENO SOBRE RODAS, INCLUSIVE CILINDROS E MAÇARICOS - MANUTENÇÃO. AF_12/2015</t>
  </si>
  <si>
    <t>APARELHO PARA CORTE E SOLDA OXI-ACETILENO SOBRE RODAS, INCLUSIVE CILINDROS E MAÇARICOS - MATERIAIS NA OPERAÇÃO. AF_12/2015</t>
  </si>
  <si>
    <t>100,68</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</si>
  <si>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</si>
  <si>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</si>
  <si>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</si>
  <si>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5,77</t>
  </si>
  <si>
    <t>MÁQUINA EXTRUSORA DE CONCRETO PARA GUIAS E SARJETAS, MOTOR A DIESEL, POTÊNCIA 14 CV - MATERIAIS NA OPERAÇÃO. AF_12/2015</t>
  </si>
  <si>
    <t>8,46</t>
  </si>
  <si>
    <t>MARTELO PERFURADOR PNEUMÁTICO MANUAL, HASTE 25 X 75 MM, 21 KG - DEPRECIAÇÃO. AF_12/2015</t>
  </si>
  <si>
    <t>1,68</t>
  </si>
  <si>
    <t>MARTELO PERFURADOR PNEUMÁTICO MANUAL, HASTE 25 X 75 MM, 21 KG - JUROS. AF_12/2015</t>
  </si>
  <si>
    <t>MARTELO PERFURADOR PNEUMÁTICO MANUAL, HASTE 25 X 75 MM, 21 KG - MANUTENÇÃO. AF_12/2015</t>
  </si>
  <si>
    <t>2,10</t>
  </si>
  <si>
    <t>PERFURATRIZ COM TORRE METÁLICA PARA EXECUÇÃO DE ESTACA HÉLICE CONTÍNUA, PROFUNDIDADE MÁXIMA DE 32 M, DIÂMETRO MÁXIMO DE 1000 MM, POTÊNCIA INSTALADA DE 350 HP, MESA ROTATIVA COM TORQUE MÁXIMO DE 263 KNM - DEPRECIAÇÃO. AF_01/2016</t>
  </si>
  <si>
    <t>356,06</t>
  </si>
  <si>
    <t>PERFURATRIZ COM TORRE METÁLICA PARA EXECUÇÃO DE ESTACA HÉLICE CONTÍNUA, PROFUNDIDADE MÁXIMA DE 32 M, DIÂMETRO MÁXIMO DE 1000 MM, POTÊNCIA INSTALADA DE 350 HP, MESA ROTATIVA COM TORQUE MÁXIMO DE 263 KNM - JUROS. AF_01/2016</t>
  </si>
  <si>
    <t>49,43</t>
  </si>
  <si>
    <t>PERFURATRIZ COM TORRE METÁLICA PARA EXECUÇÃO DE ESTACA HÉLICE CONTÍNUA, PROFUNDIDADE MÁXIMA DE 32 M, DIÂMETRO MÁXIMO DE 1000 MM, POTÊNCIA INSTALADA DE 350 HP, MESA ROTATIVA COM TORQUE MÁXIMO DE 263 KNM - MANUTENÇÃO. AF_01/2016</t>
  </si>
  <si>
    <t>445,57</t>
  </si>
  <si>
    <t>PERFURATRIZ COM TORRE METÁLICA PARA EXECUÇÃO DE ESTACA HÉLICE CONTÍNUA, PROFUNDIDADE MÁXIMA DE 32 M, DIÂMETRO MÁXIMO DE 1000 MM, POTÊNCIA INSTALADA DE 350 HP, MESA ROTATIVA COM TORQUE MÁXIMO DE 263 KNM  MATERIAIS NA OPERAÇÃO. AF_01/2016</t>
  </si>
  <si>
    <t>142,56</t>
  </si>
  <si>
    <t>BETONEIRA CAPACIDADE NOMINAL 400 L, CAPACIDADE DE MISTURA 310 L, MOTOR A GASOLINA POTÊNCIA 5,5 CV, SEM CARREGADOR - DEPRECIAÇÃO. AF_02/2016</t>
  </si>
  <si>
    <t>0,49</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</si>
  <si>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</si>
  <si>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</si>
  <si>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</si>
  <si>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3,94</t>
  </si>
  <si>
    <t>GRUPO GERADOR ESTACIONÁRIO, MOTOR DIESEL POTÊNCIA 170 KVA - JUROS. AF_02/2016</t>
  </si>
  <si>
    <t>ROLO COMPACTADOR VIBRATÓRIO REBOCÁVEL, CILINDRO DE AÇO LISO, POTÊNCIA DE TRAÇÃO DE 65 CV, PESO 4,7 T, IMPACTO DINÂMICO 18,3 T, LARGURA DE TRABALHO 1,67 M - JUROS. AF_02/2016</t>
  </si>
  <si>
    <t>1,42</t>
  </si>
  <si>
    <t>ROLO COMPACTADOR VIBRATÓRIO PÉ DE CARNEIRO, OPERADO POR CONTROLE REMOTO, POTÊNCIA 12,5 KW, PESO OPERACIONAL 1,675 T, LARGURA DE TRABALHO 0,85 M - JUROS. AF_02/2016</t>
  </si>
  <si>
    <t>6,45</t>
  </si>
  <si>
    <t>ROLO COMPACTADOR VIBRATÓRIO PÉ DE CARNEIRO, OPERADO POR CONTROLE REMOTO, POTÊNCIA 12,5 KW, PESO OPERACIONAL 1,675 T, LARGURA DE TRABALHO 0,85 M - MATERIAIS NA OPERAÇÃO. AF_02/2016</t>
  </si>
  <si>
    <t>10,92</t>
  </si>
  <si>
    <t>GRUA ASCENCIONAL, LANÇA DE 30 M, CAPACIDADE DE 1,0 T A 30 M, ALTURA ATÉ 39 M  DEPRECIAÇÃO. AF_03/2016</t>
  </si>
  <si>
    <t>25,90</t>
  </si>
  <si>
    <t>GRUA ASCENCIONAL, LANÇA DE 30 M, CAPACIDADE DE 1,0 T A 30 M, ALTURA ATÉ 39 M   JUROS. AF_03/2016</t>
  </si>
  <si>
    <t>GRUA ASCENCIONAL, LANÇA DE 30 M, CAPACIDADE DE 1,0 T A 30 M, ALTURA ATÉ 39 M   MANUTENÇÃO. AF_03/2016</t>
  </si>
  <si>
    <t>25,18</t>
  </si>
  <si>
    <t>GRUA ASCENCIONAL, LANÇA DE 30 M, CAPACIDADE DE 1,0 T A 30 M, ALTURA ATÉ 39 M   MATERIAIS NA OPERAÇÃO. AF_03/2016</t>
  </si>
  <si>
    <t>7,57</t>
  </si>
  <si>
    <t>GUINCHO ELÉTRICO DE COLUNA, CAPACIDADE 400 KG, COM MOTO FREIO, MOTOR TRIFÁSICO DE 1,25 CV - DEPRECIAÇÃO. AF_03/2016</t>
  </si>
  <si>
    <t>0,26</t>
  </si>
  <si>
    <t>GUINCHO ELÉTRICO DE COLUNA, CAPACIDADE 400 KG, COM MOTO FREIO, MOTOR TRIFÁSICO DE 1,25 CV - JUROS. AF_03/2016</t>
  </si>
  <si>
    <t>GUINCHO ELÉTRICO DE COLUNA, CAPACIDADE 400 KG, COM MOTO FREIO, MOTOR TRIFÁSICO DE 1,25 CV - MANUTENÇÃO. AF_03/2016</t>
  </si>
  <si>
    <t>0,24</t>
  </si>
  <si>
    <t>GUINCHO ELÉTRICO DE COLUNA, CAPACIDADE 400 KG, COM MOTO FREIO, MOTOR TRIFÁSICO DE 1,25 CV - MATERIAIS NA OPERAÇÃO. AF_03/2016</t>
  </si>
  <si>
    <t>0,63</t>
  </si>
  <si>
    <t>GUINDASTE HIDRÁULICO AUTOPROPELIDO, COM LANÇA TELESCÓPICA 40 M, CAPACIDADE MÁXIMA 60 T, POTÊNCIA 260 KW - DEPRECIAÇÃO. AF_03/2016</t>
  </si>
  <si>
    <t>96,78</t>
  </si>
  <si>
    <t>GUINDASTE HIDRÁULICO AUTOPROPELIDO, COM LANÇA TELESCÓPICA 40 M, CAPACIDADE MÁXIMA 60 T, POTÊNCIA 260 KW - JUROS. AF_03/2016</t>
  </si>
  <si>
    <t>17,42</t>
  </si>
  <si>
    <t>GUINDASTE HIDRÁULICO AUTOPROPELIDO, COM LANÇA TELESCÓPICA 40 M, CAPACIDADE MÁXIMA 60 T, POTÊNCIA 260 KW - MANUTENÇÃO. AF_03/2016</t>
  </si>
  <si>
    <t>155,57</t>
  </si>
  <si>
    <t>GUINDASTE HIDRÁULICO AUTOPROPELIDO, COM LANÇA TELESCÓPICA 40 M, CAPACIDADE MÁXIMA 60 T, POTÊNCIA 260 KW - MATERIAIS NA OPERAÇÃO. AF_03/2016</t>
  </si>
  <si>
    <t>10,53</t>
  </si>
  <si>
    <t>GUINDASTE HIDRÁULICO AUTOPROPELIDO, COM LANÇA TELESCÓPICA 40 M, CAPACIDADE MÁXIMA 60 T, POTÊNCIA 260 KW - IMPOSTOS E SEGUROS. AF_03/2016</t>
  </si>
  <si>
    <t>13,79</t>
  </si>
  <si>
    <t>GUINDAUTO HIDRÁULICO, CAPACIDADE MÁXIMA DE CARGA 3300 KG, MOMENTO MÁXIMO DE CARGA 5,8 TM, ALCANCE MÁXIMO HORIZONTAL 7,60 M, INCLUSIVE CAMINHÃO TOCO PBT 16.000 KG, POTÊNCIA DE 189 CV - DEPRECIAÇÃO. AF_03/2016</t>
  </si>
  <si>
    <t>24,34</t>
  </si>
  <si>
    <t>GUINDAUTO HIDRÁULICO, CAPACIDADE MÁXIMA DE CARGA 3300 KG, MOMENTO MÁXIMO DE CARGA 5,8 TM, ALCANCE MÁXIMO HORIZONTAL 7,60 M, INCLUSIVE CAMINHÃO TOCO PBT 16.000 KG, POTÊNCIA DE 189 CV - JUROS. AF_03/2016</t>
  </si>
  <si>
    <t>4,68</t>
  </si>
  <si>
    <t>GUINDAUTO HIDRÁULICO, CAPACIDADE MÁXIMA DE CARGA 3300 KG, MOMENTO MÁXIMO DE CARGA 5,8 TM, ALCANCE MÁXIMO HORIZONTAL 7,60 M, INCLUSIVE CAMINHÃO TOCO PBT 16.000 KG, POTÊNCIA DE 189 CV  IMPOSTOS E SEGUROS. AF_03/2016</t>
  </si>
  <si>
    <t>3,70</t>
  </si>
  <si>
    <t>GUINDAUTO HIDRÁULICO, CAPACIDADE MÁXIMA DE CARGA 3300 KG, MOMENTO MÁXIMO DE CARGA 5,8 TM, ALCANCE MÁXIMO HORIZONTAL 7,60 M, INCLUSIVE CAMINHÃO TOCO PBT 16.000 KG, POTÊNCIA DE 189 CV - MANUTENÇÃO. AF_03/2016</t>
  </si>
  <si>
    <t>42,23</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</si>
  <si>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</si>
  <si>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</si>
  <si>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7,88</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</si>
  <si>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</si>
  <si>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</si>
  <si>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9,45</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</si>
  <si>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</si>
  <si>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</si>
  <si>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</si>
  <si>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</si>
  <si>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</si>
  <si>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12,74</t>
  </si>
  <si>
    <t>GRUPO GERADOR REBOCÁVEL, POTÊNCIA 66 KVA, MOTOR A DIESEL - DEPRECIAÇÃO. AF_03/2016</t>
  </si>
  <si>
    <t>GRUPO GERADOR REBOCÁVEL, POTÊNCIA 66 KVA, MOTOR A DIESEL - JUROS. AF_03/2016</t>
  </si>
  <si>
    <t>0,78</t>
  </si>
  <si>
    <t>GRUPO GERADOR REBOCÁVEL, POTÊNCIA 66 KVA, MOTOR A DIESEL - MANUTENÇÃO. AF_03/2016</t>
  </si>
  <si>
    <t>3,88</t>
  </si>
  <si>
    <t>GRUPO GERADOR REBOCÁVEL, POTÊNCIA 66 KVA, MOTOR A DIESEL - MATERIAIS NA OPERAÇÃO. AF_03/2016</t>
  </si>
  <si>
    <t>61,20</t>
  </si>
  <si>
    <t>GRUPO GERADOR ESTACIONÁRIO, POTÊNCIA 150 KVA, MOTOR A DIESEL- DEPRECIAÇÃO. AF_03/2016</t>
  </si>
  <si>
    <t>GRUPO GERADOR ESTACIONÁRIO, POTÊNCIA 150 KVA, MOTOR A DIESEL- JUROS. AF_03/2016</t>
  </si>
  <si>
    <t>GRUPO GERADOR ESTACIONÁRIO, POTÊNCIA 150 KVA, MOTOR A DIESEL- MANUTENÇÃO. AF_03/2016</t>
  </si>
  <si>
    <t>5,49</t>
  </si>
  <si>
    <t>GRUPO GERADOR ESTACIONÁRIO, POTÊNCIA 150 KVA, MOTOR A DIESEL- MATERIAIS NA OPERAÇÃO. AF_03/2016</t>
  </si>
  <si>
    <t>146,27</t>
  </si>
  <si>
    <t>USINA DE MISTURA ASFÁLTICA À QUENTE, TIPO CONTRA FLUXO, PROD 40 A 80 TON/HORA - DEPRECIAÇÃO. AF_03/2016</t>
  </si>
  <si>
    <t>142,37</t>
  </si>
  <si>
    <t>USINA DE MISTURA ASFÁLTICA À QUENTE, TIPO CONTRA FLUXO, PROD 40 A 80 TON/HORA - JUROS. AF_03/2016</t>
  </si>
  <si>
    <t>22,43</t>
  </si>
  <si>
    <t>USINA DE MISTURA ASFÁLTICA À QUENTE, TIPO CONTRA FLUXO, PROD 40 A 80 TON/HORA - MANUTENÇÃO. AF_03/2016</t>
  </si>
  <si>
    <t>178,11</t>
  </si>
  <si>
    <t>USINA DE MISTURA ASFÁLTICA À QUENTE, TIPO CONTRA FLUXO, PROD 40 A 80 TON/HORA - MATERIAIS NA OPERAÇÃO. AF_03/2016</t>
  </si>
  <si>
    <t>1.965,60</t>
  </si>
  <si>
    <t>USINA DE ASFALTO À FRIO, CAPACIDADE DE 40 A 60 TON/HORA, ELÉTRICA POTÊNCIA 30 CV - DEPRECIAÇÃO. AF_03/2016</t>
  </si>
  <si>
    <t>7,99</t>
  </si>
  <si>
    <t>USINA DE ASFALTO À FRIO, CAPACIDADE DE 40 A 60 TON/HORA, ELÉTRICA POTÊNCIA 30 CV - JUROS. AF_03/2016</t>
  </si>
  <si>
    <t>1,25</t>
  </si>
  <si>
    <t>USINA DE ASFALTO À FRIO, CAPACIDADE DE 40 A 60 TON/HORA, ELÉTRICA POTÊNCIA 30 CV - MANUTENÇÃO. AF_03/2016</t>
  </si>
  <si>
    <t>8,74</t>
  </si>
  <si>
    <t>USINA DE ASFALTO À FRIO, CAPACIDADE DE 40 A 60 TON/HORA, ELÉTRICA POTÊNCIA 30 CV - MATERIAIS NA OPERAÇÃO. AF_03/2016</t>
  </si>
  <si>
    <t>102,48</t>
  </si>
  <si>
    <t>MARTELETE OU ROMPEDOR PNEUMÁTICO MANUAL, 28 KG, COM SILENCIADOR - DEPRECIAÇÃO. AF_07/2016</t>
  </si>
  <si>
    <t>1,63</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</si>
  <si>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</si>
  <si>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</si>
  <si>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</si>
  <si>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</si>
  <si>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</si>
  <si>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65,30</t>
  </si>
  <si>
    <t>USINA MISTURADORA DE SOLOS, CAPACIDADE DE 200 A 500 TON/H, POTENCIA 75KW - JUROS. AF_07/2016</t>
  </si>
  <si>
    <t>USINA MISTURADORA DE SOLOS, CAPACIDADE DE 200 A 500 TON/H, POTENCIA 75KW - MATERIAIS NA OPERAÇÃO. AF_07/2016</t>
  </si>
  <si>
    <t>51,63</t>
  </si>
  <si>
    <t>DISTRIBUIDOR DE AGREGADOS AUTOPROPELIDO, CAP 3 M3, A DIESEL, POTÊNCIA 176CV - DEPRECIAÇÃO. AF_07/2016</t>
  </si>
  <si>
    <t>DISTRIBUIDOR DE AGREGADOS AUTOPROPELIDO, C/AP 3 M3, A DIESEL, POTÊNCIA 176CV - JUROS. AF_07/2016</t>
  </si>
  <si>
    <t>2,57</t>
  </si>
  <si>
    <t>DISTRIBUIDOR DE AGREGADOS AUTOPROPELIDO, CAP 3 M3, A DIESEL, POTÊNCIA 176CV - MANUTENÇÃO. AF_07/2016</t>
  </si>
  <si>
    <t>17,90</t>
  </si>
  <si>
    <t>DISTRIBUIDOR DE AGREGADOS AUTOPROPELIDO, CAP 3 M3, A DIESEL, POTÊNCIA 176CV  MATERIAIS NA OPERAÇÃO. AF_07/2016</t>
  </si>
  <si>
    <t>134,37</t>
  </si>
  <si>
    <t>MÁQUINA DEMARCADORA DE FAIXA DE TRÁFEGO À FRIO, AUTOPROPELIDA, POTÊNCIA 38 HP - DEPRECIAÇÃO. AF_07/2016</t>
  </si>
  <si>
    <t>43,83</t>
  </si>
  <si>
    <t>MÁQUINA DEMARCADORA DE FAIXA DE TRÁFEGO À FRIO, AUTOPROPELIDA, POTÊNCIA 38 HP - JUROS. AF_07/2016</t>
  </si>
  <si>
    <t>8,12</t>
  </si>
  <si>
    <t>MÁQUINA DEMARCADORA DE FAIXA DE TRÁFEGO À FRIO, AUTOPROPELIDA, POTÊNCIA 38 HP - MANUTENÇÃO. AF_07/2016</t>
  </si>
  <si>
    <t>51,59</t>
  </si>
  <si>
    <t>MÁQUINA DEMARCADORA DE FAIXA DE TRÁFEGO À FRIO, AUTOPROPELIDA, POTÊNCIA 38 HP - MATERIAIS NA OPERAÇÃO. AF_07/2016</t>
  </si>
  <si>
    <t>29,42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</si>
  <si>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</si>
  <si>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</si>
  <si>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</si>
  <si>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</si>
  <si>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52,17</t>
  </si>
  <si>
    <t>GRUA ASCENCIONAL, LANCA DE 42 M, CAPACIDADE DE 1,5 T A 30 M, ALTURA ATE 39 M  JUROS. AF_08/2016</t>
  </si>
  <si>
    <t>6,19</t>
  </si>
  <si>
    <t>GRUA ASCENCIONAL, LANCA DE 42 M, CAPACIDADE DE 1,5 T A 30 M, ALTURA ATE 39 M  MANUTENÇÃO. AF_08/2016</t>
  </si>
  <si>
    <t>57,06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</si>
  <si>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</si>
  <si>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</si>
  <si>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</si>
  <si>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1,45</t>
  </si>
  <si>
    <t>MARTELO DEMOLIDOR PNEUMÁTICO MANUAL, 32 KG - JUROS. AF_09/2016</t>
  </si>
  <si>
    <t>MARTELO DEMOLIDOR PNEUMÁTICO MANUAL, 32 KG - MANUTENÇÃO. AF_09/2016</t>
  </si>
  <si>
    <t>1,81</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</si>
  <si>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</si>
  <si>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</si>
  <si>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</si>
  <si>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1,51</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</si>
  <si>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</si>
  <si>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</si>
  <si>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</si>
  <si>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</si>
  <si>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</si>
  <si>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</si>
  <si>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</si>
  <si>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</si>
  <si>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</si>
  <si>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2,05</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</si>
  <si>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</si>
  <si>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</si>
  <si>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</si>
  <si>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</si>
  <si>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PERFURATRIZ PNEUMATICA MANUAL DE PESO MEDIO, MARTELETE, 18KG, COMPRIMENTO MÁXIMO DE CURSO DE 6 M, DIAMETRO DO PISTAO DE 5,5 CM - DEPRECIAÇÃO. AF_11/2016</t>
  </si>
  <si>
    <t>1,19</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</si>
  <si>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</si>
  <si>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</si>
  <si>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1,48</t>
  </si>
  <si>
    <t>ROLO COMPACTADOR VIBRATORIO TANDEM, ACO LISO, POTENCIA 125 HP, PESO SEM/COM LASTRO 10,20/11,65 T, LARGURA DE TRABALHO 1,73 M - DEPRECIAÇÃO. AF_11/2016</t>
  </si>
  <si>
    <t>50,88</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</si>
  <si>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</si>
  <si>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</si>
  <si>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63,68</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</si>
  <si>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</si>
  <si>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</si>
  <si>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4,82</t>
  </si>
  <si>
    <t>PERFURATRIZ MANUAL, TORQUE MAXIMO 55 KGF.M, POTENCIA 5 CV, COM DIAMETRO MAXIMO 8 1/2" - JUROS. AF_11/2016</t>
  </si>
  <si>
    <t>0,57</t>
  </si>
  <si>
    <t>PERFURATRIZ MANUAL, TORQUE MAXIMO 55 KGF.M, POTENCIA 5 CV, COM DIAMETRO MAXIMO 8 1/2" - MANUTENÇÃO. AF_11/2016</t>
  </si>
  <si>
    <t>6,03</t>
  </si>
  <si>
    <t>PERFURATRIZ MANUAL, TORQUE MAXIMO 55 KGF.M, POTENCIA 5 CV, COM DIAMETRO MAXIMO 8 1/2" - MATERIAIS NA OPERAÇÃO. AF_11/2016</t>
  </si>
  <si>
    <t>PERFURATRIZ SOBRE ESTEIRA, TORQUE MÁXIMO 600 KGF, POTÊNCIA ENTRE 50 E 60 HP, DIÂMETRO MÁXIMO 10 - DEPRECIAÇÃO. AF_11/2016</t>
  </si>
  <si>
    <t>47,82</t>
  </si>
  <si>
    <t>PERFURATRIZ SOBRE ESTEIRA, TORQUE MÁXIMO 600 KGF, POTÊNCIA ENTRE 50 E 60 HP, DIÂMETRO MÁXIMO 10 - JUROS. AF_11/2016</t>
  </si>
  <si>
    <t>PERFURATRIZ SOBRE ESTEIRA, TORQUE MÁXIMO 600 KGF, POTÊNCIA ENTRE 50 E 60 HP, DIÂMETRO MÁXIMO 10 - MANUTENÇÃO. AF_11/2016</t>
  </si>
  <si>
    <t>59,84</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</si>
  <si>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</si>
  <si>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</si>
  <si>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57,47</t>
  </si>
  <si>
    <t>ESCAVADEIRA HIDRAULICA SOBRE ESTEIRA, COM GARRA GIRATORIA DE MANDIBULAS, PESO OPERACIONAL ENTRE 22,00 E 25,50 TON, POTENCIA LIQUIDA ENTRE 150 E 160 HP - JUROS. AF_11/2016</t>
  </si>
  <si>
    <t>7,80</t>
  </si>
  <si>
    <t>ESCAVADEIRA HIDRAULICA SOBRE ESTEIRA, COM GARRA GIRATORIA DE MANDIBULAS, PESO OPERACIONAL ENTRE 22,00 E 25,50 TON, POTENCIA LIQUIDA ENTRE 150 E 160 HP - MANUTENÇÃO. AF_11/2016</t>
  </si>
  <si>
    <t>71,84</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</si>
  <si>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</si>
  <si>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</si>
  <si>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55,33</t>
  </si>
  <si>
    <t>ESCAVADEIRA HIDRAULICA SOBRE ESTEIRA, EQUIPADA COM CLAMSHELL, COM CAPACIDADE DA CAÇAMBA ENTRE 1,20 E 1,50 M3, PESO OPERACIONAL ENTRE 20,00 E 22,00 TON, POTENCIA LIQUIDA ENTRE 150 E 160 HP - JUROS. AF_11/2016</t>
  </si>
  <si>
    <t>7,50</t>
  </si>
  <si>
    <t>ESCAVADEIRA HIDRAULICA SOBRE ESTEIRA, EQUIPADA COM CLAMSHELL, COM CAPACIDADE DA CAÇAMBA ENTRE 1,20 E 1,50 M3, PESO OPERACIONAL ENTRE 20,00 E 22,00 TON, POTENCIA LIQUIDA ENTRE 150 E 160 HP - MANUTENÇÃO. AF_11/2016</t>
  </si>
  <si>
    <t>69,16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</si>
  <si>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</si>
  <si>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</si>
  <si>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1,77</t>
  </si>
  <si>
    <t>GRUPO GERADOR COM CARENAGEM, MOTOR DIESEL POTÊNCIA STANDART ENTRE 250 E 260 KVA - MANUTENÇÃO. AF_12/2016</t>
  </si>
  <si>
    <t>8,78</t>
  </si>
  <si>
    <t>GRUPO GERADOR COM CARENAGEM, MOTOR DIESEL POTÊNCIA STANDART ENTRE 250 E 260 KVA - MATERIAIS NA OPERAÇÃO. AF_12/2016</t>
  </si>
  <si>
    <t>249,19</t>
  </si>
  <si>
    <t>GRUPO GERADOR COM CARENAGEM, MOTOR DIESEL POTÊNCIA STANDART ENTRE 250 E 260 KVA - DEPRECIAÇÃO. AF_12/2016</t>
  </si>
  <si>
    <t>9,84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</si>
  <si>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</si>
  <si>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</si>
  <si>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</si>
  <si>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28,75</t>
  </si>
  <si>
    <t>TRATOR DE PNEUS COM POTÊNCIA DE 122 CV, TRAÇÃO 4X4, COM VASSOURA MECÂNICA ACOPLADA - MATERIAIS NA OPERAÇÃO. AF_02/2017</t>
  </si>
  <si>
    <t>TRATOR DE PNEUS COM POTÊNCIA DE 122 CV, TRAÇÃO 4X4, COM GRADE DE DISCOS ACOPLADA - DEPRECIAÇÃO. AF_02/2017</t>
  </si>
  <si>
    <t>26,05</t>
  </si>
  <si>
    <t>TRATOR DE PNEUS COM POTÊNCIA DE 122 CV, TRAÇÃO 4X4, COM GRADE DE DISCOS ACOPLADA - JUROS. AF_02/2017</t>
  </si>
  <si>
    <t>3,60</t>
  </si>
  <si>
    <t>TRATOR DE PNEUS COM POTÊNCIA DE 122 CV, TRAÇÃO 4X4, COM GRADE DE DISCOS ACOPLADA - MANUTENÇÃO. AF_02/2017</t>
  </si>
  <si>
    <t>28,49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</si>
  <si>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</si>
  <si>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</si>
  <si>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</si>
  <si>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2,78</t>
  </si>
  <si>
    <t>TRATOR DE PNEUS COM POTÊNCIA DE 85 CV, TRAÇÃO 4X4, COM GRADE DE DISCOS ACOPLADA - MANUTENÇÃO. AF_02/2017</t>
  </si>
  <si>
    <t>22,01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</si>
  <si>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</si>
  <si>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</si>
  <si>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32,21</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</si>
  <si>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</si>
  <si>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</si>
  <si>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</si>
  <si>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</si>
  <si>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</si>
  <si>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20,35</t>
  </si>
  <si>
    <t>MINICARREGADEIRA SOBRE RODAS POTENCIA 47HP CAPACIDADE OPERACAO 646 KG, COM VASSOURA MECÂNICA ACOPLADA - DEPRECIAÇÃO. AF_03/2017</t>
  </si>
  <si>
    <t>28,16</t>
  </si>
  <si>
    <t>TRATOR DE PNEUS COM POTÊNCIA DE 85 CV, TRAÇÃO 4X4, COM VASSOURA MECÂNICA ACOPLADA - JUROS. AF_03/2017</t>
  </si>
  <si>
    <t>2,82</t>
  </si>
  <si>
    <t>TRATOR DE PNEUS COM POTÊNCIA DE 85 CV, TRAÇÃO 4X4, COM VASSOURA MECÂNICA ACOPLADA - MANUTENÇÃO. AF_03/2017</t>
  </si>
  <si>
    <t>22,27</t>
  </si>
  <si>
    <t>TRATOR DE PNEUS COM POTÊNCIA DE 85 CV, TRAÇÃO 4X4, COM VASSOURA MECÂNICA ACOPLADA - MATERIAIS NA OPERAÇÃO. AF_03/2017</t>
  </si>
  <si>
    <t>MINICARREGADEIRA SOBRE RODAS POTENCIA 47HP CAPACIDADE OPERACAO 646 KG, COM VASSOURA MECÂNICA ACOPLADA - JUROS. AF_03/2017</t>
  </si>
  <si>
    <t>2,84</t>
  </si>
  <si>
    <t>MINICARREGADEIRA SOBRE RODAS POTENCIA 47HP CAPACIDADE OPERACAO 646 KG, COM VASSOURA MECÂNICA ACOPLADA - MANUTENÇÃO. AF_03/2017</t>
  </si>
  <si>
    <t>35,20</t>
  </si>
  <si>
    <t>MINICARREGADEIRA SOBRE RODAS POTENCIA 47HP CAPACIDADE OPERACAO 646 KG, COM VASSOURA MECÂNICA ACOPLADA - MATERIAIS NA OPERAÇÃO. AF_03/2017</t>
  </si>
  <si>
    <t>MINIESCAVADEIRA SOBRE ESTEIRAS, POTENCIA LIQUIDA DE *30* HP, PESO OPERACIONAL DE *3.500* KG - DEPRECIACAO. AF_04/2017</t>
  </si>
  <si>
    <t>23,37</t>
  </si>
  <si>
    <t>MINIESCAVADEIRA SOBRE ESTEIRAS, POTENCIA LIQUIDA DE *30* HP, PESO OPERACIONAL DE *3.500* KG - JUROS. AF_04/2017</t>
  </si>
  <si>
    <t>MINIESCAVADEIRA SOBRE ESTEIRAS, POTENCIA LIQUIDA DE *30* HP, PESO OPERACIONAL DE *3.500* KG - MANUTENCAO. AF_04/2017</t>
  </si>
  <si>
    <t>29,22</t>
  </si>
  <si>
    <t>MINIESCAVADEIRA SOBRE ESTEIRAS, POTENCIA LIQUIDA DE *30* HP, PESO OPERACIONAL DE *3.500* KG - MATERIAIS NA OPERACAO. AF_04/2017</t>
  </si>
  <si>
    <t>15,88</t>
  </si>
  <si>
    <t>PERFURATRIZ ROTATIVA SOBRE ESTEIRA, TORQUE MAXIMO 2500 KGM, POTENCIA 110 HP, MOTOR DIESEL - MATERIAIS NA OPERAÇÃO. AF_05/2017</t>
  </si>
  <si>
    <t>44,82</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</si>
  <si>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</si>
  <si>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</si>
  <si>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70,62</t>
  </si>
  <si>
    <t>ROLO COMPACTADOR DE PNEUS, ESTATICO, PRESSAO VARIAVEL, POTENCIA 110 HP, PESO SEM/COM LASTRO 10,8/27 T, LARGURA DE ROLAGEM 2,30 M - JUROS. AF_06/2017</t>
  </si>
  <si>
    <t>7,83</t>
  </si>
  <si>
    <t>ROLO COMPACTADOR DE PNEUS, ESTATICO, PRESSAO VARIAVEL, POTENCIA 110 HP, PESO SEM/COM LASTRO 10,8/27 T, LARGURA DE ROLAGEM 2,30 M - DEPRECIAÇÃO. AF_06/2017</t>
  </si>
  <si>
    <t>56,43</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</si>
  <si>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</si>
  <si>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</si>
  <si>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</si>
  <si>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</si>
  <si>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3,71</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</si>
  <si>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</si>
  <si>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</si>
  <si>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</si>
  <si>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</si>
  <si>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3,58</t>
  </si>
  <si>
    <t>USINA DE MISTURA ASFÁLTICA À QUENTE, TIPO CONTRA FLUXO, PROD 100 A 140 TON/HORA - DEPRECIAÇÃO. AF_12/2019</t>
  </si>
  <si>
    <t>174,88</t>
  </si>
  <si>
    <t>USINA DE MISTURA ASFÁLTICA À QUENTE, TIPO CONTRA FLUXO, PROD 100 A 140 TON/HORA - JUROS. AF_12/2019</t>
  </si>
  <si>
    <t>27,56</t>
  </si>
  <si>
    <t>USINA DE MISTURA ASFÁLTICA À QUENTE, TIPO CONTRA FLUXO, PROD 100 A 140 TON/HORA - MANUTENÇÃO. AF_12/2019</t>
  </si>
  <si>
    <t>218,77</t>
  </si>
  <si>
    <t>USINA DE MISTURA ASFÁLTICA À QUENTE, TIPO CONTRA FLUXO, PROD 100 A 140 TON/HORA - MATERIAIS NA OPERAÇÃO. AF_12/2019</t>
  </si>
  <si>
    <t>3.931,20</t>
  </si>
  <si>
    <t>USINA DE ASFALTO, TIPO GRAVIMÉTRICA, PROD 150 TON/HORA - DEPRECIAÇÃO. AF_12/2019</t>
  </si>
  <si>
    <t>358,34</t>
  </si>
  <si>
    <t>USINA DE ASFALTO, TIPO GRAVIMÉTRICA, PROD 150 TON/HORA - JUROS. AF_12/2019</t>
  </si>
  <si>
    <t>64,50</t>
  </si>
  <si>
    <t>USINA DE ASFALTO, TIPO GRAVIMÉTRICA, PROD 150 TON/HORA - MANUTENÇÃO. AF_12/2019</t>
  </si>
  <si>
    <t>576,03</t>
  </si>
  <si>
    <t>USINA DE ASFALTO, TIPO GRAVIMÉTRICA, PROD 150 TON/HORA - MATERIAIS NA OPERAÇÃO. AF_12/2019</t>
  </si>
  <si>
    <t>4.914,00</t>
  </si>
  <si>
    <t>MARTELO DEMOLIDOR ELÉTRICO, COM POTÊNCIA DE 2.000 W, 1.000 IMPACTOS POR MINUTO, PESO DE 30 KG - DEPRECIAÇÃO. AF_01/2021</t>
  </si>
  <si>
    <t>0,71</t>
  </si>
  <si>
    <t>MARTELO DEMOLIDOR ELÉTRICO, COM POTÊNCIA DE 2.000 W, 1.000 IMPACTOS POR MINUTO, PESO DE 30 KG - JUROS. AF_01/2021</t>
  </si>
  <si>
    <t>MARTELO DEMOLIDOR ELÉTRICO, COM POTÊNCIA DE 2.000 W, 1.000 IMPACTOS POR MINUTO, PESO DE 30 KG - MANUTENÇÃO. AF_01/2021</t>
  </si>
  <si>
    <t>0,89</t>
  </si>
  <si>
    <t>MARTELO DEMOLIDOR ELÉTRICO, COM POTÊNCIA DE 2.000 W, 1.000 IMPACTOS POR MINUTO, PESO DE 30 KG - MATERIAIS NA OPERAÇÃO. AF_01/2021</t>
  </si>
  <si>
    <t>1,37</t>
  </si>
  <si>
    <t>CALDEIRA A GÁS COM TERMOSTATO, CAPACIDADE 100 LITROS - MATERIAIS NA OPERAÇÃO. AF_04/2019</t>
  </si>
  <si>
    <t>18,46</t>
  </si>
  <si>
    <t>CENTRAL DE LAMA BENTONÍTICA (DEPÓSITO DE BENTONITA, MISTURADOR DE ALTA TURBULÊNCIA, SILOS DE ARMAZENAMENTO DE LAMA E ÁGUA, LABORATÓRIO DE CONTROLE DE QUALIDADE DA LAMA) - MATERIAIS NA OPERAÇÃO. AF_04/2019</t>
  </si>
  <si>
    <t>2,75</t>
  </si>
  <si>
    <t>CONJUNTO MACACO E BOMBA HIDRÁULICA PARA PROTENSAO DE CORDOALHAS, ESFORÇO MAXIMO DE 115 TONELADAS - MATERIAIS NA OPERAÇÃO. AF_04/2019</t>
  </si>
  <si>
    <t>5,16</t>
  </si>
  <si>
    <t>CONJUNTO CILINDRO E BOMBA HIDRÁULICA PARA PROTENSÃO DE MONOBARRAS PARA TIRANTES, ESFORÇO MÁXIMO DE 30 TONELADAS  - MATERIAIS NA OPERAÇÃO. AF_04/2019</t>
  </si>
  <si>
    <t>6,88</t>
  </si>
  <si>
    <t>GUINDASTE HIDRAULICO AUTOPROPELIDO, COM LANÇA TRELIÇADA 40 M, CAPACIDADE MÁXIMA 75 T, EQUIPADO COM CLAMSHELL - MATERIAIS NA OPERAÇÃO. AF_04/2019</t>
  </si>
  <si>
    <t>122,85</t>
  </si>
  <si>
    <t>GUINDASTE SOBRE ESTEIRAS, COM LANÇA TRELIÇADA 40 M, CAPACIDADE MÁXIMA 75 T - MATERIAIS NA OPERAÇÃO. AF_04/2019</t>
  </si>
  <si>
    <t>60,06</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</si>
  <si>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</si>
  <si>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</si>
  <si>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</si>
  <si>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</si>
  <si>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</si>
  <si>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163,80</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</si>
  <si>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</si>
  <si>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</si>
  <si>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</si>
  <si>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</si>
  <si>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10,64</t>
  </si>
  <si>
    <t>UNIDADE DOSADORA AIRLESS TIPO HOT SPRAY - MATERIAIS NA OPERAÇÃO. AF_04/2019</t>
  </si>
  <si>
    <t>79,17</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</si>
  <si>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</si>
  <si>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</si>
  <si>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</si>
  <si>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</si>
  <si>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</si>
  <si>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0,01</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</si>
  <si>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</si>
  <si>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</si>
  <si>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</si>
  <si>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</si>
  <si>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1,02</t>
  </si>
  <si>
    <t>MÁQUINA DEMARCADORA DE FAIXA DE TRÁFEGO À FRIO, TRAÇÃO MANUAL, 4 CV, PRESSÃO MAX 3300 PSI, TANQUE 20 L - MATERIAIS NA OPERAÇÃO. AF_06/2021</t>
  </si>
  <si>
    <t>2,73</t>
  </si>
  <si>
    <t>MÁQUINA PARA SOLDA POR ELETROFUSÃO PARA TUBOS DE POLIETILENO DE ALTA DENSIDADE (PEAD) COM DIÂMETRO EXTERNO DE 20 A 800 MM, POTÊNCIA ENTRE 2750 E 3000 W - MATERIAIS NA OPERAÇÃO. AF_10/2021</t>
  </si>
  <si>
    <t>1,92</t>
  </si>
  <si>
    <t>MÁQUINA PARA SOLDA POR ELETROFUSÃO PARA TUBOS DE POLIETILENO DE ALTA DENSIDADE (PEAD) COM DIÂMETRO EXTERNO DE 20 A 1600 MM, POTÊNCIA DE 3500 W - MATERIAIS NA OPERAÇÃO. AF_10/2021</t>
  </si>
  <si>
    <t>2,41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</si>
  <si>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</si>
  <si>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</si>
  <si>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1,53</t>
  </si>
  <si>
    <t>MÁQUINA PARA SOLDA POR TERMOFUSÃO PARA TUBOS DE POLIETILENO DE ALTA DENSIDADE (PEAD) COM DIÂMETRO EXTERNO DE 710 A 1200 MM, POTÊNCIA ENTRE 16000 E 29500 W - MATERIAIS NA OPERAÇÃO. AF_10/2021</t>
  </si>
  <si>
    <t>3,53</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</si>
  <si>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</si>
  <si>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</si>
  <si>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52,96</t>
  </si>
  <si>
    <t>PERFURATRIZ PARA FURO DIRECIONAL HORIZONTAL (HDD) COM CAPACIDADE DE 201 KN A 560 KN, POTÊNCIA 200 HP A 260 HP (INCLUSO FERRAMENTAS E LOCALIZADOR) - MATERIAIS NA OPERAÇÃO. AF_11/2021</t>
  </si>
  <si>
    <t>140,54</t>
  </si>
  <si>
    <t>MISTURADOR PARA PREPARO DE LAMA ESTABILIZANTE COM CAPACIDADE DE *4000* L, COM BOMBA CENTRÍFUGA 5,5 HP A 23,07 HP, PARA SISTEMA DE FURO DIRECIONAL - MATERIAIS NA OPERAÇÃO. AF_11/2021</t>
  </si>
  <si>
    <t>7,33</t>
  </si>
  <si>
    <t>VARREDEIRA DE GRAMA SINTÉTICA A GASOLINA, 2,4 CV, 4 TEMPOS - MATERIAIS NA OPERAÇÃO. AF_02/2022</t>
  </si>
  <si>
    <t>9,93</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</si>
  <si>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</si>
  <si>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</si>
  <si>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0,22</t>
  </si>
  <si>
    <t>CONJUNTO MACACO HIDRÁULICO E CENTRAL DE BOMBEAMENTO MOTORIZADO 1,8 KW PARA PROTENSÃO DE MONOCABOS PARA CONCRETO PROTENDIDO, ESFORÇO MÁXIMO DE 20 TONELADAS  - MATERIAIS NA OPERAÇÃO. AF_05/2022</t>
  </si>
  <si>
    <t>1,23</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</si>
  <si>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</si>
  <si>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</si>
  <si>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</si>
  <si>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</si>
  <si>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</si>
  <si>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</si>
  <si>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0,07</t>
  </si>
  <si>
    <t>TERMOFUSORA PARA TUBOS E CONEXÕES EM PPR COM DIÂMETROS DE 75 A 110 MM, POTÊNCIA DE *1100* W, TENSÃO 220 V - JUROS. AF_05/2022</t>
  </si>
  <si>
    <t>0,09</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</si>
  <si>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</si>
  <si>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</si>
  <si>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</si>
  <si>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</si>
  <si>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614,01</t>
  </si>
  <si>
    <t>INSTALAÇÃO DE TESOURA (INTEIRA OU MEIA), BIAPOIADA, EM MADEIRA NÃO APARELHADA, PARA VÃOS MAIORES OU IGUAIS A 6,0 M E MENORES QUE 8,0 M, INCLUSO IÇAMENTO. AF_07/2019</t>
  </si>
  <si>
    <t>671,11</t>
  </si>
  <si>
    <t>INSTALAÇÃO DE TESOURA (INTEIRA OU MEIA), BIAPOIADA, EM MADEIRA NÃO APARELHADA, PARA VÃOS MAIORES OU IGUAIS A 8,0 M E MENORES QUE 10,0 M, INCLUSO IÇAMENTO. AF_07/2019</t>
  </si>
  <si>
    <t>726,49</t>
  </si>
  <si>
    <t>INSTALAÇÃO DE TESOURA (INTEIRA OU MEIA), BIAPOIADA, EM MADEIRA NÃO APARELHADA, PARA VÃOS MAIORES OU IGUAIS A 10,0 M E MENORES QUE 12,0 M, INCLUSO IÇAMENTO. AF_07/2019</t>
  </si>
  <si>
    <t>815,64</t>
  </si>
  <si>
    <t>TRAMA DE MADEIRA COMPOSTA POR RIPAS, CAIBROS E TERÇAS PARA TELHADOS DE ATÉ 2 ÁGUAS PARA TELHA DE ENCAIXE DE CERÂMICA OU DE CONCRETO, INCLUSO TRANSPORTE VERTICAL. AF_07/2019</t>
  </si>
  <si>
    <t>109,61</t>
  </si>
  <si>
    <t>TRAMA DE MADEIRA COMPOSTA POR RIPAS, CAIBROS E TERÇAS PARA TELHADOS DE MAIS QUE 2 ÁGUAS PARA TELHA DE ENCAIXE DE CERÂMICA OU DE CONCRETO, INCLUSO TRANSPORTE VERTICAL. AF_07/2019</t>
  </si>
  <si>
    <t>118,48</t>
  </si>
  <si>
    <t>TRAMA DE MADEIRA COMPOSTA POR RIPAS, CAIBROS E TERÇAS PARA TELHADOS DE ATÉ 2 ÁGUAS PARA TELHA CERÂMICA CAPA-CANAL, INCLUSO TRANSPORTE VERTICAL. AF_07/2019</t>
  </si>
  <si>
    <t>119,06</t>
  </si>
  <si>
    <t>TRAMA DE MADEIRA COMPOSTA POR RIPAS, CAIBROS E TERÇAS PARA TELHADOS DE MAIS QUE 2 ÁGUAS PARA TELHA CERÂMICA CAPA-CANAL, INCLUSO TRANSPORTE VERTICAL. AF_07/2019</t>
  </si>
  <si>
    <t>141,28</t>
  </si>
  <si>
    <t>TRAMA DE MADEIRA COMPOSTA POR TERÇAS PARA TELHADOS DE ATÉ 2 ÁGUAS PARA TELHA ONDULADA DE FIBROCIMENTO, METÁLICA, PLÁSTICA OU TERMOACÚSTICA, INCLUSO TRANSPORTE VERTICAL. AF_07/2019</t>
  </si>
  <si>
    <t>34,31</t>
  </si>
  <si>
    <t>TRAMA DE MADEIRA COMPOSTA POR TERÇAS PARA TELHADOS DE ATÉ 2 ÁGUAS PARA TELHA ESTRUTURAL DE FIBROCIMENTO, INCLUSO TRANSPORTE VERTICAL. AF_07/2019</t>
  </si>
  <si>
    <t>27,34</t>
  </si>
  <si>
    <t>FABRICAÇÃO E INSTALAÇÃO DE TESOURA INTEIRA EM MADEIRA NÃO APARELHADA, VÃO DE 3 M, PARA TELHA CERÂMICA OU DE CONCRETO, INCLUSO IÇAMENTO. AF_07/2019</t>
  </si>
  <si>
    <t>1.329,01</t>
  </si>
  <si>
    <t>FABRICAÇÃO E INSTALAÇÃO DE TESOURA INTEIRA EM MADEIRA NÃO APARELHADA, VÃO DE 4 M, PARA TELHA CERÂMICA OU DE CONCRETO, INCLUSO IÇAMENTO. AF_07/2019</t>
  </si>
  <si>
    <t>1.621,44</t>
  </si>
  <si>
    <t>FABRICAÇÃO E INSTALAÇÃO DE TESOURA INTEIRA EM MADEIRA NÃO APARELHADA, VÃO DE 5 M, PARA TELHA CERÂMICA OU DE CONCRETO, INCLUSO IÇAMENTO. AF_07/2019</t>
  </si>
  <si>
    <t>1.737,26</t>
  </si>
  <si>
    <t>FABRICAÇÃO E INSTALAÇÃO DE TESOURA INTEIRA EM MADEIRA NÃO APARELHADA, VÃO DE 6 M, PARA TELHA CERÂMICA OU DE CONCRETO, INCLUSO IÇAMENTO. AF_07/2019</t>
  </si>
  <si>
    <t>1.933,29</t>
  </si>
  <si>
    <t>FABRICAÇÃO E INSTALAÇÃO DE TESOURA INTEIRA EM MADEIRA NÃO APARELHADA, VÃO DE 7 M, PARA TELHA CERÂMICA OU DE CONCRETO, INCLUSO IÇAMENTO. AF_07/2019</t>
  </si>
  <si>
    <t>2.361,69</t>
  </si>
  <si>
    <t>FABRICAÇÃO E INSTALAÇÃO DE TESOURA INTEIRA EM MADEIRA NÃO APARELHADA, VÃO DE 8 M, PARA TELHA CERÂMICA OU DE CONCRETO, INCLUSO IÇAMENTO. AF_07/2019</t>
  </si>
  <si>
    <t>2.903,85</t>
  </si>
  <si>
    <t>FABRICAÇÃO E INSTALAÇÃO DE TESOURA INTEIRA EM MADEIRA NÃO APARELHADA, VÃO DE 9 M, PARA TELHA CERÂMICA OU DE CONCRETO, INCLUSO IÇAMENTO. AF_07/2019</t>
  </si>
  <si>
    <t>3.053,24</t>
  </si>
  <si>
    <t>FABRICAÇÃO E INSTALAÇÃO DE TESOURA INTEIRA EM MADEIRA NÃO APARELHADA, VÃO DE 10 M, PARA TELHA CERÂMICA OU DE CONCRETO, INCLUSO IÇAMENTO. AF_07/2019</t>
  </si>
  <si>
    <t>3.314,89</t>
  </si>
  <si>
    <t>FABRICAÇÃO E INSTALAÇÃO DE TESOURA INTEIRA EM MADEIRA NÃO APARELHADA, VÃO DE 11 M, PARA TELHA CERÂMICA OU DE CONCRETO, INCLUSO IÇAMENTO. AF_07/2019</t>
  </si>
  <si>
    <t>3.756,36</t>
  </si>
  <si>
    <t>FABRICAÇÃO E INSTALAÇÃO DE TESOURA INTEIRA EM MADEIRA NÃO APARELHADA, VÃO DE 12 M, PARA TELHA CERÂMICA OU DE CONCRETO, INCLUSO IÇAMENTO. AF_07/2019</t>
  </si>
  <si>
    <t>3.927,81</t>
  </si>
  <si>
    <t>FABRICAÇÃO E INSTALAÇÃO DE TESOURA INTEIRA EM MADEIRA NÃO APARELHADA, VÃO DE 3 M, PARA TELHA ONDULADA DE FIBROCIMENTO, METÁLICA, PLÁSTICA OU TERMOACÚSTICA, INCLUSO IÇAMENTO. AF_07/2019</t>
  </si>
  <si>
    <t>1.305,90</t>
  </si>
  <si>
    <t>FABRICAÇÃO E INSTALAÇÃO DE TESOURA INTEIRA EM MADEIRA NÃO APARELHADA, VÃO DE 4 M, PARA TELHA ONDULADA DE FIBROCIMENTO, METÁLICA, PLÁSTICA OU TERMOACÚSTICA, INCLUSO IÇAMENTO. AF_07/2019</t>
  </si>
  <si>
    <t>1.580,95</t>
  </si>
  <si>
    <t>FABRICAÇÃO E INSTALAÇÃO DE TESOURA INTEIRA EM MADEIRA NÃO APARELHADA, VÃO DE 5 M, PARA TELHA ONDULADA DE FIBROCIMENTO, METÁLICA, PLÁSTICA OU TERMOACÚSTICA, INCLUSO IÇAMENTO. AF_07/2019</t>
  </si>
  <si>
    <t>1.696,76</t>
  </si>
  <si>
    <t>FABRICAÇÃO E INSTALAÇÃO DE TESOURA INTEIRA EM MADEIRA NÃO APARELHADA, VÃO DE 6 M, PARA TELHA ONDULADA DE FIBROCIMENTO, METÁLICA, PLÁSTICA OU TERMOACÚSTICA, INCLUSO IÇAMENTO. AF_07/2019</t>
  </si>
  <si>
    <t>1.910,18</t>
  </si>
  <si>
    <t>FABRICAÇÃO E INSTALAÇÃO DE TESOURA INTEIRA EM MADEIRA NÃO APARELHADA, VÃO DE 7 M, PARA TELHA ONDULADA DE FIBROCIMENTO, METÁLICA, PLÁSTICA OU TERMOACÚSTICA, INCLUSO IÇAMENTO. AF_07/2019</t>
  </si>
  <si>
    <t>2.318,66</t>
  </si>
  <si>
    <t>FABRICAÇÃO E INSTALAÇÃO DE TESOURA INTEIRA EM MADEIRA NÃO APARELHADA, VÃO DE 8 M, PARA TELHA ONDULADA DE FIBROCIMENTO, METÁLICA, PLÁSTICA OU TERMOACÚSTICA, INCLUSO IÇAMENTO. AF_07/2019</t>
  </si>
  <si>
    <t>2.845,24</t>
  </si>
  <si>
    <t>FABRICAÇÃO E INSTALAÇÃO DE TESOURA INTEIRA EM MADEIRA NÃO APARELHADA, VÃO DE 9 M, PARA TELHA ONDULADA DE FIBROCIMENTO, METÁLICA, PLÁSTICA OU TERMOACÚSTICA, INCLUSO IÇAMENTO. AF_07/2019</t>
  </si>
  <si>
    <t>2.996,22</t>
  </si>
  <si>
    <t>FABRICAÇÃO E INSTALAÇÃO DE TESOURA INTEIRA EM MADEIRA NÃO APARELHADA, VÃO DE 10 M, PARA TELHA ONDULADA DE FIBROCIMENTO, METÁLICA, PLÁSTICA OU TERMOACÚSTICA, INCLUSO IÇAMENTO. AF_07/2019</t>
  </si>
  <si>
    <t>3.217,38</t>
  </si>
  <si>
    <t>FABRICAÇÃO E INSTALAÇÃO DE TESOURA INTEIRA EM MADEIRA NÃO APARELHADA, VÃO DE 11 M, PARA TELHA ONDULADA DE FIBROCIMENTO, METÁLICA, PLÁSTICA OU TERMOACÚSTICA, INCLUSO IÇAMENTO. AF_07/2019</t>
  </si>
  <si>
    <t>3.642,33</t>
  </si>
  <si>
    <t>FABRICAÇÃO E INSTALAÇÃO DE TESOURA INTEIRA EM MADEIRA NÃO APARELHADA, VÃO DE 12 M, PARA TELHA ONDULADA DE FIBROCIMENTO, METÁLICA, PLÁSTICA OU TERMOACÚSTICA, INCLUSO IÇAMENTO. AF_07/2019</t>
  </si>
  <si>
    <t>3.788,14</t>
  </si>
  <si>
    <t>FABRICAÇÃO E INSTALAÇÃO DE PONTALETES DE MADEIRA NÃO APARELHADA PARA TELHADOS COM ATÉ 2 ÁGUAS E COM TELHA CERÂMICA OU DE CONCRETO EM EDIFÍCIO RESIDENCIAL TÉRREO, INCLUSO TRANSPORTE VERTICAL. AF_07/2019</t>
  </si>
  <si>
    <t>50,40</t>
  </si>
  <si>
    <t>FABRICAÇÃO E INSTALAÇÃO DE PONTALETES DE MADEIRA NÃO APARELHADA PARA TELHADOS COM ATÉ 2 ÁGUAS E COM TELHA CERÂMICA OU DE CONCRETO EM EDIFÍCIO RESIDENCIAL DE MÚLTIPLOS PAVIMENTOS, INCLUSO TRANSPORTE VERTICAL. AF_07/2019</t>
  </si>
  <si>
    <t>64,22</t>
  </si>
  <si>
    <t>FABRICAÇÃO E INSTALAÇÃO DE PONTALETES DE MADEIRA NÃO APARELHADA PARA TELHADOS COM ATÉ 2 ÁGUAS E COM TELHA CERÂMICA OU DE CONCRETO EM EDIFÍCIO INSTITUCIONAL TÉRREO, INCLUSO TRANSPORTE VERTICAL. AF_07/2019</t>
  </si>
  <si>
    <t>70,70</t>
  </si>
  <si>
    <t>FABRICAÇÃO E INSTALAÇÃO DE PONTALETES DE MADEIRA NÃO APARELHADA PARA TELHADOS COM ATÉ 2 ÁGUAS E COM TELHA ONDULADA DE FIBROCIMENTO, ALUMÍNIO OU PLÁSTICA EM EDIFÍCIO RESIDENCIAL DE MÚLTIPLOS PAVIMENTOS, INCLUSO TRANSPORTE VERTICAL. AF_07/2019</t>
  </si>
  <si>
    <t>36,21</t>
  </si>
  <si>
    <t>FABRICAÇÃO E INSTALAÇÃO DE PONTALETES DE MADEIRA NÃO APARELHADA PARA TELHADOS COM ATÉ 2 ÁGUAS E COM TELHA ONDULADA DE FIBROCIMENTO, ALUMÍNIO OU PLÁSTICA EM EDIFÍCIO INSTITUCIONAL TÉRREO, INCLUSO TRANSPORTE VERTICAL. AF_07/2019</t>
  </si>
  <si>
    <t>37,54</t>
  </si>
  <si>
    <t>FABRICAÇÃO E INSTALAÇÃO DE PONTALETES DE MADEIRA NÃO APARELHADA PARA TELHADOS COM MAIS QUE 2 ÁGUAS E COM TELHA CERÂMICA OU DE CONCRETO EM EDIFÍCIO RESIDENCIAL TÉRREO, INCLUSO TRANSPORTE VERTICAL. AF_07/2019</t>
  </si>
  <si>
    <t>46,50</t>
  </si>
  <si>
    <t>FABRICAÇÃO E INSTALAÇÃO DE PONTALETES DE MADEIRA NÃO APARELHADA PARA TELHADOS COM MAIS QUE 2 ÁGUAS E COM TELHA CERÂMICA OU DE CONCRETO EM EDIFÍCIO RESIDENCIAL DE MÚLTIPLOS PAVIMENTOS. AF_07/2019</t>
  </si>
  <si>
    <t>58,09</t>
  </si>
  <si>
    <t>FABRICAÇÃO E INSTALAÇÃO DE PONTALETES DE MADEIRA NÃO APARELHADA PARA TELHADOS COM MAIS QUE 2 ÁGUAS E COM TELHA CERÂMICA OU DE CONCRETO EM EDIFÍCIO INSTITUCIONAL TÉRREO, INCLUSO TRANSPORTE VERTICAL. AF_07/2019</t>
  </si>
  <si>
    <t>71,52</t>
  </si>
  <si>
    <t>RETIRADA E RECOLOCAÇÃO DE RIPA EM TELHADOS DE ATÉ 2 ÁGUAS COM TELHA CERÂMICA OU DE CONCRETO DE ENCAIXE, INCLUSO TRANSPORTE VERTICAL. AF_07/2019</t>
  </si>
  <si>
    <t>23,85</t>
  </si>
  <si>
    <t>RETIRADA E RECOLOCAÇÃO DE CAIBRO EM TELHADOS DE ATÉ 2 ÁGUAS COM TELHA CERÂMICA OU DE CONCRETO DE ENCAIXE, INCLUSO TRANSPORTE VERTICAL. AF_07/2019</t>
  </si>
  <si>
    <t>19,68</t>
  </si>
  <si>
    <t>RETIRADA E RECOLOCAÇÃO DE RIPA EM TELHADOS DE MAIS DE 2 ÁGUAS COM TELHA CERÂMICA OU DE CONCRETO DE ENCAIXE, INCLUSO TRANSPORTE VERTICAL. AF_07/2019</t>
  </si>
  <si>
    <t>27,25</t>
  </si>
  <si>
    <t>RETIRADA E RECOLOCAÇÃO DE CAIBRO EM TELHADOS DE MAIS DE 2 ÁGUAS COM TELHA CERÂMICA OU DE CONCRETO DE ENCAIXE, INCLUSO TRANSPORTE VERTICAL. AF_07/2019</t>
  </si>
  <si>
    <t>21,90</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</si>
  <si>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</si>
  <si>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</si>
  <si>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</si>
  <si>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21,45</t>
  </si>
  <si>
    <t>RETIRADA E RECOLOCAÇÃO DE CAIBRO EM TELHADOS DE MAIS DE 2 ÁGUAS COM TELHA CERÂMICA CAPA-CANAL, INCLUSO TRANSPORTE VERTICAL. AF_07/2019</t>
  </si>
  <si>
    <t>26,06</t>
  </si>
  <si>
    <t>TELHAMENTO COM TELHA DE CONCRETO DE ENCAIXE, COM ATÉ 2 ÁGUAS, INCLUSO TRANSPORTE VERTICAL. AF_07/2019</t>
  </si>
  <si>
    <t>37,12</t>
  </si>
  <si>
    <t>TELHAMENTO COM TELHA DE CONCRETO DE ENCAIXE, COM MAIS DE 2 ÁGUAS, INCLUSO TRANSPORTE VERTICAL. AF_07/2019</t>
  </si>
  <si>
    <t>39,36</t>
  </si>
  <si>
    <t>TELHAMENTO COM TELHA CERÂMICA DE ENCAIXE, TIPO PORTUGUESA, COM ATÉ 2 ÁGUAS, INCLUSO TRANSPORTE VERTICAL. AF_07/2019</t>
  </si>
  <si>
    <t>43,01</t>
  </si>
  <si>
    <t>TELHAMENTO COM TELHA CERÂMICA DE ENCAIXE, TIPO PORTUGUESA, COM MAIS DE 2 ÁGUAS, INCLUSO TRANSPORTE VERTICAL. AF_07/2019</t>
  </si>
  <si>
    <t>45,98</t>
  </si>
  <si>
    <t>TELHAMENTO COM TELHA CERÂMICA CAPA-CANAL, TIPO COLONIAL, COM ATÉ 2 ÁGUAS, INCLUSO TRANSPORTE VERTICAL. AF_07/2019</t>
  </si>
  <si>
    <t>60,61</t>
  </si>
  <si>
    <t>TELHAMENTO COM TELHA CERÂMICA CAPA-CANAL, TIPO COLONIAL, COM MAIS DE 2 ÁGUAS, INCLUSO TRANSPORTE VERTICAL. AF_07/2019</t>
  </si>
  <si>
    <t>65,65</t>
  </si>
  <si>
    <t>EMBOÇAMENTO COM ARGAMASSA TRAÇO 1:2:9 (CIMENTO, CAL E AREIA). AF_07/2019</t>
  </si>
  <si>
    <t>23,01</t>
  </si>
  <si>
    <t>SUBCOBERTURA COM MANTA PLÁSTICA REVESTIDA POR PELÍCULA DE ALUMÍNO, INCLUSO TRANSPORTE VERTICAL. AF_07/2019</t>
  </si>
  <si>
    <t>20,37</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</si>
  <si>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</si>
  <si>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</si>
  <si>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</si>
  <si>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</si>
  <si>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</si>
  <si>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</si>
  <si>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</si>
  <si>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</si>
  <si>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</si>
  <si>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</si>
  <si>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42,21</t>
  </si>
  <si>
    <t>TELHAMENTO COM TELHA ONDULADA DE FIBROCIMENTO E = 6 MM, COM RECOBRIMENTO LATERAL DE 1 1/4 DE ONDA PARA TELHADO COM INCLINAÇÃO MÁXIMA DE 10°, COM ATÉ 2 ÁGUAS, INCLUSO IÇAMENTO. AF_07/2019</t>
  </si>
  <si>
    <t>44,66</t>
  </si>
  <si>
    <t>TELHAMENTO COM TELHA ESTRUTURAL DE FIBROCIMENTO E= 8 MM, COM ATÉ 2 ÁGUAS, INCLUSO IÇAMENTO. AF_07/2019_PS</t>
  </si>
  <si>
    <t>103,25</t>
  </si>
  <si>
    <t>TELHAMENTO COM TELHA DE AÇO/ALUMÍNIO E = 0,5 MM, COM ATÉ 2 ÁGUAS, INCLUSO IÇAMENTO. AF_07/2019</t>
  </si>
  <si>
    <t>66,41</t>
  </si>
  <si>
    <t>TELHAMENTO COM TELHA METÁLICA TERMOACÚSTICA E = 30 MM, COM ATÉ 2 ÁGUAS, INCLUSO IÇAMENTO. AF_07/2019</t>
  </si>
  <si>
    <t>183,10</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</si>
  <si>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</si>
  <si>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</si>
  <si>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50,64</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</si>
  <si>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</si>
  <si>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</si>
  <si>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44,77</t>
  </si>
  <si>
    <t>CUMEEIRA PARA TELHA DE FIBROCIMENTO ONDULADA E = 6 MM, INCLUSO ACESSÓRIOS DE FIXAÇÃO E IÇAMENTO. AF_07/2019</t>
  </si>
  <si>
    <t>76,63</t>
  </si>
  <si>
    <t>CUMEEIRA PARA TELHA DE FIBROCIMENTO ESTRUTURAL E = 6 MM, INCLUSO ACESSÓRIOS DE FIXAÇÃO E IÇAMENTO. AF_07/2019</t>
  </si>
  <si>
    <t>84,44</t>
  </si>
  <si>
    <t>CUMEEIRA SHED PARA TELHA ONDULADA DE FIBROCIMENTO, E = 6 MM, INCLUSO ACESSÓRIOS DE FIXAÇÃO E IÇAMENTO. AF_07/2019</t>
  </si>
  <si>
    <t>82,24</t>
  </si>
  <si>
    <t>RUFO EXTERNO/INTERNO EM CHAPA DE AÇO GALVANIZADO NÚMERO 26, CORTE DE 33 CM, INCLUSO IÇAMENTO. AF_07/2019</t>
  </si>
  <si>
    <t>67,10</t>
  </si>
  <si>
    <t>RETIRADA E RECOLOCAÇÃO DE  TELHA CERÂMICA DE ENCAIXE, COM ATÉ DUAS ÁGUAS, INCLUSO IÇAMENTO. AF_07/2019</t>
  </si>
  <si>
    <t>RETIRADA E RECOLOCAÇÃO DE  TELHA CERÂMICA DE ENCAIXE, COM MAIS DE DUAS ÁGUAS, INCLUSO IÇAMENTO. AF_07/2019</t>
  </si>
  <si>
    <t>17,31</t>
  </si>
  <si>
    <t>RETIRADA E RECOLOCAÇÃO DE  TELHA CERÂMICA CAPA-CANAL, COM ATÉ DUAS ÁGUAS, INCLUSO IÇAMENTO. AF_07/2019</t>
  </si>
  <si>
    <t>19,48</t>
  </si>
  <si>
    <t>RETIRADA E RECOLOCAÇÃO DE  TELHA CERÂMICA CAPA-CANAL, COM MAIS DE DUAS ÁGUAS, INCLUSO IÇAMENTO. AF_07/2019</t>
  </si>
  <si>
    <t>24,56</t>
  </si>
  <si>
    <t>CALHA DE BEIRAL, SEMICIRCULAR DE PVC, DIAMETRO 125 MM, INCLUINDO CABECEIRAS, EMENDAS, BOCAIS, SUPORTES E VEDAÇÕES, EXCLUINDO CONDUTORES, INCLUSO TRANSPORTE VERTICAL. AF_07/2019</t>
  </si>
  <si>
    <t>168,81</t>
  </si>
  <si>
    <t>RUFO EM FIBROCIMENTO PARA TELHA ONDULADA E = 6 MM, ABA DE 26 CM, INCLUSO TRANSPORTE VERTICAL, EXCETO CONTRARRUFO. AF_07/2019</t>
  </si>
  <si>
    <t>51,90</t>
  </si>
  <si>
    <t>CALHA EM CHAPA DE AÇO GALVANIZADO NÚMERO 24, DESENVOLVIMENTO DE 33 CM, INCLUSO TRANSPORTE VERTICAL. AF_07/2019</t>
  </si>
  <si>
    <t>74,62</t>
  </si>
  <si>
    <t>CALHA EM CHAPA DE AÇO GALVANIZADO NÚMERO 24, DESENVOLVIMENTO DE 50 CM, INCLUSO TRANSPORTE VERTICAL. AF_07/2019</t>
  </si>
  <si>
    <t>101,84</t>
  </si>
  <si>
    <t>CALHA EM CHAPA DE AÇO GALVANIZADO NÚMERO 24, DESENVOLVIMENTO DE 100 CM, INCLUSO TRANSPORTE VERTICAL. AF_07/2019</t>
  </si>
  <si>
    <t>197,96</t>
  </si>
  <si>
    <t>RUFO EM CHAPA DE AÇO GALVANIZADO NÚMERO 24, CORTE DE 25 CM, INCLUSO TRANSPORTE VERTICAL. AF_07/2019</t>
  </si>
  <si>
    <t>58,99</t>
  </si>
  <si>
    <t>TELHAMENTO COM TELHA ONDULADA DE FIBRA DE VIDRO E = 0,6 MM, PARA TELHADO COM INCLINAÇÃO MAIOR QUE 10°, COM ATÉ 2 ÁGUAS, INCLUSO IÇAMENTO. AF_07/2019</t>
  </si>
  <si>
    <t>89,33</t>
  </si>
  <si>
    <t>INSTALAÇÃO DE TESOURA (INTEIRA OU MEIA), EM AÇO, PARA VÃOS MAIORES OU IGUAIS A 3,0 M E MENORES QUE 6,0 M, INCLUSO IÇAMENTO. AF_07/2019</t>
  </si>
  <si>
    <t>184,78</t>
  </si>
  <si>
    <t>INSTALAÇÃO DE TESOURA (INTEIRA OU MEIA), EM AÇO, PARA VÃOS MAIORES OU IGUAIS A 6,0 M E MENORES QUE 8,0 M, INCLUSO IÇAMENTO. AF_07/2019</t>
  </si>
  <si>
    <t>227,66</t>
  </si>
  <si>
    <t>INSTALAÇÃO DE TESOURA (INTEIRA OU MEIA), EM AÇO, PARA VÃOS MAIORES OU IGUAIS A 8,0 M E MENORES QUE 10,0 M, INCLUSO IÇAMENTO. AF_07/2019</t>
  </si>
  <si>
    <t>269,94</t>
  </si>
  <si>
    <t>INSTALAÇÃO DE TESOURA (INTEIRA OU MEIA), EM AÇO, PARA VÃOS MAIORES OU IGUAIS A 10,0 M E MENORES QUE 12,0 M, INCLUSO IÇAMENTO. AF_07/2019</t>
  </si>
  <si>
    <t>337,93</t>
  </si>
  <si>
    <t>TRAMA DE AÇO COMPOSTA POR RIPAS, CAIBROS E TERÇAS PARA TELHADOS DE ATÉ 2 ÁGUAS PARA TELHA DE ENCAIXE DE CERÂMICA OU DE CONCRETO, INCLUSO TRANSPORTE VERTICAL. AF_07/2019</t>
  </si>
  <si>
    <t>142,15</t>
  </si>
  <si>
    <t>TRAMA DE AÇO COMPOSTA POR RIPAS E CAIBROS PARA TELHADOS DE ATÉ 2 ÁGUAS PARA TELHA DE ENCAIXE DE CERÂMICA OU DE CONCRETO, INCLUSO TRANSPORTE VERTICAL. AF_07/2019</t>
  </si>
  <si>
    <t>79,43</t>
  </si>
  <si>
    <t>TRAMA DE AÇO COMPOSTA POR RIPAS PARA TELHADOS DE ATÉ 2 ÁGUAS PARA TELHA DE ENCAIXE DE CERÂMICA OU DE CONCRETO, INCLUSO TRANSPORTE VERTICAL. AF_07/2019</t>
  </si>
  <si>
    <t>50,47</t>
  </si>
  <si>
    <t>TRAMA DE AÇO COMPOSTA POR RIPAS, CAIBROS E TERÇAS PARA TELHADOS DE MAIS DE 2 ÁGUAS PARA TELHA DE ENCAIXE DE CERÂMICA OU DE CONCRETO, INCLUSO TRANSPORTE VERTICAL. AF_07/2019</t>
  </si>
  <si>
    <t>150,54</t>
  </si>
  <si>
    <t>TRAMA DE AÇO COMPOSTA POR RIPAS E CAIBROS PARA TELHADOS DE MAIS DE 2 ÁGUAS PARA TELHA DE ENCAIXE DE CERÂMICA OU DE CONCRETO, INCLUSO TRANSPORTE VERTICAL. AF_07/2019</t>
  </si>
  <si>
    <t>90,55</t>
  </si>
  <si>
    <t>TRAMA DE AÇO COMPOSTA POR RIPAS PARA TELHADOS DE MAIS DE 2 ÁGUAS PARA TELHA DE ENCAIXE DE CERÂMICA OU DE CONCRETO, INCLUSO TRANSPORTE VERTICAL, INCLUSO TRANSPORTE VERTICAL. AF_07/2019</t>
  </si>
  <si>
    <t>54,02</t>
  </si>
  <si>
    <t>TRAMA DE AÇO COMPOSTA POR RIPAS, CAIBROS E TERÇAS PARA TELHADOS DE ATÉ 2 ÁGUAS PARA TELHA CERÂMICA CAPA-CANAL, INCLUSO TRANSPORTE VERTICAL. AF_07/2019</t>
  </si>
  <si>
    <t>144,37</t>
  </si>
  <si>
    <t>TRAMA DE AÇO COMPOSTA POR RIPAS E CAIBROS PARA TELHADOS DE ATÉ 2 ÁGUAS PARA TELHA CERÂMICA CAPA-CANAL, INCLUSO TRANSPORTE VERTICAL. AF_07/2019</t>
  </si>
  <si>
    <t>72,67</t>
  </si>
  <si>
    <t>TRAMA DE AÇO COMPOSTA POR RIPAS PARA TELHADOS DE ATÉ 2 ÁGUAS PARA TELHA CERÂMICA CAPA-CANAL, INCLUSO TRANSPORTE VERTICAL. AF_07/2019</t>
  </si>
  <si>
    <t>39,93</t>
  </si>
  <si>
    <t>TRAMA DE AÇO COMPOSTA POR RIPAS, CAIBROS E TERÇAS PARA TELHADOS DE MAIS DE 2 ÁGUAS PARA TELHA CERÂMICA CAPA-CANAL, INCLUSO TRANSPORTE VERTICAL. AF_07/2019</t>
  </si>
  <si>
    <t>153,27</t>
  </si>
  <si>
    <t>TRAMA DE AÇO COMPOSTA POR RIPAS E CAIBROS PARA TELHADOS DE MAIS DE 2 ÁGUAS PARA TELHA CERÂMICA CAPA-CANAL, INCLUSO TRANSPORTE VERTICAL. AF_07/2019</t>
  </si>
  <si>
    <t>77,62</t>
  </si>
  <si>
    <t>TRAMA DE AÇO COMPOSTA POR RIPAS PARA TELHADOS DE MAIS DE 2 ÁGUAS PARA TELHA CERÂMICA CAPA-CANAL, INCLUSO TRANSPORTE VERTICAL. AF_07/2019</t>
  </si>
  <si>
    <t>42,77</t>
  </si>
  <si>
    <t>TRAMA DE AÇO COMPOSTA POR TERÇAS PARA TELHADOS DE ATÉ 2 ÁGUAS PARA TELHA ONDULADA DE FIBROCIMENTO, METÁLICA, PLÁSTICA OU TERMOACÚSTICA, INCLUSO TRANSPORTE VERTICAL. AF_07/2019</t>
  </si>
  <si>
    <t>53,04</t>
  </si>
  <si>
    <t>TRAMA DE AÇO COMPOSTA POR TERÇAS PARA TELHADOS DE ATÉ 2 ÁGUAS PARA TELHA ESTRUTURAL DE FIBROCIMENTO, INCLUSO TRANSPORTE VERTICAL. AF_07/2019</t>
  </si>
  <si>
    <t>55,41</t>
  </si>
  <si>
    <t>FABRICAÇÃO E INSTALAÇÃO DE TESOURA INTEIRA EM AÇO, VÃO DE 3 M, PARA TELHA CERÂMICA OU DE CONCRETO, INCLUSO IÇAMENTO. AF_12/2015</t>
  </si>
  <si>
    <t>765,93</t>
  </si>
  <si>
    <t>FABRICAÇÃO E INSTALAÇÃO DE TESOURA INTEIRA EM AÇO, VÃO DE 4 M, PARA TELHA CERÂMICA OU DE CONCRETO, INCLUSO IÇAMENTO. AF_12/2015</t>
  </si>
  <si>
    <t>901,66</t>
  </si>
  <si>
    <t>FABRICAÇÃO E INSTALAÇÃO DE TESOURA INTEIRA EM AÇO, VÃO DE 5 M, PARA TELHA CERÂMICA OU DE CONCRETO, INCLUSO IÇAMENTO. AF_12/2015</t>
  </si>
  <si>
    <t>1.037,40</t>
  </si>
  <si>
    <t>FABRICAÇÃO E INSTALAÇÃO DE TESOURA INTEIRA EM AÇO, VÃO DE 6 M, PARA TELHA CERÂMICA OU DE CONCRETO, INCLUSO IÇAMENTO. AF_12/2015</t>
  </si>
  <si>
    <t>1.313,19</t>
  </si>
  <si>
    <t>FABRICAÇÃO E INSTALAÇÃO DE TESOURA INTEIRA EM AÇO, VÃO DE 7 M, PARA TELHA CERÂMICA OU DE CONCRETO, INCLUSO IÇAMENTO. AF_12/2015</t>
  </si>
  <si>
    <t>1.448,93</t>
  </si>
  <si>
    <t>FABRICAÇÃO E INSTALAÇÃO DE TESOURA INTEIRA EM AÇO, VÃO DE 8 M, PARA TELHA CERÂMICA OU DE CONCRETO, INCLUSO IÇAMENTO. AF_12/2015</t>
  </si>
  <si>
    <t>1.626,94</t>
  </si>
  <si>
    <t>FABRICAÇÃO E INSTALAÇÃO DE TESOURA INTEIRA EM AÇO, VÃO DE 9 M, PARA TELHA CERÂMICA OU DE CONCRETO, INCLUSO IÇAMENTO. AF_12/2015</t>
  </si>
  <si>
    <t>1.894,20</t>
  </si>
  <si>
    <t>FABRICAÇÃO E INSTALAÇÃO DE TESOURA INTEIRA EM AÇO, VÃO DE 10 M, PARA TELHA CERÂMICA OU DE CONCRETO, INCLUSO IÇAMENTO. AF_12/2015</t>
  </si>
  <si>
    <t>2.103,75</t>
  </si>
  <si>
    <t>FABRICAÇÃO E INSTALAÇÃO DE TESOURA INTEIRA EM AÇO, VÃO DE 11 M, PARA TELHA CERÂMICA OU DE CONCRETO, INCLUSO IÇAMENTO. AF_12/2015</t>
  </si>
  <si>
    <t>2.239,49</t>
  </si>
  <si>
    <t>FABRICAÇÃO E INSTALAÇÃO DE TESOURA INTEIRA EM AÇO, VÃO DE 12 M, PARA TELHA CERÂMICA OU DE CONCRETO, INCLUSO IÇAMENTO. AF_12/2015</t>
  </si>
  <si>
    <t>2.409,59</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</si>
  <si>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</si>
  <si>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</si>
  <si>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867,30</t>
  </si>
  <si>
    <t>FABRICAÇÃO E INSTALAÇÃO DE TESOURA INTEIRA EM AÇO, VÃO DE 5 M, PARA TELHA ONDULADA DE FIBROCIMENTO, METÁLICA, PLÁSTICA OU TERMOACÚSTICA, INCLUSO IÇAMENTO. AF_12/2015</t>
  </si>
  <si>
    <t>1.003,03</t>
  </si>
  <si>
    <t>FABRICAÇÃO E INSTALAÇÃO DE TESOURA INTEIRA EM AÇO, VÃO DE 6 M, PARA TELHA ONDULADA DE FIBROCIMENTO, METÁLICA, PLÁSTICA OU TERMOACÚSTICA, INCLUSO IÇAMENTO. AF_12/2015</t>
  </si>
  <si>
    <t>1.244,46</t>
  </si>
  <si>
    <t>FABRICAÇÃO E INSTALAÇÃO DE TESOURA INTEIRA EM AÇO, VÃO DE 7 M, PARA TELHA ONDULADA DE FIBROCIMENTO, METÁLICA, PLÁSTICA OU TERMOACÚSTICA, INCLUSO IÇAMENTO. AF_12/2015</t>
  </si>
  <si>
    <t>1.380,20</t>
  </si>
  <si>
    <t>FABRICAÇÃO E INSTALAÇÃO DE TESOURA INTEIRA EM AÇO, VÃO DE 8 M, PARA TELHA ONDULADA DE FIBROCIMENTO, METÁLICA, PLÁSTICA OU TERMOACÚSTICA, INCLUSO IÇAMENTO, INCLUSO IÇAMENTO. AF_12/2015</t>
  </si>
  <si>
    <t>1.558,20</t>
  </si>
  <si>
    <t>FABRICAÇÃO E INSTALAÇÃO DE TESOURA INTEIRA EM AÇO, VÃO DE 9 M, PARA TELHA ONDULADA DE FIBROCIMENTO, METÁLICA, PLÁSTICA OU TERMOACÚSTICA, INCLUSO IÇAMENTO. AF_12/2015</t>
  </si>
  <si>
    <t>1.756,73</t>
  </si>
  <si>
    <t>FABRICAÇÃO E INSTALAÇÃO DE TESOURA INTEIRA EM AÇO, VÃO DE 10 M, PARA TELHA ONDULADA DE FIBROCIMENTO, METÁLICA, PLÁSTICA OU TERMOACÚSTICA, INCLUSO IÇAMENTO. AF_12/2015</t>
  </si>
  <si>
    <t>2.000,65</t>
  </si>
  <si>
    <t>FABRICAÇÃO E INSTALAÇÃO DE TESOURA INTEIRA EM AÇO, VÃO DE 11 M, PARA TELHA ONDULADA DE FIBROCIMENTO, METÁLICA, PLÁSTICA OU TERMOACÚSTICA, INCLUSO IÇAMENTO. AF_12/2015</t>
  </si>
  <si>
    <t>2.136,38</t>
  </si>
  <si>
    <t>FABRICAÇÃO E INSTALAÇÃO DE TESOURA INTEIRA EM AÇO, VÃO DE 12 M, PARA TELHA ONDULADA DE FIBROCIMENTO, METÁLICA, PLÁSTICA OU TERMOACÚSTICA, INCLUSO IÇAMENTO. AF_12/2015</t>
  </si>
  <si>
    <t>2.272,12</t>
  </si>
  <si>
    <t>FABRICAÇÃO E INSTALAÇÃO DE MEIA TESOURA DE MADEIRA NÃO APARELHADA, COM VÃO DE 3 M, PARA TELHA CERÂMICA OU DE CONCRETO, INCLUSO IÇAMENTO. AF_07/2019</t>
  </si>
  <si>
    <t>1.395,28</t>
  </si>
  <si>
    <t>FABRICAÇÃO E INSTALAÇÃO DE MEIA TESOURA DE MADEIRA NÃO APARELHADA, COM VÃO DE 4 M, PARA TELHA CERÂMICA OU DE CONCRETO, INCLUSO IÇAMENTO. AF_07/2019</t>
  </si>
  <si>
    <t>1.832,46</t>
  </si>
  <si>
    <t>FABRICAÇÃO E INSTALAÇÃO DE MEIA TESOURA DE MADEIRA NÃO APARELHADA, COM VÃO DE 5 M, PARA TELHA CERÂMICA OU DE CONCRETO, INCLUSO IÇAMENTO. AF_07/2019</t>
  </si>
  <si>
    <t>1.951,31</t>
  </si>
  <si>
    <t>FABRICAÇÃO E INSTALAÇÃO DE MEIA TESOURA DE MADEIRA NÃO APARELHADA, COM VÃO DE 6 M, PARA TELHA CERÂMICA OU DE CONCRETO, INCLUSO IÇAMENTO. AF_07/2019</t>
  </si>
  <si>
    <t>2.171,90</t>
  </si>
  <si>
    <t>FABRICAÇÃO E INSTALAÇÃO DE MEIA TESOURA DE MADEIRA NÃO APARELHADA, COM VÃO DE 7 M, PARA TELHA CERÂMICA OU DE CONCRETO, INCLUSO IÇAMENTO. AF_07/2019</t>
  </si>
  <si>
    <t>2.660,35</t>
  </si>
  <si>
    <t>FABRICAÇÃO E INSTALAÇÃO DE MEIA TESOURA DE MADEIRA NÃO APARELHADA, COM VÃO DE 8 M, PARA TELHA CERÂMICA OU DE CONCRETO, INCLUSO IÇAMENTO. AF_07/2019</t>
  </si>
  <si>
    <t>3.532,55</t>
  </si>
  <si>
    <t>FABRICAÇÃO E INSTALAÇÃO DE MEIA TESOURA DE MADEIRA NÃO APARELHADA, COM VÃO DE 9 M, PARA TELHA CERÂMICA OU DE CONCRETO, INCLUSO IÇAMENTO. AF_07/2019</t>
  </si>
  <si>
    <t>3.676,16</t>
  </si>
  <si>
    <t>FABRICAÇÃO E INSTALAÇÃO DE MEIA TESOURA DE MADEIRA NÃO APARELHADA, COM VÃO DE 10 M, PARA TELHA CERÂMICA OU DE CONCRETO, INCLUSO IÇAMENTO. AF_07/2019</t>
  </si>
  <si>
    <t>3.998,83</t>
  </si>
  <si>
    <t>FABRICAÇÃO E INSTALAÇÃO DE MEIA TESOURA DE MADEIRA NÃO APARELHADA, COM VÃO DE 11 M, PARA TELHA CERÂMICA OU DE CONCRETO, INCLUSO IÇAMENTO. AF_07/2019</t>
  </si>
  <si>
    <t>4.573,96</t>
  </si>
  <si>
    <t>FABRICAÇÃO E INSTALAÇÃO DE MEIA TESOURA DE MADEIRA NÃO APARELHADA, COM VÃO DE 12 M, PARA TELHA CERÂMICA OU DE CONCRETO, INCLUSO IÇAMENTO. AF_07/2019</t>
  </si>
  <si>
    <t>4.965,42</t>
  </si>
  <si>
    <t>FABRICAÇÃO E INSTALAÇÃO DE MEIA TESOURA DE MADEIRA NÃO APARELHADA, COM VÃO DE 3 M, PARA TELHA ONDULADA DE FIBROCIMENTO, ALUMÍNIO, PLÁSTICA OU TERMOACÚSTICA, INCLUSO IÇAMENTO. AF_07/2019</t>
  </si>
  <si>
    <t>1.349,06</t>
  </si>
  <si>
    <t>FABRICAÇÃO E INSTALAÇÃO DE MEIA TESOURA DE MADEIRA NÃO APARELHADA, COM VÃO DE 4 M, PARA TELHA ONDULADA DE FIBROCIMENTO, ALUMÍNIO, PLÁSTICA OU TERMOACÚSTICA, INCLUSO IÇAMENTO. AF_07/2019</t>
  </si>
  <si>
    <t>1.775,44</t>
  </si>
  <si>
    <t>FABRICAÇÃO E INSTALAÇÃO DE MEIA TESOURA DE MADEIRA NÃO APARELHADA, COM VÃO DE 5 M, PARA TELHA ONDULADA DE FIBROCIMENTO, ALUMÍNIO, PLÁSTICA OU TERMOACÚSTICA, INCLUSO IÇAMENTO. AF_07/2019</t>
  </si>
  <si>
    <t>1.894,30</t>
  </si>
  <si>
    <t>FABRICAÇÃO E INSTALAÇÃO DE MEIA TESOURA DE MADEIRA NÃO APARELHADA, COM VÃO DE 6 M, PARA TELHA ONDULADA DE FIBROCIMENTO, ALUMÍNIO, PLÁSTICA OU TERMOACÚSTICA, INCLUSO IÇAMENTO. AF_07/2019</t>
  </si>
  <si>
    <t>2.291,51</t>
  </si>
  <si>
    <t>FABRICAÇÃO E INSTALAÇÃO DE MEIA TESOURA DE MADEIRA NÃO APARELHADA, COM VÃO DE 7 M, PARA TELHA ONDULADA DE FIBROCIMENTO, ALUMÍNIO, PLÁSTICA OU TERMOACÚSTICA, INCLUSO IÇAMENTO. AF_07/2019</t>
  </si>
  <si>
    <t>2.508,29</t>
  </si>
  <si>
    <t>FABRICAÇÃO E INSTALAÇÃO DE MEIA TESOURA DE MADEIRA NÃO APARELHADA, COM VÃO DE 8 M, PARA TELHA ONDULADA DE FIBROCIMENTO, ALUMÍNIO, PLÁSTICA OU TERMOACÚSTICA, INCLUSO IÇAMENTO. AF_07/2019</t>
  </si>
  <si>
    <t>3.272,04</t>
  </si>
  <si>
    <t>FABRICAÇÃO E INSTALAÇÃO DE MEIA TESOURA DE MADEIRA NÃO APARELHADA, COM VÃO DE 9 M, PARA TELHA ONDULADA DE FIBROCIMENTO, ALUMÍNIO, PLÁSTICA OU TERMOACÚSTICA, INCLUSO IÇAMENTO. AF_07/2019</t>
  </si>
  <si>
    <t>3.416,21</t>
  </si>
  <si>
    <t>FABRICAÇÃO E INSTALAÇÃO DE MEIA TESOURA DE MADEIRA NÃO APARELHADA, COM VÃO DE 10 M, PARA TELHA ONDULADA DE FIBROCIMENTO, ALUMÍNIO, PLÁSTICA OU TERMOACÚSTICA, INCLUSO IÇAMENTO. AF_07/2019</t>
  </si>
  <si>
    <t>3.657,79</t>
  </si>
  <si>
    <t>FABRICAÇÃO E INSTALAÇÃO DE MEIA TESOURA DE MADEIRA NÃO APARELHADA, COM VÃO DE 11 M, PARA TELHA ONDULADA DE FIBROCIMENTO, ALUMÍNIO, PLÁSTICA OU TERMOACÚSTICA, INCLUSO IÇAMENTO. AF_07/2019</t>
  </si>
  <si>
    <t>4.064,27</t>
  </si>
  <si>
    <t>FABRICAÇÃO E INSTALAÇÃO DE MEIA TESOURA DE MADEIRA NÃO APARELHADA, COM VÃO DE 12 M, PARA TELHA ONDULADA DE FIBROCIMENTO, ALUMÍNIO, PLÁSTICA OU TERMOACÚSTICA, INCLUSO IÇAMENTO. AF_07/2019</t>
  </si>
  <si>
    <t>3.950,13</t>
  </si>
  <si>
    <t>FABRICAÇÃO E INSTALAÇÃO DE TESOURA (INTEIRA OU MEIA) EM AÇO, VÃOS MAIORES OU IGUAIS A 3,0 M E MENORES OU IGUAL A 6,0 M, INCLUSO IÇAMENTO. AF_07/2019</t>
  </si>
  <si>
    <t>KG</t>
  </si>
  <si>
    <t>12,84</t>
  </si>
  <si>
    <t>FABRICAÇÃO E INSTALAÇÃO DE TESOURA (INTEIRA OU MEIA) EM AÇO, VÃOS MAIORES QUE 6,0 M E MENORES QUE 12,0 M, INCLUSO IÇAMENTO. AF_07/2019</t>
  </si>
  <si>
    <t>12,00</t>
  </si>
  <si>
    <t>FABRICAÇÃO E INSTALAÇÃO DE PONTALETES DE MADEIRA NÃO APARELHADA PARA TELHADOS COM ATÉ 2 ÁGUAS E COM TELHA ONDULADA DE FIBROCIMENTO, ALUMÍNIO OU PLÁSTICA EM EDIFÍCIO RESIDENCIAL TÉRREO, INCLUSO TRANSPORTE VERTICAL. AF_07/2019</t>
  </si>
  <si>
    <t>33,86</t>
  </si>
  <si>
    <t>TRAMA DE AÇO COMPOSTA POR TERÇAS PARA TELHADOS DE ATÉ 2 ÁGUAS PARA TELHA ONDULADA DE FIBROCIMENTO, METÁLICA, PLÁSTICA OU TERMOACÚSTICA, INCLUSO TRANSPORTE VERTICAL (EM KG). AF_07/2019</t>
  </si>
  <si>
    <t>12,23</t>
  </si>
  <si>
    <t>TELHAMENTO COM TELHA DE ENCAIXE, TIPO FRANCESA DE VIDRO, COM ATÉ 2 ÁGUAS, INCLUSO TRANSPORTE VERTICAL. AF_07/2019</t>
  </si>
  <si>
    <t>592,69</t>
  </si>
  <si>
    <t>ESGOTAMENTO DE VALA COM BOMBA SUBMERSÍVEL. AF_12/2022</t>
  </si>
  <si>
    <t>25,76</t>
  </si>
  <si>
    <t>INSTALAÇÃO E DESINSTALAÇÃO DE REGISTRO DE PVC PARA SISTEMA DE REBAIXAMENTO DE LENÇOL FREÁTICO POR PONTEIRAS FILTRANTES. AF_12/2022</t>
  </si>
  <si>
    <t>26,79</t>
  </si>
  <si>
    <t>INSTALAÇÃO E DESINSTALAÇÃO DE CONJUNTO DE BOMBAS, À VÁCUO E CENTRÍFUGA, PARA SISTEMA DE REBAIXAMENTO DE LENÇOL FREÁTICO POR PONTEIRAS FILTRANTES (EXCLUI O FORNECIMENTO DE BOMBAS). AF_12/2022</t>
  </si>
  <si>
    <t>21,56</t>
  </si>
  <si>
    <t>INSTALAÇÃO DE MATERIAL GRANULAR FILTRANTE PARA SISTEMA DE REBAIXAMENTO DE LENÇOL FREÁTICO POR POÇOS PROFUNDOSA, DIÂMETRO DO POÇO DE 400 MM. AF_12/2022</t>
  </si>
  <si>
    <t>M3</t>
  </si>
  <si>
    <t>141,58</t>
  </si>
  <si>
    <t>INSTALAÇÃO E DESINSTALAÇÃO DE SISTEMA DE BOMBA PARA SISTEMA DE REBAIXAMENTO DE LENÇOL FREÁTICO POR POÇOS PROFUNDOS (EXCLUI O FORNECIMENTO DE BOMBA). AF_12/2022</t>
  </si>
  <si>
    <t>574,77</t>
  </si>
  <si>
    <t>DRENO SUBSUPERFICIAL (SEÇÃO 0,40 X 0,40 M), COM TUBO DE PEAD CORRUGADO PERFURADO, DN 100 MM, ENCHIMENTO COM AREIA. AF_07/2021</t>
  </si>
  <si>
    <t>33,29</t>
  </si>
  <si>
    <t>DRENO SUBSUPERFICIAL (SEÇÃO 0,40 X 0,40 M), COM TUBO DE PVC CORRUGADO RÍGIDO PERFURADO, DN 100 MM, ENCHIMENTO COM AREIA. AF_07/2021</t>
  </si>
  <si>
    <t>90,95</t>
  </si>
  <si>
    <t>DRENO SUBSUPERFICIAL (SEÇÃO 0,40 X 0,40 M), COM TUBO DE CONCRETO SIMPLES POROSO, DN 200 MM, ENCHIMENTO COM AREIA. AF_07/2021</t>
  </si>
  <si>
    <t>72,46</t>
  </si>
  <si>
    <t>DRENO SUBSUPERFICIAL (SEÇÃO 0,40 X 0,40 M), CEGO, ENCHIMENTO DE BRITA, ENVOLVIDO COM MANTA GEOTÊXTIL. AF_07/2021</t>
  </si>
  <si>
    <t>45,64</t>
  </si>
  <si>
    <t>DRENO SUBSUPERFICIAL (SEÇÃO 0,40 X 0,40 M), CEGO, ENCHIMENTO DE BRITA. AF_07/2021</t>
  </si>
  <si>
    <t>24,89</t>
  </si>
  <si>
    <t>DRENO SUBSUPERFICIAL (SEÇÃO 0,40 X 0,40 M), COM TUBO DE PEAD CORRUGADO PERFURADO, DN 100 MM, ENCHIMENTO COM BRITA, ENVOLVIDO COM MANTA GEOTÊXTIL. AF_07/2021</t>
  </si>
  <si>
    <t>55,75</t>
  </si>
  <si>
    <t>DRENO SUBSUPERFICIAL (SEÇÃO 0,40 X 0,40 M), COM TUBO DE PVC CORRUGADO RÍGIDO PERFURADO, DN 100 MM, ENCHIMENTO COM BRITA, ENVOLVIDO COM MANTA GEOTÊXTIL. AF_07/2021</t>
  </si>
  <si>
    <t>113,40</t>
  </si>
  <si>
    <t>DRENO SUBSUPERFICIAL (SEÇÃO 0,40 X 0,40 M), COM TUBO DE CONCRETO SIMPLES POROSO, DN 200 MM, ENCHIMENTO COM BRITA, ENVOLVIDO COM MANTA GEOTÊXTIL. AF_07/2021</t>
  </si>
  <si>
    <t>94,65</t>
  </si>
  <si>
    <t>DRENO PROFUNDO (SEÇÃO 0,50 X 1,50 M), COM TUBO DE PEAD CORRUGADO PERFURADO, DN 100 MM, ENCHIMENTO COM AREIA, COM SELO DE ARGILA. AF_07/2021</t>
  </si>
  <si>
    <t>102,67</t>
  </si>
  <si>
    <t>DRENO PROFUNDO (SEÇÃO 0,50 X 1,50 M), COM TUBO DE PVC CORRUGADO RÍGIDO PERFURADO, DN 100 MM, ENCHIMENTO COM AREIA, COM SELO DE ARGILA. AF_07/2021</t>
  </si>
  <si>
    <t>172,61</t>
  </si>
  <si>
    <t>DRENO PROFUNDO (SEÇÃO 0,50 X 1,50 M), COM TUBO DE CONCRETO SIMPLES POROSO, DN 200 MM, ENCHIMENTO COM AREIA, COM SELO DE ARGILA. AF_07/2021</t>
  </si>
  <si>
    <t>166,90</t>
  </si>
  <si>
    <t>DRENO PROFUNDO (SEÇÃO 0,50 X 1,50 M), COM TUBO DE PEAD CORRUGADO PERFURADO, DN 100 MM, ENCHIMENTO COM AREIA. AF_07/2021</t>
  </si>
  <si>
    <t>111,01</t>
  </si>
  <si>
    <t>DRENO PROFUNDO (SEÇÃO 0,50 X 1,50 M), COM TUBO DE PVC CORRUGADO RÍGIDO PERFURADO, DN 100 MM, ENCHIMENTO COM AREIA. AF_07/2021</t>
  </si>
  <si>
    <t>172,08</t>
  </si>
  <si>
    <t>DRENO PROFUNDO (SEÇÃO 0,50 X 1,50 M), COM TUBO DE CONCRETO SIMPLES POROSO, DN 200 MM, ENCHIMENTO COM AREIA. AF_07/2021</t>
  </si>
  <si>
    <t>155,96</t>
  </si>
  <si>
    <t>DRENO PROFUNDO (SEÇÃO 0,50 X 1,50 M), CEGO, ENCHIMENTO DE BRITA, ENVOLVIDO COM MANTA GEOTÊXTIL, COM SELO DE ARGILA. AF_07/2021</t>
  </si>
  <si>
    <t>137,94</t>
  </si>
  <si>
    <t>DRENO PROFUNDO (SEÇÃO 0,50 X 1,50 M), CEGO, ENCHIMENTO DE BRITA, ENVOLVIDO COM MANTA GEOTÊXTIL. AF_07/2021</t>
  </si>
  <si>
    <t>149,76</t>
  </si>
  <si>
    <t>DRENO PROFUNDO (SEÇÃO 0,50 X 1,50 M), COM TUBO DE PEAD CORRUGADO PERFURADO, DN 100 MM, ENCHIMENTO COM BRITA, ENVOLVIDO COM MANTA GEOTÊXTIL, COM SELO DE ARGILA. AF_07/2021</t>
  </si>
  <si>
    <t>149,22</t>
  </si>
  <si>
    <t>DRENO PROFUNDO (SEÇÃO 0,50 X 1,50 M), COM TUBO DE PVC CORRUGADO RÍGIDO PERFURADO, DN 100 MM, ENCHIMENTO COM BRITA, ENVOLVIDO COM MANTA GEOTÊXTIL, COM SELO DE ARGILA. AF_07/2021</t>
  </si>
  <si>
    <t>210,29</t>
  </si>
  <si>
    <t>DRENO PROFUNDO (SEÇÃO 0,50 X 1,50 M), COM TUBO DE CONCRETO SIMPLES POROSO, DN 200 MM, ENCHIMENTO COM BRITA, ENVOLVIDO COM MANTA GEOTÊXTIL, COM SELO DE ARGILA. AF_07/2021</t>
  </si>
  <si>
    <t>198,48</t>
  </si>
  <si>
    <t>DRENO PROFUNDO (SEÇÃO 0,50 X 1,50 M), COM TUBO DE PEAD CORRUGADO PERFURADO, DN 100 MM, ENCHIMENTO COM BRITA, ENVOLVIDO COM MANTA GEOTÊXTIL. AF_07/2021</t>
  </si>
  <si>
    <t>161,03</t>
  </si>
  <si>
    <t>DRENO PROFUNDO (SEÇÃO 0,50 X 1,50 M), COM TUBO DE PVC CORRUGADO RÍGIDO PERFURADO, DN 100 MM, ENCHIMENTO COM BRITA, ENVOLVIDO COM MANTA GEOTÊXTIL. AF_07/2021</t>
  </si>
  <si>
    <t>222,12</t>
  </si>
  <si>
    <t>DRENO PROFUNDO (SEÇÃO 0,50 X 1,50 M), COM TUBO DE CONCRETO SIMPLES POROSO, DN 200 MM, ENCHIMENTO COM BRITA, ENVOLVIDO COM MANTA GEOTÊXTIL. AF_07/2021</t>
  </si>
  <si>
    <t>205,74</t>
  </si>
  <si>
    <t>DRENO ESPINHA DE PEIXE (SEÇÃO (0,40 X 0,40 M), COM TUBO DE PEAD CORRUGADO PERFURADO, DN 100 MM, ENCHIMENTO COM AREIA, INCLUSIVE CONEXÕES. AF_07/2021</t>
  </si>
  <si>
    <t>38,90</t>
  </si>
  <si>
    <t>DRENO ESPINHA DE PEIXE (SEÇÃO (0,40 X 0,40 M), COM TUBO DE PVC CORRUGADO RÍGIDO PERFURADO, DN 100 MM, ENCHIMENTO COM AREIA, INCLUSIVE CONEXÕES. AF_07/2021</t>
  </si>
  <si>
    <t>95,97</t>
  </si>
  <si>
    <t>DRENO ESPINHA DE PEIXE (SEÇÃO (0,40 X 0,40 M), COM TUBO DE PEAD CORRUGADO PERFURADO, DN 100 MM, ENCHIMENTO COM BRITA, ENVOLVIDO COM MANTA GEOTÊXTIL, INCLUSIVE CONEXÕES. AF_07/2021</t>
  </si>
  <si>
    <t>61,36</t>
  </si>
  <si>
    <t>DRENO ESPINHA DE PEIXE (SEÇÃO (0,40 X 0,40 M), COM TUBO DE PVC CORRUGADO RÍGIDO PERFURADO, DN 100 MM, ENCHIMENTO COM BRITA, ENVOLVIDO COM MANTA GEOTÊXTIL, INCLUSIVE CONEXÕES. AF_07/2021</t>
  </si>
  <si>
    <t>116,72</t>
  </si>
  <si>
    <t>DRENO ESPINHA DE PEIXE (SEÇÃO (0,50 X 0,80 M), COM TUBO DE PEAD CORRUGADO PERFURADO, DN 100 MM, ENCHIMENTO COM AREIA, INCLUSIVE CONEXÕES. AF_07/2021</t>
  </si>
  <si>
    <t>74,61</t>
  </si>
  <si>
    <t>DRENO ESPINHA DE PEIXE (SEÇÃO (0,50 X 0,80 M), COM TUBO DE PVC CORRUGADO RÍGIDO PERFURADO, DN 100 MM, ENCHIMENTO COM AREIA, INCLUSIVE CONEXÕES. AF_07/2021</t>
  </si>
  <si>
    <t>129,85</t>
  </si>
  <si>
    <t>DRENO ESPINHA DE PEIXE (SEÇÃO (0,50 X 0,80 M), COM TUBO DE PEAD CORRUGADO PERFURADO, DN 100 MM, ENCHIMENTO COM BRITA, ENVOLVIDO COM MANTA GEOTÊXTIL, INCLUSIVE CONEXÕES. AF_07/2021</t>
  </si>
  <si>
    <t>107,52</t>
  </si>
  <si>
    <t>DRENO ESPINHA DE PEIXE (SEÇÃO (0,50 X 0,80 M), COM TUBO DE PVC CORRUGADO RÍGIDO PERFURADO, DN 100 MM, ENCHIMENTO COM BRITA, ENVOLVIDO COM MANTA GEOTÊXTIL, INCLUSIVE CONEXÕES. AF_07/2021</t>
  </si>
  <si>
    <t>162,76</t>
  </si>
  <si>
    <t>TUBO DE PEAD CORRUGADO PERFURADO, DN 100 MM, PARA DRENO - FORNECIMENTO E ASSENTAMENTO. AF_07/2021</t>
  </si>
  <si>
    <t>10,95</t>
  </si>
  <si>
    <t>TUBO DE PVC CORRUGADO RÍGIDO PERFURADO, DN 100 MM, PARA DRENO - FORNECIMENTO E ASSENTAMENTO. AF_07/2021</t>
  </si>
  <si>
    <t>65,28</t>
  </si>
  <si>
    <t>TUBO DE CONCRETO SIMPLES POROSO, DN 200 MM, PARA DRENO - FORNECIMENTO E ASSENTAMENTO. AF_07/2021</t>
  </si>
  <si>
    <t>53,67</t>
  </si>
  <si>
    <t>LUVA DE PVC, SÉRIE NORMAL, PARA ESGOTO PREDIAL, DN 100 MM, INSTALADA EM DRENO  - FORNECIMENTO E INSTALAÇÃO. AF_07/2021</t>
  </si>
  <si>
    <t>21,79</t>
  </si>
  <si>
    <t>JUNÇÃO SIMPLES DE PVC, 45 GRAUS, SÉRIE NORMAL, PARA ESGOTO PREDIAL, DN 100 MM, INSTALADA EM DRENO - FORNECIMENTO E INSTALAÇÃO. AF_07/2021</t>
  </si>
  <si>
    <t>55,15</t>
  </si>
  <si>
    <t>JUNÇÃO DUPLA DE PVC, SÉRIE NORMAL, PARA ESGOTO PREDIAL, DN 100 X 100 X 100 MM, INSTALADA EM DRENO  - FORNECIMENTO E INSTALAÇÃO. AF_07/2021</t>
  </si>
  <si>
    <t>74,07</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</si>
  <si>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</si>
  <si>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</si>
  <si>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11,09</t>
  </si>
  <si>
    <t>GEOTÊXTIL NÃO TECIDO 100% POLIÉSTER, RESISTÊNCIA A TRAÇÃO DE 26 KN/M (RT - 26), INSTALADO EM DRENO - FORNECIMENTO E INSTALAÇÃO. AF_07/2021</t>
  </si>
  <si>
    <t>21,97</t>
  </si>
  <si>
    <t>ENCHIMENTO DE AREIA PARA DRENO, LANÇAMENTO MECANIZADO. AF_07/2021</t>
  </si>
  <si>
    <t>131,75</t>
  </si>
  <si>
    <t>ENCHIMENTO DE BRITA PARA DRENO, LANÇAMENTO MECANIZADO. AF_07/2021</t>
  </si>
  <si>
    <t>142,92</t>
  </si>
  <si>
    <t>ENCHIMENTO DE AREIA PARA DRENO, LANÇAMENTO MANUAL. AF_07/2021</t>
  </si>
  <si>
    <t>137,48</t>
  </si>
  <si>
    <t>ENCHIMENTO DE BRITA PARA DRENO, LANÇAMENTO MANUAL. AF_07/2021</t>
  </si>
  <si>
    <t>148,65</t>
  </si>
  <si>
    <t>DRENO EM MURO DE CONTENÇÃO, EXECUTADO NO PÉ DO MURO, COM TUBO DE PEAD CORRUGADO FLEXÍVEL PERFURADO, ENCHIMENTO COM BRITA, ENVOLVIDO COM MANTA GEOTÊXTIL. AF_07/2021</t>
  </si>
  <si>
    <t>49,34</t>
  </si>
  <si>
    <t>DRENO EM MURO DE CONTENÇÃO, EXECUTADO NO PÉ DO MURO, COM TUBO DE PVC CORRUGADO FLEXÍVEL PERFURADO, ENCHIMENTO COM BRITA, ENVOLVIDO COM MANTA GEOTÊXTIL. AF_07/2021</t>
  </si>
  <si>
    <t>49,83</t>
  </si>
  <si>
    <t>DRENO BARBACÃ, DN 100 MM, COM MATERIAL DRENANTE. AF_07/2021</t>
  </si>
  <si>
    <t>27,48</t>
  </si>
  <si>
    <t>DRENO BARBACÃ, DN 75 MM, COM MATERIAL DRENANTE. AF_07/2021</t>
  </si>
  <si>
    <t>26,84</t>
  </si>
  <si>
    <t>DRENO BARBACÃ, DN 50 MM, COM MATERIAL DRENANTE. AF_07/2021</t>
  </si>
  <si>
    <t>24,82</t>
  </si>
  <si>
    <t>GEOTÊXTIL NÃO TECIDO 100% POLIÉSTER, RESISTÊNCIA A TRAÇÃO DE 31 KN/M (RT-31), INSTALADO EM DRENO - FORNECIMENTO E INSTALAÇÃO. AF_07/2021</t>
  </si>
  <si>
    <t>26,25</t>
  </si>
  <si>
    <t>MURO DE GABIÃO, ENCHIMENTO COM PEDRA DE MÃO TIPO RACHÃO, DE GRAVIDADE, COM GAIOLAS DE COMPRIMENTO IGUAL A 2 M, PARA MUROS COM ALTURA MENOR OU IGUAL A 4 M  FORNECIMENTO E EXECUÇÃO. AF_12/2015</t>
  </si>
  <si>
    <t>658,62</t>
  </si>
  <si>
    <t>MURO DE GABIÃO, ENCHIMENTO COM PEDRA DE MÃO TIPO RACHÃO, DE GRAVIDADE, COM GAIOLAS DE COMPRIMENTO IGUAL A 5 M, PARA MUROS COM ALTURA MENOR OU IGUAL A 4 M  FORNECIMENTO E EXECUÇÃO. AF_12/2015</t>
  </si>
  <si>
    <t>631,55</t>
  </si>
  <si>
    <t>MURO DE GABIÃO, ENCHIMENTO COM PEDRA DE MÃO TIPO RACHÃO, DE GRAVIDADE, COM GAIOLAS DE COMPRIMENTO IGUAL A 2 M, PARA MUROS COM ALTURA MAIOR QUE 4 M E MENOR OU IGUAL A 6 M  FORNECIMENTO E EXECUÇÃO. AF_12/2015</t>
  </si>
  <si>
    <t>811,41</t>
  </si>
  <si>
    <t>MURO DE GABIÃO, ENCHIMENTO COM PEDRA DE MÃO TIPO RACHÃO, DE GRAVIDADE, COM GAIOLAS DE COMPRIMENTO IGUAL A 5 M, PARA MUROS COM ALTURA MAIOR QUE 4 M E MENOR OU IGUAL A 6 M   FORNECIMENTO E EXECUÇÃO. AF_12/2015</t>
  </si>
  <si>
    <t>744,59</t>
  </si>
  <si>
    <t>MURO DE GABIÃO, ENCHIMENTO COM PEDRA DE MÃO TIPO RACHÃO, DE GRAVIDADE, COM GAIOLAS DE COMPRIMENTO IGUAL A 2 M, PARA MUROS COM ALTURA MAIOR QUE 6 M E MENOR OU IGUAL A 10 M   FORNECIMENTO E EXECUÇÃO. AF_12/2015</t>
  </si>
  <si>
    <t>897,73</t>
  </si>
  <si>
    <t>MURO DE GABIÃO, ENCHIMENTO COM PEDRA DE MÃO TIPO RACHÃO, DE GRAVIDADE, COM GAIOLAS DE COMPRIMENTO IGUAL A 5 M, PARA MUROS COM ALTURA MAIOR QUE 6 M E MENOR OU IGUAL A 10 M FORNECIMENTO E EXECUÇÃO. AF_12/2015</t>
  </si>
  <si>
    <t>808,66</t>
  </si>
  <si>
    <t>MURO DE GABIÃO, ENCHIMENTO COM PEDRA DE MÃO TIPO RACHÃO, COM SOLO REFORÇADO, PARA MUROS COM ALTURA MENOR OU IGUAL A 4 M   FORNECIMENTO E EXECUÇÃO. AF_12/2015</t>
  </si>
  <si>
    <t>937,50</t>
  </si>
  <si>
    <t>MURO DE GABIÃO, ENCHIMENTO COM PEDRA DE MÃO TIPO RACHÃO, COM SOLO REFORÇADO, PARA MUROS COM ALTURA MAIOR QUE 4 M E MENOR OU IGUAL A 12 M   FORNECIMENTO E EXECUÇÃO. AF_12/2015</t>
  </si>
  <si>
    <t>1.595,74</t>
  </si>
  <si>
    <t>MURO DE GABIÃO, ENCHIMENTO COM PEDRA DE MÃO TIPO RACHÃO, COM SOLO REFORÇADO, PARA MUROS COM ALTURA MAIOR QUE 12 M E MENOR OU IGUAL A 20 M    FORNECIMENTO E EXECUÇÃO. AF_12/2015</t>
  </si>
  <si>
    <t>1.977,42</t>
  </si>
  <si>
    <t>MURO DE GABIÃO, ENCHIMENTO COM PEDRA DE MÃO TIPO RACHÃO, COM SOLO REFORÇADO, PARA MUROS COM ALTURA MAIOR QUE 20 M E MENOR OU IGUAL A 28 M   FORNECIMENTO E EXECUÇÃO. AF_12/2015</t>
  </si>
  <si>
    <t>2.357,60</t>
  </si>
  <si>
    <t>MURO DE GABIÃO, ENCHIMENTO COM RESÍDUO DE CONSTRUÇÃO E DEMOLIÇÃO, DE GRAVIDADE, COM GAIOLA TRAPEZOIDAL DE COMPRIMENTO IGUAL A 2 M, PARA MUROS COM ALTURA MENOR OU IGUAL A 2 M   FORNECIMENTO E EXECUÇÃO. AF_12/2015</t>
  </si>
  <si>
    <t>615,03</t>
  </si>
  <si>
    <t>MURO DE GABIÃO, ENCHIMENTO COM RESÍDUO DE CONSTRUÇÃO E DEMOLIÇÃO, DE GRAVIDADE, COM GAIOLA TRAPEZOIDAL DE COMPRIMENTO IGUAL A 2 M, PARA MUROS COM ALTURA MAIOR QUE 2 M E MENOR OU IGUAL A 4 M    FORNECIMENTO E EXECUÇÃO. AF_12/2015</t>
  </si>
  <si>
    <t>560,00</t>
  </si>
  <si>
    <t>PROTEÇÃO SUPERFICIAL DE CANAL EM GABIÃO TIPO COLCHÃO, ALTURA DE 17 CENTÍMETROS, ENCHIMENTO COM PEDRA DE MÃO TIPO RACHÃO - FORNECIMENTO E EXECUÇÃO. AF_12/2015</t>
  </si>
  <si>
    <t>236,11</t>
  </si>
  <si>
    <t>PROTEÇÃO SUPERFICIAL DE CANAL EM GABIÃO TIPO COLCHÃO, ALTURA DE 23 CENTÍMETROS, ENCHIMENTO COM PEDRA DE MÃO TIPO RACHÃO - FORNECIMENTO E EXECUÇÃO. AF_12/2015</t>
  </si>
  <si>
    <t>268,71</t>
  </si>
  <si>
    <t>PROTEÇÃO SUPERFICIAL DE CANAL EM GABIÃO TIPO COLCHÃO, ALTURA DE 30 CENTÍMETROS, ENCHIMENTO COM PEDRA DE MÃO TIPO RACHÃO - FORNECIMENTO E EXECUÇÃO. AF_12/2015</t>
  </si>
  <si>
    <t>308,24</t>
  </si>
  <si>
    <t>PROTEÇÃO SUPERFICIAL DE CANAL EM GABIÃO TIPO SACO, DIÂMETRO DE 65 CENTÍMETROS, ENCHIMENTO MANUAL COM PEDRA DE MÃO TIPO RACHÃO - FORNECIMENTO E EXECUÇÃO. AF_12/2015</t>
  </si>
  <si>
    <t>730,74</t>
  </si>
  <si>
    <t>EXECUÇÃO DE REVESTIMENTO DE CONCRETO PROJETADO COM ESPESSURA DE 7 CM, ARMADO COM TELA, INCLINAÇÃO MENOR QUE 90°, APLICAÇÃO CONTÍNUA, UTILIZANDO EQUIPAMENTO DE PROJEÇÃO COM 6 M³/H DE CAPACIDADE. AF_01/2016</t>
  </si>
  <si>
    <t>122,94</t>
  </si>
  <si>
    <t>EXECUÇÃO DE REVESTIMENTO DE CONCRETO PROJETADO COM ESPESSURA DE 10 CM, ARMADO COM TELA, INCLINAÇÃO MENOR QUE 90°, APLICAÇÃO CONTÍNUA, UTILIZANDO EQUIPAMENTO DE PROJEÇÃO COM 6 M³/H DE CAPACIDADE. AF_01/2016</t>
  </si>
  <si>
    <t>136,36</t>
  </si>
  <si>
    <t>EXECUÇÃO DE REVESTIMENTO DE CONCRETO PROJETADO COM ESPESSURA DE 7 CM, ARMADO COM TELA, INCLINAÇÃO DE 90°, APLICAÇÃO CONTÍNUA, UTILIZANDO EQUIPAMENTO DE PROJEÇÃO COM 6 M³/H DE CAPACIDADE. AF_01/2016</t>
  </si>
  <si>
    <t>165,32</t>
  </si>
  <si>
    <t>EXECUÇÃO DE REVESTIMENTO DE CONCRETO PROJETADO COM ESPESSURA DE 10 CM, ARMADO COM TELA, INCLINAÇÃO DE 90°, APLICAÇÃO CONTÍNUA, UTILIZANDO EQUIPAMENTO DE PROJEÇÃO COM 6 M³/H DE CAPACIDADE. AF_01/2016</t>
  </si>
  <si>
    <t>178,67</t>
  </si>
  <si>
    <t>EXECUÇÃO DE REVESTIMENTO DE CONCRETO PROJETADO COM ESPESSURA DE 7 CM, ARMADO COM TELA, INCLINAÇÃO MENOR QUE 90°, APLICAÇÃO CONTÍNUA, UTILIZANDO EQUIPAMENTO DE PROJEÇÃO COM 3 M³/H DE CAPACIDADE. AF_01/2016</t>
  </si>
  <si>
    <t>136,91</t>
  </si>
  <si>
    <t>EXECUÇÃO DE REVESTIMENTO DE CONCRETO PROJETADO COM ESPESSURA DE 10 CM, ARMADO COM TELA, INCLINAÇÃO MENOR QUE 90°, APLICAÇÃO CONTÍNUA, UTILIZANDO EQUIPAMENTO DE PROJEÇÃO COM 3 M³/H DE CAPACIDADE. AF_01/2016</t>
  </si>
  <si>
    <t>151,80</t>
  </si>
  <si>
    <t>EXECUÇÃO DE REVESTIMENTO DE CONCRETO PROJETADO COM ESPESSURA DE 7 CM, ARMADO COM TELA, INCLINAÇÃO DE 90°, APLICAÇÃO CONTÍNUA, UTILIZANDO EQUIPAMENTO DE PROJEÇÃO COM 3 M³/H DE CAPACIDADE. AF_01/2016</t>
  </si>
  <si>
    <t>181,01</t>
  </si>
  <si>
    <t>EXECUÇÃO DE REVESTIMENTO DE CONCRETO PROJETADO COM ESPESSURA DE 10 CM, ARMADO COM TELA, INCLINAÇÃO DE 90°, APLICAÇÃO CONTÍNUA, UTILIZANDO EQUIPAMENTO DE PROJEÇÃO COM 3 M³/H DE CAPACIDADE. AF_01/2016</t>
  </si>
  <si>
    <t>195,91</t>
  </si>
  <si>
    <t>EXECUÇÃO DE REVESTIMENTO DE CONCRETO PROJETADO COM ESPESSURA DE 7 CM, ARMADO COM FIBRAS DE AÇO, INCLINAÇÃO MENOR QUE 90°, APLICAÇÃO CONTÍNUA, UTILIZANDO EQUIPAMENTO DE PROJEÇÃO COM 6 M³/H DE CAPACIDADE. AF_01/2016</t>
  </si>
  <si>
    <t>127,24</t>
  </si>
  <si>
    <t>EXECUÇÃO DE REVESTIMENTO DE CONCRETO PROJETADO COM ESPESSURA DE 10 CM, ARMADO COM FIBRAS DE AÇO, INCLINAÇÃO MENOR QUE 90°, APLICAÇÃO CONTÍNUA, UTILIZANDO EQUIPAMENTO DE PROJEÇÃO COM 6 M³/H DE CAPACIDADE. AF_01/2016</t>
  </si>
  <si>
    <t>149,35</t>
  </si>
  <si>
    <t>EXECUÇÃO DE REVESTIMENTO DE CONCRETO PROJETADO COM ESPESSURA DE 7 CM, ARMADO COM FIBRAS DE AÇO, INCLINAÇÃO DE 90°, APLICAÇÃO CONTÍNUA, UTILIZANDO EQUIPAMENTO DE PROJEÇÃO COM 6 M³/H DE CAPACIDADE. AF_01/2016</t>
  </si>
  <si>
    <t>133,14</t>
  </si>
  <si>
    <t>EXECUÇÃO DE REVESTIMENTO DE CONCRETO PROJETADO COM ESPESSURA DE 10 CM, ARMADO COM FIBRAS DE AÇO, INCLINAÇÃO DE 90°, APLICAÇÃO CONTÍNUA, UTILIZANDO EQUIPAMENTO DE PROJEÇÃO COM 6 M³/H DE CAPACIDADE. AF_01/2016</t>
  </si>
  <si>
    <t>155,02</t>
  </si>
  <si>
    <t>EXECUÇÃO DE REVESTIMENTO DE CONCRETO PROJETADO COM ESPESSURA DE 7 CM, ARMADO COM FIBRAS DE AÇO, INCLINAÇÃO MENOR QUE 90°, APLICAÇÃO CONTÍNUA, UTILIZANDO EQUIPAMENTO DE PROJEÇÃO COM 3 M³/H DE CAPACIDADE. AF_01/2016</t>
  </si>
  <si>
    <t>143,17</t>
  </si>
  <si>
    <t>EXECUÇÃO DE REVESTIMENTO DE CONCRETO PROJETADO COM ESPESSURA DE 10 CM, ARMADO COM FIBRAS DE AÇO, INCLINAÇÃO MENOR QUE 90°, APLICAÇÃO CONTÍNUA, UTILIZANDO EQUIPAMENTO DE PROJEÇÃO COM 3 M³/H DE CAPACIDADE. AF_01/2016</t>
  </si>
  <si>
    <t>166,58</t>
  </si>
  <si>
    <t>EXECUÇÃO DE REVESTIMENTO DE CONCRETO PROJETADO COM ESPESSURA DE 7 CM, ARMADO COM FIBRAS DE AÇO, INCLINAÇÃO DE 90°, APLICAÇÃO CONTÍNUA, UTILIZANDO EQUIPAMENTO DE PROJEÇÃO COM 3 M³/H DE CAPACIDADE. AF_01/2016</t>
  </si>
  <si>
    <t>153,44</t>
  </si>
  <si>
    <t>EXECUÇÃO DE REVESTIMENTO DE CONCRETO PROJETADO COM ESPESSURA DE 10 CM, ARMADO COM FIBRAS DE AÇO, INCLINAÇÃO DE 90°, APLICAÇÃO CONTÍNUA, UTILIZANDO EQUIPAMENTO DE PROJEÇÃO COM 3 M³/H DE CAPACIDADE. AF_01/2016</t>
  </si>
  <si>
    <t>176,56</t>
  </si>
  <si>
    <t>EXECUÇÃO DE REVESTIMENTO DE CONCRETO PROJETADO COM ESPESSURA DE 7 CM, ARMADO COM TELA, INCLINAÇÃO MENOR QUE 90°, APLICAÇÃO DESCONTÍNUA, UTILIZANDO EQUIPAMENTO DE PROJEÇÃO COM 6 M³/H DE CAPACIDADE. AF_01/2016</t>
  </si>
  <si>
    <t>134,24</t>
  </si>
  <si>
    <t>EXECUÇÃO DE REVESTIMENTO DE CONCRETO PROJETADO COM ESPESSURA DE 10 CM, ARMADO COM TELA, INCLINAÇÃO MENOR QUE 90°, APLICAÇÃO DESCONTÍNUA, UTILIZANDO EQUIPAMENTO DE PROJEÇÃO COM 6 M³/H DE CAPACIDADE. AF_01/2016</t>
  </si>
  <si>
    <t>148,02</t>
  </si>
  <si>
    <t>EXECUÇÃO DE REVESTIMENTO DE CONCRETO PROJETADO COM ESPESSURA DE 7 CM, ARMADO COM TELA, INCLINAÇÃO DE 90°, APLICAÇÃO DESCONTÍNUA, UTILIZANDO EQUIPAMENTO DE PROJEÇÃO COM 6 M³/H DE CAPACIDADE. AF_01/2016</t>
  </si>
  <si>
    <t>178,04</t>
  </si>
  <si>
    <t>EXECUÇÃO DE REVESTIMENTO DE CONCRETO PROJETADO COM ESPESSURA DE 10 CM, ARMADO COM TELA, INCLINAÇÃO DE 90°, APLICAÇÃO DESCONTÍNUA, UTILIZANDO EQUIPAMENTO DE PROJEÇÃO COM 6 M³/H DE CAPACIDADE. AF_01/2016</t>
  </si>
  <si>
    <t>191,92</t>
  </si>
  <si>
    <t>EXECUÇÃO DE REVESTIMENTO DE CONCRETO PROJETADO COM ESPESSURA DE 7 CM, ARMADO COM TELA, INCLINAÇÃO MENOR QUE 90°, APLICAÇÃO DESCONTÍNUA, UTILIZANDO EQUIPAMENTO DE PROJEÇÃO COM 3 M³/H DE CAPACIDADE. AF_01/2016</t>
  </si>
  <si>
    <t>145,95</t>
  </si>
  <si>
    <t>EXECUÇÃO DE REVESTIMENTO DE CONCRETO PROJETADO COM ESPESSURA DE 10 CM, ARMADO COM TELA, INCLINAÇÃO MENOR QUE 90°, APLICAÇÃO DESCONTÍNUA, UTILIZANDO EQUIPAMENTO DE PROJEÇÃO COM 3 M³/H DE CAPACIDADE. AF_01/2016</t>
  </si>
  <si>
    <t>161,39</t>
  </si>
  <si>
    <t>EXECUÇÃO DE REVESTIMENTO DE CONCRETO PROJETADO COM ESPESSURA DE 7 CM, ARMADO COM TELA, INCLINAÇÃO DE 90°, APLICAÇÃO DESCONTÍNUA, UTILIZANDO EQUIPAMENTO DE PROJEÇÃO COM 3 M³/H DE CAPACIDADE. AF_01/2016</t>
  </si>
  <si>
    <t>190,96</t>
  </si>
  <si>
    <t>EXECUÇÃO DE REVESTIMENTO DE CONCRETO PROJETADO COM ESPESSURA DE 10 CM, ARMADO COM TELA, INCLINAÇÃO DE 90°, APLICAÇÃO DESCONTÍNUA, UTILIZANDO EQUIPAMENTO DE PROJEÇÃO COM 3 M³/H DE CAPACIDADE. AF_01/2016</t>
  </si>
  <si>
    <t>206,69</t>
  </si>
  <si>
    <t>EXECUÇÃO DE REVESTIMENTO DE CONCRETO PROJETADO COM ESPESSURA DE 7 CM, ARMADO COM FIBRAS DE AÇO, INCLINAÇÃO MENOR QUE 90°, APLICAÇÃO DESCONTÍNUA, UTILIZANDO EQUIPAMENTO DE PROJEÇÃO COM 6 M³/H DE CAPACIDADE. AF_01/2016</t>
  </si>
  <si>
    <t>133,96</t>
  </si>
  <si>
    <t>EXECUÇÃO DE REVESTIMENTO DE CONCRETO PROJETADO COM ESPESSURA DE 10 CM, ARMADO COM FIBRAS DE AÇO, INCLINAÇÃO MENOR QUE 90°, APLICAÇÃO DESCONTÍNUA, UTILIZANDO EQUIPAMENTO DE PROJEÇÃO COM 6 M³/H DE CAPACIDADE. AF_01/2016</t>
  </si>
  <si>
    <t>156,51</t>
  </si>
  <si>
    <t>EXECUÇÃO DE REVESTIMENTO DE CONCRETO PROJETADO COM ESPESSURA DE 7 CM, ARMADO COM FIBRAS DE AÇO, INCLINAÇÃO DE 90°, APLICAÇÃO DESCONTÍNUA, UTILIZANDO EQUIPAMENTO DE PROJEÇÃO COM 6 M³/H DE CAPACIDADE. AF_01/2016</t>
  </si>
  <si>
    <t>136,72</t>
  </si>
  <si>
    <t>EXECUÇÃO DE REVESTIMENTO DE CONCRETO PROJETADO COM ESPESSURA DE 10 CM, ARMADO COM FIBRAS DE AÇO, INCLINAÇÃO DE 90°, APLICAÇÃO DESCONTÍNUA, UTILIZANDO EQUIPAMENTO DE PROJEÇÃO COM 6 M³/H DE CAPACIDADE. AF_01/2016</t>
  </si>
  <si>
    <t>159,05</t>
  </si>
  <si>
    <t>EXECUÇÃO DE REVESTIMENTO DE CONCRETO PROJETADO COM ESPESSURA DE 7 CM, ARMADO COM FIBRAS DE AÇO, INCLINAÇÃO MENOR QUE 90°, APLICAÇÃO DESCONTÍNUA, UTILIZANDO EQUIPAMENTO DE PROJEÇÃO COM 3 M³/H DE CAPACIDADE. AF_01/2016</t>
  </si>
  <si>
    <t>149,55</t>
  </si>
  <si>
    <t>EXECUÇÃO DE REVESTIMENTO DE CONCRETO PROJETADO COM ESPESSURA DE 10 CM, ARMADO COM FIBRAS DE AÇO, INCLINAÇÃO MENOR QUE 90°, APLICAÇÃO DESCONTÍNUA, UTILIZANDO EQUIPAMENTO DE PROJEÇÃO COM 3 M³/H DE CAPACIDADE. AF_01/2016</t>
  </si>
  <si>
    <t>173,52</t>
  </si>
  <si>
    <t>EXECUÇÃO DE REVESTIMENTO DE CONCRETO PROJETADO COM ESPESSURA DE 7 CM, ARMADO COM FIBRAS DE AÇO, INCLINAÇÃO DE 90°, APLICAÇÃO DESCONTÍNUA, UTILIZANDO EQUIPAMENTO DE PROJEÇÃO COM 3 M³/H DE CAPACIDADE. AF_01/2016</t>
  </si>
  <si>
    <t>157,58</t>
  </si>
  <si>
    <t>EXECUÇÃO DE REVESTIMENTO DE CONCRETO PROJETADO COM ESPESSURA DE 10 CM, ARMADO COM FIBRAS DE AÇO, INCLINAÇÃO DE 90°, APLICAÇÃO DESCONTÍNUA, UTILIZANDO EQUIPAMENTO DE PROJEÇÃO COM 3 M³/H DE CAPACIDADE. AF_01/2016</t>
  </si>
  <si>
    <t>181,38</t>
  </si>
  <si>
    <t>EXECUÇÃO DE GRAMPO PARA SOLO GRAMPEADO COM COMPRIMENTO MENOR OU IGUAL A 4 M, DIÂMETRO DE 10 CM, PERFURAÇÃO COM EQUIPAMENTO MANUAL E ARMADURA COM DIÂMETRO DE 16 MM. AF_05/2016</t>
  </si>
  <si>
    <t>223,49</t>
  </si>
  <si>
    <t>EXECUÇÃO DE GRAMPO PARA SOLO GRAMPEADO COM COMPRIMENTO MAIOR QUE 4 M E MENOR OU IGUAL A 6 M, DIÂMETRO DE 10 CM, PERFURAÇÃO COM EQUIPAMENTO MANUAL E ARMADURA COM DIÂMETRO DE 16 MM. AF_05/2016</t>
  </si>
  <si>
    <t>207,71</t>
  </si>
  <si>
    <t>EXECUÇÃO DE GRAMPO PARA SOLO GRAMPEADO COM COMPRIMENTO MAIOR QUE 6 M E MENOR OU IGUAL A 8 M, DIÂMETRO DE 10 CM, PERFURAÇÃO COM EQUIPAMENTO MANUAL E ARMADURA COM DIÂMETRO DE 16 MM. AF_05/2016</t>
  </si>
  <si>
    <t>198,26</t>
  </si>
  <si>
    <t>EXECUÇÃO DE GRAMPO PARA SOLO GRAMPEADO COM COMPRIMENTO MAIOR QUE 8 M E MENOR OU IGUAL A 10 M, DIÂMETRO DE 10 CM, PERFURAÇÃO COM EQUIPAMENTO MANUAL E ARMADURA COM DIÂMETRO DE 16 MM. AF_05/2016</t>
  </si>
  <si>
    <t>191,55</t>
  </si>
  <si>
    <t>EXECUÇÃO DE GRAMPO PARA SOLO GRAMPEADO COM COMPRIMENTO MAIOR QUE 10 M, DIÂMETRO DE 10 CM, PERFURAÇÃO COM EQUIPAMENTO MANUAL E ARMADURA COM DIÂMETRO DE 16 MM. AF_05/2016</t>
  </si>
  <si>
    <t>186,26</t>
  </si>
  <si>
    <t>EXECUÇÃO DE GRAMPO PARA SOLO GRAMPEADO COM COMPRIMENTO MENOR OU IGUAL A 4 M, DIÂMETRO DE 10 CM, PERFURAÇÃO COM EQUIPAMENTO MANUAL E ARMADURA COM DIÂMETRO DE 20 MM. AF_05/2016</t>
  </si>
  <si>
    <t>236,98</t>
  </si>
  <si>
    <t>EXECUÇÃO DE GRAMPO PARA SOLO GRAMPEADO COM COMPRIMENTO MAIOR QUE 4 M E MENOR OU IGUAL A 6 M, DIÂMETRO DE 10 CM, PERFURAÇÃO COM EQUIPAMENTO MANUAL E ARMADURA COM DIÂMETRO DE 20 MM. AF_05/2016</t>
  </si>
  <si>
    <t>220,28</t>
  </si>
  <si>
    <t>EXECUÇÃO DE GRAMPO PARA SOLO GRAMPEADO COM COMPRIMENTO MAIOR QUE 6 M E MENOR OU IGUAL A 8 M, DIÂMETRO DE 10 CM, PERFURAÇÃO COM EQUIPAMENTO MANUAL E ARMADURA COM DIÂMETRO DE 20 MM. AF_05/2016</t>
  </si>
  <si>
    <t>210,37</t>
  </si>
  <si>
    <t>EXECUÇÃO DE GRAMPO PARA SOLO GRAMPEADO COM COMPRIMENTO MAIOR QUE 8 M E MENOR OU IGUAL A 10 M, DIÂMETRO DE 10 CM, PERFURAÇÃO COM EQUIPAMENTO MANUAL E ARMADURA COM DIÂMETRO DE 20 MM. AF_05/2016</t>
  </si>
  <si>
    <t>203,38</t>
  </si>
  <si>
    <t>EXECUÇÃO DE GRAMPO PARA SOLO GRAMPEADO COM COMPRIMENTO MAIOR QUE 10 M, DIÂMETRO DE 10 CM, PERFURAÇÃO COM EQUIPAMENTO MANUAL E ARMADURA COM DIÂMETRO DE 20 MM. AF_05/2016</t>
  </si>
  <si>
    <t>197,89</t>
  </si>
  <si>
    <t>EXECUÇÃO DE GRAMPO PARA SOLO GRAMPEADO COM COMPRIMENTO MENOR OU IGUAL A 4 M, DIÂMETRO DE 7 CM, PERFURAÇÃO COM EQUIPAMENTO MANUAL E ARMADURA COM DIÂMETRO DE 16 MM. AF_05/2016</t>
  </si>
  <si>
    <t>209,39</t>
  </si>
  <si>
    <t>EXECUÇÃO DE GRAMPO PARA SOLO GRAMPEADO COM COMPRIMENTO MAIOR QUE 4 E MENOR OU IGUAL A 6 M, DIÂMETRO DE 7 CM, PERFURAÇÃO COM EQUIPAMENTO MANUAL E ARMADURA COM DIÂMETRO DE 16 MM. AF_05/2016</t>
  </si>
  <si>
    <t>193,69</t>
  </si>
  <si>
    <t>EXECUÇÃO DE GRAMPO PARA SOLO GRAMPEADO COM COMPRIMENTO MAIOR QUE 6 M E MENOR OU IGUAL A 8 M, DIÂMETRO DE 7 CM, PERFURAÇÃO COM EQUIPAMENTO MANUAL E ARMADURA COM DIÂMETRO DE 16 MM. AF_05/2016</t>
  </si>
  <si>
    <t>184,28</t>
  </si>
  <si>
    <t>EXECUÇÃO DE GRAMPO PARA SOLO GRAMPEADO COM COMPRIMENTO MAIOR QUE 8 M E MENOR OU IGUAL A 10 M, DIÂMETRO DE 7 CM, PERFURAÇÃO COM EQUIPAMENTO MANUAL E ARMADURA COM DIÂMETRO DE 16 MM. AF_05/2016</t>
  </si>
  <si>
    <t>175,04</t>
  </si>
  <si>
    <t>EXECUÇÃO DE GRAMPO PARA SOLO GRAMPEADO COM COMPRIMENTO MAIOR QUE 10 M, DIÂMETRO DE 7 CM, PERFURAÇÃO COM EQUIPAMENTO MANUAL E ARMADURA COM DIÂMETRO DE 16 MM. AF_05/2016</t>
  </si>
  <si>
    <t>172,34</t>
  </si>
  <si>
    <t>EXECUÇÃO DE GRAMPO PARA SOLO GRAMPEADO COM COMPRIMENTO MENOR OU IGUAL A 4 M, DIÂMETRO DE 7 CM, PERFURAÇÃO COM EQUIPAMENTO MANUAL E ARMADURA COM DIÂMETRO DE 20 MM. AF_05/2016</t>
  </si>
  <si>
    <t>222,89</t>
  </si>
  <si>
    <t>EXECUÇÃO DE GRAMPO PARA SOLO GRAMPEADO COM COMPRIMENTO MAIOR QUE 4 E MENOR OU IGUAL A 6 M, DIÂMETRO DE 7 CM, PERFURAÇÃO COM EQUIPAMENTO MANUAL E ARMADURA COM DIÂMETRO DE 20 MM. AF_05/2016</t>
  </si>
  <si>
    <t>206,25</t>
  </si>
  <si>
    <t>EXECUÇÃO DE GRAMPO PARA SOLO GRAMPEADO COM COMPRIMENTO MAIOR QUE 6 M E MENOR OU IGUAL A 8 M, DIÂMETRO DE 7 CM, PERFURAÇÃO COM EQUIPAMENTO MANUAL E ARMADURA COM DIÂMETRO DE 20 MM. AF_05/2016</t>
  </si>
  <si>
    <t>196,37</t>
  </si>
  <si>
    <t>EXECUÇÃO DE GRAMPO PARA SOLO GRAMPEADO COM COMPRIMENTO MAIOR QUE 8 MENOR OU IGUAL A 10 M, DIÂMETRO DE 7 CM, PERFURAÇÃO COM EQUIPAMENTO MANUAL E ARMADURA COM DIÂMETRO DE 20 MM. AF_05/2016</t>
  </si>
  <si>
    <t>189,43</t>
  </si>
  <si>
    <t>EXECUÇÃO DE GRAMPO PARA SOLO GRAMPEADO COM COMPRIMENTO MAIOR QUE 10 M, DIÂMETRO DE 7 CM, PERFURAÇÃO COM EQUIPAMENTO MANUAL E ARMADURA COM DIÂMETRO DE 20 MM. AF_05/2016</t>
  </si>
  <si>
    <t>177,78</t>
  </si>
  <si>
    <t>EXECUÇÃO DE PROTEÇÃO DA CABEÇA DO TIRANTE COM USO DE FÔRMAS EM CHAPA COMPENSADA PLASTIFICADA DE MADEIRA E CONCRETO FCK =15 MPA. AF_07/2016</t>
  </si>
  <si>
    <t>28,90</t>
  </si>
  <si>
    <t>CONTENÇÃO EM PERFIL PRANCHADO COM PRANCHÃO DE MADEIRA, PERFIS ESPAÇADOS A 1,5 M PARA 1 SUBSOLO. AF_07/2019</t>
  </si>
  <si>
    <t>929,70</t>
  </si>
  <si>
    <t>CONTENÇÃO EM PERFIL PRANCHADO COM PRANCHÃO DE MADEIRA, PERFIS ESPAÇADOS A 1,5 M PARA 2 OU MAIS SUBSOLOS. AF_07/2019</t>
  </si>
  <si>
    <t>566,26</t>
  </si>
  <si>
    <t>CONTENÇÃO EM PERFIL PRANCHADO COM PRANCHÃO DE MADEIRA, PERFIS ESPAÇADOS A 2 M PARA 1 SUBSOLO. AF_07/2019</t>
  </si>
  <si>
    <t>733,04</t>
  </si>
  <si>
    <t>CONTENÇÃO EM PERFIL PRANCHADO COM PRANCHÃO DE MADEIRA, PERFIS ESPAÇADOS A 2 M PARA 2 OU MAIS SUBSOLOS. AF_07/2019</t>
  </si>
  <si>
    <t>460,46</t>
  </si>
  <si>
    <t>FABRICAÇÃO, MONTAGEM E DESMONTAGEM DE FÔRMA PARA CORTINA DE CONTENÇÃO, EM CHAPA DE MADEIRA COMPENSADA PLASTIFICADA, E = 18 MM, 10 UTILIZAÇÕES. AF_07/2019</t>
  </si>
  <si>
    <t>34,43</t>
  </si>
  <si>
    <t>ARMAÇÃO DE CORTINA DE CONTENÇÃO EM CONCRETO ARMADO, COM AÇO CA-50 DE 6,3 MM - MONTAGEM. AF_07/2019</t>
  </si>
  <si>
    <t>14,24</t>
  </si>
  <si>
    <t>ARMAÇÃO DE CORTINA DE CONTENÇÃO EM CONCRETO ARMADO, COM AÇO CA-50 DE 8 MM - MONTAGEM. AF_07/2019</t>
  </si>
  <si>
    <t>13,44</t>
  </si>
  <si>
    <t>ARMAÇÃO DE CORTINA DE CONTENÇÃO EM CONCRETO ARMADO, COM AÇO CA-50 DE 10 MM - MONTAGEM. AF_07/2019</t>
  </si>
  <si>
    <t>12,08</t>
  </si>
  <si>
    <t>ARMAÇÃO DE CORTINA DE CONTENÇÃO EM CONCRETO ARMADO, COM AÇO CA-50 DE 12,5 MM - MONTAGEM. AF_07/2019</t>
  </si>
  <si>
    <t>10,24</t>
  </si>
  <si>
    <t>ARMAÇÃO DE CORTINA DE CONTENÇÃO EM CONCRETO ARMADO, COM AÇO CA-50 DE 16 MM - MONTAGEM. AF_07/2019</t>
  </si>
  <si>
    <t>9,75</t>
  </si>
  <si>
    <t>ARMAÇÃO DE CORTINA DE CONTENÇÃO EM CONCRETO ARMADO, COM AÇO CA-50 DE 20 MM - MONTAGEM. AF_07/2019</t>
  </si>
  <si>
    <t>10,93</t>
  </si>
  <si>
    <t>ARMAÇÃO DE CORTINA DE CONTENÇÃO EM CONCRETO ARMADO, COM AÇO CA-50 DE 25 MM - MONTAGEM. AF_07/2019</t>
  </si>
  <si>
    <t>10,69</t>
  </si>
  <si>
    <t>CONCRETAGEM DE CORTINA DE CONTENÇÃO, ATRAVÉS DE BOMBA   LANÇAMENTO, ADENSAMENTO E ACABAMENTO. AF_07/2019</t>
  </si>
  <si>
    <t>723,22</t>
  </si>
  <si>
    <t>CANALETA MEIA CANA PRÉ-MOLDADA DE CONCRETO (D = 20 CM) - FORNECIMENTO E INSTALAÇÃO. AF_08/2021</t>
  </si>
  <si>
    <t>42,85</t>
  </si>
  <si>
    <t>CANALETA MEIA CANA PRÉ-MOLDADA DE CONCRETO (D = 30 CM) - FORNECIMENTO E INSTALAÇÃO. AF_08/2021</t>
  </si>
  <si>
    <t>52,13</t>
  </si>
  <si>
    <t>CANALETA MEIA CANA PRÉ-MOLDADA DE CONCRETO (D = 40 CM) - FORNECIMENTO E INSTALAÇÃO. AF_08/2021</t>
  </si>
  <si>
    <t>67,68</t>
  </si>
  <si>
    <t>CANALETA MEIA CANA PRÉ-MOLDADA DE CONCRETO (D = 50 CM) - FORNECIMENTO E INSTALAÇÃO. AF_08/2021</t>
  </si>
  <si>
    <t>CANALETA MEIA CANA PRÉ-MOLDADA DE CONCRETO (D = 60 CM) - FORNECIMENTO E INSTALAÇÃO. AF_08/2021</t>
  </si>
  <si>
    <t>132,38</t>
  </si>
  <si>
    <t>CANALETA MEIA CANA PRÉ-MOLDADA DE CONCRETO (D = 80 CM) - FORNECIMENTO E INSTALAÇÃO. AF_08/2021</t>
  </si>
  <si>
    <t>230,91</t>
  </si>
  <si>
    <t>EXECUÇÃO DE CANALETA DE CONCRETO MOLDADO IN LOCO, ESPESSURA DE 0,07 M, GEOMETRIA TRAPEZOIDAL (DIMENSÕES INTERNAS: B=0,6 M; B=0,147 M; H=0,2 M). AF_08/2021</t>
  </si>
  <si>
    <t>50,26</t>
  </si>
  <si>
    <t>EXECUÇÃO DE CANALETA DE CONCRETO MOLDADO IN LOCO, ESPESSURA DE 0,07 M, GEOMETRIA TRAPEZOIDAL (DIMENSÕES INTERNAS: B=0,9 M; B=0,246 M; H=0,3 M). AF_08/2021</t>
  </si>
  <si>
    <t>71,15</t>
  </si>
  <si>
    <t>EXECUÇÃO DE CANALETA DE CONCRETO MOLDADO IN LOCO, ESPESSURA DE 0,08 M, GEOMETRIA TRAPEZOIDAL (DIMENSÕES INTERNAS: B=1M; B=0,5 M; H=0,25 M). AF_08/2021</t>
  </si>
  <si>
    <t>95,46</t>
  </si>
  <si>
    <t>EXECUÇÃO DE CANALETA DE CONCRETO MOLDADO IN LOCO, ESPESSURA DE 0,08 M, GEOMETRIA TRAPEZOIDAL (DIMENSÕES INTERNAS: B=1,074 M; B=0,534 M; H=0,27 M). AF_08/2021</t>
  </si>
  <si>
    <t>91,07</t>
  </si>
  <si>
    <t>EXECUÇÃO DE CANALETA DE CONCRETO MOLDADO IN LOCO, ESPESSURA DE 0,08 M, GEOMETRIA TRAPEZOIDAL (DIMENSÕES INTERNAS: B=1,4 M; B=0,7 M; H=0,35 M). AF_08/2021</t>
  </si>
  <si>
    <t>115,27</t>
  </si>
  <si>
    <t>EXECUÇÃO DE CANALETA DE CONCRETO MOLDADO IN LOCO, ESPESSURA DE 0,08 M, GEOMETRIA TRAPEZOIDAL (DIMENSÕES INTERNAS: B=1,474 M; B=0,934 M; H=0,27 M). AF_08/2021</t>
  </si>
  <si>
    <t>115,75</t>
  </si>
  <si>
    <t>GRELHA DE FERRO FUNDIDO SIMPLES COM REQUADRO, 150 X 1000 MM, ASSENTADA COM ARGAMASSA 1 : 3 CIMENTO: AREIA - FORNECIMENTO E INSTALAÇÃO. AF_08/2021</t>
  </si>
  <si>
    <t>171,78</t>
  </si>
  <si>
    <t>GRELHA DE FERRO FUNDIDO SIMPLES COM REQUADRO, 200 X 1000 MM, ASSENTADA COM ARGAMASSA 1 : 3 CIMENTO: AREIA - FORNECIMENTO E INSTALAÇÃO. AF_08/2021</t>
  </si>
  <si>
    <t>213,16</t>
  </si>
  <si>
    <t>GRELHA DE FERRO FUNDIDO SIMPLES COM REQUADRO, 300 X 1000 MM, ASSENTADA COM ARGAMASSA 1 : 3 CIMENTO: AREIA - FORNECIMENTO E INSTALAÇÃO. AF_08/2021</t>
  </si>
  <si>
    <t>295,97</t>
  </si>
  <si>
    <t>CAIXA COM GRELHA RETANGULAR DE FERRO FUNDIDO, EM ALVENARIA COM TIJOLOS CERÂMICOS MACIÇOS, DIMENSÕES INTERNAS: 0,15 X 1,00 X 0,3 M. AF_08/2021</t>
  </si>
  <si>
    <t>525,17</t>
  </si>
  <si>
    <t>CAIXA COM GRELHA RETANGULAR DE FERRO FUNDIDO, EM ALVENARIA COM TIJOLOS CERÂMICOS MACIÇOS, DIMENSÕES INTERNAS: 0,20 X 1,00 X 0,4 M. AF_08/2021</t>
  </si>
  <si>
    <t>726,54</t>
  </si>
  <si>
    <t>CAIXA COM GRELHA RETANGULAR DE FERRO FUNDIDO, EM ALVENARIA COM TIJOLOS CERÂMICOS MACIÇOS, DIMENSÕES INTERNAS: 0,30 X 1,00 X 0,5 M. AF_08/2021</t>
  </si>
  <si>
    <t>950,00</t>
  </si>
  <si>
    <t>CAIXA COM GRELHA SIMPLES RETANGULAR, EM CONCRETO PRÉ-MOLDADO, DIMENSÕES INTERNAS: 0,6X1,0X1,0 M. AF_12/2020</t>
  </si>
  <si>
    <t>1.101,26</t>
  </si>
  <si>
    <t>CAIXA COM GRELHA DUPLA RETANGULAR, EM CONCRETO PRÉ-MOLDADO, DIMENSÕES INTERNAS: 0,5X2,2X1,0 M. AF_12/2020</t>
  </si>
  <si>
    <t>2.298,77</t>
  </si>
  <si>
    <t>CAIXA PARA BOCA DE LOBO SIMPLES RETANGULAR, EM CONCRETO PRÉ-MOLDADO, DIMENSÕES INTERNAS: 0,6X1,0X1,2 M. AF_12/2020</t>
  </si>
  <si>
    <t>893,17</t>
  </si>
  <si>
    <t>CAIXA PARA BOCA DE LOBO DUPLA RETANGULAR, EM CONCRETO PRÉ-MOLDADO, DIMENSÕES INTERNAS: 0,6X2,2X1,2 M. AF_12/2020</t>
  </si>
  <si>
    <t>1.909,76</t>
  </si>
  <si>
    <t>CAIXA COM GRELHA SIMPLES RETANGULAR, EM ALVENARIA COM TIJOLOS CERÂMICOS MACIÇOS, DIMENSÕES INTERNAS: 0,5X1X1 M. AF_12/2020</t>
  </si>
  <si>
    <t>1.752,62</t>
  </si>
  <si>
    <t>CAIXA COM GRELHA DUPLA RETANGULAR, EM ALVENARIA COM TIJOLOS CERÂMICOS MACIÇOS, DIMENSÕES INTERNAS: 0,5X2,2X1 M. AF_12/2020</t>
  </si>
  <si>
    <t>3.225,40</t>
  </si>
  <si>
    <t>CAIXA PARA BOCA DE LOBO SIMPLES RETANGULAR, EM ALVENARIA COM TIJOLOS CERÂMICOS MACIÇOS, DIMENSÕES INTERNAS: 0,6X1X1,2 M. AF_12/2020</t>
  </si>
  <si>
    <t>1.735,12</t>
  </si>
  <si>
    <t>CAIXA PARA BOCA DE LOBO DUPLA RETANGULAR, EM ALVENARIA COM TIJOLOS CERÂMICOS MACIÇOS, DIMENSÕES INTERNAS: 0,6X2,2X1,2 M. AF_12/2020</t>
  </si>
  <si>
    <t>3.047,41</t>
  </si>
  <si>
    <t>CAIXA PARA BOCA DE LOBO COMBINADA COM GRELHA RETANGULAR, EM ALVENARIA COM TIJOLOS CERÂMICOS MACIÇOS, DIMENSÕES INTERNAS: 1,3X1X1,2 M. AF_12/2020</t>
  </si>
  <si>
    <t>2.805,87</t>
  </si>
  <si>
    <t>CAIXA PARA BOCA DE LOBO DUPLA COMBINADA COM GRELHA RETANGULAR, EM ALVENARIA COM TIJOLOS CERÂMICOS MACIÇOS, DIMENSÕES INTERNAS: 1,3X2,2X1,2 M. AF_12/2020</t>
  </si>
  <si>
    <t>4.851,21</t>
  </si>
  <si>
    <t>CAIXA COM GRELHA SIMPLES RETANGULAR, EM ALVENARIA COM BLOCOS DE CONCRETO, DIMENSÕES INTERNAS: 0,5X1X1 M. AF_12/2020</t>
  </si>
  <si>
    <t>1.319,90</t>
  </si>
  <si>
    <t>CAIXA COM GRELHA DUPLA RETANGULAR, EM ALVENARIA COM BLOCOS DE CONCRETO, DIMENSÕES INTERNAS: 0,5X2,2X1 M. AF_12/2020</t>
  </si>
  <si>
    <t>2.871,64</t>
  </si>
  <si>
    <t>CAIXA PARA BOCA DE LOBO SIMPLES RETANGULAR, EM ALVENARIA COM BLOCOS DE CONCRETO, DIMENSÕES INTERNAS: 0,6X1X1,2 M. AF_12/2020</t>
  </si>
  <si>
    <t>1.391,08</t>
  </si>
  <si>
    <t>CAIXA PARA BOCA DE LOBO DUPLA RETANGULAR, EM ALVENARIA COM BLOCOS DE CONCRETO, DIMENSÕES INTERNAS: 0,6X2,2X1,2 M. AF_12/2020</t>
  </si>
  <si>
    <t>2.488,10</t>
  </si>
  <si>
    <t>CAIXA PARA BOCA DE LOBO COMBINADA COM GRELHA RETANGULAR, EM ALVENARIA COM BLOCOS DE CONCRETO, DIMENSÕES INTERNAS: 1,3X1X1,2 M. AF_12/2020</t>
  </si>
  <si>
    <t>2.296,82</t>
  </si>
  <si>
    <t>CAIXA PARA BOCA DE LOBO DUPLA COMBINADA COM GRELHA RETANGULAR, EM ALVENARIA COM BLOCOS DE CONCRETO, DIMENSÕES INTERNAS: 1,3X2,2X1,2 M. AF_12/2020</t>
  </si>
  <si>
    <t>4.317,02</t>
  </si>
  <si>
    <t>POÇO DE INSPEÇÃO CIRCULAR PARA ESGOTO, EM CONCRETO PRÉ-MOLDADO, DIÂMETRO INTERNO = 0,60 M, PROFUNDIDADE = 0,90 M, EXCLUINDO TAMPÃO. AF_12/2020_PA</t>
  </si>
  <si>
    <t>493,55</t>
  </si>
  <si>
    <t>POÇO DE INSPEÇÃO CIRCULAR PARA ESGOTO, EM CONCRETO PRÉ-MOLDADO, DIÂMETRO INTERNO = 0,60 M, PROFUNDIDADE = 1,40 M, EXCLUINDO TAMPÃO. AF_12/2020_PA</t>
  </si>
  <si>
    <t>642,77</t>
  </si>
  <si>
    <t>POÇO DE INSPEÇÃO CIRCULAR PARA ESGOTO, EM ALVENARIA COM TIJOLOS CERÂMICOS MACIÇOS, DIÂMETRO INTERNO = 0,60 M, PROFUNDIDADE = 0,95 M, EXCLUINDO TAMPÃO. AF_12/2020_PA</t>
  </si>
  <si>
    <t>1.091,78</t>
  </si>
  <si>
    <t>POÇO DE INSPEÇÃO CIRCULAR PARA ESGOTO, EM ALVENARIA COM TIJOLOS CERÂMICOS MACIÇOS, DIÂMETRO INTERNO = 0,60 M, PROFUNDIDADE = 1,45 M, EXCLUINDO TAMPÃO. AF_12/2020_PA</t>
  </si>
  <si>
    <t>1.542,42</t>
  </si>
  <si>
    <t>BASE PARA POÇO DE VISITA CIRCULAR PARA ESGOTO, EM CONCRETO PRÉ-MOLDADO, DIÂMETRO INTERNO = 0,80 M, PROFUNDIDADE = 1,35 M, EXCLUINDO TAMPÃO. AF_12/2020_PA</t>
  </si>
  <si>
    <t>953,37</t>
  </si>
  <si>
    <t>BASE PARA POÇO DE VISITA CIRCULAR PARA  ESGOTO, EM ALVENARIA COM TIJOLOS CERÂMICOS MACIÇOS, DIÂMETRO INTERNO = 0,80 M, PROFUNDIDADE = 1,40 M, EXCLUINDO TAMPÃO. AF_12/2020_PA</t>
  </si>
  <si>
    <t>1.982,12</t>
  </si>
  <si>
    <t>ACRÉSCIMO PARA POÇO DE VISITA CIRCULAR PARA ESGOTO, EM ALVENARIA COM TIJOLOS CERÂMICOS MACIÇOS, DIÂMETRO INTERNO = 0,8 M. AF_12/2020</t>
  </si>
  <si>
    <t>1.116,18</t>
  </si>
  <si>
    <t>ACRÉSCIMO PARA POÇO DE VISITA CIRCULAR PARA ESGOTO, EM CONCRETO PRÉ-MOLDADO, DIÂMETRO INTERNO = 1 M. AF_12/2020</t>
  </si>
  <si>
    <t>525,88</t>
  </si>
  <si>
    <t>ACRÉSCIMO PARA POÇO DE VISITA CIRCULAR PARA  ESGOTO, EM ALVENARIA COM TIJOLOS CERÂMICOS MACIÇOS, DIÂMETRO INTERNO = 1 M. AF_12/2020</t>
  </si>
  <si>
    <t>1.344,21</t>
  </si>
  <si>
    <t>ACRÉSCIMO PARA POÇO DE VISITA CIRCULAR PARA ESGOTO, EM CONCRETO PRÉ-MOLDADO, DIÂMETRO INTERNO = 1,2 M. AF_12/2020</t>
  </si>
  <si>
    <t>700,83</t>
  </si>
  <si>
    <t>BASE PARA POÇO DE VISITA CIRCULAR PARA  ESGOTO, EM ALVENARIA COM TIJOLOS CERÂMICOS MACIÇOS, DIÂMETRO INTERNO = 1,20 M, PROFUNDIDADE = 1,40 M, EXCLUINDO TAMPÃO. AF_12/2020_PA</t>
  </si>
  <si>
    <t>2.903,46</t>
  </si>
  <si>
    <t>ACRÉSCIMO PARA POÇO DE VISITA CIRCULAR PARA ESGOTO, EM ALVENARIA COM TIJOLOS CERÂMICOS MACIÇOS, DIÂMETRO INTERNO = 1,2 M. AF_12/2020</t>
  </si>
  <si>
    <t>1.572,19</t>
  </si>
  <si>
    <t>ACRÉSCIMO PARA POÇO DE VISITA CIRCULAR PARA  ESGOTO, EM CONCRETO PRÉ-MOLDADO, DIÂMETRO INTERNO = 1,5 M. AF_12/2020</t>
  </si>
  <si>
    <t>961,32</t>
  </si>
  <si>
    <t>BASE PARA POÇO DE VISITA CIRCULAR PARA ESGOTO, EM ALVENARIA COM TIJOLOS CERÂMICOS MACIÇOS, DIÂMETRO INTERNO = 1,50 M, PROFUNDIDADE = 1,40 M, EXCLUINDO TAMPÃO. AF_12/2020_PA</t>
  </si>
  <si>
    <t>3.721,33</t>
  </si>
  <si>
    <t>ACRÉSCIMO PARA POÇO DE VISITA CIRCULAR PARA  ESGOTO, EM ALVENARIA COM TIJOLOS CERÂMICOS MACIÇOS, DIÂMETRO INTERNO = 1,5 M. AF_12/2020</t>
  </si>
  <si>
    <t>1.914,28</t>
  </si>
  <si>
    <t>BASE PARA POÇO DE VISITA RETANGULAR PARA  ESGOTO, EM ALVENARIA COM BLOCOS DE CONCRETO, DIMENSÕES INTERNAS = 1X1 M, PROFUNDIDADE = 1,40 M, EXCLUINDO TAMPÃO. AF_12/2020_PA</t>
  </si>
  <si>
    <t>2.456,54</t>
  </si>
  <si>
    <t>ACRÉSCIMO PARA POÇO DE VISITA RETANGULAR PARA ESGOTO, EM ALVENARIA COM BLOCOS DE CONCRETO, DIMENSÕES INTERNAS = 1X1 M. AF_12/2020</t>
  </si>
  <si>
    <t>1.201,50</t>
  </si>
  <si>
    <t>BASE PARA POÇO DE VISITA RETANGULAR PARA ESGOTO, EM ALVENARIA COM BLOCOS DE CONCRETO, DIMENSÕES INTERNAS = 1X1,5 M, PROFUNDIDADE = 1,40 M, EXCLUINDO TAMPÃO. AF_12/2020_PA</t>
  </si>
  <si>
    <t>3.105,50</t>
  </si>
  <si>
    <t>ACRÉSCIMO PARA POÇO DE VISITA RETANGULAR PARA ESGOTO, EM ALVENARIA COM BLOCOS DE CONCRETO, DIMENSÕES INTERNAS = 1X1,5 M. AF_12/2020</t>
  </si>
  <si>
    <t>1.435,15</t>
  </si>
  <si>
    <t>ACRÉSCIMO PARA POÇO DE VISITA RETANGULAR PARA ESGOTO, EM ALVENARIA COM BLOCOS DE CONCRETO, DIMENSÕES INTERNAS = 1X2 M. AF_12/2020</t>
  </si>
  <si>
    <t>1.668,91</t>
  </si>
  <si>
    <t>ACRÉSCIMO PARA POÇO DE VISITA RETANGULAR PARA ESGOTO, EM ALVENARIA COM BLOCOS DE CONCRETO, DIMENSÕES INTERNAS = 1X2,5 M. AF_12/2020</t>
  </si>
  <si>
    <t>1.902,59</t>
  </si>
  <si>
    <t>BASE PARA POÇO DE VISITA RETANGULAR PARA ESGOTO, EM ALVENARIA COM BLOCOS DE CONCRETO, DIMENSÕES INTERNAS = 1X3 M, PROFUNDIDADE = 1,40 M, EXCLUINDO TAMPÃO. AF_12/2020_PA</t>
  </si>
  <si>
    <t>5.084,68</t>
  </si>
  <si>
    <t>ACRÉSCIMO PARA POÇO DE VISITA RETANGULAR PARA ESGOTO, EM ALVENARIA COM BLOCOS DE CONCRETO, DIMENSÕES INTERNAS = 1X3 M. AF_12/2020</t>
  </si>
  <si>
    <t>2.136,34</t>
  </si>
  <si>
    <t>ACRÉSCIMO PARA POÇO DE VISITA RETANGULAR PARA ESGOTO, EM ALVENARIA COM BLOCOS DE CONCRETO, DIMENSÕES INTERNAS = 1X3,5 M. AF_12/2020</t>
  </si>
  <si>
    <t>2.370,09</t>
  </si>
  <si>
    <t>BASE PARA POÇO DE VISITA RETANGULAR PARA ESGOTO, EM ALVENARIA COM BLOCOS DE CONCRETO, DIMENSÕES INTERNAS = 1X4 M, PROFUNDIDADE = 1,40 M, EXCLUINDO TAMPÃO. AF_12/2020_PA</t>
  </si>
  <si>
    <t>6.390,73</t>
  </si>
  <si>
    <t>ACRÉSCIMO PARA POÇO DE VISITA RETANGULAR PARA ESGOTO, EM ALVENARIA COM BLOCOS DE CONCRETO, DIMENSÕES INTERNAS = 1X4 M. AF_12/2020</t>
  </si>
  <si>
    <t>2.603,77</t>
  </si>
  <si>
    <t>BASE PARA POÇO DE VISITA RETANGULAR PARA ESGOTO, EM ALVENARIA COM BLOCOS DE CONCRETO, DIMENSÕES INTERNAS = 1,5X1,5 M, PROFUNDIDADE = 1,45 M, EXCLUINDO TAMPÃO . AF_12/2020_PA</t>
  </si>
  <si>
    <t>3.848,73</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</si>
  <si>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</si>
  <si>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</si>
  <si>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4.696,14</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</si>
  <si>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</si>
  <si>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</si>
  <si>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5.517,78</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</si>
  <si>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</si>
  <si>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</si>
  <si>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6.339,39</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</si>
  <si>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</si>
  <si>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</si>
  <si>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7.161,10</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</si>
  <si>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</si>
  <si>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</si>
  <si>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7.982,70</t>
  </si>
  <si>
    <t>ACRÉSCIMO PARA POÇO DE VISITA RETANGULAR PARA ESGOTO, EM ALVENARIA COM BLOCOS DE CONCRETO, DIMENSÕES INTERNAS = 1,5X4 M. AF_12/2020</t>
  </si>
  <si>
    <t>2.859,52</t>
  </si>
  <si>
    <t>BASE PARA POÇO DE VISITA RETANGULAR PARA ESGOTO, EM ALVENARIA COM BLOCOS DE CONCRETO, DIMENSÕES INTERNAS = 2X2 M, PROFUNDIDADE = 1,40 M, EXCLUINDO TAMPÃO. AF_12/2020_PA</t>
  </si>
  <si>
    <t>5.674,25</t>
  </si>
  <si>
    <t>ACRÉSCIMO PARA POÇO DE VISITA RETANGULAR PARA ESGOTO, EM ALVENARIA COM BLOCOS DE CONCRETO, DIMENSÕES INTERNAS = 2X2 M. AF_12/2020</t>
  </si>
  <si>
    <t>2.158,42</t>
  </si>
  <si>
    <t>BASE PARA POÇO DE VISITA RETANGULAR PARA ESGOTO, EM ALVENARIA COM BLOCOS DE CONCRETO, DIMENSÕES INTERNAS = 2X2,5 M, PROFUNDIDADE = 1,40 M, EXCLUINDO TAMPÃO. AF_12/2020_PA</t>
  </si>
  <si>
    <t>6.652,20</t>
  </si>
  <si>
    <t>ACRÉSCIMO PARA POÇO DE VISITA RETANGULAR PARA ESGOTO, EM ALVENARIA COM BLOCOS DE CONCRETO, DIMENSÕES INTERNAS = 2X2,5 M. AF_12/2020</t>
  </si>
  <si>
    <t>2.392,09</t>
  </si>
  <si>
    <t>BASE PARA POÇO DE VISITA RETANGULAR PARA ESGOTO, EM ALVENARIA COM BLOCOS DE CONCRETO, DIMENSÕES INTERNAS = 2X3 M, PROFUNDIDADE = 1,40 M, EXCLUINDO TAMPÃO. AF_12/2020_PA</t>
  </si>
  <si>
    <t>7.687,20</t>
  </si>
  <si>
    <t>ACRÉSCIMO PARA POÇO DE VISITA RETANGULAR PARA ESGOTO, EM ALVENARIA COM BLOCOS DE CONCRETO, DIMENSÕES INTERNAS = 2X3 M. AF_12/2020</t>
  </si>
  <si>
    <t>2.625,84</t>
  </si>
  <si>
    <t>BASE PARA POÇO DE VISITA RETANGULAR PARA ESGOTO, EM ALVENARIA COM BLOCOS DE CONCRETO, DIMENSÕES INTERNAS = 2X3,5 M, PROFUNDIDADE = 1,40 M, EXCLUINDO TAMPÃO. AF_12/2020_PA</t>
  </si>
  <si>
    <t>8.672,34</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</si>
  <si>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</si>
  <si>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</si>
  <si>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9.657,53</t>
  </si>
  <si>
    <t>ACRÉSCIMO PARA POÇO DE VISITA RETANGULAR PARA ESGOTO, EM ALVENARIA COM BLOCOS DE CONCRETO, DIMENSÕES INTERNAS = 2X4 M. AF_12/2020</t>
  </si>
  <si>
    <t>3.097,78</t>
  </si>
  <si>
    <t>BASE PARA POÇO DE VISITA RETANGULAR PARA ESGOTO, EM ALVENARIA COM BLOCOS DE CONCRETO, DIMENSÕES INTERNAS = 2,5X2,5 M, PROFUNDIDADE = 1,40 M, EXCLUINDO TAMPÃO. AF_12/2020_PA</t>
  </si>
  <si>
    <t>7.878,16</t>
  </si>
  <si>
    <t>ACRÉSCIMO PARA POÇO DE VISITA RETANGULAR PARA ESGOTO, EM ALVENARIA COM BLOCOS DE CONCRETO, DIMENSÕES INTERNAS = 2,5X2,5 M. AF_12/2020</t>
  </si>
  <si>
    <t>2.630,44</t>
  </si>
  <si>
    <t>BASE PARA POÇO DE VISITA RETANGULAR PARA ESGOTO, EM ALVENARIA COM BLOCOS DE CONCRETO, DIMENSÕES INTERNAS = 2,5X3 M, PROFUNDIDADE = 1,40 M, EXCLUINDO TAMPÃO. AF_12/2020_PA</t>
  </si>
  <si>
    <t>9.067,54</t>
  </si>
  <si>
    <t>ACRÉSCIMO PARA POÇO DE VISITA RETANGULAR PARA ESGOTO, EM ALVENARIA COM BLOCOS DE CONCRETO, DIMENSÕES INTERNAS = 2,5X3 M. AF_12/2020</t>
  </si>
  <si>
    <t>2.864,10</t>
  </si>
  <si>
    <t>BASE PARA POÇO DE VISITA RETANGULAR PARA ESGOTO, EM ALVENARIA COM BLOCOS DE CONCRETO, DIMENSÕES INTERNAS = 2,5X3,5 M, PROFUNDIDADE = 1,40 M, EXCLUINDO TAMPÃO. AF_12/2020_PA</t>
  </si>
  <si>
    <t>10.256,92</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</si>
  <si>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</si>
  <si>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</si>
  <si>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11.446,32</t>
  </si>
  <si>
    <t>ACRÉSCIMO PARA POÇO DE VISITA RETANGULAR PARA ESGOTO, EM ALVENARIA COM BLOCOS DE CONCRETO, DIMENSÕES INTERNAS = 2,5X4 M. AF_12/2020</t>
  </si>
  <si>
    <t>3.336,06</t>
  </si>
  <si>
    <t>BASE PARA POÇO DE VISITA RETANGULAR PARA ESGOTO, EM ALVENARIA COM BLOCOS DE CONCRETO, DIMENSÕES INTERNAS = 3X3 M, PROFUNDIDADE = 1,40 M, EXCLUINDO TAMPÃO. AF_12/2020_PA</t>
  </si>
  <si>
    <t>10.476,48</t>
  </si>
  <si>
    <t>ACRÉSCIMO PARA POÇO DE VISITA RETANGULAR PARA ESGOTO, EM ALVENARIA COM BLOCOS DE CONCRETO, DIMENSÕES INTERNAS = 3X3 M. AF_12/2020</t>
  </si>
  <si>
    <t>3.102,38</t>
  </si>
  <si>
    <t>BASE PARA POÇO DE VISITA RETANGULAR PARA ESGOTO, EM ALVENARIA COM BLOCOS DE CONCRETO, DIMENSÕES INTERNAS = 3X3,5 M, PROFUNDIDADE = 1,40 M, EXCLUINDO TAMPÃO. AF_12/2020_PA</t>
  </si>
  <si>
    <t>11.844,74</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</si>
  <si>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</si>
  <si>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</si>
  <si>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13.213,03</t>
  </si>
  <si>
    <t>ACRÉSCIMO PARA POÇO DE VISITA RETANGULAR PARA ESGOTO, EM ALVENARIA COM BLOCOS DE CONCRETO, DIMENSÕES INTERNAS = 3X4 M. AF_12/2020</t>
  </si>
  <si>
    <t>3.574,39</t>
  </si>
  <si>
    <t>BASE PARA POÇO DE VISITA RETANGULAR PARA ESGOTO, EM ALVENARIA COM BLOCOS DE CONCRETO, DIMENSÕES INTERNAS = 3,5X3,5 M, PROFUNDIDADE = 1,40 M, EXCLUINDO TAMPÃO. AF_12/2020_PA</t>
  </si>
  <si>
    <t>13.432,64</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</si>
  <si>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</si>
  <si>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</si>
  <si>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14.979,66</t>
  </si>
  <si>
    <t>ACRÉSCIMO PARA POÇO DE VISITA RETANGULAR PARA ESGOTO, EM ALVENARIA COM BLOCOS DE CONCRETO, DIMENSÕES INTERNAS = 3,5X4 M. AF_12/2020</t>
  </si>
  <si>
    <t>3.812,69</t>
  </si>
  <si>
    <t>BASE PARA POÇO DE VISITA RETANGULAR PARA ESGOTO, EM ALVENARIA COM BLOCOS DE CONCRETO, DIMENSÕES INTERNAS = 4X4 M, PROFUNDIDADE = 1,45 M, EXCLUINDO TAMPÃO. AF_12/2020_PA</t>
  </si>
  <si>
    <t>16.746,38</t>
  </si>
  <si>
    <t>ACRÉSCIMO PARA POÇO DE VISITA RETANGULAR PARA ESGOTO, EM ALVENARIA COM BLOCOS DE CONCRETO, DIMENSÕES INTERNAS = 4X4 M. AF_12/2020</t>
  </si>
  <si>
    <t>4.006,02</t>
  </si>
  <si>
    <t>CHAMINÉ CIRCULAR PARA POÇO DE VISITA PARA ESGOTO, EM CONCRETO PRÉ-MOLDADO, DIÂMETRO INTERNO = 0,6 M. AF_12/2020</t>
  </si>
  <si>
    <t>291,34</t>
  </si>
  <si>
    <t>CHAMINÉ CIRCULAR PARA POÇO DE VISITA PARA ESGOTO, EM ALVENARIA COM TIJOLOS CERÂMICOS MACIÇOS, DIÂMETRO INTERNO = 0,6 M. AF_12/2020</t>
  </si>
  <si>
    <t>898,35</t>
  </si>
  <si>
    <t>BASE PARA POÇO DE VISITA CIRCULAR PARA  ESGOTO, EM ALVENARIA COM TIJOLOS CERÂMICOS MACIÇOS, DIÂMETRO INTERNO = 1,0 M, PROFUNDIDADE = 1,40 M, EXCLUINDO TAMPÃO. AF_12/2020_PA</t>
  </si>
  <si>
    <t>2.441,87</t>
  </si>
  <si>
    <t>BASE PARA POÇO DE VISITA RETANGULAR PARA ESGOTO, EM ALVENARIA COM BLOCOS DE CONCRETO, DIMENSÕES INTERNAS = 1X3,5 M, PROFUNDIDADE = 1,40 M, EXCLUINDO TAMPÃO. AF_12/2020_PA</t>
  </si>
  <si>
    <t>5.737,67</t>
  </si>
  <si>
    <t>BASE PARA POÇO DE VISITA RETANGULAR PARA ESGOTO, EM ALVENARIA COM BLOCOS DE CONCRETO, DIMENSÕES INTERNAS = 1X2 M, PROFUNDIDADE = 1,40 M, EXCLUINDO TAMPÃO. AF_12/2020_PA</t>
  </si>
  <si>
    <t>3.754,33</t>
  </si>
  <si>
    <t>BASE PARA POÇO DE VISITA RETANGULAR PARA ESGOTO, EM ALVENARIA COM BLOCOS DE CONCRETO, DIMENSÕES INTERNAS = 1X2,5 M, PROFUNDIDADE = 1,40 M, EXCLUINDO TAMPÃO. AF_12/2020_PA</t>
  </si>
  <si>
    <t>4.403,27</t>
  </si>
  <si>
    <t>ACRÉSCIMO PARA POÇO DE VISITA CIRCULAR PARA ESGOTO, EM CONCRETO PRÉ-MOLDADO, DIÂMETRO INTERNO = 0,8 M. AF_12/2020</t>
  </si>
  <si>
    <t>397,84</t>
  </si>
  <si>
    <t>BASE PARA POÇO DE VISITA CIRCULAR PARA ESGOTO, EM CONCRETO PRÉ-MOLDADO, DIÂMETRO INTERNO = 1,0 M, PROFUNDIDADE = 1,35 M, EXCLUINDO TAMPÃO. AF_12/2020_PA</t>
  </si>
  <si>
    <t>1.229,41</t>
  </si>
  <si>
    <t>ACRÉSCIMO PARA POÇO DE VISITA CIRCULAR PARA DRENAGEM, EM CONCRETO PRÉ-MOLDADO, DIÂMETRO INTERNO = 1,2 M. AF_12/2020</t>
  </si>
  <si>
    <t>697,88</t>
  </si>
  <si>
    <t>ACRÉSCIMO PARA POÇO DE VISITA RETANGULAR PARA DRENAGEM, EM ALVENARIA COM BLOCOS DE CONCRETO, DIMENSÕES INTERNAS = 1,5X1,5 M. AF_12/2020</t>
  </si>
  <si>
    <t>1.606,94</t>
  </si>
  <si>
    <t>BASE PARA POÇO DE VISITA CIRCULAR PARA DRENAGEM, EM ALVENARIA COM TIJOLOS CERÂMICOS MACIÇOS, DIÂMETRO INTERNO = 1,2 M, PROFUNDIDADE = 1,40 M, EXCLUINDO TAMPÃO. AF_12/2020_PA</t>
  </si>
  <si>
    <t>2.819,19</t>
  </si>
  <si>
    <t>ACRÉSCIMO PARA POÇO DE VISITA CIRCULAR PARA DRENAGEM, EM ALVENARIA COM TIJOLOS CERÂMICOS MACIÇOS, DIÂMETRO INTERNO = 1,2 M. AF_12/2020</t>
  </si>
  <si>
    <t>1.492,39</t>
  </si>
  <si>
    <t>BASE PARA POÇO DE VISITA RETANGULAR PARA DRENAGEM, EM ALVENARIA COM BLOCOS DE CONCRETO, DIMENSÕES INTERNAS = 1,5X2 M, PROFUNDIDADE = 1,40 M, EXCLUINDO TAMPÃO. AF_12/2020_PA</t>
  </si>
  <si>
    <t>4.594,90</t>
  </si>
  <si>
    <t>ACRÉSCIMO PARA POÇO DE VISITA CIRCULAR PARA DRENAGEM, EM CONCRETO PRÉ-MOLDADO, DIÂMETRO INTERNO = 1,5 M. AF_12/2020</t>
  </si>
  <si>
    <t>957,28</t>
  </si>
  <si>
    <t>ACRÉSCIMO PARA POÇO DE VISITA RETANGULAR PARA DRENAGEM, EM ALVENARIA COM BLOCOS DE CONCRETO, DIMENSÕES INTERNAS = 1,5X2 M. AF_12/2020</t>
  </si>
  <si>
    <t>1.831,52</t>
  </si>
  <si>
    <t>BASE PARA POÇO DE VISITA CIRCULAR PARA DRENAGEM, EM ALVENARIA COM TIJOLOS CERÂMICOS MACIÇOS, DIÂMETRO INTERNO = 1,50 M, PROFUNDIDADE = 1,40 M, EXCLUINDO TAMPÃO. AF_12/2020_PA</t>
  </si>
  <si>
    <t>3.619,63</t>
  </si>
  <si>
    <t>ACRÉSCIMO PARA POÇO DE VISITA CIRCULAR PARA DRENAGEM, EM ALVENARIA COM TIJOLOS CERÂMICOS MACIÇOS, DIÂMETRO INTERNO = 1,5 M. AF_12/2020</t>
  </si>
  <si>
    <t>1.822,05</t>
  </si>
  <si>
    <t>BASE PARA POÇO DE VISITA RETANGULAR PARA DRENAGEM, EM ALVENARIA COM BLOCOS DE CONCRETO, DIMENSÕES INTERNAS = 1X1 M, PROFUNDIDADE = 1,40 M, EXCLUINDO TAMPÃO. AF_12/2020_PA</t>
  </si>
  <si>
    <t>2.403,76</t>
  </si>
  <si>
    <t>ACRÉSCIMO PARA POÇO DE VISITA RETANGULAR PARA DRENAGEM, EM ALVENARIA COM BLOCOS DE CONCRETO, DIMENSÕES INTERNAS = 1X1 M. AF_12/2020</t>
  </si>
  <si>
    <t>1.157,76</t>
  </si>
  <si>
    <t>BASE PARA POÇO DE VISITA RETANGULAR PARA DRENAGEM, EM ALVENARIA COM BLOCOS DE CONCRETO, DIMENSÕES INTERNAS = 1,5X2,5 M, PROFUNDIDADE = 1,40 M, EXCLUINDO TAMPÃO. AF_12/2020_PA</t>
  </si>
  <si>
    <t>5.398,29</t>
  </si>
  <si>
    <t>BASE PARA POÇO DE VISITA RETANGULAR PARA DRENAGEM, EM ALVENARIA COM BLOCOS DE CONCRETO, DIMENSÕES INTERNAS = 1X1,5 M, PROFUNDIDADE = 1,40 M, EXCLUINDO TAMPÃO. AF_12/2020_PA</t>
  </si>
  <si>
    <t>3.038,16</t>
  </si>
  <si>
    <t>ACRÉSCIMO PARA POÇO DE VISITA RETANGULAR PARA DRENAGEM, EM ALVENARIA COM BLOCOS DE CONCRETO, DIMENSÕES INTERNAS = 1X1,5 M. AF_12/2020</t>
  </si>
  <si>
    <t>1.382,30</t>
  </si>
  <si>
    <t>ACRÉSCIMO PARA POÇO DE VISITA RETANGULAR PARA DRENAGEM, EM ALVENARIA COM BLOCOS DE CONCRETO, DIMENSÕES INTERNAS = 1,5X2,5 M. AF_12/2020</t>
  </si>
  <si>
    <t>2.056,15</t>
  </si>
  <si>
    <t>BASE PARA POÇO DE VISITA RETANGULAR PARA DRENAGEM, EM ALVENARIA COM BLOCOS DE CONCRETO, DIMENSÕES INTERNAS = 1X2 M, PROFUNDIDADE = 1,40 M, EXCLUINDO TAMPÃO. AF_12/2020_PA</t>
  </si>
  <si>
    <t>3.672,43</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</si>
  <si>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</si>
  <si>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</si>
  <si>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4.306,80</t>
  </si>
  <si>
    <t>POÇO DE INSPEÇÃO CIRCULAR PARA DRENAGEM, EM CONCRETO PRÉ-MOLDADO, DIÂMETRO INTERNO = 0,60 M, PROFUNDIDADE = 0,90 M, EXCLUINDO TAMPÃO. AF_12/2020_PA</t>
  </si>
  <si>
    <t>489,77</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</si>
  <si>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</si>
  <si>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</si>
  <si>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638,36</t>
  </si>
  <si>
    <t>BASE PARA POÇO DE VISITA RETANGULAR PARA DRENAGEM, EM ALVENARIA COM BLOCOS DE CONCRETO, DIMENSÕES INTERNAS = 1,5X3 M, PROFUNDIDADE = 1,40 M, EXCLUINDO TAMPÃO. AF_12/2020_PA</t>
  </si>
  <si>
    <t>6.201,63</t>
  </si>
  <si>
    <t>POÇO DE INSPEÇÃO CIRCULAR PARA DRENAGEM, EM ALVENARIA COM TIJOLOS CERÂMICOS MACIÇOS, DIÂMETRO INTERNO = 0,60 M, PROFUNDIDADE = 0,95 M, EXCLUINDO TAMPÃO. AF_12/2020_PA</t>
  </si>
  <si>
    <t>1.053,85</t>
  </si>
  <si>
    <t>POÇO DE INSPEÇÃO CIRCULAR PARA DRENAGEM, EM ALVENARIA COM TIJOLOS CERÂMICOS MACIÇOS, DIÂMETRO INTERNO = 0,60 M, PROFUNDIDADE = 1,45 M, EXCLUINDO TAMPÃO. AF_12/2020_PA</t>
  </si>
  <si>
    <t>1.475,18</t>
  </si>
  <si>
    <t>BASE PARA POÇO DE VISITA RETANGULAR PARA DRENAGEM, EM ALVENARIA COM BLOCOS DE CONCRETO, DIMENSÕES INTERNAS = 1X3 M, PROFUNDIDADE = 1,40 M, EXCLUINDO TAMPÃO. AF_12/2020_PA</t>
  </si>
  <si>
    <t>4.973,66</t>
  </si>
  <si>
    <t>BASE PARA POÇO DE VISITA CIRCULAR PARA DRENAGEM, EM CONCRETO PRÉ-MOLDADO, DIÂMETRO INTERNO = 0,80 M, PROFUNDIDADE = 1,35 M, EXCLUINDO TAMPÃO. AF_12/2020_PA</t>
  </si>
  <si>
    <t>945,96</t>
  </si>
  <si>
    <t>ACRÉSCIMO PARA POÇO DE VISITA RETANGULAR PARA DRENAGEM, EM ALVENARIA COM BLOCOS DE CONCRETO, DIMENSÕES INTERNAS = 1,5X3 M. AF_12/2020</t>
  </si>
  <si>
    <t>2.280,78</t>
  </si>
  <si>
    <t>ACRÉSCIMO PARA POÇO DE VISITA RETANGULAR PARA DRENAGEM, EM ALVENARIA COM BLOCOS DE CONCRETO, DIMENSÕES INTERNAS = 1X3 M. AF_12/2020</t>
  </si>
  <si>
    <t>ACRÉSCIMO PARA POÇO DE VISITA CIRCULAR PARA DRENAGEM, EM CONCRETO PRÉ-MOLDADO, DIÂMETRO INTERNO = 0,8 M. AF_12/2020</t>
  </si>
  <si>
    <t>396,04</t>
  </si>
  <si>
    <t>BASE PARA POÇO DE VISITA RETANGULAR PARA DRENAGEM, EM ALVENARIA COM BLOCOS DE CONCRETO, DIMENSÕES INTERNAS = 1X3,5 M, PROFUNDIDADE = 1,40 M, EXCLUINDO TAMPÃO. AF_12/2020_PA</t>
  </si>
  <si>
    <t>5.612,08</t>
  </si>
  <si>
    <t>BASE PARA POÇO DE VISITA CIRCULAR PARA DRENAGEM, EM ALVENARIA COM TIJOLOS CERÂMICOS MACIÇOS, DIÂMETRO INTERNO = 0,80 M, PROFUNDIDADE = 1,40 M, EXCLUINDO TAMPÃO. AF_12/2020_PA</t>
  </si>
  <si>
    <t>1.915,66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</si>
  <si>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</si>
  <si>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</si>
  <si>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2.528,71</t>
  </si>
  <si>
    <t>ACRÉSCIMO PARA POÇO DE VISITA CIRCULAR PARA DRENAGEM, EM ALVENARIA COM TIJOLOS CERÂMICOS MACIÇOS, DIÂMETRO INTERNO = 0,8 M. AF_12/2020</t>
  </si>
  <si>
    <t>1.052,92</t>
  </si>
  <si>
    <t>BASE PARA POÇO DE VISITA RETANGULAR PARA DRENAGEM, EM ALVENARIA COM BLOCOS DE CONCRETO, DIMENSÕES INTERNAS = 1,5X3,5 M, PROFUNDIDADE = 1,40 M, EXCLUINDO TAMPÃO. AF_12/2020_PA</t>
  </si>
  <si>
    <t>7.005,08</t>
  </si>
  <si>
    <t>BASE PARA POÇO DE VISITA CIRCULAR PARA DRENAGEM, EM CONCRETO PRÉ-MOLDADO, DIÂMETRO INTERNO = 1,0 M, PROFUNDIDADE = 1,35 M, EXCLUINDO TAMPÃO. AF_05/2018_PA</t>
  </si>
  <si>
    <t>1.282,18</t>
  </si>
  <si>
    <t>BASE PARA POÇO DE VISITA RETANGULAR PARA DRENAGEM, EM ALVENARIA COM BLOCOS DE CONCRETO, DIMENSÕES INTERNAS = 1X4 M, PROFUNDIDADE = 1,40 M, EXCLUINDO TAMPÃO. AF_12/2020_PA</t>
  </si>
  <si>
    <t>6.250,58</t>
  </si>
  <si>
    <t>BASE PARA POÇO DE VISITA RETANGULAR PARA DRENAGEM, EM ALVENARIA COM BLOCOS DE CONCRETO, DIMENSÕES INTERNAS = 2,5X3 M, PROFUNDIDADE = 1,40 M, EXCLUINDO TAMPÃO. AF_12/2020_PA</t>
  </si>
  <si>
    <t>8.868,97</t>
  </si>
  <si>
    <t>ACRÉSCIMO PARA POÇO DE VISITA CIRCULAR PARA DRENAGEM, EM CONCRETO PRÉ-MOLDADO, DIÂMETRO INTERNO = 1 M. AF_12/2020</t>
  </si>
  <si>
    <t>523,53</t>
  </si>
  <si>
    <t>ACRÉSCIMO PARA POÇO DE VISITA RETANGULAR PARA DRENAGEM, EM ALVENARIA COM BLOCOS DE CONCRETO, DIMENSÕES INTERNAS = 1X4 M. AF_12/2020</t>
  </si>
  <si>
    <t>2.505,35</t>
  </si>
  <si>
    <t>BASE PARA POÇO DE VISITA RETANGULAR PARA DRENAGEM, EM ALVENARIA COM BLOCOS DE CONCRETO, DIMENSÕES INTERNAS = 1,5X1,5 M, PROFUNDIDADE = 1,40 M, EXCLUINDO TAMPÃO. AF_12/2020_PA</t>
  </si>
  <si>
    <t>3.765,75</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</si>
  <si>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</si>
  <si>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</si>
  <si>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2.366,10</t>
  </si>
  <si>
    <t>ACRÉSCIMO PARA POÇO DE VISITA CIRCULAR PARA DRENAGEM, EM ALVENARIA COM TIJOLOS CERÂMICOS MACIÇOS, DIÂMETRO INTERNO = 1 M. AF_12/2020</t>
  </si>
  <si>
    <t>1.272,68</t>
  </si>
  <si>
    <t>BASE PARA POÇO DE VISITA RETANGULAR PARA DRENAGEM, EM ALVENARIA COM BLOCOS DE CONCRETO, DIMENSÕES INTERNAS = 1,5X4 M, PROFUNDIDADE = 1,40 M, EXCLUINDO TAMPÃO. AF_12/2020_PA</t>
  </si>
  <si>
    <t>7.808,43</t>
  </si>
  <si>
    <t>ACRÉSCIMO PARA POÇO DE VISITA RETANGULAR PARA DRENAGEM, EM ALVENARIA COM BLOCOS DE CONCRETO, DIMENSÕES INTERNAS = 2,5X3 M. AF_12/2020</t>
  </si>
  <si>
    <t>2.753,26</t>
  </si>
  <si>
    <t>ACRÉSCIMO PARA POÇO DE VISITA RETANGULAR PARA DRENAGEM, EM ALVENARIA COM BLOCOS DE CONCRETO, DIMENSÕES INTERNAS = 1,5X4 M. AF_12/2020</t>
  </si>
  <si>
    <t>2.749,25</t>
  </si>
  <si>
    <t>BASE PARA POÇO DE VISITA RETANGULAR PARA DRENAGEM, EM ALVENARIA COM BLOCOS DE CONCRETO, DIMENSÕES INTERNAS = 2,5X3,5 M, PROFUNDIDADE = 1,40 M, EXCLUINDO TAMPÃO. AF_12/2020_PA</t>
  </si>
  <si>
    <t>10.031,67</t>
  </si>
  <si>
    <t>ACRÉSCIMO PARA POÇO DE VISITA RETANGULAR PARA DRENAGEM, EM ALVENARIA COM BLOCOS DE CONCRETO, DIMENSÕES INTERNAS = 2,5X3,5 M. AF_12/2020</t>
  </si>
  <si>
    <t>2.977,82</t>
  </si>
  <si>
    <t>BASE PARA POÇO DE VISITA RETANGULAR PARA DRENAGEM, EM ALVENARIA COM BLOCOS DE CONCRETO, DIMENSÕES INTERNAS = 2,5X4 M, PROFUNDIDADE = 1,40 M, EXCLUINDO TAMPÃO. AF_12/2020_PA</t>
  </si>
  <si>
    <t>11.194,39</t>
  </si>
  <si>
    <t>BASE PARA POÇO DE VISITA RETANGULAR PARA DRENAGEM, EM ALVENARIA COM BLOCOS DE CONCRETO, DIMENSÕES INTERNAS = 2X2 M, PROFUNDIDADE = 1,40 M, EXCLUINDO TAMPÃO. AF_12/2020_PA</t>
  </si>
  <si>
    <t>5.550,93</t>
  </si>
  <si>
    <t>ACRÉSCIMO PARA POÇO DE VISITA RETANGULAR PARA DRENAGEM, EM ALVENARIA COM BLOCOS DE CONCRETO, DIMENSÕES INTERNAS = 2,5X4 M. AF_12/2020</t>
  </si>
  <si>
    <t>3.206,42</t>
  </si>
  <si>
    <t>BASE PARA POÇO DE VISITA RETANGULAR PARA DRENAGEM, EM ALVENARIA COM BLOCOS DE CONCRETO, DIMENSÕES INTERNAS = 3X3 M, PROFUNDIDADE = 1,40 M, EXCLUINDO TAMPÃO. AF_12/2020_PA</t>
  </si>
  <si>
    <t>10.246,13</t>
  </si>
  <si>
    <t>ACRÉSCIMO PARA POÇO DE VISITA RETANGULAR PARA DRENAGEM, EM ALVENARIA COM BLOCOS DE CONCRETO, DIMENSÕES INTERNAS = 3X3 M. AF_12/2020</t>
  </si>
  <si>
    <t>2.981,85</t>
  </si>
  <si>
    <t>BASE PARA POÇO DE VISITA RETANGULAR PARA DRENAGEM, EM ALVENARIA COM BLOCOS DE CONCRETO, DIMENSÕES INTERNAS = 3X3,5 M, PROFUNDIDADE = 1,40 M, EXCLUINDO TAMPÃO. AF_12/2020_PA</t>
  </si>
  <si>
    <t>11.583,82</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</si>
  <si>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</si>
  <si>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</si>
  <si>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2.075,48</t>
  </si>
  <si>
    <t>BASE PARA POÇO DE VISITA RETANGULAR PARA DRENAGEM, EM ALVENARIA COM BLOCOS DE CONCRETO, DIMENSÕES INTERNAS = 3X4 M, PROFUNDIDADE = 1,40 M, EXCLUINDO TAMPÃO. AF_12/2020_PA</t>
  </si>
  <si>
    <t>12.921,54</t>
  </si>
  <si>
    <t>ACRÉSCIMO PARA POÇO DE VISITA RETANGULAR PARA DRENAGEM, EM ALVENARIA COM BLOCOS DE CONCRETO, DIMENSÕES INTERNAS = 3X4 M. AF_12/2020</t>
  </si>
  <si>
    <t>3.435,07</t>
  </si>
  <si>
    <t>BASE PARA POÇO DE VISITA RETANGULAR PARA DRENAGEM, EM ALVENARIA COM BLOCOS DE CONCRETO, DIMENSÕES INTERNAS = 3,5X3,5 M, PROFUNDIDADE = 1,40 M, EXCLUINDO TAMPÃO. AF_12/2020_PA</t>
  </si>
  <si>
    <t>13.136,05</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</si>
  <si>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</si>
  <si>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</si>
  <si>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6.507,37</t>
  </si>
  <si>
    <t>BASE PARA POÇO DE VISITA RETANGULAR PARA DRENAGEM, EM ALVENARIA COM BLOCOS DE CONCRETO, DIMENSÕES INTERNAS = 3,5X4 M, PROFUNDIDADE = 1,40 M, EXCLUINDO TAMPÃO. AF_12/2020_PA</t>
  </si>
  <si>
    <t>14.648,62</t>
  </si>
  <si>
    <t>ACRÉSCIMO PARA POÇO DE VISITA RETANGULAR PARA DRENAGEM, EM ALVENARIA COM BLOCOS DE CONCRETO, DIMENSÕES INTERNAS = 3,5X4 M. AF_12/2020</t>
  </si>
  <si>
    <t>3.663,68</t>
  </si>
  <si>
    <t>BASE PARA POÇO DE VISITA RETANGULAR PARA DRENAGEM, EM ALVENARIA COM BLOCOS DE CONCRETO, DIMENSÕES INTERNAS = 4X4 M, PROFUNDIDADE = 1,40 M, EXCLUINDO TAMPÃO. AF_12/2020_PA</t>
  </si>
  <si>
    <t>16.375,78</t>
  </si>
  <si>
    <t>ACRÉSCIMO PARA POÇO DE VISITA RETANGULAR PARA DRENAGEM, EM ALVENARIA COM BLOCOS DE CONCRETO, DIMENSÕES INTERNAS = 2X2,5 M. AF_12/2020</t>
  </si>
  <si>
    <t>2.300,04</t>
  </si>
  <si>
    <t>CHAMINÉ CIRCULAR PARA POÇO DE VISITA PARA DRENAGEM, EM CONCRETO PRÉ-MOLDADO, DIÂMETRO INTERNO = 0,6 M. AF_12/2020</t>
  </si>
  <si>
    <t>290,54</t>
  </si>
  <si>
    <t>CHAMINÉ CIRCULAR PARA POÇO DE VISITA PARA DRENAGEM, EM ALVENARIA COM TIJOLOS CERÂMICOS MACIÇOS, DIÂMETRO INTERNO = 0,6 M. AF_12/2020</t>
  </si>
  <si>
    <t>845,43</t>
  </si>
  <si>
    <t>BASE PARA POÇO DE VISITA RETANGULAR PARA DRENAGEM, EM ALVENARIA COM BLOCOS DE CONCRETO, DIMENSÕES INTERNAS = 2X3 M, PROFUNDIDADE = 1,40 M, EXCLUINDO TAMPÃO. AF_12/2020_PA</t>
  </si>
  <si>
    <t>7.520,85</t>
  </si>
  <si>
    <t>ACRÉSCIMO PARA POÇO DE VISITA RETANGULAR PARA DRENAGEM, EM ALVENARIA COM BLOCOS DE CONCRETO, DIMENSÕES INTERNAS = 2X3 M. AF_12/2020</t>
  </si>
  <si>
    <t>2.524,67</t>
  </si>
  <si>
    <t>BASE PARA POÇO DE VISITA RETANGULAR PARA DRENAGEM, EM ALVENARIA COM BLOCOS DE CONCRETO, DIMENSÕES INTERNAS = 2X3,5 M, PROFUNDIDADE = 1,40 M, EXCLUINDO TAMPÃO. AF_12/2020_PA</t>
  </si>
  <si>
    <t>8.484,50</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</si>
  <si>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</si>
  <si>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</si>
  <si>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9.448,17</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</si>
  <si>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</si>
  <si>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</si>
  <si>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7.706,27</t>
  </si>
  <si>
    <t>ACRÉSCIMO PARA POÇO DE VISITA RETANGULAR PARA DRENAGEM, EM ALVENARIA COM BLOCOS DE CONCRETO, DIMENSÕES INTERNAS = 4X4 M. AF_12/2020</t>
  </si>
  <si>
    <t>3.852,91</t>
  </si>
  <si>
    <t>CAIXA COM GRELHA RETANGULAR DE FERRO FUNDIDO, EM ALVENARIA COM TIJOLOS CERÂMICOS MACIÇOS, DIMENSÕES INTERNAS: 0,30 X 1,00 X 1,00. AF_12/2020</t>
  </si>
  <si>
    <t>1.345,69</t>
  </si>
  <si>
    <t>CAIXA COM GRELHA RETANGULAR DE FERRO FUNDIDO, EM ALVENARIA COM BLOCOS DE CONCRETO, DIMENSÕES INTERNAS: 0,30 X 1,00 X 1,00. AF_12/2020</t>
  </si>
  <si>
    <t>913,67</t>
  </si>
  <si>
    <t>CAIXA ENTERRADA DISTRIBUIDORA DE VAZÃO (SUMIDOUROS MÚLTIPLOS), RETANGULAR, EM ALVENARIA COM TIJOLOS MACIÇOS, DIMENSÕES INTERNAS: 0,60 X 0,60 X H=0,50 M. AF_12/2020</t>
  </si>
  <si>
    <t>505,84</t>
  </si>
  <si>
    <t>CAIXA ENTERRADA DISTRIBUIDORA DE VAZÃO (SUMIDOUROS MÚLTIPLOS), RETANGULAR, EM ALVENARIA COM BLOCOS DE CONCRETO, DIMENSÕES INTERNAS: 0,60 X 0,60 X H=0,50 M. AF_12/2020</t>
  </si>
  <si>
    <t>457,01</t>
  </si>
  <si>
    <t>CAIXA ENTERRADA DISTRIBUIDORA DE VAZÃO (SUMIDOUROS MÚLTIPLOS), RETANGULAR, EM CONCRETO PRÉ-MOLDADO, DIMENSÕES INTERNAS: 0,60 X 0,60 X H=0,50 M. AF_12/2020</t>
  </si>
  <si>
    <t>539,56</t>
  </si>
  <si>
    <t>BASE PARA POCO DE VISITA RETANGULAR PARA ESGOTO E DRENAGEM, EM CONCRETO ESTRUTURAL, DIMENSÕES INTERNAS DE 90X150 M, PROFUNDIDADE DE 1,25 M, EXCLUINDO TAMPÃO. AF_12/2020_PA</t>
  </si>
  <si>
    <t>2.984,00</t>
  </si>
  <si>
    <t>BASE PARA POÇO DE VISITA CIRCULAR PARA  ESGOTO, EM CONCRETO PRÉ-MOLDADO, DIÂMETRO INTERNO = 1,20 M, PROFUNDIDADE = 1,60 M, EXCLUINDO TAMPÃO. AF_12/2020_PA</t>
  </si>
  <si>
    <t>1.687,96</t>
  </si>
  <si>
    <t>BASE PARA POÇO DE VISITA CIRCULAR PARA  ESGOTO, EM CONCRETO PRÉ-MOLDADO, DIÂMETRO INTERNO = 1,50 M, PROFUNDIDADE = 1,35 M, EXCLUINDO TAMPÃO. AF_12/2020_PA</t>
  </si>
  <si>
    <t>2.603,86</t>
  </si>
  <si>
    <t>BASE PARA POÇO DE VISITA CIRCULAR PARA DRENAGEM, EM CONCRETO PRÉ-MOLDADO, DIÂMETRO INTERNO = 1,50 M, PROFUNDIDADE = 1,35 M, EXCLUINDO TAMPÃO. AF_12/2020_PA</t>
  </si>
  <si>
    <t>2.570,42</t>
  </si>
  <si>
    <t>BASE PARA POÇO DE VISITA CIRCULAR PARA DRENAGEM, EM CONCRETO PRÉ-MOLDADO, DIÂMETRO INTERNO = 1,20 M, PROFUNDIDADE = 1,60 M, EXCLUINDO TAMPÃO. AF_05/2021_PA</t>
  </si>
  <si>
    <t>1.624,97</t>
  </si>
  <si>
    <t>GUIA (MEIO-FIO) CONCRETO, MOLDADA  IN LOCO  EM TRECHO RETO COM EXTRUSORA, 13 CM BASE X 22 CM ALTURA. AF_06/2016</t>
  </si>
  <si>
    <t>33,93</t>
  </si>
  <si>
    <t>GUIA (MEIO-FIO) CONCRETO, MOLDADA  IN LOCO  EM TRECHO CURVO COM EXTRUSORA, 13 CM BASE X 22 CM ALTURA. AF_06/2016</t>
  </si>
  <si>
    <t>37,19</t>
  </si>
  <si>
    <t>GUIA (MEIO-FIO) CONCRETO, MOLDADA  IN LOCO  EM TRECHO RETO COM EXTRUSORA, 15 CM BASE X 30 CM ALTURA. AF_06/2016</t>
  </si>
  <si>
    <t>46,05</t>
  </si>
  <si>
    <t>GUIA (MEIO-FIO) CONCRETO, MOLDADA  IN LOCO  EM TRECHO CURVO COM EXTRUSORA, 15 CM BASE X 30 CM ALTURA. AF_06/2016</t>
  </si>
  <si>
    <t>49,77</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</si>
  <si>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</si>
  <si>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</si>
  <si>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59,51</t>
  </si>
  <si>
    <t>GUIA (MEIO-FIO) E SARJETA CONJUGADOS DE CONCRETO, MOLDADA  IN LOCO  EM TRECHO RETO COM EXTRUSORA, 60 CM BASE (15 CM BASE DA GUIA + 45 CM BASE DA SARJETA) X 26 CM ALTURA. AF_06/2016</t>
  </si>
  <si>
    <t>80,56</t>
  </si>
  <si>
    <t>GUIA (MEIO-FIO) E SARJETA CONJUGADOS DE CONCRETO, MOLDADA IN LOCO  EM TRECHO CURVO COM EXTRUSORA, 60 CM BASE (15 CM BASE DA GUIA + 45 CM BASE DA SARJETA) X 26 CM ALTURA. AF_06/2016</t>
  </si>
  <si>
    <t>86,29</t>
  </si>
  <si>
    <t>GUIA (MEIO-FIO) E SARJETA CONJUGADOS DE CONCRETO, MOLDADA  IN LOCO  EM TRECHO RETO COM EXTRUSORA, 65 CM BASE (15 CM BASE DA GUIA + 50 CM BASE DA SARJETA) X 30 CM ALTURA. AF_06/2016</t>
  </si>
  <si>
    <t>98,34</t>
  </si>
  <si>
    <t>GUIA (MEIO-FIO) E SARJETA CONJUGADOS DE CONCRETO, MOLDADA  IN LOCO  EM TRECHO CURVO COM EXTRUSORA, 65 CM BASE (15 CM BASE DA GUIA + 50 CM BASE DA SARJETA) X 26 CM ALTURA. AF_06/2016</t>
  </si>
  <si>
    <t>105,96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</si>
  <si>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</si>
  <si>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</si>
  <si>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72,82</t>
  </si>
  <si>
    <t>ASSENTAMENTO DE GUIA (MEIO-FIO) EM TRECHO RETO, CONFECCIONADA EM CONCRETO PRÉ-FABRICADO, DIMENSÕES 100X15X13X20 CM (COMPRIMENTO X BASE INFERIOR X BASE SUPERIOR X ALTURA), PARA URBANIZAÇÃO INTERNA DE EMPREENDIMENTOS. AF_06/2016</t>
  </si>
  <si>
    <t>62,22</t>
  </si>
  <si>
    <t>ASSENTAMENTO DE GUIA (MEIO-FIO) EM TRECHO CURVO, CONFECCIONADA EM CONCRETO PRÉ-FABRICADO, DIMENSÕES 100X15X13X20 CM (COMPRIMENTO X BASE INFERIOR X BASE SUPERIOR X ALTURA), PARA URBANIZAÇÃO INTERNA DE EMPREENDIMENTOS. AF_06/2016</t>
  </si>
  <si>
    <t>65,97</t>
  </si>
  <si>
    <t>ASSENTAMENTO DE GUIA (MEIO-FIO) EM TRECHO RETO, CONFECCIONADA EM CONCRETO PRÉ-FABRICADO, DIMENSÕES 80X08X08X25 CM (COMPRIMENTO X BASE INFERIOR X BASE SUPERIOR X ALTURA), PARA URBANIZAÇÃO INTERNA DE EMPREENDIMENTOS. AF_06/2016</t>
  </si>
  <si>
    <t>54,42</t>
  </si>
  <si>
    <t>ASSENTAMENTO DE GUIA (MEIO-FIO) EM TRECHO CURVO, CONFECCIONADA EM CONCRETO PRÉ-FABRICADO, DIMENSÕES 80X08X08X25 CM (COMPRIMENTO X BASE INFERIOR X BASE SUPERIOR X ALTURA), PARA URBANIZAÇÃO INTERNA DE EMPREENDIMENTOS. AF_06/2016</t>
  </si>
  <si>
    <t>58,18</t>
  </si>
  <si>
    <t>ASSENTAMENTO DE GUIA (MEIO-FIO) EM TRECHO RETO, CONFECCIONADA EM CONCRETO PRÉ-FABRICADO, DIMENSÕES 39X6,5X6,5X19 CM (COMPRIMENTO X BASE INFERIOR X BASE SUPERIOR X ALTURA), PARA DELIMITAÇÃO DE JARDINS, PRAÇAS OU PASSEIOS. AF_05/2016</t>
  </si>
  <si>
    <t>65,47</t>
  </si>
  <si>
    <t>ASSENTAMENTO DE GUIA (MEIO-FIO) EM TRECHO CURVO, CONFECCIONADA EM CONCRETO PRÉ-FABRICADO, DIMENSÕES 39X6,5X6,5X19 CM (COMPRIMENTO X BASE INFERIOR X BASE SUPERIOR X ALTURA), PARA DELIMITAÇÃO DE JARDINS, PRAÇAS OU PASSEIOS. AF_05/2016</t>
  </si>
  <si>
    <t>69,23</t>
  </si>
  <si>
    <t>EXECUÇÃO DE SARJETA DE CONCRETO USINADO, MOLDADA  IN LOCO  EM TRECHO RETO, 30 CM BASE X 15 CM ALTURA. AF_06/2016</t>
  </si>
  <si>
    <t>EXECUÇÃO DE SARJETA DE CONCRETO USINADO, MOLDADA  IN LOCO  EM TRECHO CURVO, 30 CM BASE X 15 CM ALTURA. AF_06/2016</t>
  </si>
  <si>
    <t>70,43</t>
  </si>
  <si>
    <t>EXECUÇÃO DE SARJETA DE CONCRETO USINADO, MOLDADA  IN LOCO  EM TRECHO RETO, 45 CM BASE X 15 CM ALTURA. AF_06/2016</t>
  </si>
  <si>
    <t>EXECUÇÃO DE SARJETA DE CONCRETO USINADO, MOLDADA  IN LOCO  EM TRECHO CURVO, 45 CM BASE X 15 CM ALTURA. AF_06/2016</t>
  </si>
  <si>
    <t>88,22</t>
  </si>
  <si>
    <t>EXECUÇÃO DE SARJETA DE CONCRETO USINADO, MOLDADA  IN LOCO  EM TRECHO RETO, 60 CM BASE X 15 CM ALTURA. AF_06/2016</t>
  </si>
  <si>
    <t>94,02</t>
  </si>
  <si>
    <t>EXECUÇÃO DE SARJETA DE CONCRETO USINADO, MOLDADA  IN LOCO  EM TRECHO CURVO, 60 CM BASE X 15 CM ALTURA. AF_06/2016</t>
  </si>
  <si>
    <t>105,46</t>
  </si>
  <si>
    <t>EXECUÇÃO DE SARJETA DE CONCRETO USINADO, MOLDADA  IN LOCO  EM TRECHO RETO, 30 CM BASE X 10 CM ALTURA. AF_06/2016</t>
  </si>
  <si>
    <t>44,79</t>
  </si>
  <si>
    <t>EXECUÇÃO DE SARJETA DE CONCRETO USINADO, MOLDADA  IN LOCO  EM TRECHO CURVO, 30 CM BASE X 10 CM ALTURA. AF_06/2016</t>
  </si>
  <si>
    <t>54,79</t>
  </si>
  <si>
    <t>EXECUÇÃO DE SARJETA DE CONCRETO USINADO, MOLDADA  IN LOCO  EM TRECHO RETO, 45 CM BASE X 10 CM ALTURA. AF_06/2016</t>
  </si>
  <si>
    <t>57,41</t>
  </si>
  <si>
    <t>EXECUÇÃO DE SARJETA DE CONCRETO USINADO, MOLDADA  IN LOCO  EM TRECHO CURVO, 45 CM BASE X 10 CM ALTURA. AF_06/2016</t>
  </si>
  <si>
    <t>67,41</t>
  </si>
  <si>
    <t>EXECUÇÃO DE SARJETA DE CONCRETO USINADO, MOLDADA  IN LOCO  EM TRECHO RETO, 60 CM BASE X 10 CM ALTURA. AF_06/2016</t>
  </si>
  <si>
    <t>69,54</t>
  </si>
  <si>
    <t>EXECUÇÃO DE SARJETA DE CONCRETO USINADO, MOLDADA  IN LOCO  EM TRECHO CURVO, 60 CM BASE X 10 CM ALTURA. AF_06/2016</t>
  </si>
  <si>
    <t>79,54</t>
  </si>
  <si>
    <t>EXECUÇÃO DE SARJETÃO DE CONCRETO USINADO, MOLDADA  IN LOCO  EM TRECHO RETO, 100 CM BASE X 20 CM ALTURA. AF_06/2016</t>
  </si>
  <si>
    <t>192,78</t>
  </si>
  <si>
    <t>EXECUÇÃO DE ESCORAS DE CONCRETO PARA CONTENÇÃO DE GUIAS PRÉ-FABRICADAS. AF_06/2016</t>
  </si>
  <si>
    <t>8,81</t>
  </si>
  <si>
    <t>ADUELA/ GALERIA FECHADA PRE-MOLDADA DE CONCRETO ARMADO, SECAO QUADRANGULAR INTERNA DE 1,50 X 1,50 M (L X A), MISULA DE 20 X 20 CM, C = 1,00 M, ESPESSURA MIN = 15 CM, TB-45 E FCK DO CONCRETO = 30 MPA   FORNECIMENTO E ASSENTAMENTO. AF_01/2023</t>
  </si>
  <si>
    <t>4.023,88</t>
  </si>
  <si>
    <t>ADUELA/ GALERIA FECHADA PRE-MOLDADA DE CONCRETO ARMADO, SECAO QUADRANGULAR INTERNA DE 2,00 X 2,00 M (L X A), MISULA DE 20 X 20 CM, C = 1,00 M, ESPESSURA MIN = 15 CM, TB-45 E FCK DO CONCRETO = 30 MPA   FORNECIMENTO E ASSENTAMENTO. AF_01/2023</t>
  </si>
  <si>
    <t>5.031,09</t>
  </si>
  <si>
    <t>ADUELA/ GALERIA FECHADA PRE-MOLDADA DE CONCRETO ARMADO, SECAO QUADRANGULAR INTERNA DE 2,50 X 2,50 M (L X A), MISULA DE 20 X 20 CM, C = 1,00 M, ESPESSURA MIN = 15 CM, TB-45 E FCK DO CONCRETO = 30 MPA   FORNECIMENTO E ASSENTAMENTO. AF_01/2023</t>
  </si>
  <si>
    <t>6.796,42</t>
  </si>
  <si>
    <t>ADUELA/ GALERIA FECHADA PRE-MOLDADA DE CONCRETO ARMADO, SECAO QUADRANGULAR INTERNA DE 3,00 X 3,00 M (L X A), MISULA DE 20 X 20 CM, C = 1,00 M, ESPESSURA MIN = 20 CM, TB-45 E FCK DO CONCRETO = 30 MPA   FORNECIMENTO E ASSENTAMENTO. AF_01/2023</t>
  </si>
  <si>
    <t>8.131,40</t>
  </si>
  <si>
    <t>APLICAÇÃO DE MANTA GEOTÊXTIL NAS JUNTAS RÍGIDAS DE ADUELAS PRÉ-MOLDADAS DE CONCRETO ARMADO. AF_01/2023</t>
  </si>
  <si>
    <t>22,68</t>
  </si>
  <si>
    <t>FABRICAÇÃO, MONTAGEM E DESMONTAGEM DE FÔRMA PARA BOCA PARA BUEIRO, EM CHAPA DE MADEIRA COMPENSADA RESINADA, E = 17 MM, 2 UTILIZAÇÕES. AF_07/2021</t>
  </si>
  <si>
    <t>88,06</t>
  </si>
  <si>
    <t>ARMAÇÃO DE MURO ALA E MURO TESTA UTILIZANDO AÇO CA-50 DE 6,3 MM - MONTAGEM. AF_07/2021</t>
  </si>
  <si>
    <t>14,57</t>
  </si>
  <si>
    <t>ARMAÇÃO DE MURO ALA E MURO TESTA UTILIZANDO AÇO CA-50 DE 8 MM - MONTAGEM. AF_07/2021</t>
  </si>
  <si>
    <t>13,69</t>
  </si>
  <si>
    <t>ARMAÇÃO DE MURO ALA E MURO TESTA UTILIZANDO AÇO CA-50 DE 10 MM - MONTAGEM. AF_07/2021</t>
  </si>
  <si>
    <t>12,26</t>
  </si>
  <si>
    <t>ARMAÇÃO DE MURO ALA E MURO TESTA UTILIZANDO AÇO CA-50 DE 12,5 MM - MONTAGEM. AF_07/2021</t>
  </si>
  <si>
    <t>10,36</t>
  </si>
  <si>
    <t>ARMAÇÃO DE MURO ALA E MURO TESTA UTILIZANDO AÇO CA-50 DE 16 MM - MONTAGEM. AF_07/2021</t>
  </si>
  <si>
    <t>9,83</t>
  </si>
  <si>
    <t>ARMAÇÃO DE MURO ALA E MURO TESTA UTILIZANDO AÇO CA-50 DE 20 MM - MONTAGEM. AF_07/2021</t>
  </si>
  <si>
    <t>10,99</t>
  </si>
  <si>
    <t>ARMAÇÃO DE SOLEIRA UTILIZANDO AÇO CA-50 DE 6,3 MM - MONTAGEM. AF_07/2021</t>
  </si>
  <si>
    <t>13,76</t>
  </si>
  <si>
    <t>ARMAÇÃO DE SOLEIRA UTILIZANDO AÇO CA-50 DE 8 MM - MONTAGEM. AF_07/2021</t>
  </si>
  <si>
    <t>12,97</t>
  </si>
  <si>
    <t>CONCRETAGEM DE BOCA PARA BUEIRO, FCK = 20 MPA, COM USO DE BOMBA - LANÇAMENTO, ADENSAMENTO E ACABAMENTO. AF_07/2021</t>
  </si>
  <si>
    <t>694,42</t>
  </si>
  <si>
    <t>BOCA PARA BUEIRO SIMPLES TUBULAR D = 40 CM EM CONCRETO, ALAS COM ESCONSIDADE DE 0°, INCLUINDO FÔRMAS E MATERIAIS. AF_07/2021</t>
  </si>
  <si>
    <t>1.060,46</t>
  </si>
  <si>
    <t>BOCA PARA BUEIRO SIMPLES TUBULAR D = 60 CM EM CONCRETO, ALAS COM ESCONSIDADE DE 0°, INCLUINDO FÔRMAS E MATERIAIS. AF_07/2021</t>
  </si>
  <si>
    <t>2.185,44</t>
  </si>
  <si>
    <t>BOCA PARA BUEIRO SIMPLES TUBULAR D = 80 CM EM CONCRETO, ALAS COM ESCONSIDADE DE 0°, INCLUINDO FÔRMAS E MATERIAIS. AF_07/2021</t>
  </si>
  <si>
    <t>3.672,63</t>
  </si>
  <si>
    <t>BOCA PARA BUEIRO SIMPLES TUBULAR D = 100 CM EM CONCRETO, ALAS COM ESCONSIDADE DE 0°, INCLUINDO FÔRMAS E MATERIAIS. AF_07/2021</t>
  </si>
  <si>
    <t>5.522,59</t>
  </si>
  <si>
    <t>BOCA PARA BUEIRO SIMPLES TUBULAR D = 120 CM EM CONCRETO, ALAS COM ESCONSIDADE DE 0°, INCLUINDO FÔRMAS E MATERIAIS. AF_07/2021</t>
  </si>
  <si>
    <t>7.774,37</t>
  </si>
  <si>
    <t>BOCA PARA BUEIRO SIMPLES TUBULAR D = 150 CM EM CONCRETO, ALAS COM ESCONSIDADE DE 0°, INCLUINDO FÔRMAS E MATERIAIS. AF_07/2021</t>
  </si>
  <si>
    <t>13.502,22</t>
  </si>
  <si>
    <t>BOCA PARA BUEIRO DUPLO TUBULAR D = 80 CM EM CONCRETO, ALAS COM ESCONSIDADE DE 0°, INCLUINDO FÔRMAS E MATERIAIS. AF_07/2021</t>
  </si>
  <si>
    <t>4.449,28</t>
  </si>
  <si>
    <t>BOCA PARA BUEIRO DUPLO TUBULAR D = 100 CM EM CONCRETO, ALAS COM ESCONSIDADE DE 0°, INCLUINDO FÔRMAS E MATERIAIS. AF_07/2021</t>
  </si>
  <si>
    <t>6.687,69</t>
  </si>
  <si>
    <t>BOCA PARA BUEIRO DUPLO TUBULAR D = 120 CM EM CONCRETO, ALAS COM ESCONSIDADE DE 0°, INCLUINDO FÔRMAS E MATERIAIS. AF_07/2021</t>
  </si>
  <si>
    <t>9.428,69</t>
  </si>
  <si>
    <t>BOCA PARA BUEIRO DUPLO TUBULAR D = 150 CM EM CONCRETO, ALAS COM ESCONSIDADE DE 0°, INCLUINDO FÔRMAS E MATERIAIS. AF_07/2021</t>
  </si>
  <si>
    <t>16.397,64</t>
  </si>
  <si>
    <t>BOCA PARA BUEIRO TRIPLO TUBULAR D = 100 CM EM CONCRETO, ALAS COM ESCONSIDADE DE 0°, INCLUINDO FÔRMAS E MATERIAIS. AF_07/2021</t>
  </si>
  <si>
    <t>8.312,59</t>
  </si>
  <si>
    <t>BOCA PARA BUEIRO TRIPLO TUBULAR D = 120 CM EM CONCRETO, ALAS COM ESCONSIDADE DE 0°, INCLUINDO FÔRMAS E MATERIAIS. AF_07/2021</t>
  </si>
  <si>
    <t>11.667,01</t>
  </si>
  <si>
    <t>BOCA PARA BUEIRO TRIPLO TUBULAR D = 150 CM EM CONCRETO, ALAS COM ESCONSIDADE DE 0°, INCLUINDO FÔRMAS E MATERIAIS. AF_07/2021</t>
  </si>
  <si>
    <t>20.093,98</t>
  </si>
  <si>
    <t>BOCA PARA BUEIRO SIMPLES TUBULAR D = 60 CM EM CONCRETO, ALAS COM ESCONSIDADE DE 30°, INCLUINDO FÔRMAS E MATERIAIS. AF_07/2021</t>
  </si>
  <si>
    <t>2.671,01</t>
  </si>
  <si>
    <t>BOCA PARA BUEIRO SIMPLES TUBULAR D = 80 CM EM CONCRETO, ALAS COM ESCONSIDADE DE 30°, INCLUINDO FÔRMAS E MATERIAIS. AF_07/2021</t>
  </si>
  <si>
    <t>4.669,98</t>
  </si>
  <si>
    <t>BOCA PARA BUEIRO SIMPLES TUBULAR D = 100 CM EM CONCRETO, ALAS COM ESCONSIDADE DE 30°, INCLUINDO FÔRMAS E MATERIAIS. AF_07/2021</t>
  </si>
  <si>
    <t>7.474,22</t>
  </si>
  <si>
    <t>BOCA PARA BUEIRO SIMPLES TUBULAR D = 120 CM EM CONCRETO, ALAS COM ESCONSIDADE DE 30°, INCLUINDO FÔRMAS E MATERIAIS. AF_07/2021</t>
  </si>
  <si>
    <t>11.108,16</t>
  </si>
  <si>
    <t>BOCA PARA BUEIRO SIMPLES TUBULAR D = 150 CM EM CONCRETO, ALAS COM ESCONSIDADE DE 30°, INCLUINDO FÔRMAS E MATERIAIS. AF_07/2021</t>
  </si>
  <si>
    <t>21.191,17</t>
  </si>
  <si>
    <t>BOCA PARA BUEIRO DUPLO TUBULAR D = 100 CM EM CONCRETO, ALAS COM ESCONSIDADE DE 30°, INCLUINDO FÔRMAS E MATERIAIS. AF_07/2021</t>
  </si>
  <si>
    <t>10.466,30</t>
  </si>
  <si>
    <t>BOCA PARA BUEIRO DUPLO TUBULAR D = 120 CM EM CONCRETO, ALAS COM ESCONSIDADE DE 30°, INCLUINDO FÔRMAS E MATERIAIS. AF_07/2021</t>
  </si>
  <si>
    <t>15.604,81</t>
  </si>
  <si>
    <t>BOCA PARA BUEIRO DUPLO TUBULAR D = 150 CM EM CONCRETO, ALAS COM ESCONSIDADE DE 30°, INCLUINDO FÔRMAS E MATERIAIS. AF_07/2021</t>
  </si>
  <si>
    <t>29.129,11</t>
  </si>
  <si>
    <t>BOCA PARA BUEIRO TRIPLO TUBULAR D = 100 CM EM CONCRETO, ALAS COM ESCONSIDADE DE 30°, INCLUINDO FÔRMAS E MATERIAIS. AF_07/2021</t>
  </si>
  <si>
    <t>13.471,79</t>
  </si>
  <si>
    <t>BOCA PARA BUEIRO TRIPLO TUBULAR D = 120 CM EM CONCRETO, ALAS COM ESCONSIDADE DE 30°, INCLUINDO FÔRMAS E MATERIAIS. AF_07/2021</t>
  </si>
  <si>
    <t>20.121,80</t>
  </si>
  <si>
    <t>BOCA PARA BUEIRO TRIPLO TUBULAR D = 150 CM EM CONCRETO, ALAS COM ESCONSIDADE DE 30°, INCLUINDO FÔRMAS E MATERIAIS. AF_07/2021</t>
  </si>
  <si>
    <t>37.212,56</t>
  </si>
  <si>
    <t>BOCA PARA BUEIRO SIMPLES CELULAR 150 X 150 CM EM CONCRETO, ALAS COM ESCONSIDADE DE 30°, INCLUINDO FÔRMAS E MATERIAIS. AF_07/2021</t>
  </si>
  <si>
    <t>12.640,70</t>
  </si>
  <si>
    <t>BOCA PARA BUEIRO SIMPLES CELULAR 200 X 200 CM EM CONCRETO, ALAS COM ESCONSIDADE DE 30°, INCLUINDO FÔRMAS E MATERIAIS. AF_07/2021</t>
  </si>
  <si>
    <t>19.665,20</t>
  </si>
  <si>
    <t>BOCA PARA BUEIRO SIMPLES CELULAR 250 X 250 CM EM CONCRETO, ALAS COM ESCONSIDADE DE 30°, INCLUINDO FÔRMAS E MATERIAIS. AF_07/2021</t>
  </si>
  <si>
    <t>27.392,65</t>
  </si>
  <si>
    <t>BOCA PARA BUEIRO SIMPLES CELULAR 300 X 300 CM EM CONCRETO, ALAS COM ESCONSIDADE DE 30°, INCLUINDO FÔRMAS E MATERIAIS. AF_07/2021</t>
  </si>
  <si>
    <t>38.873,58</t>
  </si>
  <si>
    <t>BOCA PARA BUEIRO DUPLO CELULAR 150 X 150 CM EM CONCRETO, ALAS COM ESCONSIDADE DE 30°, INCLUINDO FÔRMAS E MATERIAIS. AF_07/2021</t>
  </si>
  <si>
    <t>15.746,92</t>
  </si>
  <si>
    <t>BOCA PARA BUEIRO DUPLO CELULAR 200 X 200 CM EM CONCRETO, ALAS COM ESCONSIDADE DE 30°, INCLUINDO FÔRMAS E MATERIAIS. AF_07/2021</t>
  </si>
  <si>
    <t>23.899,15</t>
  </si>
  <si>
    <t>BOCA PARA BUEIRO DUPLO CELULAR 250 X 250 CM EM CONCRETO, ALAS COM ESCONSIDADE DE 30°, INCLUINDO FÔRMAS E MATERIAIS. AF_07/2021</t>
  </si>
  <si>
    <t>33.487,08</t>
  </si>
  <si>
    <t>BOCA PARA BUEIRO DUPLO CELULAR 300 X 300 CM EM CONCRETO, ALAS COM ESCONSIDADE DE 30°, INCLUINDO FÔRMAS E MATERIAIS. AF_07/2021</t>
  </si>
  <si>
    <t>47.076,37</t>
  </si>
  <si>
    <t>BOCA PARA BUEIRO TRIPLO CELULAR 150 X 150 CM EM CONCRETO, ALAS COM ESCONSIDADE DE 30°, INCLUINDO FÔRMAS E MATERIAIS. AF_07/2021</t>
  </si>
  <si>
    <t>18.273,32</t>
  </si>
  <si>
    <t>BOCA PARA BUEIRO TRIPLO CELULAR 200 X 200 CM EM CONCRETO, ALAS COM ESCONSIDADE DE 30°, INCLUINDO FÔRMAS E MATERIAIS. AF_07/2021</t>
  </si>
  <si>
    <t>28.187,17</t>
  </si>
  <si>
    <t>BOCA PARA BUEIRO TRIPLO CELULAR 250 X 250 CM EM CONCRETO, ALAS COM ESCONSIDADE DE 30°, INCLUINDO FÔRMAS E MATERIAIS. AF_07/2021</t>
  </si>
  <si>
    <t>39.475,57</t>
  </si>
  <si>
    <t>BOCA PARA BUEIRO TRIPLO CELULAR 300 X 300 CM EM CONCRETO, ALAS COM ESCONSIDADE DE 30°, INCLUINDO FÔRMAS E MATERIAIS. AF_07/2021</t>
  </si>
  <si>
    <t>55.858,33</t>
  </si>
  <si>
    <t>BOCA PARA BUEIRO SIMPLES TUBULAR D = 40 CM EM GABIÃO, ALAS COM ESCONSIDADE DE 45°, INCLUINDO FÔRMAS E MATERIAIS. AF_07/2021</t>
  </si>
  <si>
    <t>7.956,06</t>
  </si>
  <si>
    <t>BOCA PARA BUEIRO SIMPLES TUBULAR D = 60 CM EM GABIÃO, ALAS COM ESCONSIDADE DE 45°, INCLUINDO FÔRMAS E MATERIAIS. AF_07/2021</t>
  </si>
  <si>
    <t>BOCA PARA BUEIRO SIMPLES TUBULAR D = 80 CM EM GABIÃO, ALAS COM ESCONSIDADE DE 45°, INCLUINDO FÔRMAS E MATERIAIS. AF_07/2021</t>
  </si>
  <si>
    <t>11.907,78</t>
  </si>
  <si>
    <t>BOCA PARA BUEIRO SIMPLES TUBULAR D = 100 CM EM GABIÃO, ALAS COM ESCONSIDADE DE 45°, INCLUINDO FÔRMAS E MATERIAIS. AF_07/2021</t>
  </si>
  <si>
    <t>BOCA PARA BUEIRO SIMPLES TUBULAR D = 120 CM EM GABIÃO, ALAS COM ESCONSIDADE DE 45°, INCLUINDO FÔRMAS E MATERIAIS. AF_07/2021</t>
  </si>
  <si>
    <t>18.043,47</t>
  </si>
  <si>
    <t>BOCA PARA BUEIRO SIMPLES TUBULAR D = 150 CM EM GABIÃO, ALAS COM ESCONSIDADE DE 45°, INCLUINDO FÔRMAS E MATERIAIS. AF_07/2021</t>
  </si>
  <si>
    <t>27.177,44</t>
  </si>
  <si>
    <t>BOCA PARA BUEIRO DUPLO TUBULAR D = 40 CM EM GABIÃO, ALAS COM ESCONSIDADE DE 45°, INCLUINDO FÔRMAS E MATERIAIS. AF_07/2021</t>
  </si>
  <si>
    <t>BOCA PARA BUEIRO DUPLO TUBULAR D = 60 CM EM GABIÃO, ALAS COM ESCONSIDADE DE 45°, INCLUINDO FÔRMAS E MATERIAIS. AF_07/2021</t>
  </si>
  <si>
    <t>9.152,10</t>
  </si>
  <si>
    <t>BOCA PARA BUEIRO DUPLO TUBULAR D = 80 CM EM GABIÃO, ALAS COM ESCONSIDADE DE 45°, INCLUINDO FÔRMAS E MATERIAIS. AF_07/2021</t>
  </si>
  <si>
    <t>13.597,78</t>
  </si>
  <si>
    <t>BOCA PARA BUEIRO DUPLO TUBULAR D = 100 CM EM GABIÃO, ALAS COM ESCONSIDADE DE 45°, INCLUINDO FÔRMAS E MATERIAIS. AF_07/2021</t>
  </si>
  <si>
    <t>15.179,51</t>
  </si>
  <si>
    <t>BOCA PARA BUEIRO DUPLO TUBULAR D = 120 CM EM GABIÃO, ALAS COM ESCONSIDADE DE 45°, INCLUINDO FÔRMAS E MATERIAIS. AF_07/2021</t>
  </si>
  <si>
    <t>20.119,16</t>
  </si>
  <si>
    <t>BOCA PARA BUEIRO DUPLO TUBULAR D = 150 CM EM GABIÃO, ALAS COM ESCONSIDADE DE 45°, INCLUINDO FÔRMAS E MATERIAIS. AF_07/2021</t>
  </si>
  <si>
    <t>31.744,42</t>
  </si>
  <si>
    <t>BOCA PARA BUEIRO TRIPLO TUBULAR D = 40 CM EM GABIÃO, ALAS COM ESCONSIDADE DE 45°, INCLUINDO FÔRMAS E MATERIAIS. AF_07/2021</t>
  </si>
  <si>
    <t>BOCA PARA BUEIRO TRIPLO TUBULAR D = 60 CM EM GABIÃO, ALAS COM ESCONSIDADE DE 45°, INCLUINDO FÔRMAS E MATERIAIS. AF_07/2021</t>
  </si>
  <si>
    <t>10.239,86</t>
  </si>
  <si>
    <t>BOCA PARA BUEIRO TRIPLO TUBULAR D = 80 CM EM GABIÃO, ALAS COM ESCONSIDADE DE 45°, INCLUINDO FÔRMAS E MATERIAIS. AF_07/2021</t>
  </si>
  <si>
    <t>BOCA PARA BUEIRO TRIPLO TUBULAR D = 100 CM EM GABIÃO, ALAS COM ESCONSIDADE DE 45°, INCLUINDO FÔRMAS E MATERIAIS. AF_07/2021</t>
  </si>
  <si>
    <t>16.740,93</t>
  </si>
  <si>
    <t>BOCA PARA BUEIRO TRIPLO TUBULAR D = 120 CM EM GABIÃO, ALAS COM ESCONSIDADE DE 45°, INCLUINDO FÔRMAS E MATERIAIS. AF_07/2021</t>
  </si>
  <si>
    <t>22.073,03</t>
  </si>
  <si>
    <t>BOCA PARA BUEIRO TRIPLO TUBULAR D = 150 CM EM GABIÃO, ALAS COM ESCONSIDADE DE 45°, INCLUINDO FÔRMAS E MATERIAIS. AF_07/2021</t>
  </si>
  <si>
    <t>36.649,78</t>
  </si>
  <si>
    <t>BOCA PARA BUEIRO SIMPLES CELULAR 150 X 150 CM EM GABIÃO, ALAS COM ESCONSIDADE DE 45°, INCLUINDO FÔRMAS E MATERIAIS. AF_07/2021</t>
  </si>
  <si>
    <t>29.230,04</t>
  </si>
  <si>
    <t>BOCA PARA BUEIRO SIMPLES CELULAR 200 X 200 CM EM GABIÃO, ALAS COM ESCONSIDADE DE 45°, INCLUINDO FÔRMAS E MATERIAIS. AF_07/2021</t>
  </si>
  <si>
    <t>47.690,73</t>
  </si>
  <si>
    <t>BOCA PARA BUEIRO SIMPLES CELULAR 250 X 250 CM EM GABIÃO, ALAS COM ESCONSIDADE DE 45°, INCLUINDO FÔRMAS E MATERIAIS. AF_07/2021</t>
  </si>
  <si>
    <t>64.388,76</t>
  </si>
  <si>
    <t>BOCA PARA BUEIRO SIMPLES CELULAR 300 X 300 CM EM GABIÃO, ALAS COM ESCONSIDADE DE 45°, INCLUINDO FÔRMAS E MATERIAIS. AF_07/2021</t>
  </si>
  <si>
    <t>92.438,20</t>
  </si>
  <si>
    <t>BOCA PARA BUEIRO DUPLO CELULAR 150 X 150 CM EM GABIÃO, ALAS COM ESCONSIDADE DE 45°, INCLUINDO FÔRMAS E MATERIAIS. AF_07/2021</t>
  </si>
  <si>
    <t>31.158,07</t>
  </si>
  <si>
    <t>BOCA PARA BUEIRO DUPLO CELULAR 200 X 200 CM EM GABIÃO, ALAS COM ESCONSIDADE DE 45°, INCLUINDO FÔRMAS E MATERIAIS. AF_07/2021</t>
  </si>
  <si>
    <t>50.431,35</t>
  </si>
  <si>
    <t>BOCA PARA BUEIRO DUPLO CELULAR 250 X 250 CM EM GABIÃO, ALAS COM ESCONSIDADE DE 45°, INCLUINDO FÔRMAS E MATERIAIS. AF_07/2021</t>
  </si>
  <si>
    <t>71.554,93</t>
  </si>
  <si>
    <t>BOCA PARA BUEIRO DUPLO CELULAR 300 X 300 CM EM GABIÃO, ALAS COM ESCONSIDADE DE 45°, INCLUINDO FÔRMAS E MATERIAIS. AF_07/2021</t>
  </si>
  <si>
    <t>87.714,82</t>
  </si>
  <si>
    <t>BOCA PARA BUEIRO TRIPLO CELULAR 150 X 150 CM EM GABIÃO, ALAS COM ESCONSIDADE DE 45°, INCLUINDO FÔRMAS E MATERIAIS. AF_07/2021</t>
  </si>
  <si>
    <t>31.816,69</t>
  </si>
  <si>
    <t>BOCA PARA BUEIRO TRIPLO CELULAR 200 X 200 CM EM GABIÃO, ALAS COM ESCONSIDADE DE 45°, INCLUINDO FÔRMAS E MATERIAIS. AF_07/2021</t>
  </si>
  <si>
    <t>55.326,03</t>
  </si>
  <si>
    <t>BOCA PARA BUEIRO TRIPLO CELULAR 250 X 250 CM EM GABIÃO, ALAS COM ESCONSIDADE DE 45°, INCLUINDO FÔRMAS E MATERIAIS. AF_07/2021</t>
  </si>
  <si>
    <t>77.564,44</t>
  </si>
  <si>
    <t>BOCA PARA BUEIRO TRIPLO CELULAR 300 X 300 CM EM GABIÃO, ALAS COM ESCONSIDADE DE 45°, INCLUINDO FÔRMAS E MATERIAIS. AF_07/2021</t>
  </si>
  <si>
    <t>93.085,56</t>
  </si>
  <si>
    <t>ESCORAMENTO DE VALA, TIPO PONTALETEAMENTO, COM PROFUNDIDADE DE 0 A 1,5 M, LARGURA MENOR QUE 1,5 M. AF_08/2020</t>
  </si>
  <si>
    <t>24,94</t>
  </si>
  <si>
    <t>ESCORAMENTO DE VALA, TIPO PONTALETEAMENTO, COM PROFUNDIDADE DE 0 A 1,5 M, LARGURA MAIOR OU IGUAL A 1,5 M E MENOR QUE 2,5 M. AF_08/2020</t>
  </si>
  <si>
    <t>32,34</t>
  </si>
  <si>
    <t>ESCORAMENTO DE VALA, TIPO PONTALETEAMENTO, COM PROFUNDIDADE DE 1,5 A 3,0 M, LARGURA MENOR QUE 1,5 M. AF_08/2020</t>
  </si>
  <si>
    <t>19,96</t>
  </si>
  <si>
    <t>ESCORAMENTO DE VALA, TIPO PONTALETEAMENTO, COM PROFUNDIDADE DE 1,5 A 3,0 M, LARGURA MAIOR OU IGUAL A 1,5 M E MENOR QUE 2,5 M. AF_08/2020</t>
  </si>
  <si>
    <t>27,37</t>
  </si>
  <si>
    <t>ESCORAMENTO DE VALA, TIPO PONTALETEAMENTO, COM PROFUNDIDADE DE 3,0 A 4,5 M, LARGURA MENOR QUE 1,5 M. AF_08/2020</t>
  </si>
  <si>
    <t>16,03</t>
  </si>
  <si>
    <t>ESCORAMENTO DE VALA, TIPO PONTALETEAMENTO, COM PROFUNDIDADE DE 3,0 A 4,5 M, LARGURA MAIOR OU IGUAL A 1,5 M E MENOR QUE 2,5 M. AF_08/2020</t>
  </si>
  <si>
    <t>ESCORAMENTO DE VALA, TIPO DESCONTÍNUO, COM PROFUNDIDADE DE 0 A 1,5 M, LARGURA MENOR QUE 1,5 M. AF_08/2020</t>
  </si>
  <si>
    <t>50,30</t>
  </si>
  <si>
    <t>ESCORAMENTO DE VALA, TIPO DESCONTÍNUO, COM PROFUNDIDADE DE 0 A 1,5 M, LARGURA MAIOR OU IGUAL A 1,5 M E MENOR QUE 2,5 M. AF_08/2020</t>
  </si>
  <si>
    <t>ESCORAMENTO DE VALA, TIPO DESCONTÍNUO, COM PROFUNDIDADE DE 1,5 M A 3,0 M, LARGURA MENOR QUE 1,5 M. AF_08/2020</t>
  </si>
  <si>
    <t>42,69</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</si>
  <si>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</si>
  <si>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</si>
  <si>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</si>
  <si>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49,68</t>
  </si>
  <si>
    <t>ESCORAMENTO DE VALA, TIPO CONTÍNUO, COM PROFUNDIDADE DE 0 A 1,5 M, LARGURA MENOR QUE 1,5 M. AF_08/2020</t>
  </si>
  <si>
    <t>83,69</t>
  </si>
  <si>
    <t>ESCORAMENTO DE VALA, TIPO CONTÍNUO, COM PROFUNDIDADE DE 0 A 1,5 M, LARGURA MAIOR OU IGUAL A 1,5 M E MENOR QUE 2,5 M. AF_08/2020</t>
  </si>
  <si>
    <t>98,44</t>
  </si>
  <si>
    <t>ESCORAMENTO DE VALA, TIPO CONTÍNUO, COM PROFUNDIDADE DE 1,5 M A 3,0 M, LARGURA MENOR QUE 1,5 M. AF_08/2020</t>
  </si>
  <si>
    <t>70,50</t>
  </si>
  <si>
    <t>ESCORAMENTO DE VALA, TIPO CONTÍNUO, COM PROFUNDIDADE DE 1,5 A 3,0 M, LARGURA MAIOR OU IGUAL A 1,5 M E MENOR QUE 2,5 M. AF_08/2020</t>
  </si>
  <si>
    <t>85,25</t>
  </si>
  <si>
    <t>ESCORAMENTO DE VALA, TIPO CONTÍNUO, COM PROFUNDIDADE DE 3,0 A 4,5 M, LARGURA MENOR QUE 1,5 M. AF_08/2020</t>
  </si>
  <si>
    <t>64,23</t>
  </si>
  <si>
    <t>ESCORAMENTO DE VALA, TIPO CONTÍNUO, COM PROFUNDIDADE DE 3,0 A 4,5 M, LARGURA MAIOR OU IGUAL A 1,5 E MENOR QUE 2,5 M. AF_08/2020</t>
  </si>
  <si>
    <t>79,13</t>
  </si>
  <si>
    <t>ESCORAMENTO DE VALA, TIPO CONTÍNUO COM PERFIL METÁLICO "U", COM PROFUNDIDADE DE 0 A 1,5 M, LARGURA MENOR QUE 1,5 M. AF_08/2020</t>
  </si>
  <si>
    <t>87,94</t>
  </si>
  <si>
    <t>ESCORAMENTO DE VALA,TIPO CONTÍNUO COM PERFIL METÁLICO "U", COM PROFUNDIDADE DE 0 A 1,5 M, LARGURA MAIOR OU IGUAL A 1,5 E MENOR QUE 2,5 M. AF_08/2020</t>
  </si>
  <si>
    <t>126,80</t>
  </si>
  <si>
    <t>ESCORAMENTO DE VALA, TIPO CONTÍNUO COM PERFIL METÁLICO "U", COM PROFUNDIDADE DE 1,5 A 3,0 M, LARGURA MENOR QUE 1,5 M. AF_08/2020</t>
  </si>
  <si>
    <t>67,28</t>
  </si>
  <si>
    <t>ESCORAMENTO DE VALA, TIPO CONTÍNUO COM PERFIL METÁLICO "U", COM PROFUNDIDADE DE 1,5 A 3,0 M, LARGURA MAIOR OU IGUAL 1,5 M E MENOR QUE 2,5 M. AF_08/2020</t>
  </si>
  <si>
    <t>106,13</t>
  </si>
  <si>
    <t>ESCORAMENTO DE VALA, TIPO CONTÍNUO COM PERFIL METÁLICO "U", COM PROFUNDIDADE DE 3,0 A 4,5 M, LARGURA MENOR QUE 1,5 M. AF_08/2020</t>
  </si>
  <si>
    <t>49,09</t>
  </si>
  <si>
    <t>ESCORAMENTO DE VALA, TIPO CONTÍNUO COM PERFIL METÁLICO "U", COM PROFUNDIDADE DE 3,0 A 4,5 M, LARGURA MAIOR OU IGUAL A 1,5 M E MENOR QUE 2,5 M. AF_08/2020</t>
  </si>
  <si>
    <t>88,05</t>
  </si>
  <si>
    <t>ESCORAMENTO DE VALA, TIPO BLINDAGEM, COM PROFUNDIDADE DE 0 A 1,5 M, LARGURA MENOR QUE 1,5 M - EXECUÇÃO, NÃO INCLUI MATERIAL. AF_08/2020</t>
  </si>
  <si>
    <t>15,94</t>
  </si>
  <si>
    <t>ESCORAMENTO DE VALA, TIPO BLINDAGEM COM PROFUNDIDADE DE 0 A 1,5 M, LARGURA MAIOR OU IGUAL A 1,5 M E MENOR QUE 2,5 M - EXECUÇÃO, NÃO INCLUI MATERIAL. AF_08/2020</t>
  </si>
  <si>
    <t>23,59</t>
  </si>
  <si>
    <t>ESCORAMENTO DE VALA, TIPO BLINDAGEM, COM PROFUNDIDADE DE 1,5 A 3,0 M, LARGURA MENOR QUE 1,5 M - EXECUÇÃO, NÃO INCLUI MATERIAL. AF_08/2020</t>
  </si>
  <si>
    <t>11,81</t>
  </si>
  <si>
    <t>ESCORAMENTO DE VALA, TIPO BLINDAGEM, COM PROFUNDIDADE DE 1,5 A 3,0 M, LARGURA MAIOR OU IGUAL A 1,5 M E MENOR QUE 2,5 M - EXECUÇÃO, NÃO INCLUI MATERIAL. AF_08/2020</t>
  </si>
  <si>
    <t>19,46</t>
  </si>
  <si>
    <t>ESCORAMENTO DE VALA, TIPO BLINDAGEM, COM PROFUNDIDADE DE 3,0 A 4,5 M, LARGURA MENOR QUE 1,5 M - EXECUÇÃO, NÃO INCLUI MATERIAL. AF_08/2020</t>
  </si>
  <si>
    <t>7,72</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</si>
  <si>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</si>
  <si>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</si>
  <si>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767,27</t>
  </si>
  <si>
    <t>KIT DE PORTA-PRONTA DE MADEIRA EM ACABAMENTO MELAMÍNICO BRANCO, FOLHA LEVE OU MÉDIA, 70X210CM, EXCLUSIVE FECHADURA, FIXAÇÃO COM PREENCHIMENTO PARCIAL DE ESPUMA EXPANSIVA - FORNECIMENTO E INSTALAÇÃO. AF_12/2019</t>
  </si>
  <si>
    <t>769,00</t>
  </si>
  <si>
    <t>KIT DE PORTA-PRONTA DE MADEIRA EM ACABAMENTO MELAMÍNICO BRANCO, FOLHA LEVE OU MÉDIA, 80X210CM, EXCLUSIVE FECHADURA, FIXAÇÃO COM PREENCHIMENTO PARCIAL DE ESPUMA EXPANSIVA - FORNECIMENTO E INSTALAÇÃO. AF_12/2019</t>
  </si>
  <si>
    <t>793,20</t>
  </si>
  <si>
    <t>KIT DE PORTA-PRONTA DE MADEIRA EM ACABAMENTO MELAMÍNICO BRANCO, FOLHA PESADA OU SUPERPESADA, 80X210CM, FIXAÇÃO COM PREENCHIMENTO PARCIAL DE ESPUMA EXPANSIVA - FORNECIMENTO E INSTALAÇÃO. AF_12/2019</t>
  </si>
  <si>
    <t>929,67</t>
  </si>
  <si>
    <t>KIT DE PORTA-PRONTA DE MADEIRA EM ACABAMENTO MELAMÍNICO BRANCO, FOLHA PESADA OU SUPERPESADA, 90X210CM, FIXAÇÃO COM PREENCHIMENTO TOTAL DE ESPUMA EXPANSIVA - FORNECIMENTO E INSTALAÇÃO. AF_12/2019</t>
  </si>
  <si>
    <t>986,50</t>
  </si>
  <si>
    <t>KIT DE PORTA-PRONTA DE MADEIRA EM ACABAMENTO MELAMÍNICO BRANCO, FOLHA LEVE OU MÉDIA, E BATENTE METÁLICO, 60X210CM, FIXAÇÃO COM ARGAMASSA - FORNECIMENTO E INSTALAÇÃO. AF_12/2019</t>
  </si>
  <si>
    <t>660,42</t>
  </si>
  <si>
    <t>KIT DE PORTA-PRONTA DE MADEIRA EM ACABAMENTO MELAMÍNICO BRANCO, FOLHA LEVE OU MÉDIA, E BATENTE METÁLICO, 70X210CM, FIXAÇÃO COM ARGAMASSA - FORNECIMENTO E INSTALAÇÃO. AF_12/2019</t>
  </si>
  <si>
    <t>667,11</t>
  </si>
  <si>
    <t>KIT DE PORTA-PRONTA DE MADEIRA EM ACABAMENTO MELAMÍNICO BRANCO, FOLHA LEVE OU MÉDIA, E BATENTE METÁLICO, 80X210CM, FIXAÇÃO COM ARGAMASSA - FORNECIMENTO E INSTALAÇÃO. AF_12/2019</t>
  </si>
  <si>
    <t>673,83</t>
  </si>
  <si>
    <t>KIT DE PORTA-PRONTA DE MADEIRA EM ACABAMENTO MELAMÍNICO BRANCO, FOLHA LEVE OU MÉDIA, E BATENTE METÁLICO, 90X210CM, FIXAÇÃO COM ARGAMASSA - FORNECIMENTO E INSTALAÇÃO. AF_12/2019</t>
  </si>
  <si>
    <t>680,51</t>
  </si>
  <si>
    <t>KIT DE PORTA-PRONTA DE MADEIRA EM ACABAMENTO MELAMÍNICO BRANCO, FOLHA PESADA OU SUPERPESADA, E BATENTE METÁLICO, 80X210CM, FIXAÇÃO COM ARGAMASSA - FORNECIMENTO E INSTALAÇÃO. AF_12/2019</t>
  </si>
  <si>
    <t>986,55</t>
  </si>
  <si>
    <t>KIT DE PORTA-PRONTA DE MADEIRA EM ACABAMENTO MELAMÍNICO BRANCO, FOLHA PESADA OU SUPERPESADA, E BATENTE METÁLICO, 90X210CM, FIXAÇÃO COM ARGAMASSA - FORNECIMENTO E INSTALAÇÃO. AF_12/2019</t>
  </si>
  <si>
    <t>1.018,18</t>
  </si>
  <si>
    <t>BATENTE PARA PORTA DE MADEIRA, PADRÃO MÉDIO - FORNECIMENTO E MONTAGEM. AF_12/2019</t>
  </si>
  <si>
    <t>338,24</t>
  </si>
  <si>
    <t>BATENTE PARA PORTA DE MADEIRA, FIXAÇÃO COM ARGAMASSA, PADRÃO MÉDIO - FORNECIMENTO E INSTALAÇÃO. AF_12/2019</t>
  </si>
  <si>
    <t>423,94</t>
  </si>
  <si>
    <t>PORTA DE MADEIRA PARA PINTURA, SEMI-OCA (LEVE OU MÉDIA), 60X210CM, ESPESSURA DE 3,5CM, INCLUSO DOBRADIÇAS - FORNECIMENTO E INSTALAÇÃO. AF_12/2019</t>
  </si>
  <si>
    <t>303,32</t>
  </si>
  <si>
    <t>PORTA DE MADEIRA PARA PINTURA, SEMI-OCA (LEVE OU MÉDIA), 70X210CM, ESPESSURA DE 3,5CM, INCLUSO DOBRADIÇAS - FORNECIMENTO E INSTALAÇÃO. AF_12/2019</t>
  </si>
  <si>
    <t>309,77</t>
  </si>
  <si>
    <t>PORTA DE MADEIRA PARA PINTURA, SEMI-OCA (LEVE OU MÉDIA), 80X210CM, ESPESSURA DE 3,5CM, INCLUSO DOBRADIÇAS - FORNECIMENTO E INSTALAÇÃO. AF_12/2019</t>
  </si>
  <si>
    <t>332,02</t>
  </si>
  <si>
    <t>PORTA DE MADEIRA PARA PINTURA, SEMI-OCA (LEVE OU MÉDIA), 90X210CM, ESPESSURA DE 3,5CM, INCLUSO DOBRADIÇAS - FORNECIMENTO E INSTALAÇÃO. AF_12/2019</t>
  </si>
  <si>
    <t>406,26</t>
  </si>
  <si>
    <t>PORTA DE MADEIRA PARA PINTURA, SEMI-OCA (PESADA OU SUPERPESADA), 80X210CM, ESPESSURA DE 3,5CM, INCLUSO DOBRADIÇAS - FORNECIMENTO E INSTALAÇÃO. AF_12/2019</t>
  </si>
  <si>
    <t>578,05</t>
  </si>
  <si>
    <t>PORTA DE MADEIRA, MACIÇA (PESADA OU SUPERPESADA), 90X210CM, ESPESSURA DE 3,5CM, INCLUSO DOBRADIÇAS - FORNECIMENTO E INSTALAÇÃO. AF_12/2019</t>
  </si>
  <si>
    <t>643,04</t>
  </si>
  <si>
    <t>FECHADURA DE EMBUTIR COM CILINDRO, EXTERNA, COMPLETA, ACABAMENTO PADRÃO MÉDIO, INCLUSO EXECUÇÃO DE FURO - FORNECIMENTO E INSTALAÇÃO. AF_12/2019</t>
  </si>
  <si>
    <t>165,55</t>
  </si>
  <si>
    <t>FECHADURA DE EMBUTIR PARA PORTA DE BANHEIRO, COMPLETA, ACABAMENTO PADRÃO MÉDIO, INCLUSO EXECUÇÃO DE FURO - FORNECIMENTO E INSTALAÇÃO. AF_12/2019</t>
  </si>
  <si>
    <t>144,95</t>
  </si>
  <si>
    <t>KIT DE PORTA DE MADEIRA PARA PINTURA, SEMI-OCA (LEVE OU MÉDIA), PADRÃO MÉDIO, 60X210CM, ESPESSURA DE 3,5CM, ITENS INCLUSOS: DOBRADIÇAS, MONTAGEM E INSTALAÇÃO DO BATENTE, FECHADURA COM EXECUÇÃO DO FURO - FORNECIMENTO E INSTALAÇÃO. AF_12/2019</t>
  </si>
  <si>
    <t>993,93</t>
  </si>
  <si>
    <t>KIT DE PORTA DE MADEIRA PARA PINTURA, SEMI-OCA (LEVE OU MÉDIA), PADRÃO MÉDIO, 70X210CM, ESPESSURA DE 3,5CM, ITENS INCLUSOS: DOBRADIÇAS, MONTAGEM E INSTALAÇÃO DO BATENTE, FECHADURA COM EXECUÇÃO DO FURO - FORNECIMENTO E INSTALAÇÃO. AF_12/2019</t>
  </si>
  <si>
    <t>1.002,92</t>
  </si>
  <si>
    <t>KIT DE PORTA DE MADEIRA PARA PINTURA, SEMI-OCA (LEVE OU MÉDIA), PADRÃO MÉDIO, 80X210CM, ESPESSURA DE 3,5CM, ITENS INCLUSOS: DOBRADIÇAS, MONTAGEM E INSTALAÇÃO DO BATENTE, FECHADURA COM EXECUÇÃO DO FURO - FORNECIMENTO E INSTALAÇÃO. AF_12/2019</t>
  </si>
  <si>
    <t>1.048,31</t>
  </si>
  <si>
    <t>KIT DE PORTA DE MADEIRA PARA PINTURA, SEMI-OCA (LEVE OU MÉDIA), PADRÃO MÉDIO, 90X210CM, ESPESSURA DE 3,5CM, ITENS INCLUSOS: DOBRADIÇAS, MONTAGEM E INSTALAÇÃO DO BATENTE, FECHADURA COM EXECUÇÃO DO FURO - FORNECIMENTO E INSTALAÇÃO. AF_12/2019</t>
  </si>
  <si>
    <t>1.125,08</t>
  </si>
  <si>
    <t>KIT DE PORTA DE MADEIRA PARA PINTURA, SEMI-OCA (PESADA OU SUPERPESADA), PADRÃO MÉDIO, 80X210CM, ESPESSURA DE 3,5CM, ITENS INCLUSOS: DOBRADIÇAS, MONTAGEM E INSTALAÇÃO DO BATENTE, FECHADURA COM EXECUÇÃO DO FURO - FORNECIMENTO E INSTALAÇÃO. AF_12/2019</t>
  </si>
  <si>
    <t>1.294,34</t>
  </si>
  <si>
    <t>KIT DE PORTA DE MADEIRA PARA PINTURA, SEMI-OCA (PESADA OU SUPERPESADA), PADRÃO MÉDIO, 90X210CM, ESPESSURA DE 3,5CM, ITENS INCLUSOS: DOBRADIÇAS, MONTAGEM E INSTALAÇÃO DO BATENTE, FECHADURA COM EXECUÇÃO DO FURO - FORNECIMENTO E INSTALAÇÃO. AF_12/2019</t>
  </si>
  <si>
    <t>1.361,86</t>
  </si>
  <si>
    <t>KIT DE PORTA DE MADEIRA PARA PINTURA, SEMI-OCA (LEVE OU MÉDIA), PADRÃO MÉDIO, 60X210CM, ESPESSURA DE 3,5CM, ITENS INCLUSOS: DOBRADIÇAS, MONTAGEM E INSTALAÇÃO DO BATENTE, SEM FECHADURA - FORNECIMENTO E INSTALAÇÃO. AF_12/2019</t>
  </si>
  <si>
    <t>848,98</t>
  </si>
  <si>
    <t>KIT DE PORTA DE MADEIRA PARA PINTURA, SEMI-OCA (LEVE OU MÉDIA), PADRÃO MÉDIO, 70X210CM, ESPESSURA DE 3,5CM, ITENS INCLUSOS: DOBRADIÇAS, MONTAGEM E INSTALAÇÃO DO BATENTE, SEM FECHADURA - FORNECIMENTO E INSTALAÇÃO. AF_12/2019</t>
  </si>
  <si>
    <t>857,97</t>
  </si>
  <si>
    <t>KIT DE PORTA DE MADEIRA PARA PINTURA, SEMI-OCA (LEVE OU MÉDIA), PADRÃO MÉDIO, 80X210CM, ESPESSURA DE 3,5CM, ITENS INCLUSOS: DOBRADIÇAS, MONTAGEM E INSTALAÇÃO DO BATENTE, SEM FECHADURA - FORNECIMENTO E INSTALAÇÃO. AF_12/2019</t>
  </si>
  <si>
    <t>882,76</t>
  </si>
  <si>
    <t>KIT DE PORTA DE MADEIRA PARA PINTURA, SEMI-OCA (LEVE OU MÉDIA), PADRÃO MÉDIO, 90X210CM, ESPESSURA DE 3,5CM, ITENS INCLUSOS: DOBRADIÇAS, MONTAGEM E INSTALAÇÃO DO BATENTE, SEM FECHADURA - FORNECIMENTO E INSTALAÇÃO. AF_12/2019</t>
  </si>
  <si>
    <t>959,53</t>
  </si>
  <si>
    <t>KIT DE PORTA DE MADEIRA PARA PINTURA, SEMI-OCA (PESADA OU SUPERPESADA), PADRÃO MÉDIO, 80X210CM, ESPESSURA DE 3,5CM, ITENS INCLUSOS: DOBRADIÇAS, MONTAGEM E INSTALAÇÃO DO BATENTE, SEM FECHADURA - FORNECIMENTO E INSTALAÇÃO. AF_12/2019</t>
  </si>
  <si>
    <t>1.128,79</t>
  </si>
  <si>
    <t>KIT DE PORTA DE MADEIRA PARA PINTURA, SEMI-OCA (PESADA OU SUPERPESADA), PADRÃO MÉDIO, 90X210CM, ESPESSURA DE 3,5CM, ITENS INCLUSOS: DOBRADIÇAS, MONTAGEM E INSTALAÇÃO DO BATENTE, SEM FECHADURA - FORNECIMENTO E INSTALAÇÃO. AF_12/2019</t>
  </si>
  <si>
    <t>1.196,31</t>
  </si>
  <si>
    <t>PORTA DE MADEIRA PARA VERNIZ, SEMI-OCA (LEVE OU MÉDIA), 60X210CM, ESPESSURA DE 3,5CM, INCLUSO DOBRADIÇAS - FORNECIMENTO E INSTALAÇÃO. AF_12/2019</t>
  </si>
  <si>
    <t>313,73</t>
  </si>
  <si>
    <t>PORTA DE MADEIRA PARA VERNIZ, SEMI-OCA (LEVE OU MÉDIA), 70X210CM, ESPESSURA DE 3,5CM, INCLUSO DOBRADIÇAS - FORNECIMENTO E INSTALAÇÃO. AF_12/2019</t>
  </si>
  <si>
    <t>320,67</t>
  </si>
  <si>
    <t>PORTA DE MADEIRA PARA VERNIZ, SEMI-OCA (LEVE OU MÉDIA), 80X210CM, ESPESSURA DE 3,5CM, INCLUSO DOBRADIÇAS - FORNECIMENTO E INSTALAÇÃO. AF_12/2019</t>
  </si>
  <si>
    <t>374,27</t>
  </si>
  <si>
    <t>PORTA DE MADEIRA PARA VERNIZ, SEMI-OCA (LEVE OU MÉDIA), 90X210CM, ESPESSURA DE 3,5CM, INCLUSO DOBRADIÇAS - FORNECIMENTO E INSTALAÇÃO. AF_12/2019</t>
  </si>
  <si>
    <t>415,49</t>
  </si>
  <si>
    <t>KIT DE PORTA DE MADEIRA PARA VERNIZ, SEMI-OCA (LEVE OU MÉDIA), PADRÃO MÉDIO, 60X210CM, ESPESSURA DE 3,5CM, ITENS INCLUSOS: DOBRADIÇAS, MONTAGEM E INSTALAÇÃO DO BATENTE, SEM FECHADURA - FORNECIMENTO E INSTALAÇÃO. AF_12/2019</t>
  </si>
  <si>
    <t>859,39</t>
  </si>
  <si>
    <t>KIT DE PORTA DE MADEIRA PARA VERNIZ, SEMI-OCA (LEVE OU MÉDIA), PADRÃO MÉDIO, 70X210CM, ESPESSURA DE 3,5CM, ITENS INCLUSOS: DOBRADIÇAS, MONTAGEM E INSTALAÇÃO DO BATENTE, SEM FECHADURA - FORNECIMENTO E INSTALAÇÃO. AF_12/2019</t>
  </si>
  <si>
    <t>868,87</t>
  </si>
  <si>
    <t>KIT DE PORTA DE MADEIRA PARA VERNIZ, SEMI-OCA (LEVE OU MÉDIA), PADRÃO MÉDIO, 80X210CM, ESPESSURA DE 3,5CM, ITENS INCLUSOS: DOBRADIÇAS, MONTAGEM E INSTALAÇÃO DO BATENTE, SEM FECHADURA - FORNECIMENTO E INSTALAÇÃO. AF_12/2019</t>
  </si>
  <si>
    <t>925,01</t>
  </si>
  <si>
    <t>KIT DE PORTA DE MADEIRA PARA VERNIZ, SEMI-OCA (LEVE OU MÉDIA), PADRÃO MÉDIO, 90X210CM, ESPESSURA DE 3,5CM, ITENS INCLUSOS: DOBRADIÇAS, MONTAGEM E INSTALAÇÃO DO BATENTE, SEM FECHADURA - FORNECIMENTO E INSTALAÇÃO. AF_12/2019</t>
  </si>
  <si>
    <t>968,76</t>
  </si>
  <si>
    <t>BATENTE PARA PORTA DE MADEIRA, PADRÃO POPULAR - FORNECIMENTO E MONTAGEM. AF_12/2019</t>
  </si>
  <si>
    <t>247,58</t>
  </si>
  <si>
    <t>BATENTE PARA PORTA DE MADEIRA, FIXAÇÃO COM ARGAMASSA, PADRÃO POPULAR. FORNECIMENTO E INSTALAÇÃO. AF_12/2019</t>
  </si>
  <si>
    <t>333,28</t>
  </si>
  <si>
    <t>PORTA DE MADEIRA FRISADA, SEMI-OCA (LEVE OU MÉDIA), 60X210CM, ESPESSURA DE 3CM, INCLUSO DOBRADIÇAS - FORNECIMENTO E INSTALAÇÃO. AF_12/2019</t>
  </si>
  <si>
    <t>322,74</t>
  </si>
  <si>
    <t>PORTA DE MADEIRA FRISADA, SEMI-OCA (LEVE OU MÉDIA), 70X210CM, ESPESSURA DE 3CM, INCLUSO DOBRADIÇAS - FORNECIMENTO E INSTALAÇÃO. AF_12/2019</t>
  </si>
  <si>
    <t>345,85</t>
  </si>
  <si>
    <t>PORTA DE MADEIRA FRISADA, SEMI-OCA (LEVE OU MÉDIA), 80X210CM, ESPESSURA DE 3,5CM, INCLUSO DOBRADIÇAS - FORNECIMENTO E INSTALAÇÃO. AF_12/2019</t>
  </si>
  <si>
    <t>380,28</t>
  </si>
  <si>
    <t>PORTA DE MADEIRA TIPO VENEZIANA, 80X210CM, ESPESSURA DE 3CM, INCLUSO DOBRADIÇAS - FORNECIMENTO E INSTALAÇÃO. AF_12/2019</t>
  </si>
  <si>
    <t>1.119,51</t>
  </si>
  <si>
    <t>PORTA DE MADEIRA, TIPO MEXICANA, MACIÇA (PESADA OU SUPERPESADA), 80X210CM, ESPESSURA DE 3,5CM, INCLUSO DOBRADIÇAS - FORNECIMENTO E INSTALAÇÃO. AF_12/2019</t>
  </si>
  <si>
    <t>1.577,21</t>
  </si>
  <si>
    <t>FECHADURA DE EMBUTIR COM CILINDRO, EXTERNA, COMPLETA, ACABAMENTO PADRÃO POPULAR, INCLUSO EXECUÇÃO DE FURO - FORNECIMENTO E INSTALAÇÃO. AF_12/2019</t>
  </si>
  <si>
    <t>101,51</t>
  </si>
  <si>
    <t>FECHADURA DE EMBUTIR PARA PORTA DE BANHEIRO, COMPLETA, ACABAMENTO PADRÃO POPULAR, INCLUSO EXECUÇÃO DE FURO - FORNECIMENTO E INSTALAÇÃO. AF_12/2019</t>
  </si>
  <si>
    <t>100,89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</si>
  <si>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</si>
  <si>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</si>
  <si>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86,03</t>
  </si>
  <si>
    <t>KIT DE PORTA DE MADEIRA PARA PINTURA, SEMI-OCA (LEVE OU MÉDIA), PADRÃO POPULAR, 60X210CM, ESPESSURA DE 3,5CM, ITENS INCLUSOS: DOBRADIÇAS, MONTAGEM E INSTALAÇÃO DO BATENTE, FECHADURA COM EXECUÇÃO DO FURO - FORNECIMENTO E INSTALAÇÃO. AF_12/2019</t>
  </si>
  <si>
    <t>820,05</t>
  </si>
  <si>
    <t>KIT DE PORTA DE MADEIRA PARA PINTURA, SEMI-OCA (LEVE OU MÉDIA), PADRÃO POPULAR, 70X210CM, ESPESSURA DE 3,5CM, ITENS INCLUSOS: DOBRADIÇAS, MONTAGEM E INSTALAÇÃO DO BATENTE, FECHADURA COM EXECUÇÃO DO FURO - FORNECIMENTO E INSTALAÇÃO. AF_12/2019</t>
  </si>
  <si>
    <t>813,36</t>
  </si>
  <si>
    <t>KIT DE PORTA DE MADEIRA PARA PINTURA, SEMI-OCA (LEVE OU MÉDIA), PADRÃO POPULAR, 80X210CM, ESPESSURA DE 3,5CM, ITENS INCLUSOS: DOBRADIÇAS, MONTAGEM E INSTALAÇÃO DO BATENTE, FECHADURA COM EXECUÇÃO DO FURO - FORNECIMENTO E INSTALAÇÃO. AF_12/2019</t>
  </si>
  <si>
    <t>852,81</t>
  </si>
  <si>
    <t>KIT DE PORTA DE MADEIRA PARA PINTURA, SEMI-OCA (LEVE OU MÉDIA), PADRÃO POPULAR, 90X210CM, ESPESSURA DE 3,5CM, ITENS INCLUSOS: DOBRADIÇAS, MONTAGEM E INSTALAÇÃO DO BATENTE, FECHADURA COM EXECUÇÃO DO FURO - FORNECIMENTO E INSTALAÇÃO. AF_12/2019</t>
  </si>
  <si>
    <t>928,77</t>
  </si>
  <si>
    <t>KIT DE PORTA DE MADEIRA PARA PINTURA, SEMI-OCA (PESADA OU SUPERPESADA), PADRÃO POPULAR, 80X210CM, ESPESSURA DE 3,5CM, ITENS INCLUSOS: DOBRADIÇAS, MONTAGEM E INSTALAÇÃO DO BATENTE, FECHADURA COM EXECUÇÃO DO FURO - FORNECIMENTO E INSTALAÇÃO. AF_12/2019</t>
  </si>
  <si>
    <t>1.098,84</t>
  </si>
  <si>
    <t>KIT DE PORTA DE MADEIRA PARA PINTURA, SEMI-OCA (PESADA OU SUPERPESADA), PADRÃO POPULAR, 90X210CM, ESPESSURA DE 3,5CM, ITENS INCLUSOS: DOBRADIÇAS, MONTAGEM E INSTALAÇÃO DO BATENTE, FECHADURA COM EXECUÇÃO DO FURO - FORNECIMENTO E INSTALAÇÃO. AF_12/2019</t>
  </si>
  <si>
    <t>1.165,55</t>
  </si>
  <si>
    <t>KIT DE PORTA DE MADEIRA PARA PINTURA, SEMI-OCA (LEVE OU MÉDIA), PADRÃO POPULAR, 60X210CM, ESPESSURA DE 3,5CM, ITENS INCLUSOS: DOBRADIÇAS, MONTAGEM E INSTALAÇÃO DO BATENTE, SEM FECHADURA - FORNECIMENTO E INSTALAÇÃO. AF_12/2019</t>
  </si>
  <si>
    <t>719,16</t>
  </si>
  <si>
    <t>KIT DE PORTA DE MADEIRA PARA PINTURA, SEMI-OCA (LEVE OU MÉDIA), PADRÃO POPULAR, 70X210CM, ESPESSURA DE 3,5CM, ITENS INCLUSOS: DOBRADIÇAS, MONTAGEM E INSTALAÇÃO DO BATENTE, SEM FECHADURA - FORNECIMENTO E INSTALAÇÃO. AF_12/2019</t>
  </si>
  <si>
    <t>727,33</t>
  </si>
  <si>
    <t>KIT DE PORTA DE MADEIRA PARA PINTURA, SEMI-OCA (LEVE OU MÉDIA), PADRÃO POPULAR, 80X210CM, ESPESSURA DE 3,5CM, ITENS INCLUSOS: DOBRADIÇAS, MONTAGEM E INSTALAÇÃO DO BATENTE, SEM FECHADURA - FORNECIMENTO E INSTALAÇÃO. AF_12/2019</t>
  </si>
  <si>
    <t>751,30</t>
  </si>
  <si>
    <t>KIT DE PORTA DE MADEIRA PARA PINTURA, SEMI-OCA (LEVE OU MÉDIA), PADRÃO POPULAR, 90X210CM, ESPESSURA DE 3,5CM, ITENS INCLUSOS: DOBRADIÇAS, MONTAGEM E INSTALAÇÃO DO BATENTE, SEM FECHADURA - FORNECIMENTO E INSTALAÇÃO. AF_12/2019</t>
  </si>
  <si>
    <t>827,26</t>
  </si>
  <si>
    <t>KIT DE PORTA DE MADEIRA PARA PINTURA, SEMI-OCA (PESADA OU SUPERPESADA), PADRÃO POPULAR, 80X210CM, ESPESSURA DE 3,5CM, ITENS INCLUSOS: DOBRADIÇAS, MONTAGEM E INSTALAÇÃO DO BATENTE, SEM FECHADURA - FORNECIMENTO E INSTALAÇÃO. AF_12/2019</t>
  </si>
  <si>
    <t>997,33</t>
  </si>
  <si>
    <t>KIT DE PORTA DE MADEIRA PARA PINTURA, SEMI-OCA (PESADA OU SUPERPESADA), PADRÃO POPULAR, 90X210CM, ESPESSURA DE 3,5CM, ITENS INCLUSOS: DOBRADIÇAS, MONTAGEM E INSTALAÇÃO DO BATENTE, SEM FECHADURA - FORNECIMENTO E INSTALAÇÃO. AF_12/2019</t>
  </si>
  <si>
    <t>1.064,04</t>
  </si>
  <si>
    <t>KIT DE PORTA DE MADEIRA PARA VERNIZ, SEMI-OCA (LEVE OU MÉDIA), PADRÃO POPULAR, 60X210CM, ESPESSURA DE 3,5CM, ITENS INCLUSOS: DOBRADIÇAS, MONTAGEM E INSTALAÇÃO DO BATENTE, SEM FECHADURA - FORNECIMENTO E INSTALAÇÃO. AF_12/2019</t>
  </si>
  <si>
    <t>729,57</t>
  </si>
  <si>
    <t>KIT DE PORTA DE MADEIRA PARA VERNIZ, SEMI-OCA (LEVE OU MÉDIA), PADRÃO POPULAR, 70X210CM, ESPESSURA DE 3,5CM, ITENS INCLUSOS: DOBRADIÇAS, MONTAGEM E INSTALAÇÃO DO BATENTE, SEM FECHADURA - FORNECIMENTO E INSTALAÇÃO. AF_12/2019</t>
  </si>
  <si>
    <t>738,23</t>
  </si>
  <si>
    <t>KIT DE PORTA DE MADEIRA PARA VERNIZ, SEMI-OCA (LEVE OU MÉDIA), PADRÃO POPULAR, 80X210CM, ESPESSURA DE 3,5CM, ITENS INCLUSOS: DOBRADIÇAS, MONTAGEM E INSTALAÇÃO DO BATENTE, SEM FECHADURA - FORNECIMENTO E INSTALAÇÃO. AF_12/2019</t>
  </si>
  <si>
    <t>793,55</t>
  </si>
  <si>
    <t>KIT DE PORTA DE MADEIRA PARA VERNIZ, SEMI-OCA (LEVE OU MÉDIA), PADRÃO POPULAR, 90X210CM, ESPESSURA DE 3,5CM, ITENS INCLUSOS: DOBRADIÇAS, MONTAGEM E INSTALAÇÃO DO BATENTE, SEM FECHADURA - FORNECIMENTO E INSTALAÇÃO. AF_12/2019</t>
  </si>
  <si>
    <t>836,49</t>
  </si>
  <si>
    <t>KIT DE PORTA DE MADEIRA FRISADA, SEMI-OCA (LEVE OU MÉDIA), PADRÃO MÉDIO 60X210CM, ESPESSURA DE 3CM, ITENS INCLUSOS: DOBRADIÇAS, MONTAGEM E INSTALAÇÃO DO BATENTE, SEM FECHADURA - FORNECIMENTO E INSTALAÇÃO. AF_12/2019</t>
  </si>
  <si>
    <t>868,40</t>
  </si>
  <si>
    <t>KIT DE PORTA DE MADEIRA FRISADA, SEMI-OCA (LEVE OU MÉDIA), PADRÃO POPULAR, 60X210CM, ESPESSURA DE 3CM, ITENS INCLUSOS: DOBRADIÇAS, MONTAGEM E INSTALAÇÃO DO BATENTE, SEM FECHADURA - FORNECIMENTO E INSTALAÇÃO. AF_12/2019</t>
  </si>
  <si>
    <t>738,58</t>
  </si>
  <si>
    <t>KIT DE PORTA DE MADEIRA FRISADA, SEMI-OCA (LEVE OU MÉDIA), PADRÃO MÉDIO, 70X210CM, ESPESSURA DE 3CM, ITENS INCLUSOS: DOBRADIÇAS, MONTAGEM E INSTALAÇÃO DO BATENTE, SEM FECHADURA - FORNECIMENTO E INSTALAÇÃO. AF_12/2019</t>
  </si>
  <si>
    <t>894,05</t>
  </si>
  <si>
    <t>KIT DE PORTA DE MADEIRA FRISADA, SEMI-OCA (LEVE OU MÉDIA), PADRÃO POPULAR, 70X210CM, ESPESSURA DE 3CM, ITENS INCLUSOS: DOBRADIÇAS, MONTAGEM E INSTALAÇÃO DO BATENTE, SEM FECHADURA - FORNECIMENTO E INSTALAÇÃO. AF_12/2019</t>
  </si>
  <si>
    <t>763,41</t>
  </si>
  <si>
    <t>KIT DE PORTA DE MADEIRA FRISADA, SEMI-OCA (LEVE OU MÉDIA), PADRÃO MÉDIO, 80X210CM, ESPESSURA DE 3,5CM, ITENS INCLUSOS: DOBRADIÇAS, MONTAGEM E INSTALAÇÃO DO BATENTE, SEM FECHADURA - FORNECIMENTO E INSTALAÇÃO. AF_12/2019</t>
  </si>
  <si>
    <t>931,02</t>
  </si>
  <si>
    <t>KIT DE PORTA DE MADEIRA FRISADA, SEMI-OCA (LEVE OU MÉDIA), PADRÃO POPULAR, 80X210CM, ESPESSURA DE 3,5CM, ITENS INCLUSOS: DOBRADIÇAS, MONTAGEM E INSTALAÇÃO DO BATENTE, SEM FECHADURA - FORNECIMENTO E INSTALAÇÃO. AF_12/2019</t>
  </si>
  <si>
    <t>799,56</t>
  </si>
  <si>
    <t>KIT DE PORTA DE MADEIRA TIPO VENEZIANA, PADRÃO MÉDIO, 80X210CM, ESPESSURA DE 3CM, ITENS INCLUSOS: DOBRADIÇAS, MONTAGEM E INSTALAÇÃO DO BATENTE, SEM FECHADURA - FORNECIMENTO E INSTALAÇÃO. AF_12/2019</t>
  </si>
  <si>
    <t>1.670,25</t>
  </si>
  <si>
    <t>KIT DE PORTA DE MADEIRA TIPO VENEZIANA, PADRÃO POPULAR, 80X210CM, ESPESSURA DE 3CM, ITENS INCLUSOS: DOBRADIÇAS, MONTAGEM E INSTALAÇÃO DO BATENTE, SEM FECHADURA - FORNECIMENTO E INSTALAÇÃO. AF_12/2019</t>
  </si>
  <si>
    <t>1.538,79</t>
  </si>
  <si>
    <t>KIT DE PORTA DE MADEIRA TIPO MEXICANA, MACIÇA (PESADA OU SUPERPESADA), PADRÃO MÉDIO, 80X210CM, ESPESSURA DE 3CM, ITENS INCLUSOS: DOBRADIÇAS, MONTAGEM E INSTALAÇÃO DO BATENTE, SEM FECHADURA - FORNECIMENTO E INSTALAÇÃO. AF_12/2019</t>
  </si>
  <si>
    <t>2.127,95</t>
  </si>
  <si>
    <t>KIT DE PORTA DE MADEIRA TIPO MEXICANA, MACIÇA (PESADA OU SUPERPESADA), PADRÃO POPULAR, 80X210CM, ESPESSURA DE 3CM, ITENS INCLUSOS: DOBRADIÇAS, MONTAGEM E INSTALAÇÃO DO BATENTE, SEM FECHADURA - FORNECIMENTO E INSTALAÇÃO. AF_12/2019</t>
  </si>
  <si>
    <t>1.996,49</t>
  </si>
  <si>
    <t>ALIZAR DE 5X1,5CM PARA PORTA FIXADO COM PREGOS, PADRÃO MÉDIO - FORNECIMENTO E INSTALAÇÃO. AF_12/2019</t>
  </si>
  <si>
    <t>12,68</t>
  </si>
  <si>
    <t>ALIZAR DE 5X1,5CM PARA PORTA FIXADO COM PREGOS, PADRÃO POPULAR - FORNECIMENTO E INSTALAÇÃO. AF_12/2019</t>
  </si>
  <si>
    <t>8,60</t>
  </si>
  <si>
    <t>KIT DE PORTA-PRONTA DE MADEIRA EM ACABAMENTO MELAMÍNICO BRANCO, FOLHA LEVE OU MÉDIA, 90X210, EXCLUSIVE FECHADURA, FIXAÇÃO COM PREENCHIMENTO TOTAL DE ESPUMA EXPANSIVA - FORNECIMENTO E INSTALAÇÃO. AF_12/2019</t>
  </si>
  <si>
    <t>879,26</t>
  </si>
  <si>
    <t>BATENTE PARA PORTA COM BANDEIRA, FIXAÇÃO COM PARAFUSO E BUCHA. AF_12/2019</t>
  </si>
  <si>
    <t>206,74</t>
  </si>
  <si>
    <t>KIT DE PORTA DE MADEIRA PARA VERNIZ, SEMI-OCA (LEVE OU MÉDIA), PADRÃO MÉDIO, 60X210CM, ESPESSURA DE 3,5CM, ITENS INCLUSOS: DOBRADIÇAS, MONTAGEM E INSTALAÇÃO DE BATENTE, FECHADURA COM EXECUÇÃO DO FURO - FORNECIMENTO E INSTALAÇÃO. AF_12/2019</t>
  </si>
  <si>
    <t>1.004,34</t>
  </si>
  <si>
    <t>KIT DE PORTA DE MADEIRA PARA VERNIZ, SEMI-OCA (LEVE OU MÉDIA), PADRÃO POPULAR, 60X210CM, ESPESSURA DE 3,5CM, ITENS INCLUSOS: DOBRADIÇAS, MONTAGEM E INSTALAÇÃO DE BATENTE, FECHADURA COM EXECUÇÃO DO FURO - FORNECIMENTO E INSTALAÇÃO. AF_12/2019</t>
  </si>
  <si>
    <t>830,46</t>
  </si>
  <si>
    <t>KIT DE PORTA DE MADEIRA PARA VERNIZ, SEMI-OCA (LEVE OU MÉDIA), PADRÃO MÉDIO, 70X210CM, ESPESSURA DE 3,5CM, ITENS INCLUSOS: DOBRADIÇAS, MONTAGEM E INSTALAÇÃO DE BATENTE, FECHADURA COM EXECUÇÃO DO FURO - FORNECIMENTO E INSTALAÇÃO. AF_12/2019</t>
  </si>
  <si>
    <t>1.013,82</t>
  </si>
  <si>
    <t>KIT DE PORTA DE MADEIRA FRISADA, SEMI-OCA (LEVE OU MÉDIA), PADRÃO MÉDIO, 70X210CM, ESPESSURA DE 3CM, ITENS INCLUSOS: DOBRADIÇAS, MONTAGEM E INSTALAÇÃO DE BATENTE, FECHADURA COM EXECUÇÃO DO FURO - FORNECIMENTO E INSTALAÇÃO. AF_12/2019</t>
  </si>
  <si>
    <t>1.039,00</t>
  </si>
  <si>
    <t>KIT DE PORTA DE MADEIRA FRISADA, SEMI-OCA (LEVE OU MÉDIA), PADRÃO POPULAR, 70X210CM, ESPESSURA DE 3CM, ITENS INCLUSOS: DOBRADIÇAS, MONTAGEM E INSTALAÇÃO DE BATENTE, FECHADURA COM EXECUÇÃO DO FURO - FORNECIMENTO E INSTALAÇÃO. AF_12/2019</t>
  </si>
  <si>
    <t>849,44</t>
  </si>
  <si>
    <t>KIT DE PORTA DE MADEIRA PARA VERNIZ, SEMI-OCA (LEVE OU MÉDIA), PADRÃO MÉDIO, 80X210CM, ESPESSURA DE 3,5CM, ITENS INCLUSOS: DOBRADIÇAS, MONTAGEM E INSTALAÇÃO DE BATENTE, FECHADURA COM EXECUÇÃO DO FURO - FORNECIMENTO E INSTALAÇÃO. AF_12/2019</t>
  </si>
  <si>
    <t>1.090,56</t>
  </si>
  <si>
    <t>KIT DE PORTA DE MADEIRA PARA VERNIZ, SEMI-OCA (LEVE OU MÉDIA), PADRÃO POPULAR, 80X210CM, ESPESSURA DE 3,5CM, ITENS INCLUSOS: DOBRADIÇAS, MONTAGEM E INSTALAÇÃO DE BATENTE, FECHADURA COM EXECUÇÃO DO FURO - FORNECIMENTO E INSTALAÇÃO. AF_12/2019</t>
  </si>
  <si>
    <t>895,06</t>
  </si>
  <si>
    <t>KIT DE PORTA DE MADEIRA PARA VERNIZ, SEMI-OCA (LEVE OU MÉDIA), PADRÃO MÉDIO, 90X210CM, ESPESSURA DE 3,5CM, ITENS INCLUSOS: DOBRADIÇAS, MONTAGEM E INSTALAÇÃO DE BATENTE, FECHADURA COM EXECUÇÃO DO FURO - FORNECIMENTO E INSTALAÇÃO. AF_12/2019</t>
  </si>
  <si>
    <t>1.134,31</t>
  </si>
  <si>
    <t>KIT DE PORTA DE MADEIRA PARA VERNIZ, SEMI-OCA (LEVE OU MÉDIA), PADRÃO POPULAR, 90X210CM, ESPESSURA DE 3CM, ITENS INCLUSOS: DOBRADIÇAS, MONTAGEM E INSTALAÇÃO DE BATENTE, FECHADURA COM EXECUÇÃO DO FURO - FORNECIMENTO E INSTALAÇÃO. AF_12/2019</t>
  </si>
  <si>
    <t>938,00</t>
  </si>
  <si>
    <t>KIT DE PORTA DE MADEIRA FRISADA, SEMI-OCA (LEVE OU MÉDIA), PADRÃO MÉDIO, 60X210CM, ESPESSURA DE 3,5CM, ITENS INCLUSOS: DOBRADIÇAS, MONTAGEM E INSTALAÇÃO DE BATENTE, FECHADURA COM EXECUÇÃO DO FURO - FORNECIMENTO E INSTALAÇÃO. AF_12/2019</t>
  </si>
  <si>
    <t>1.013,35</t>
  </si>
  <si>
    <t>KIT DE PORTA DE MADEIRA FRISADA, SEMI-OCA (LEVE OU MÉDIA), PADRÃO POPULAR, 60X210CM, ESPESSURA DE 3CM, ITENS INCLUSOS: DOBRADIÇAS, MONTAGEM E INSTALAÇÃO DE BATENTE, FECHADURA COM EXECUÇÃO DO FURO - FORNECIMENTO E INSTALAÇÃO. AF_12/2019</t>
  </si>
  <si>
    <t>839,47</t>
  </si>
  <si>
    <t>KIT DE PORTA DE MADEIRA FRISADA, SEMI-OCA (LEVE OU MÉDIA), PADRÃO MÉDIO, 80X210CM, ESPESSURA DE 3,5CM, ITENS INCLUSOS: DOBRADIÇAS, MONTAGEM E INSTALAÇÃO DE BATENTE, FECHADURA COM EXECUÇÃO DO FURO - FORNECIMENTO E INSTALAÇÃO. AF_12/2019</t>
  </si>
  <si>
    <t>1.096,57</t>
  </si>
  <si>
    <t>KIT DE PORTA DE MADEIRA FRISADA, SEMI-OCA (LEVE OU MÉDIA), PADRÃO POPULAR, 80X210CM, ESPESSURA DE 3,5CM, ITENS INCLUSOS: DOBRADIÇAS, MONTAGEM E INSTALAÇÃO DE BATENTE, FECHADURA COM EXECUÇÃO DO FURO - FORNECIMENTO E INSTALAÇÃO. AF_12/2019</t>
  </si>
  <si>
    <t>901,07</t>
  </si>
  <si>
    <t>KIT DE PORTA DE MADEIRA TIPO VENEZIANA, 80X210CM (ESPESSURA DE 3CM), PADRÃO MÉDIO, ITENS INCLUSOS: DOBRADIÇAS, MONTAGEM E INSTALAÇÃO DE BATENTE, FECHADURA COM EXECUÇÃO DO FURO - FORNECIMENTO E INSTALAÇÃO. AF_12/2019</t>
  </si>
  <si>
    <t>1.835,80</t>
  </si>
  <si>
    <t>KIT DE PORTA DE MADEIRA TIPO VENEZIANA, 80X210CM (ESPESSURA DE 3CM), PADRÃO POPULAR, ITENS INCLUSOS: DOBRADIÇAS, MONTAGEM E INSTALAÇÃO DE BATENTE, FECHADURA COM EXECUÇÃO DO FURO - FORNECIMENTO E INSTALAÇÃO. AF_12/2019</t>
  </si>
  <si>
    <t>1.640,30</t>
  </si>
  <si>
    <t>KIT DE PORTA DE MADEIRA TIPO MEXICANA, MACIÇA (PESADA OU SUPERPESADA), PADRÃO MÉDIO, 80X210CM, ESPESSURA DE 3,5CM, ITENS INCLUSOS: DOBRADIÇAS, MONTAGEM E INSTALAÇÃO DE BATENTE, FECHADURA COM EXECUÇÃO DO FURO - FORNECIMENTO E INSTALAÇÃO. AF_12/2019</t>
  </si>
  <si>
    <t>2.293,50</t>
  </si>
  <si>
    <t>KIT DE PORTA DE MADEIRA TIPO MEXICANA, MACIÇA (PESADA OU SUPERPESADA), PADRÃO POPULAR, 80X210CM, ESPESSURA DE 3,5CM, ITENS INCLUSOS: DOBRADIÇAS, MONTAGEM E INSTALAÇÃO DE BATENTE, FECHADURA COM EXECUÇÃO DO FURO - FORNECIMENTO E INSTALAÇÃO. AF_12/2019</t>
  </si>
  <si>
    <t>2.098,00</t>
  </si>
  <si>
    <t>RECOLOCAÇÃO DE FOLHAS DE PORTA DE MADEIRA LEVE OU MÉDIA DE 60CM DE LARGURA, CONSIDERANDO REAPROVEITAMENTO DO MATERIAL. AF_12/2019</t>
  </si>
  <si>
    <t>57,94</t>
  </si>
  <si>
    <t>RECOLOCAÇÃO DE FOLHAS DE PORTA DE MADEIRA LEVE OU MÉDIA DE 70CM DE LARGURA, CONSIDERANDO REAPROVEITAMENTO DO MATERIAL. AF_12/2019</t>
  </si>
  <si>
    <t>64,31</t>
  </si>
  <si>
    <t>RECOLOCAÇÃO DE FOLHAS DE PORTA DE MADEIRA LEVE OU MÉDIA DE 80CM DE LARGURA, CONSIDERANDO REAPROVEITAMENTO DO MATERIAL. AF_12/2019</t>
  </si>
  <si>
    <t>70,72</t>
  </si>
  <si>
    <t>RECOLOCAÇÃO DE FOLHAS DE PORTA DE MADEIRA LEVE OU MÉDIA DE 90CM DE LARGURA, CONSIDERANDO REAPROVEITAMENTO DO MATERIAL. AF_12/2019</t>
  </si>
  <si>
    <t>77,13</t>
  </si>
  <si>
    <t>RECOLOCAÇÃO DE FOLHAS DE PORTA DE MADEIRA PESADA OU SUPERPESADA DE 80CM DE LARGURA, CONSIDERANDO REAPROVEITAMENTO DO MATERIAL. AF_12/2019</t>
  </si>
  <si>
    <t>92,28</t>
  </si>
  <si>
    <t>PORTA DE MADEIRA COMPENSADA LISA PARA PINTURA, 120X210X3,5CM, 2 FOLHAS, INCLUSO ADUELA 2A, ALIZAR 2A E DOBRADIÇAS. AF_12/2019</t>
  </si>
  <si>
    <t>824,69</t>
  </si>
  <si>
    <t>KIT DE PORTA DE MADEIRA PARA VERNIZ, SEMI-OCA (LEVE OU MÉDIA), PADRÃO POPULAR, 70X210CM, ESPESSURA DE 3,5CM, ITENS INCLUSOS: DOBRADIÇAS, MONTAGEM E INSTALAÇÃO DE BATENTE, FECHADURA COM EXECUÇÃO DO FURO - FORNECIMENTO E INSTALAÇÃO. AF_12/2019</t>
  </si>
  <si>
    <t>824,26</t>
  </si>
  <si>
    <t>JANELA DE MADEIRA - CEDRINHO/ANGELIM OU EQUIVALENTE DA REGIÃO - DE ABRIR COM 4 FOLHAS (2 VENEZIANAS E 2 GUILHOTINAS PARA VIDRO), COM BATENTE, ALIZAR E FERRAGENS. EXCLUSIVE VIDROS, ACABAMENTO E CONTRAMARCO. FORNECIMENTO E INSTALAÇÃO. AF_12/2019</t>
  </si>
  <si>
    <t>1.112,70</t>
  </si>
  <si>
    <t>JANELA DE MADEIRA (PINUS/EUCALIPTO OU EQUIV.) DE ABRIR COM 4 FOLHAS (2 VENEZIANAS E 2 GUILHOTINAS PARA VIDRO), COM BATENTE, ALIZAR E FERRAGENS. EXCLUSIVE VIDROS, ACABAMENTO E CONTRAMARCO. FORNECIMENTO E INSTALAÇÃO. AF_12/2019</t>
  </si>
  <si>
    <t>878,66</t>
  </si>
  <si>
    <t>JANELA DE MADEIRA (IMBUIA/CEDRO OU EQUIV.) DE ABRIR COM 4 FOLHAS (2 VENEZIANAS E 2 GUILHOTINAS PARA VIDRO), COM BATENTE, ALIZAR E FERRAGENS. EXCLUSIVE VIDROS, ACABAMENTO E CONTRAMARCO. FORNECIMENTO E INSTALAÇÃO. AF_12/2019</t>
  </si>
  <si>
    <t>1.443,56</t>
  </si>
  <si>
    <t>JANELA DE MADEIRA (CEDRINHO/ANGELIM OU EQUIV.) TIPO MAXIM-AR, PARA VIDRO, COM BATENTE, ALIZAR E FERRAGENS. EXCLUSIVE VIDRO, ACABAMENTO E CONTRAMARCO. FORNECIMENTO E INSTALAÇÃO. AF_12/2019</t>
  </si>
  <si>
    <t>1.720,12</t>
  </si>
  <si>
    <t>JANELA DE MADEIRA (PINUS/EUCALIPTO OU EQUIV.) TIPO BASCULANTE COM 2 FOLHAS PARA VIDRO, COM BATENTE, ALIZAR E FERRAGENS. EXCLUSIVE VIDROS, ACABAMENTO E CONTRAMARCO. FORNECIMENTO E INSTALAÇÃO. AF_12/2019</t>
  </si>
  <si>
    <t>1.031,93</t>
  </si>
  <si>
    <t>JANELA DE MADEIRA (CEDRINHO/ANGELIM OU EQUIV.) DE CORRER COM 6 FOLHAS (2 VENEZ. FIXAS, 2 VENEZ. DE CORRER E 2 DE CORRER PARA VIDRO), COM BATENTE, ALIZAR E FERRAGENS. EXCLUSIVE VIDROS, ACABAMENTO E CONTRAMARCO. FORNECIMENTO E INSTALAÇÃO. AF_12/2019</t>
  </si>
  <si>
    <t>1.390,41</t>
  </si>
  <si>
    <t>JANELA DE MADEIRA (IMBUIA/CEDRO OU EQUIV) DE CORRER COM 6 FOLHAS (2 VENEZIANAS FIXAS, 2 VENEZIANAS DE CORRER E 2 DE CORRER PARA VIDRO), COM BATENTE, ALIZAR E FERRAGENS. EXCLUSIVE VIDROS, ACABAMENTO E CONTRAMARCO. FORNECIMENTO E INSTALAÇÃO. AF_12/2019</t>
  </si>
  <si>
    <t>1.726,82</t>
  </si>
  <si>
    <t>JANELA DE MADEIRA (PINUS/EUCALIPTO OU EQUIV.) DE CORRER COM 6 FOLHAS (2 VENEZ. FIXAS, 2 VENEZ. DE CORRER E 2 DE CORRER PARA VIDRO), COM BATENTE, ALIZAR E FERRAGENS. EXCLUSIVE VIDROS, ACABAMENTO E CONTRAMARCO. FORNECIMENTO EINSTALAÇÃO. AF_12/2019</t>
  </si>
  <si>
    <t>1.113,20</t>
  </si>
  <si>
    <t>PORTA DE FERRO, DE ABRIR, TIPO GRADE COM CHAPA, COM GUARNIÇÕES. AF_12/2019</t>
  </si>
  <si>
    <t>719,73</t>
  </si>
  <si>
    <t>JANELA DE AÇO TIPO BASCULANTE PARA VIDROS, COM BATENTE, FERRAGENS E PINTURA ANTICORROSIVA. EXCLUSIVE VIDROS, ACABAMENTO, ALIZAR E CONTRAMARCO. FORNECIMENTO E INSTALAÇÃO. AF_12/2019</t>
  </si>
  <si>
    <t>653,81</t>
  </si>
  <si>
    <t>JANELA DE AÇO DE CORRER COM 4 FOLHAS PARA VIDRO, COM BATENTE, FERRAGENS E PINTURA ANTICORROSIVA. EXCLUSIVE VIDROS, ALIZAR E CONTRAMARCO. FORNECIMENTO E INSTALAÇÃO. AF_12/2019</t>
  </si>
  <si>
    <t>614,07</t>
  </si>
  <si>
    <t>CONTRAMARCO DE AÇO, FIXAÇÃO COM ARGAMASSA - FORNECIMENTO E INSTALAÇÃO. AF_12/2019</t>
  </si>
  <si>
    <t>66,12</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</si>
  <si>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</si>
  <si>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</si>
  <si>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609,38</t>
  </si>
  <si>
    <t>GUARDA-CORPO DE AÇO GALVANIZADO DE 1,10M DE ALTURA, MONTANTES TUBULARES DE 1.1/2  ESPAÇADOS DE 1,20M, TRAVESSA SUPERIOR DE 2 , GRADIL FORMADO POR BARRAS CHATAS EM FERRO DE 32X4,8MM, FIXADO COM CHUMBADOR MECÂNICO. AF_04/2019_PS</t>
  </si>
  <si>
    <t>473,12</t>
  </si>
  <si>
    <t>GUARDA-CORPO PANORÂMICO COM PERFIS DE ALUMÍNIO E VIDRO LAMINADO 8 MM, FIXADO COM CHUMBADOR MECÂNICO. AF_04/2019_PS</t>
  </si>
  <si>
    <t>977,95</t>
  </si>
  <si>
    <t>CORRIMÃO SIMPLES, DIÂMETRO EXTERNO = 1 1/2, EM AÇO GALVANIZADO. AF_04/2019_PS</t>
  </si>
  <si>
    <t>113,52</t>
  </si>
  <si>
    <t>CORRIMÃO SIMPLES, DIÂMETRO EXTERNO = 1 1/2, EM ALUMÍNIO. AF_04/2019_PS</t>
  </si>
  <si>
    <t>GRADIL EM FERRO FIXADO EM VÃOS DE JANELAS, FORMADO POR BARRAS CHATAS DE 25X4,8 MM. AF_04/2019</t>
  </si>
  <si>
    <t>562,23</t>
  </si>
  <si>
    <t>GRADIL EM ALUMÍNIO FIXADO EM VÃOS DE JANELAS, FORMADO POR TUBOS DE 3/4". AF_04/2019</t>
  </si>
  <si>
    <t>659,58</t>
  </si>
  <si>
    <t>PORTA CORTA-FOGO 90X210X4CM - FORNECIMENTO E INSTALAÇÃO. AF_12/2019</t>
  </si>
  <si>
    <t>1.788,13</t>
  </si>
  <si>
    <t>PORTA DE ALUMÍNIO DE ABRIR COM LAMBRI, COM GUARNIÇÃO, FIXAÇÃO COM PARAFUSOS - FORNECIMENTO E INSTALAÇÃO. AF_12/2019</t>
  </si>
  <si>
    <t>857,83</t>
  </si>
  <si>
    <t>PORTA EM ALUMÍNIO DE ABRIR TIPO VENEZIANA COM GUARNIÇÃO, FIXAÇÃO COM PARAFUSOS - FORNECIMENTO E INSTALAÇÃO. AF_12/2019</t>
  </si>
  <si>
    <t>668,81</t>
  </si>
  <si>
    <t>PORTA DE ALUMÍNIO DE ABRIR PARA VIDRO SEM GUARNIÇÃO, 87X210CM, FIXAÇÃO COM PARAFUSOS, INCLUSIVE VIDROS - FORNECIMENTO E INSTALAÇÃO. AF_12/2019</t>
  </si>
  <si>
    <t>836,39</t>
  </si>
  <si>
    <t>PORTA EM AÇO DE ABRIR PARA VIDRO SEM GUARNIÇÃO, 87X210CM, FIXAÇÃO COM PARAFUSOS, EXCLUSIVE VIDROS - FORNECIMENTO E INSTALAÇÃO. AF_12/2019</t>
  </si>
  <si>
    <t>825,98</t>
  </si>
  <si>
    <t>PORTA EM AÇO DE ABRIR TIPO VENEZIANA SEM GUARNIÇÃO, 87X210CM, FIXAÇÃO COM PARAFUSOS - FORNECIMENTO E INSTALAÇÃO. AF_12/2019</t>
  </si>
  <si>
    <t>750,30</t>
  </si>
  <si>
    <t>PORTA DE CORRER DE ALUMÍNIO, COM DUAS FOLHAS PARA VIDRO, INCLUSO VIDRO LISO INCOLOR, FECHADURA E PUXADOR, SEM ALIZAR. AF_12/2019</t>
  </si>
  <si>
    <t>473,96</t>
  </si>
  <si>
    <t>MOLA HIDRAULICA DE PISO PARA PORTA DE VIDRO TEMPERADO. AF_01/2021</t>
  </si>
  <si>
    <t>880,20</t>
  </si>
  <si>
    <t>JOGO DE FERRAGENS CROMADAS PARA PORTA DE VIDRO TEMPERADO, UMA FOLHA COMPOSTO DE DOBRADICAS SUPERIOR E INFERIOR, TRINCO, FECHADURA, CONTRA FECHADURA COM CAPUCHINHO SEM MOLA E PUXADOR. AF_01/2021</t>
  </si>
  <si>
    <t>225,62</t>
  </si>
  <si>
    <t>PUXADOR CENTRAL PARA ESQUADRIA DE MADEIRA. AF_12/2019</t>
  </si>
  <si>
    <t>33,14</t>
  </si>
  <si>
    <t>PORTA CADEADO ZINCADO OXIDADO PRETO COM CADEADO DE AÇO INOX, LARGURA DE *50* MM. AF_12/2019</t>
  </si>
  <si>
    <t>70,54</t>
  </si>
  <si>
    <t>TARJETA TIPO LIVRE/OCUPADO PARA PORTA DE BANHEIRO. AF_12/2019</t>
  </si>
  <si>
    <t>80,74</t>
  </si>
  <si>
    <t>CREMONA EM LATÃO CROMADO OU POLIDO, COMPLETA. AF_12/2019</t>
  </si>
  <si>
    <t>71,41</t>
  </si>
  <si>
    <t>FECHO DE EMBUTIR TIPO UNHA 22CM. AF_12/2019</t>
  </si>
  <si>
    <t>149,21</t>
  </si>
  <si>
    <t>FECHO DE EMBUTIR TIPO UNHA 40CM. AF_12/2019</t>
  </si>
  <si>
    <t>187,10</t>
  </si>
  <si>
    <t>DOBRADIÇA EM AÇO/FERRO, 3" X 21/2", E=1,9 A 2MM, SEN ANEL, CROMADO OU ZINCADO, TAMPA BOLA, COM PARAFUSOS. AF_12/2019</t>
  </si>
  <si>
    <t>45,29</t>
  </si>
  <si>
    <t>DOBRADIÇA TIPO VAI E VEM EM LATÃO POLIDO 3". AF_12/2019</t>
  </si>
  <si>
    <t>109,29</t>
  </si>
  <si>
    <t>INSTALAÇÃO DE VIDRO LISO INCOLOR, E = 3 MM, EM ESQUADRIA DE MADEIRA, FIXADO COM BAGUETE. AF_01/2021</t>
  </si>
  <si>
    <t>131,95</t>
  </si>
  <si>
    <t>INSTALAÇÃO DE VIDRO LISO, E = 4 MM, EM ESQUADRIA DE MADEIRA, FIXADO COM BAGUETE. AF_01/2021</t>
  </si>
  <si>
    <t>145,70</t>
  </si>
  <si>
    <t>INSTALAÇÃO DE VIDRO LISO FUME, E = 4 MM, EM ESQUADRIA DE MADEIRA, FIXADO COM BAGUETE. AF_01/2021</t>
  </si>
  <si>
    <t>182,36</t>
  </si>
  <si>
    <t>INSTALAÇÃO DE VIDRO LISO INCOLOR, E = 5 MM, EM ESQUADRIA DE MADEIRA, FIXADO COM BAGUETE. AF_01/2021</t>
  </si>
  <si>
    <t>157,07</t>
  </si>
  <si>
    <t>INSTALAÇÃO DE VIDRO LISO FUME, E = 5 MM, EM ESQUADRIA DE MADEIRA, FIXADO COM BAGUETE. AF_01/2021</t>
  </si>
  <si>
    <t>187,06</t>
  </si>
  <si>
    <t>INSTALAÇÃO DE VIDRO LISO INCOLOR, E = 6 MM, EM ESQUADRIA DE MADEIRA, FIXADO COM BAGUETE. AF_01/2021</t>
  </si>
  <si>
    <t>177,86</t>
  </si>
  <si>
    <t>INSTALAÇÃO DE VIDRO LISO FUME, E = 6 MM, EM ESQUADRIA DE MADEIRA, FIXADO COM BAGUETE. AF_01/2021</t>
  </si>
  <si>
    <t>242,03</t>
  </si>
  <si>
    <t>INSTALAÇÃO DE VIDRO LISO INCOLOR, E = 8 MM, EM ESQUADRIA DE MADEIRA, FIXADO COM BAGUETE. AF_01/2021</t>
  </si>
  <si>
    <t>243,69</t>
  </si>
  <si>
    <t>INSTALAÇÃO DE VIDRO LISO INCOLOR, E = 10 MM, EM ESQUADRIA DE MADEIRA, FIXADO COM BAGUETE. AF_01/2021</t>
  </si>
  <si>
    <t>289,31</t>
  </si>
  <si>
    <t>INSTALAÇÃO DE VIDRO IMPRESSO, E = 4 MM, EM ESQUADRIA DE MADEIRA, FIXADO COM BAGUETE. AF_01/2021</t>
  </si>
  <si>
    <t>127,36</t>
  </si>
  <si>
    <t>INSTALAÇÃO DE VIDRO LISO INCOLOR, E = 3 MM, EM ESQUADRIA DE ALUMÍNIO OU PVC, FIXADO COM BAGUETE. AF_01/2021_PS</t>
  </si>
  <si>
    <t>237,77</t>
  </si>
  <si>
    <t>INSTALAÇÃO DE VIDRO LISO INCOLOR, E = 4 MM, EM ESQUADRIA DE ALUMÍNIO OU PVC, FIXADO COM BAGUETE. AF_01/2021_PS</t>
  </si>
  <si>
    <t>251,52</t>
  </si>
  <si>
    <t>INSTALAÇÃO DE VIDRO LISO FUME, E = 4 MM, EM ESQUADRIA DE ALUMÍNIO OU PVC, FIXADO COM BAGUETE. AF_01/2021_PS</t>
  </si>
  <si>
    <t>288,18</t>
  </si>
  <si>
    <t>INSTALAÇÃO DE VIDRO LISO INCOLOR, E = 5 MM, EM ESQUADRIA DE ALUMÍNIO OU PVC, FIXADO COM BAGUETE. AF_01/2021_PS</t>
  </si>
  <si>
    <t>243,42</t>
  </si>
  <si>
    <t>INSTALAÇÃO DE VIDRO LISO FUME, E = 5 MM, EM ESQUADRIA DE ALUMÍNIO OU PVC, FIXADO COM BAGUETE. AF_01/2021_PS</t>
  </si>
  <si>
    <t>273,41</t>
  </si>
  <si>
    <t>INSTALAÇÃO DE VIDRO LISO INCOLOR, E = 6 MM, EM ESQUADRIA DE ALUMÍNIO OU PVC, FIXADO COM BAGUETE. AF_01/2021_PS</t>
  </si>
  <si>
    <t>244,74</t>
  </si>
  <si>
    <t>INSTALAÇÃO DE VIDRO LISO FUME, E = 6 MM, EM ESQUADRIA DE ALUMÍNIO OU PVC, FIXADO COM BAGUETE. AF_01/2021_PS</t>
  </si>
  <si>
    <t>308,91</t>
  </si>
  <si>
    <t>INSTALAÇÃO DE VIDRO LISO INCOLOR, E = 8 MM, EM ESQUADRIA DE ALUMÍNIO OU PVC, FIXADO COM BAGUETE. AF_01/2021_PS</t>
  </si>
  <si>
    <t>293,25</t>
  </si>
  <si>
    <t>INSTALAÇÃO DE VIDRO LISO INCOLOR, E = 10 MM, EM ESQUADRIA DE ALUMÍNIO OU PVC, FIXADO COM BAGUETE. AF_01/2021_PS</t>
  </si>
  <si>
    <t>332,48</t>
  </si>
  <si>
    <t>INSTALAÇÃO DE VIDRO IMPRESSO, E = 4 MM, EM ESQUADRIA DE ALUMÍNIO OU PVC, FIXADO COM BAGUETE. AF_01/2021_PS</t>
  </si>
  <si>
    <t>233,18</t>
  </si>
  <si>
    <t>INSTALAÇÃO DE VIDRO ARAMADO, E = 6 MM, EM ESQUADRIA DE ALUMÍNIO OU PVC, FIXADO COM BAGUETE. AF_01/2021_PS</t>
  </si>
  <si>
    <t>390,09</t>
  </si>
  <si>
    <t>INSTALAÇÃO DE VIDRO ARAMADO, E = 7 MM, EM ESQUADRIA DE ALUMÍNIO OU PVC, FIXADO COM BAGUETE. AF_01/2021_PS</t>
  </si>
  <si>
    <t>373,07</t>
  </si>
  <si>
    <t>INSTALAÇÃO DE VIDRO LAMINADO, E = 8 MM (4+4), ENCAIXADO EM PERFIL U. AF_01/2021_PS</t>
  </si>
  <si>
    <t>706,68</t>
  </si>
  <si>
    <t>INSTALAÇÃO DE VIDRO LAMINADO, E = 12 MM (4+4+4), ENCAIXADO EM PERFIL U. AF_01/2021_PS</t>
  </si>
  <si>
    <t>1.350,82</t>
  </si>
  <si>
    <t>INSTALAÇÃO DE VIDRO LAMINADO, E = 15 MM (5+5+5), ENCAIXADO EM PERFIL U. AF_01/2021_PS</t>
  </si>
  <si>
    <t>1.536,60</t>
  </si>
  <si>
    <t>INSTALAÇÃO DE VIDRO TEMPERADO, E = 6 MM, ENCAIXADO EM PERFIL U. AF_01/2021_PS</t>
  </si>
  <si>
    <t>345,38</t>
  </si>
  <si>
    <t>INSTALAÇÃO DE VIDRO TEMPERADO, E = 8 MM, ENCAIXADO EM PERFIL U. AF_01/2021_PS</t>
  </si>
  <si>
    <t>394,45</t>
  </si>
  <si>
    <t>INSTALAÇÃO DE VIDRO TEMPERADO, E = 10 MM, ENCAIXADO EM PERFIL U. AF_01/2021_PS</t>
  </si>
  <si>
    <t>462,89</t>
  </si>
  <si>
    <t>PORTA PIVOTANTE DE VIDRO TEMPERADO, 90X210 CM, ESPESSURA 10 MM, INCLUSIVE ACESSÓRIOS. AF_01/2021</t>
  </si>
  <si>
    <t>930,63</t>
  </si>
  <si>
    <t>PORTA PIVOTANTE DE VIDRO TEMPERADO, 2 FOLHAS DE 90X210 CM, ESPESSURA DE 10MM, INCLUSIVE ACESSÓRIOS. AF_01/2021</t>
  </si>
  <si>
    <t>1.870,91</t>
  </si>
  <si>
    <t>PORTA DE ABRIR COM MOLA HIDRÁULICA, EM VIDRO TEMPERADO, 90X210 CM, ESPESSURA 10 MM, INCLUSIVE ACESSÓRIOS. AF_01/2021</t>
  </si>
  <si>
    <t>1.792,88</t>
  </si>
  <si>
    <t>PORTA DE ABRIR COM MOLA HIDRÁULICA, EM VIDRO TEMPERADO, 2 FOLHAS DE 90X210 CM, ESPESSURA DD 10MM, INCLUSIVE ACESSÓRIOS. AF_01/2021</t>
  </si>
  <si>
    <t>3.595,16</t>
  </si>
  <si>
    <t>REMOÇÃO DE VIDRO LISO COMUM DE ESQUADRIA COM BAGUETE DE MADEIRA. AF_01/2021</t>
  </si>
  <si>
    <t>14,83</t>
  </si>
  <si>
    <t>REMOÇÃO DE VIDRO LISO COMUM DE ESQUADRIA COM BAGUETE DE ALUMÍNIO OU PVC. AF_01/2021</t>
  </si>
  <si>
    <t>18,02</t>
  </si>
  <si>
    <t>REMOÇÃO DE VIDRO TEMPERADO FIXADO EM PERFIL U. AF_01/2021</t>
  </si>
  <si>
    <t>12,86</t>
  </si>
  <si>
    <t>JANELA DE ALUMÍNIO TIPO MAXIM-AR, COM VIDROS, BATENTE E FERRAGENS. EXCLUSIVE ALIZAR, ACABAMENTO E CONTRAMARCO. FORNECIMENTO E INSTALAÇÃO. AF_12/2019</t>
  </si>
  <si>
    <t>696,70</t>
  </si>
  <si>
    <t>JANELA DE ALUMÍNIO DE CORRER COM 2 FOLHAS PARA VIDROS, COM VIDROS, BATENTE, ACABAMENTO COM ACETATO OU BRILHANTE E FERRAGENS. EXCLUSIVE ALIZAR E CONTRAMARCO. FORNECIMENTO E INSTALAÇÃO. AF_12/2019</t>
  </si>
  <si>
    <t>362,78</t>
  </si>
  <si>
    <t>JANELA DE ALUMÍNIO DE CORRER COM 3 FOLHAS (2 VENEZIANAS E 1 PARA VIDRO), COM VIDROS, BATENTE E FERRAGENS. EXCLUSIVE ACABAMENTO, ALIZAR E CONTRAMARCO. FORNECIMENTO E INSTALAÇÃO. AF_12/2019</t>
  </si>
  <si>
    <t>518,16</t>
  </si>
  <si>
    <t>JANELA DE ALUMÍNIO DE CORRER COM 4 FOLHAS PARA VIDROS, COM VIDROS, BATENTE, ACABAMENTO COM ACETATO OU BRILHANTE E FERRAGENS. EXCLUSIVE ALIZAR E CONTRAMARCO. FORNECIMENTO E INSTALAÇÃO. AF_12/2019</t>
  </si>
  <si>
    <t>418,97</t>
  </si>
  <si>
    <t>JANELA DE ALUMÍNIO DE CORRER COM 6 FOLHAS (2 VENEZIANAS FIXAS, 2 VENEZIANAS DE CORRER E 2 PARA VIDRO), COM VIDROS, BATENTE, ACABAMENTO COM ACETATO OU BRILHANTE E FERRAGENS. EXCLUSIVE ALIZAR E CONTRAMARCO. FORNECIMENTO E INSTALAÇÃO. AF_12/2019</t>
  </si>
  <si>
    <t>576,07</t>
  </si>
  <si>
    <t>CONTRAMARCO DE ALUMÍNIO, FIXAÇÃO COM ARGAMASSA - FORNECIMENTO E INSTALAÇÃO. AF_12/2019</t>
  </si>
  <si>
    <t>20,46</t>
  </si>
  <si>
    <t>CONTRAMARCO DE ALUMÍNIO, FIXAÇÃO COM PARAFUSO - FORNECIMENTO E INSTALAÇÃO. AF_12/2019</t>
  </si>
  <si>
    <t>17,24</t>
  </si>
  <si>
    <t>JANELA FIXA DE ALUMÍNIO PARA VIDRO, COM VIDRO, BATENTE E FERRAGENS. EXCLUSIVE ACABAMENTO, ALIZAR E CONTRAMARCO. FORNECIMENTO E INSTALAÇÃO. AF_12/2019</t>
  </si>
  <si>
    <t>761,18</t>
  </si>
  <si>
    <t>TUBULÃO A CÉU ABERTO, DIÂMETRO DO FUSTE DE 70CM, ESCAVAÇÃO MANUAL, SEM ALARGAMENTO DE BASE, CONCRETO FEITO EM OBRA E LANÇADO COM JERICA. AF_05/2020_PA</t>
  </si>
  <si>
    <t>1.264,13</t>
  </si>
  <si>
    <t>TUBULÃO A CÉU ABERTO, DIÂMETRO DO FUSTE DE 80CM, ESCAVAÇÃO MANUAL, SEM ALARGAMENTO DE BASE, CONCRETO FEITO EM OBRA E LANÇADO COM JERICA. AF_05/2020_PA</t>
  </si>
  <si>
    <t>1.196,10</t>
  </si>
  <si>
    <t>TUBULÃO A CÉU ABERTO, DIÂMETRO DO FUSTE DE 100CM, ESCAVAÇÃO MANUAL, SEM ALARGAMENTO DE BASE, CONCRETO FEITO EM OBRA E LANÇADO COM JERICA. AF_05/2020_PA</t>
  </si>
  <si>
    <t>1.109,71</t>
  </si>
  <si>
    <t>TUBULÃO A CÉU ABERTO, DIÂMETRO DO FUSTE DE 120CM, ESCAVAÇÃO MANUAL, SEM ALARGAMENTO DE BASE, CONCRETO FEITO EM OBRA E LANÇADO COM JERICA. AF_05/2020_PA</t>
  </si>
  <si>
    <t>1.016,22</t>
  </si>
  <si>
    <t>TUBULÃO A CÉU ABERTO, DIÂMETRO DO FUSTE DE 70CM, ESCAVAÇÃO MECÂNICA, SEM ALARGAMENTO DE BASE, CONCRETO FEITO EM OBRA E LANÇADO COM JERICA. AF_05/2020_PA</t>
  </si>
  <si>
    <t>930,88</t>
  </si>
  <si>
    <t>TUBULÃO A CÉU ABERTO, DIÂMETRO DO FUSTE DE 80CM, ESCAVAÇÃO MECÂNICA, SEM ALARGAMENTO DE BASE, CONCRETO FEITO EM OBRA E LANÇADO COM JERICA (EXCLUSIVE MOBILIZAÇÃO E DESMOBILIZAÇÃO). AF_05/2020_PA</t>
  </si>
  <si>
    <t>909,66</t>
  </si>
  <si>
    <t>TUBULÃO A CÉU ABERTO, DIÂMETRO DO FUSTE DE 100CM, ESCAVAÇÃO MECÂNICA, SEM ALARGAMENTO DE BASE, CONCRETO FEITO EM OBRA E LANÇADO COM JERICA (EXCLUSIVE MOBILIZAÇÃO E DESMOBILIZAÇÃO). AF_05/2020_PA</t>
  </si>
  <si>
    <t>887,82</t>
  </si>
  <si>
    <t>TUBULÃO A CÉU ABERTO, DIÂMETRO DO FUSTE DE 120CM, ESCAVAÇÃO MECÂNICA, SEM ALARGAMENTO DE BASE, CONCRETO FEITO EM OBRA E LANÇADO COM JERICA (EXCLUSIVE MOBILIZAÇÃO E DESMOBILIZAÇÃO). AF_05/2020_PA</t>
  </si>
  <si>
    <t>836,27</t>
  </si>
  <si>
    <t>TUBULÃO A CÉU ABERTO, DIÂMETRO DO FUSTE DE 70CM, ESCAVAÇÃO MANUAL, SEM ALARGAMENTO DE BASE, CONCRETO USINADO E LANÇADO COM BOMBA OU DIRETAMENTE DO CAMINHÃO (EXCLUSIVE BOMBEAMENTO). AF_05/2020_PA</t>
  </si>
  <si>
    <t>1.358,82</t>
  </si>
  <si>
    <t>TUBULÃO A CÉU ABERTO, DIÂMETRO DO FUSTE DE 80CM, ESCAVAÇÃO MANUAL, SEM ALARGAMENTO DE BASE, CONCRETO USINADO E LANÇADO COM BOMBA OU DIRETAMENTE DO CAMINHÃO (EXCLUSIVE BOMBEAMENTO). AF_05/2020_PA</t>
  </si>
  <si>
    <t>1.289,39</t>
  </si>
  <si>
    <t>TUBULÃO A CÉU ABERTO, DIÂMETRO DO FUSTE DE 100CM, ESCAVAÇÃO MANUAL, SEM ALARGAMENTO DE BASE, CONCRETO USINADO E LANÇADO COM BOMBA OU DIRETAMENTE DO CAMINHÃO (EXCLUSIVE BOMBEAMENTO). AF_05/2020_PA</t>
  </si>
  <si>
    <t>1.201,28</t>
  </si>
  <si>
    <t>TUBULÃO A CÉU ABERTO, DIÂMETRO DO FUSTE DE 120CM, ESCAVAÇÃO MANUAL, SEM ALARGAMENTO DE BASE, CONCRETO USINADO E LANÇADO COM BOMBA OU DIRETAMENTE DO CAMINHÃO (EXCLUSIVE BOMBEAMENTO). AF_05/2020_PA</t>
  </si>
  <si>
    <t>1.105,02</t>
  </si>
  <si>
    <t>TUBULÃO A CÉU ABERTO, DIÂMETRO DO FUSTE DE 70CM, ESCAVAÇÃO MECÂNICA, SEM ALARGAMENTO DE BASE, CONCRETO USINADO E LANÇADO COM BOMBA OU DIRETAMENTE DO CAMINHÃO (EXCLUSIVE BOMBEAMENTO, MOBILIZAÇÃO E DESMOBILIZAÇÃO). AF_05/2020_PA</t>
  </si>
  <si>
    <t>1.019,55</t>
  </si>
  <si>
    <t>TUBULÃO A CÉU ABERTO, DIÂMETRO DO FUSTE DE 80CM, ESCAVAÇÃO MECÂNICA, SEM ALARGAMENTO DE BASE, CONCRETO USINADO E LANÇADO COM BOMBA OU DIRETAMENTE DO CAMINHÃO (EXCLUSIVE BOMBEAMENTO, MOBILIZAÇÃO E DESMOBILIZAÇÃO). AF_05/2020_PA</t>
  </si>
  <si>
    <t>997,25</t>
  </si>
  <si>
    <t>TUBULÃO A CÉU ABERTO, DIÂMETRO DO FUSTE DE 100CM, ESCAVAÇÃO MECÂNICA, SEM ALARGAMENTO DE BASE, CONCRETO USINADO E LANÇADO COM BOMBA OU DIRETAMENTE DO CAMINHÃO (EXCLUSIVE BOMBEAMENTO, MOBILIZAÇÃO E DESMOBILIZAÇÃO). AF_05/2020_PA</t>
  </si>
  <si>
    <t>974,36</t>
  </si>
  <si>
    <t>TUBULÃO A CÉU ABERTO, DIÂMETRO DO FUSTE DE 120CM, ESCAVAÇÃO MECÂNICA, SEM ALARGAMENTO DE BASE, CONCRETO USINADO E LANÇADO COM BOMBA OU DIRETAMENTE DO CAMINHÃO (EXCLUSIVE BOMBEAMENTO, MOBILIZAÇÃO E DESMOBILIZAÇÃO). AF_05/2020_PA</t>
  </si>
  <si>
    <t>920,74</t>
  </si>
  <si>
    <t>ALARGAMENTO DE BASE DE TUBULÃO A CÉU ABERTO, ESCAVAÇÃO MANUAL, CONCRETO FEITO EM OBRA E LANÇADO COM JERICA. AF_05/2020</t>
  </si>
  <si>
    <t>898,19</t>
  </si>
  <si>
    <t>ALARGAMENTO DE BASE DE TUBULÃO A CÉU ABERTO, ESCAVAÇÃO MANUAL, CONCRETO USINADO E LANÇADO COM BOMBA OU DIRETAMENTE DO CAMINHÃO (EXCLUSIVE BOMBEAMENTO). AF_05/2020</t>
  </si>
  <si>
    <t>998,34</t>
  </si>
  <si>
    <t>ARRASAMENTO MECANICO DE ESTACA DE CONCRETO ARMADO, DIAMETROS DE ATÉ 40 CM. AF_05/2021</t>
  </si>
  <si>
    <t>15,06</t>
  </si>
  <si>
    <t>ARRASAMENTO MECANICO DE ESTACA DE CONCRETO ARMADO, DIAMETROS DE 41 CM A 60 CM. AF_05/2021</t>
  </si>
  <si>
    <t>24,10</t>
  </si>
  <si>
    <t>ARRASAMENTO MECANICO DE ESTACA DE CONCRETO ARMADO, DIAMETROS DE 61 CM A 80 CM. AF_05/2021</t>
  </si>
  <si>
    <t>41,13</t>
  </si>
  <si>
    <t>ARRASAMENTO MECANICO DE ESTACA DE CONCRETO ARMADO, DIAMETROS DE 81 CM A 100 CM. AF_05/2021</t>
  </si>
  <si>
    <t>63,82</t>
  </si>
  <si>
    <t>ARRASAMENTO MECANICO DE ESTACA DE CONCRETO ARMADO, DIAMETROS DE 101 CM A 150 CM. AF_05/2021</t>
  </si>
  <si>
    <t>117,20</t>
  </si>
  <si>
    <t>ARRASAMENTO DE ESTACA METÁLICA, PERFIL LAMINADO TIPO  I  FAMÍLIA 250. AF_05/2021</t>
  </si>
  <si>
    <t>21,41</t>
  </si>
  <si>
    <t>ARRASAMENTO MECÂNICO DE ESTACA METÁLICA, PERFIL LAMINADO TIPO  H - FAMÍLIA 250. AF_05/2021</t>
  </si>
  <si>
    <t>31,06</t>
  </si>
  <si>
    <t>ARRASAMENTO MECÂNICO DE ESTACA METÁLICA, PERFIL LAMINADO TIPO  H - FAMÍLIA 310. AF_05/2021</t>
  </si>
  <si>
    <t>39,39</t>
  </si>
  <si>
    <t>ESTACA HÉLICE CONTÍNUA, DIÂMETRO DE 30 CM, INCLUSO CONCRETO FCK=30MPA E ARMADURA MÍNIMA (EXCLUSIVE MOBILIZAÇÃO, DESMOBILIZAÇÃO E BOMBEAMENTO). AF_12/2019</t>
  </si>
  <si>
    <t>145,01</t>
  </si>
  <si>
    <t>ESTACA HÉLICE CONTÍNUA , DIÂMETRO DE 50 CM, INCLUSO CONCRETO FCK=30MPA E ARMADURA MÍNIMA (EXCLUSIVE MOBILIZAÇÃO, DESMOBILIZAÇÃO E BOMBEAMENTO). AF_12/2019</t>
  </si>
  <si>
    <t>282,37</t>
  </si>
  <si>
    <t>ESTACA HÉLICE CONTÍNUA, DIÂMETRO DE 70 CM, INCLUSO CONCRETO FCK=30MPA E ARMADURA MÍNIMA (EXCLUSIVE MOBILIZAÇÃO, DESMOBILIZAÇÃO E BOMBEAMENTO). AF_12/2019</t>
  </si>
  <si>
    <t>473,76</t>
  </si>
  <si>
    <t>ESTACA HÉLICE CONTÍNUA, DIÂMETRO DE 80 CM, INCLUSO CONCRETO FCK=30MPA E ARMADURA MÍNIMA (EXCLUSIVE MOBILIZAÇÃO, DESMOBILIZAÇÃO E BOMBEAMENTO). AF_12/2019.</t>
  </si>
  <si>
    <t>634,17</t>
  </si>
  <si>
    <t>ESTACA HÉLICE CONTÍNUA, DIÂMETRO DE 90 CM, INCLUSO CONCRETO FCK=30MPA E ARMADURA MÍNIMA (EXCLUSIVE MOBILIZAÇÃO, DESMOBILIZAÇÃO E BOMBEAMENTO). AF_12/2019.</t>
  </si>
  <si>
    <t>739,34</t>
  </si>
  <si>
    <t>ESTACA PRÉ-MOLDADA DE CONCRETO, SEÇÃO QUADRADA, CAPACIDADE DE 25 TONELADAS, INCLUSO EMENDA (EXCLUSIVE MOBILIZAÇÃO E DESMOBILIZAÇÃO). AF_12/2019</t>
  </si>
  <si>
    <t>109,75</t>
  </si>
  <si>
    <t>ESTACA PRÉ-MOLDADA DE CONCRETO SEÇÃO QUADRADA, CAPACIDADE DE 50 TONELADAS, INCLUSO EMENDA (EXCLUSIVE MOBILIZAÇÃO E DESMOBILIZAÇÃO). AF_12/2019</t>
  </si>
  <si>
    <t>141,83</t>
  </si>
  <si>
    <t>ESTACA PRÉ-MOLDADA DE CONCRETO CENTRIFUGADO, SEÇÃO CIRCULAR, CAPACIDADE DE 100 TONELADAS, INCLUSO EMENDA (EXCLUSIVE MOBILIZAÇÃO E DESMOBILIZAÇÃO). AF_12/2019</t>
  </si>
  <si>
    <t>325,91</t>
  </si>
  <si>
    <t>ESTACA METÁLICA PARA FUNDAÇÃO, UTILIZANDO PERFIL LAMINADO HP250X62 (EXCLUSIVE MOBILIZAÇÃO E DESMOBILIZAÇÃO). AF_01/2020</t>
  </si>
  <si>
    <t>15,01</t>
  </si>
  <si>
    <t>ESTACA METÁLICA PARA FUNDAÇÃO, UTILIZANDO PERFIL LAMINADO HP310X79 (EXCLUSIVE MOBILIZAÇÃO E DESMOBILIZAÇÃO). AF_01/2020</t>
  </si>
  <si>
    <t>14,86</t>
  </si>
  <si>
    <t>ESTACA METÁLICA PARA CONTENÇÃO, UTILIZANDO PERFIL LAMINADO W250X32,7 (EXCLUSIVE MOBILIZAÇÃO E DESMOBILIZAÇÃO). AF_01/2020</t>
  </si>
  <si>
    <t>14,29</t>
  </si>
  <si>
    <t>ESTACA METÁLICA PARA CONTENÇÃO, UTILIZANDO PERFIL LAMINADO W250X38,5 (EXCLUSIVE MOBILIZAÇÃO E DESMOBILIZAÇÃO). AF_01/2020</t>
  </si>
  <si>
    <t>14,11</t>
  </si>
  <si>
    <t>ESTACA METÁLICA PARA CONTENÇÃO, UTILIZANDO PERFIL LAMINADO W250X44,8 (EXCLUSIVE MOBILIZAÇÃO E DESMOBILIZAÇÃO). AF_01/2020</t>
  </si>
  <si>
    <t>14,02</t>
  </si>
  <si>
    <t>ESTACA ESCAVADA MECANICAMENTE, SEM FLUIDO ESTABILIZANTE, COM 25CM DE DIÂMETRO, CONCRETO LANÇADO POR CAMINHÃO BETONEIRA (EXCLUSIVE MOBILIZAÇÃO E DESMOBILIZAÇÃO). AF_01/2020</t>
  </si>
  <si>
    <t>63,78</t>
  </si>
  <si>
    <t>ESTACA ESCAVADA MECANICAMENTE, SEM FLUIDO ESTABILIZANTE, COM 40CM DE DIÂMETRO, CONCRETO LANÇADO POR CAMINHÃO BETONEIRA (EXCLUSIVE MOBILIZAÇÃO E DESMOBILIZAÇÃO). AF_01/2020</t>
  </si>
  <si>
    <t>127,34</t>
  </si>
  <si>
    <t>ESTACA ESCAVADA MECANICAMENTE, SEM FLUIDO ESTABILIZANTE, COM 60CM DE DIÂMETRO, CONCRETO LANÇADO POR CAMINHÃO BETONEIRA (EXCLUSIVE MOBILIZAÇÃO E DESMOBILIZAÇÃO). AF_01/2020</t>
  </si>
  <si>
    <t>249,56</t>
  </si>
  <si>
    <t>ESTACA ESCAVADA MECANICAMENTE, SEM FLUIDO ESTABILIZANTE, COM 25CM DE DIÂMETRO, CONCRETO LANÇADO MANUALMENTE (EXCLUSIVE MOBILIZAÇÃO E DESMOBILIZAÇÃO). AF_01/2020</t>
  </si>
  <si>
    <t>83,65</t>
  </si>
  <si>
    <t>ESTACA ESCAVADA MECANICAMENTE, SEM FLUIDO ESTABILIZANTE, COM 60CM DE DIÂMETRO, CONCRETO LANÇADO POR BOMBA LANÇA (EXCLUSIVE BOMBEAMENTO, MOBILIZAÇÃO E DESMOBILIZAÇÃO). AF_01/2020</t>
  </si>
  <si>
    <t>286,80</t>
  </si>
  <si>
    <t>ESTACA BROCA DE CONCRETO, DIÂMETRO DE 20CM, ESCAVAÇÃO MANUAL COM TRADO CONCHA, COM ARMADURA DE ARRANQUE. AF_05/2020</t>
  </si>
  <si>
    <t>56,70</t>
  </si>
  <si>
    <t>ESTACA BROCA DE CONCRETO, DIÂMETRO DE 25CM, ESCAVAÇÃO MANUAL COM TRADO CONCHA, COM ARMADURA DE ARRANQUE. AF_05/2020</t>
  </si>
  <si>
    <t>78,93</t>
  </si>
  <si>
    <t>ESTACA BROCA DE CONCRETO, DIÂMETRO DE 30CM, ESCAVAÇÃO MANUAL COM TRADO CONCHA, COM ARMADURA DE ARRANQUE. AF_05/2020</t>
  </si>
  <si>
    <t>107,90</t>
  </si>
  <si>
    <t>ESTACA BROCA DE CONCRETO, DIÂMETRO DE 30CM, ESCAVAÇÃO MANUAL COM TRADO CONCHA, INTEIRAMENTE ARMADA. AF_05/2020</t>
  </si>
  <si>
    <t>136,08</t>
  </si>
  <si>
    <t>ARRASAMENTO MECÂNICO DE ESTACA BARRETE DE CONCRETO ARMADO, SEÇÃO DE 0,40 X 2,50 M. AF_05/2021</t>
  </si>
  <si>
    <t>96,69</t>
  </si>
  <si>
    <t>ARRASAMENTO MECÂNICO DE ESTACA BARRETE DE CONCRETO ARMADO, SEÇÃO DE 0,60 X 2,50 M. AF_05/2021</t>
  </si>
  <si>
    <t>141,84</t>
  </si>
  <si>
    <t>ARRASAMENTO MECÂNICO DE ESTACA BARRETE DE CONCRETO ARMADO, SEÇÃO DE 0,80 X 2,50 M. AF_05/2021</t>
  </si>
  <si>
    <t>186,99</t>
  </si>
  <si>
    <t>LASTRO DE CONCRETO MAGRO, APLICADO EM PISOS, LAJES SOBRE SOLO OU RADIERS, ESPESSURA DE 3 CM. AF_07/2016</t>
  </si>
  <si>
    <t>17,72</t>
  </si>
  <si>
    <t>LASTRO DE CONCRETO MAGRO, APLICADO EM PISOS, LAJES SOBRE SOLO OU RADIERS, ESPESSURA DE 5 CM. AF_07/2016</t>
  </si>
  <si>
    <t>29,56</t>
  </si>
  <si>
    <t>LASTRO DE CONCRETO MAGRO, APLICADO EM BLOCOS DE COROAMENTO OU SAPATAS. AF_08/2017</t>
  </si>
  <si>
    <t>614,15</t>
  </si>
  <si>
    <t>LASTRO DE CONCRETO MAGRO, APLICADO EM BLOCOS DE COROAMENTO OU SAPATAS, ESPESSURA DE 3 CM. AF_08/2017</t>
  </si>
  <si>
    <t>18,41</t>
  </si>
  <si>
    <t>LASTRO DE CONCRETO MAGRO, APLICADO EM BLOCOS DE COROAMENTO OU SAPATAS, ESPESSURA DE 5 CM. AF_08/2017</t>
  </si>
  <si>
    <t>30,69</t>
  </si>
  <si>
    <t>LASTRO DE CONCRETO MAGRO, APLICADO EM PISOS, LAJES SOBRE SOLO OU RADIERS. AF_08/2017</t>
  </si>
  <si>
    <t>591,47</t>
  </si>
  <si>
    <t>LASTRO COM MATERIAL GRANULAR, APLICAÇÃO EM BLOCOS DE COROAMENTO, ESPESSURA DE *5 CM*. AF_08/2017</t>
  </si>
  <si>
    <t>226,68</t>
  </si>
  <si>
    <t>LASTRO COM MATERIAL GRANULAR, APLICADO EM PISOS OU LAJES SOBRE SOLO, ESPESSURA DE *5 CM*. AF_08/2017</t>
  </si>
  <si>
    <t>160,07</t>
  </si>
  <si>
    <t>LASTRO COM MATERIAL GRANULAR, APLICADO EM BLOCOS DE COROAMENTO, ESPESSURA DE *10 CM*. AF_08/2017</t>
  </si>
  <si>
    <t>211,15</t>
  </si>
  <si>
    <t>LASTRO COM MATERIAL GRANULAR (PEDRA BRITADA N.2), APLICADO EM PISOS OU LAJES SOBRE SOLO, ESPESSURA DE *10 CM*. AF_08/2017</t>
  </si>
  <si>
    <t>154,59</t>
  </si>
  <si>
    <t>ESCAVAÇÃO MANUAL DE VIGA DE BORDA PARA RADIER. AF_09/2021</t>
  </si>
  <si>
    <t>51,60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</si>
  <si>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</si>
  <si>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</si>
  <si>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</si>
  <si>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134,13</t>
  </si>
  <si>
    <t>CAMADA SEPARADORA PARA EXECUÇÃO DE RADIER, PISO DE CONCRETO OU LAJE SOBRE SOLO, EM LONA PLÁSTICA. AF_09/2021</t>
  </si>
  <si>
    <t>ARMAÇÃO PARA EXECUÇÃO DE RADIER, PISO DE CONCRETO OU LAJE SOBRE SOLO, COM USO DE TELA Q-92. AF_09/2021</t>
  </si>
  <si>
    <t>20,95</t>
  </si>
  <si>
    <t>ARMAÇÃO PARA EXECUÇÃO DE RADIER, PISO DE CONCRETO OU LAJE SOBRE SOLO, COM USO DE TELA Q-113. AF_09/2021</t>
  </si>
  <si>
    <t>19,18</t>
  </si>
  <si>
    <t>ARMAÇÃO PARA EXECUÇÃO DE RADIER, PISO DE CONCRETO OU LAJE SOBRE SOLO, COM USO DE TELA Q-138. AF_09/2021</t>
  </si>
  <si>
    <t>18,86</t>
  </si>
  <si>
    <t>ARMAÇÃO PARA EXECUÇÃO DE RADIER, PISO DE CONCRETO OU LAJE SOBRE SOLO, COM USO DE TELA Q-159. AF_09/2021</t>
  </si>
  <si>
    <t>18,29</t>
  </si>
  <si>
    <t>ARMAÇÃO PARA EXECUÇÃO DE RADIER, PISO DE CONCRETO OU LAJE SOBRE SOLO, COM USO DE TELA Q-196. AF_09/2021</t>
  </si>
  <si>
    <t>17,74</t>
  </si>
  <si>
    <t>ARMAÇÃO PARA EXECUÇÃO DE RADIER, PISO DE CONCRETO OU LAJE SOBRE SOLO, COM USO DE TELA Q-283. AF_09/2021</t>
  </si>
  <si>
    <t>16,66</t>
  </si>
  <si>
    <t>CONCRETAGEM DE RADIER, PISO DE CONCRETO OU LAJE SOBRE SOLO, FCK 30 MPA - LANÇAMENTO, ADENSAMENTO E ACABAMENTO. AF_09/2021</t>
  </si>
  <si>
    <t>686,77</t>
  </si>
  <si>
    <t>ACABAMENTO POLIDO PARA PISO DE CONCRETO ARMADO OU LAJE SOBRE SOLO DE ALTA RESISTÊNCIA. AF_09/2021</t>
  </si>
  <si>
    <t>32,52</t>
  </si>
  <si>
    <t>EXECUÇÃO DE RADIER, ESPESSURA DE 10 CM, FCK = 30 MPA, COM USO DE FORMAS EM MADEIRA SERRADA. AF_09/2021</t>
  </si>
  <si>
    <t>195,76</t>
  </si>
  <si>
    <t>EXECUÇÃO DE RADIER, ESPESSURA DE 15 CM, FCK = 30 MPA, COM USO DE FORMAS EM MADEIRA SERRADA. AF_09/2021</t>
  </si>
  <si>
    <t>246,72</t>
  </si>
  <si>
    <t>EXECUÇÃO DE RADIER, ESPESSURA DE 20 CM, FCK = 30 MPA, COM USO DE FORMAS EM MADEIRA SERRADA. AF_09/2021</t>
  </si>
  <si>
    <t>292,94</t>
  </si>
  <si>
    <t>LASTRO COM MATERIAL GRANULAR (PEDRA BRITADA N.3), APLICADO EM PISOS OU LAJES SOBRE SOLO, ESPESSURA DE *10 CM*. AF_07/2019</t>
  </si>
  <si>
    <t>147,16</t>
  </si>
  <si>
    <t>LASTRO COM MATERIAL GRANULAR (AREIA MÉDIA), APLICADO EM PISOS OU LAJES SOBRE SOLO, ESPESSURA DE *10 CM*. AF_07/2019</t>
  </si>
  <si>
    <t>141,69</t>
  </si>
  <si>
    <t>LASTRO COM MATERIAL GRANULAR (PEDRA BRITADA N.1 E PEDRA BRITADA N.2), APLICADO EM PISOS OU LAJES SOBRE SOLO, ESPESSURA DE *10 CM*. AF_07/2019</t>
  </si>
  <si>
    <t>154,26</t>
  </si>
  <si>
    <t>EXECUÇÃO DE RADIER, ESPESSURA DE 25 CM, FCK = 30 MPA, COM USO DE FORMAS EM MADEIRA SERRADA. AF_09/2021</t>
  </si>
  <si>
    <t>348,11</t>
  </si>
  <si>
    <t>EXECUÇÃO DE RADIER, ESPESSURA DE 30 CM, FCK = 30 MPA, COM USO DE FORMAS EM MADEIRA SERRADA. AF_09/2021</t>
  </si>
  <si>
    <t>424,07</t>
  </si>
  <si>
    <t>EXECUÇÃO DE PISO DE CONCRETO, SEM ACABAMENTO SUPERFICIAL, ESPESSURA DE 15 CM, FCK = 30 MPA, COM USO DE FORMAS EM MADEIRA SERRADA. AF_09/2021</t>
  </si>
  <si>
    <t>192,46</t>
  </si>
  <si>
    <t>EXECUÇÃO DE PISO DE CONCRETO, COM ACABAMENTO SUPERFICIAL, ESPESSURA DE 15 CM, FCK = 30 MPA, COM USO DE FORMAS EM MADEIRA SERRADA. AF_09/2021</t>
  </si>
  <si>
    <t>224,98</t>
  </si>
  <si>
    <t>EXECUÇÃO DE LAJE SOBRE SOLO, ESPESSURA DE 10 CM, FCK = 30 MPA, COM USO DE FORMAS EM MADEIRA SERRADA. AF_09/2021</t>
  </si>
  <si>
    <t>169,31</t>
  </si>
  <si>
    <t>EXECUÇÃO DE LAJE SOBRE SOLO, ESPESSURA DE 15 CM, FCK = 30 MPA, COM USO DE FORMAS EM MADEIRA SERRADA. AF_09/2021</t>
  </si>
  <si>
    <t>220,27</t>
  </si>
  <si>
    <t>EXECUÇÃO DE LAJE SOBRE SOLO, ESPESSURA DE 20 CM, FCK = 30 MPA, COM USO DE FORMAS EM MADEIRA SERRADA. AF_09/2021</t>
  </si>
  <si>
    <t>266,49</t>
  </si>
  <si>
    <t>EXECUÇÃO DE LAJE SOBRE SOLO, ESPESSURA DE 25 CM, FCK = 30 MPA, COM USO DE FORMAS EM MADEIRA SERRADA. AF_09/2021</t>
  </si>
  <si>
    <t>321,67</t>
  </si>
  <si>
    <t>EXECUÇÃO DE LAJE SOBRE SOLO, ESPESSURA DE 30 CM, FCK = 30 MPA, COM USO DE FORMAS EM MADEIRA SERRADA. AF_09/2021</t>
  </si>
  <si>
    <t>397,63</t>
  </si>
  <si>
    <t>FABRICAÇÃO DE FÔRMA PARA PILARES E ESTRUTURAS SIMILARES, EM CHAPA DE MADEIRA COMPENSADA RESINADA, E = 17 MM. AF_09/2020</t>
  </si>
  <si>
    <t>154,76</t>
  </si>
  <si>
    <t>FABRICAÇÃO DE FÔRMA PARA PILARES E ESTRUTURAS SIMILARES, EM CHAPA DE MADEIRA COMPENSADA PLASTIFICADA, E = 18 MM. AF_09/2020</t>
  </si>
  <si>
    <t>197,54</t>
  </si>
  <si>
    <t>FABRICAÇÃO DE FÔRMA PARA VIGAS, EM CHAPA DE MADEIRA COMPENSADA RESINADA, E = 17 MM. AF_09/2020</t>
  </si>
  <si>
    <t>111,70</t>
  </si>
  <si>
    <t>FABRICAÇÃO DE FÔRMA PARA VIGAS, EM CHAPA DE MADEIRA COMPENSADA PLASTIFICADA, E = 18 MM. AF_09/2020</t>
  </si>
  <si>
    <t>148,39</t>
  </si>
  <si>
    <t>FABRICAÇÃO DE FÔRMA PARA LAJES, EM CHAPA DE MADEIRA COMPENSADA RESINADA, E = 17 MM. AF_09/2020</t>
  </si>
  <si>
    <t>49,37</t>
  </si>
  <si>
    <t>FABRICAÇÃO DE FÔRMA PARA LAJES, EM CHAPA DE MADEIRA COMPENSADA PLASTIFICADA, E = 18 MM. AF_09/2020</t>
  </si>
  <si>
    <t>82,99</t>
  </si>
  <si>
    <t>FABRICAÇÃO DE FÔRMA PARA PILARES E ESTRUTURAS SIMILARES, EM MADEIRA SERRADA, E=25 MM. AF_09/2020</t>
  </si>
  <si>
    <t>333,17</t>
  </si>
  <si>
    <t>FABRICAÇÃO DE FÔRMA PARA VIGAS, COM MADEIRA SERRADA, E = 25 MM. AF_09/2020</t>
  </si>
  <si>
    <t>245,56</t>
  </si>
  <si>
    <t>FABRICAÇÃO DE FÔRMA PARA LAJES, EM MADEIRA SERRADA, E=25 MM. AF_09/2020</t>
  </si>
  <si>
    <t>174,16</t>
  </si>
  <si>
    <t>FABRICAÇÃO DE ESCORAS DE VIGA DO TIPO GARFO, EM MADEIRA. AF_09/2020</t>
  </si>
  <si>
    <t>36,24</t>
  </si>
  <si>
    <t>FABRICAÇÃO DE ESCORAS DO TIPO PONTALETE, EM MADEIRA, PARA PÉ-DIREITO SIMPLES. AF_09/2020</t>
  </si>
  <si>
    <t>15,17</t>
  </si>
  <si>
    <t>MONTAGEM E DESMONTAGEM DE FÔRMA DE PILARES RETANGULARES E ESTRUTURAS SIMILARES, PÉ-DIREITO SIMPLES, EM MADEIRA SERRADA, 1 UTILIZAÇÃO. AF_09/2020</t>
  </si>
  <si>
    <t>424,22</t>
  </si>
  <si>
    <t>MONTAGEM E DESMONTAGEM DE FÔRMA DE PILARES RETANGULARES E ESTRUTURAS SIMILARES, PÉ-DIREITO SIMPLES, EM MADEIRA SERRADA, 2 UTILIZAÇÕES. AF_09/2020</t>
  </si>
  <si>
    <t>251,15</t>
  </si>
  <si>
    <t>MONTAGEM E DESMONTAGEM DE FÔRMA DE PILARES RETANGULARES E ESTRUTURAS SIMILARES, PÉ-DIREITO SIMPLES, EM MADEIRA SERRADA, 4 UTILIZAÇÕES. AF_09/2020</t>
  </si>
  <si>
    <t>149,16</t>
  </si>
  <si>
    <t>MONTAGEM E DESMONTAGEM DE FÔRMA DE PILARES RETANGULARES E ESTRUTURAS SIMILARES, PÉ-DIREITO SIMPLES, EM CHAPA DE MADEIRA COMPENSADA RESINADA, 2 UTILIZAÇÕES. AF_09/2020</t>
  </si>
  <si>
    <t>127,21</t>
  </si>
  <si>
    <t>MONTAGEM E DESMONTAGEM DE FÔRMA DE PILARES RETANGULARES E ESTRUTURAS SIMILARES, PÉ-DIREITO DUPLO, EM CHAPA DE MADEIRA COMPENSADA RESINADA, 2 UTILIZAÇÕES. AF_09/2020</t>
  </si>
  <si>
    <t>147,32</t>
  </si>
  <si>
    <t>MONTAGEM E DESMONTAGEM DE FÔRMA DE PILARES RETANGULARES E ESTRUTURAS SIMILARES, PÉ-DIREITO SIMPLES, EM CHAPA DE MADEIRA COMPENSADA RESINADA, 4 UTILIZAÇÕES. AF_09/2020</t>
  </si>
  <si>
    <t>79,52</t>
  </si>
  <si>
    <t>MONTAGEM E DESMONTAGEM DE FÔRMA DE PILARES RETANGULARES E ESTRUTURAS SIMILARES, PÉ-DIREITO DUPLO, EM CHAPA DE MADEIRA COMPENSADA RESINADA, 4 UTILIZAÇÕES. AF_09/2020</t>
  </si>
  <si>
    <t>94,94</t>
  </si>
  <si>
    <t>MONTAGEM E DESMONTAGEM DE FÔRMA DE PILARES RETANGULARES E ESTRUTURAS SIMILARES, PÉ-DIREITO SIMPLES, EM CHAPA DE MADEIRA COMPENSADA RESINADA, 6 UTILIZAÇÕES. AF_09/2020</t>
  </si>
  <si>
    <t>64,76</t>
  </si>
  <si>
    <t>MONTAGEM E DESMONTAGEM DE FÔRMA DE PILARES RETANGULARES E ESTRUTURAS SIMILARES, PÉ-DIREITO DUPLO, EM CHAPA DE MADEIRA COMPENSADA RESINADA, 6 UTILIZAÇÕES. AF_09/2020</t>
  </si>
  <si>
    <t>78,17</t>
  </si>
  <si>
    <t>MONTAGEM E DESMONTAGEM DE FÔRMA DE PILARES RETANGULARES E ESTRUTURAS SIMILARES, PÉ-DIREITO SIMPLES, EM CHAPA DE MADEIRA COMPENSADA RESINADA, 8 UTILIZAÇÕES. AF_09/2020</t>
  </si>
  <si>
    <t>57,28</t>
  </si>
  <si>
    <t>MONTAGEM E DESMONTAGEM DE FÔRMA DE PILARES RETANGULARES E ESTRUTURAS SIMILARES, PÉ-DIREITO DUPLO, EM CHAPA DE MADEIRA COMPENSADA RESINADA, 8 UTILIZAÇÕES. AF_09/2020</t>
  </si>
  <si>
    <t>69,71</t>
  </si>
  <si>
    <t>MONTAGEM E DESMONTAGEM DE FÔRMA DE PILARES RETANGULARES E ESTRUTURAS SIMILARES, PÉ-DIREITO SIMPLES, EM CHAPA DE MADEIRA COMPENSADA PLASTIFICADA, 10 UTILIZAÇÕES. AF_09/2020</t>
  </si>
  <si>
    <t>53,86</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</si>
  <si>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</si>
  <si>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</si>
  <si>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51,04</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</si>
  <si>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</si>
  <si>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</si>
  <si>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49,02</t>
  </si>
  <si>
    <t>MONTAGEM E DESMONTAGEM DE FÔRMA DE PILARES RETANGULARES E ESTRUTURAS SIMILARES, PÉ-DIREITO DUPLO, EM CHAPA DE MADEIRA COMPENSADA PLASTIFICADA, 14 UTILIZAÇÕES. AF_09/2020</t>
  </si>
  <si>
    <t>60,13</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</si>
  <si>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</si>
  <si>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</si>
  <si>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55,39</t>
  </si>
  <si>
    <t>MONTAGEM E DESMONTAGEM DE FÔRMA DE VIGA, ESCORAMENTO COM PONTALETE DE MADEIRA, PÉ-DIREITO SIMPLES, EM MADEIRA SERRADA, 1 UTILIZAÇÃO. AF_09/2020</t>
  </si>
  <si>
    <t>374,63</t>
  </si>
  <si>
    <t>MONTAGEM E DESMONTAGEM DE FÔRMA DE VIGA, ESCORAMENTO COM PONTALETE DE MADEIRA, PÉ-DIREITO SIMPLES, EM MADEIRA SERRADA, 2 UTILIZAÇÕES. AF_09/2020</t>
  </si>
  <si>
    <t>251,42</t>
  </si>
  <si>
    <t>MONTAGEM E DESMONTAGEM DE FÔRMA DE VIGA, ESCORAMENTO COM PONTALETE DE MADEIRA, PÉ-DIREITO SIMPLES, EM MADEIRA SERRADA, 4 UTILIZAÇÕES. AF_09/2020</t>
  </si>
  <si>
    <t>189,98</t>
  </si>
  <si>
    <t>MONTAGEM E DESMONTAGEM DE FÔRMA DE VIGA, ESCORAMENTO COM GARFO DE MADEIRA, PÉ-DIREITO DUPLO, EM CHAPA DE MADEIRA RESINADA, 2 UTILIZAÇÕES. AF_09/2020</t>
  </si>
  <si>
    <t>269,72</t>
  </si>
  <si>
    <t>MONTAGEM E DESMONTAGEM DE FÔRMA DE VIGA, ESCORAMENTO METÁLICO, PÉ-DIREITO DUPLO, EM CHAPA DE MADEIRA RESINADA, 2 UTILIZAÇÕES. AF_09/2020</t>
  </si>
  <si>
    <t>310,74</t>
  </si>
  <si>
    <t>MONTAGEM E DESMONTAGEM DE FÔRMA DE VIGA, ESCORAMENTO COM GARFO DE MADEIRA, PÉ-DIREITO SIMPLES, EM CHAPA DE MADEIRA RESINADA, 2 UTILIZAÇÕES. AF_09/2020</t>
  </si>
  <si>
    <t>182,11</t>
  </si>
  <si>
    <t>MONTAGEM E DESMONTAGEM DE FÔRMA DE VIGA, ESCORAMENTO METÁLICO, PÉ-DIREITO SIMPLES, EM CHAPA DE MADEIRA RESINADA, 2 UTILIZAÇÕES. AF_09/2020</t>
  </si>
  <si>
    <t>151,63</t>
  </si>
  <si>
    <t>MONTAGEM E DESMONTAGEM DE FÔRMA DE VIGA, ESCORAMENTO COM GARFO DE MADEIRA, PÉ-DIREITO DUPLO, EM CHAPA DE MADEIRA RESINADA, 4 UTILIZAÇÕES. AF_09/2020</t>
  </si>
  <si>
    <t>230,21</t>
  </si>
  <si>
    <t>MONTAGEM E DESMONTAGEM DE FÔRMA DE VIGA, ESCORAMENTO METÁLICO, PÉ-DIREITO DUPLO, EM CHAPA DE MADEIRA RESINADA, 4 UTILIZAÇÕES. AF_09/2020</t>
  </si>
  <si>
    <t>282,70</t>
  </si>
  <si>
    <t>MONTAGEM E DESMONTAGEM DE FÔRMA DE VIGA, ESCORAMENTO COM GARFO DE MADEIRA, PÉ-DIREITO SIMPLES, EM CHAPA DE MADEIRA RESINADA, 4 UTILIZAÇÕES. AF_09/2020</t>
  </si>
  <si>
    <t>148,98</t>
  </si>
  <si>
    <t>MONTAGEM E DESMONTAGEM DE FÔRMA DE VIGA, ESCORAMENTO METÁLICO, PÉ-DIREITO SIMPLES, EM CHAPA DE MADEIRA RESINADA, 4 UTILIZAÇÕES. AF_09/2020</t>
  </si>
  <si>
    <t>123,06</t>
  </si>
  <si>
    <t>MONTAGEM E DESMONTAGEM DE FÔRMA DE VIGA, ESCORAMENTO COM GARFO DE MADEIRA, PÉ-DIREITO DUPLO, EM CHAPA DE MADEIRA RESINADA, 6 UTILIZAÇÕES. AF_09/2020</t>
  </si>
  <si>
    <t>201,01</t>
  </si>
  <si>
    <t>MONTAGEM E DESMONTAGEM DE FÔRMA DE VIGA, ESCORAMENTO METÁLICO, PÉ-DIREITO DUPLO, EM CHAPA DE MADEIRA RESINADA, 6 UTILIZAÇÕES. AF_12/2015</t>
  </si>
  <si>
    <t>265,06</t>
  </si>
  <si>
    <t>MONTAGEM E DESMONTAGEM DE FÔRMA DE VIGA, ESCORAMENTO COM GARFO DE MADEIRA, PÉ-DIREITO SIMPLES, EM CHAPA DE MADEIRA RESINADA, 6 UTILIZAÇÕES. AF_09/2020</t>
  </si>
  <si>
    <t>127,29</t>
  </si>
  <si>
    <t>MONTAGEM E DESMONTAGEM DE FÔRMA DE VIGA, ESCORAMENTO METÁLICO, PÉ-DIREITO SIMPLES, EM CHAPA DE MADEIRA RESINADA, 6 UTILIZAÇÕES. AF_09/2020</t>
  </si>
  <si>
    <t>99,99</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</si>
  <si>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</si>
  <si>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</si>
  <si>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254,02</t>
  </si>
  <si>
    <t>MONTAGEM E DESMONTAGEM DE FÔRMA DE VIGA, ESCORAMENTO COM GARFO DE MADEIRA, PÉ-DIREITO SIMPLES, EM CHAPA DE MADEIRA RESINADA, 8 UTILIZAÇÕES. AF_09/2020</t>
  </si>
  <si>
    <t>115,97</t>
  </si>
  <si>
    <t>MONTAGEM E DESMONTAGEM DE FÔRMA DE VIGA, ESCORAMENTO METÁLICO, PÉ-DIREITO SIMPLES, EM CHAPA DE MADEIRA RESINADA, 8 UTILIZAÇÕES. AF_09/2020</t>
  </si>
  <si>
    <t>94,69</t>
  </si>
  <si>
    <t>MONTAGEM E DESMONTAGEM DE FÔRMA DE VIGA, ESCORAMENTO COM GARFO DE MADEIRA, PÉ-DIREITO DUPLO, EM CHAPA DE MADEIRA PLASTIFICADA, 10 UTILIZAÇÕES. AF_09/2020</t>
  </si>
  <si>
    <t>149,40</t>
  </si>
  <si>
    <t>MONTAGEM E DESMONTAGEM DE FÔRMA DE VIGA, ESCORAMENTO METÁLICO, PÉ-DIREITO DUPLO, EM CHAPA DE MADEIRA PLASTIFICADA, 10 UTILIZAÇÕES. AF_09/2020</t>
  </si>
  <si>
    <t>248,23</t>
  </si>
  <si>
    <t>MONTAGEM E DESMONTAGEM DE FÔRMA DE VIGA, ESCORAMENTO COM GARFO DE MADEIRA, PÉ-DIREITO SIMPLES, EM CHAPA DE MADEIRA PLASTIFICADA, 10 UTILIZAÇÕES. AF_09/2020</t>
  </si>
  <si>
    <t>96,12</t>
  </si>
  <si>
    <t>MONTAGEM E DESMONTAGEM DE FÔRMA DE VIGA, ESCORAMENTO METÁLICO, PÉ-DIREITO SIMPLES, EM CHAPA DE MADEIRA PLASTIFICADA, 10 UTILIZAÇÕES. AF_09/2020</t>
  </si>
  <si>
    <t>89,11</t>
  </si>
  <si>
    <t>MONTAGEM E DESMONTAGEM DE FÔRMA DE VIGA, ESCORAMENTO COM GARFO DE MADEIRA, PÉ-DIREITO DUPLO, EM CHAPA DE MADEIRA PLASTIFICADA, 12 UTILIZAÇÕES. AF_09/2020</t>
  </si>
  <si>
    <t>136,58</t>
  </si>
  <si>
    <t>MONTAGEM E DESMONTAGEM DE FÔRMA DE VIGA, ESCORAMENTO METÁLICO, PÉ-DIREITO DUPLO, EM CHAPA DE MADEIRA PLASTIFICADA, 12 UTILIZAÇÕES. AF_09/2020</t>
  </si>
  <si>
    <t>242,11</t>
  </si>
  <si>
    <t>MONTAGEM E DESMONTAGEM DE FÔRMA DE VIGA, ESCORAMENTO COM GARFO DE MADEIRA, PÉ-DIREITO SIMPLES, EM CHAPA DE MADEIRA PLASTIFICADA, 12 UTILIZAÇÕES. AF_09/2020</t>
  </si>
  <si>
    <t>88,02</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</si>
  <si>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</si>
  <si>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</si>
  <si>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126,24</t>
  </si>
  <si>
    <t>MONTAGEM E DESMONTAGEM DE FÔRMA DE VIGA, ESCORAMENTO METÁLICO, PÉ-DIREITO DUPLO, EM CHAPA DE MADEIRA PLASTIFICADA, 14 UTILIZAÇÕES. AF_09/2020</t>
  </si>
  <si>
    <t>236,87</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</si>
  <si>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</si>
  <si>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</si>
  <si>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79,12</t>
  </si>
  <si>
    <t>MONTAGEM E DESMONTAGEM DE FÔRMA DE VIGA, ESCORAMENTO COM GARFO DE MADEIRA, PÉ-DIREITO DUPLO, EM CHAPA DE MADEIRA PLASTIFICADA, 18 UTILIZAÇÕES. AF_09/2020</t>
  </si>
  <si>
    <t>104,02</t>
  </si>
  <si>
    <t>MONTAGEM E DESMONTAGEM DE FÔRMA DE VIGA, ESCORAMENTO METÁLICO, PÉ-DIREITO DUPLO, EM CHAPA DE MADEIRA PLASTIFICADA, 18 UTILIZAÇÕES. AF_09/2020</t>
  </si>
  <si>
    <t>226,45</t>
  </si>
  <si>
    <t>MONTAGEM E DESMONTAGEM DE FÔRMA DE VIGA, ESCORAMENTO COM GARFO DE MADEIRA, PÉ-DIREITO SIMPLES, EM CHAPA DE MADEIRA PLASTIFICADA, 18 UTILIZAÇÕES. AF_09/2020</t>
  </si>
  <si>
    <t>67,37</t>
  </si>
  <si>
    <t>MONTAGEM E DESMONTAGEM DE FÔRMA DE VIGA, ESCORAMENTO METÁLICO, PÉ-DIREITO SIMPLES, EM CHAPA DE MADEIRA PLASTIFICADA, 18 UTILIZAÇÕES. AF_09/2020</t>
  </si>
  <si>
    <t>69,92</t>
  </si>
  <si>
    <t>MONTAGEM E DESMONTAGEM DE FÔRMA DE LAJE MACIÇA, PÉ-DIREITO SIMPLES, EM MADEIRA SERRADA, 1 UTILIZAÇÃO. AF_09/2020</t>
  </si>
  <si>
    <t>428,51</t>
  </si>
  <si>
    <t>MONTAGEM E DESMONTAGEM DE FÔRMA DE LAJE MACIÇA, PÉ-DIREITO SIMPLES, EM MADEIRA SERRADA, 2 UTILIZAÇÕES. AF_09/2020</t>
  </si>
  <si>
    <t>280,53</t>
  </si>
  <si>
    <t>MONTAGEM E DESMONTAGEM DE FÔRMA DE LAJE MACIÇA, PÉ-DIREITO SIMPLES, EM MADEIRA SERRADA, 4 UTILIZAÇÕES. AF_09/2020</t>
  </si>
  <si>
    <t>189,65</t>
  </si>
  <si>
    <t>MONTAGEM E DESMONTAGEM DE FÔRMA DE LAJE NERVURADA COM CUBETA E ASSOALHO, PÉ-DIREITO DUPLO, EM CHAPA DE MADEIRA COMPENSADA RESINADA, 8 UTILIZAÇÕES. AF_09/2020</t>
  </si>
  <si>
    <t>112,09</t>
  </si>
  <si>
    <t>MONTAGEM E DESMONTAGEM DE FÔRMA DE LAJE NERVURADA COM CUBETA E ASSOALHO, PÉ-DIREITO SIMPLES, EM CHAPA DE MADEIRA COMPENSADA RESINADA, 8 UTILIZAÇÕES. AF_09/2020</t>
  </si>
  <si>
    <t>68,65</t>
  </si>
  <si>
    <t>MONTAGEM E DESMONTAGEM DE FÔRMA DE LAJE NERVURADA COM CUBETA E ASSOALHO, PÉ-DIREITO DUPLO, EM CHAPA DE MADEIRA COMPENSADA RESINADA, 10 UTILIZAÇÕES. AF_09/2020</t>
  </si>
  <si>
    <t>107,06</t>
  </si>
  <si>
    <t>MONTAGEM E DESMONTAGEM DE FÔRMA DE LAJE NERVURADA COM CUBETA E ASSOALHO, PÉ-DIREITO SIMPLES, EM CHAPA DE MADEIRA COMPENSADA RESINADA, 10 UTILIZAÇÕES. AF_09/2020</t>
  </si>
  <si>
    <t>64,58</t>
  </si>
  <si>
    <t>MONTAGEM E DESMONTAGEM DE FÔRMA DE LAJE NERVURADA COM CUBETA E ASSOALHO, PÉ-DIREITO DUPLO, EM CHAPA DE MADEIRA COMPENSADA RESINADA, 12 UTILIZAÇÕES. AF_09/2020</t>
  </si>
  <si>
    <t>102,89</t>
  </si>
  <si>
    <t>MONTAGEM E DESMONTAGEM DE FÔRMA DE LAJE NERVURADA COM CUBETA E ASSOALHO, PÉ-DIREITO SIMPLES, EM CHAPA DE MADEIRA COMPENSADA RESINADA, 12 UTILIZAÇÕES. AF_09/2020</t>
  </si>
  <si>
    <t>61,21</t>
  </si>
  <si>
    <t>MONTAGEM E DESMONTAGEM DE FÔRMA DE LAJE NERVURADA COM CUBETA E ASSOALHO, PÉ-DIREITO DUPLO, EM CHAPA DE MADEIRA COMPENSADA RESINADA, 14 UTILIZAÇÕES. AF_09/2020</t>
  </si>
  <si>
    <t>99,57</t>
  </si>
  <si>
    <t>MONTAGEM E DESMONTAGEM DE FÔRMA DE LAJE NERVURADA COM CUBETA E ASSOALHO, PÉ-DIREITO SIMPLES, EM CHAPA DE MADEIRA COMPENSADA RESINADA, 14 UTILIZAÇÕES. AF_09/2020</t>
  </si>
  <si>
    <t>58,70</t>
  </si>
  <si>
    <t>MONTAGEM E DESMONTAGEM DE FÔRMA DE LAJE NERVURADA COM CUBETA E ASSOALHO, PÉ-DIREITO DUPLO, EM CHAPA DE MADEIRA COMPENSADA RESINADA, 18 UTILIZAÇÕES. AF_09/2020</t>
  </si>
  <si>
    <t>62,09</t>
  </si>
  <si>
    <t>MONTAGEM E DESMONTAGEM DE FÔRMA DE LAJE NERVURADA COM CUBETA E ASSOALHO, PÉ-DIREITO SIMPLES, EM CHAPA DE MADEIRA COMPENSADA RESINADA, 18 UTILIZAÇÕES. AF_09/2020</t>
  </si>
  <si>
    <t>54,00</t>
  </si>
  <si>
    <t>MONTAGEM E DESMONTAGEM DE FÔRMA DE LAJE MACIÇA, PÉ-DIREITO DUPLO, EM CHAPA DE MADEIRA COMPENSADA RESINADA, 2 UTILIZAÇÕES. AF_09/2020</t>
  </si>
  <si>
    <t>108,17</t>
  </si>
  <si>
    <t>MONTAGEM E DESMONTAGEM DE FÔRMA DE LAJE MACIÇA, PÉ-DIREITO SIMPLES, EM CHAPA DE MADEIRA COMPENSADA RESINADA, 2 UTILIZAÇÕES. AF_09/2020</t>
  </si>
  <si>
    <t>63,06</t>
  </si>
  <si>
    <t>MONTAGEM E DESMONTAGEM DE FÔRMA DE LAJE MACIÇA, PÉ-DIREITO DUPLO, EM CHAPA DE MADEIRA COMPENSADA RESINADA, 4 UTILIZAÇÕES. AF_09/2020</t>
  </si>
  <si>
    <t>94,05</t>
  </si>
  <si>
    <t>MONTAGEM E DESMONTAGEM DE FÔRMA DE LAJE MACIÇA, PÉ-DIREITO SIMPLES, EM CHAPA DE MADEIRA COMPENSADA RESINADA, 4 UTILIZAÇÕES. AF_09/2020</t>
  </si>
  <si>
    <t>49,97</t>
  </si>
  <si>
    <t>MONTAGEM E DESMONTAGEM DE FÔRMA DE LAJE MACIÇA, PÉ-DIREITO DUPLO, EM CHAPA DE MADEIRA COMPENSADA RESINADA, 6 UTILIZAÇÕES. AF_09/2020</t>
  </si>
  <si>
    <t>87,02</t>
  </si>
  <si>
    <t>MONTAGEM E DESMONTAGEM DE FÔRMA DE LAJE MACIÇA, PÉ-DIREITO SIMPLES, EM CHAPA DE MADEIRA COMPENSADA RESINADA, 6 UTILIZAÇÕES. AF_09/2020</t>
  </si>
  <si>
    <t>43,91</t>
  </si>
  <si>
    <t>MONTAGEM E DESMONTAGEM DE FÔRMA DE LAJE MACIÇA, PÉ-DIREITO DUPLO, EM CHAPA DE MADEIRA COMPENSADA RESINADA, 8 UTILIZAÇÕES. AF_09/2020</t>
  </si>
  <si>
    <t>82,42</t>
  </si>
  <si>
    <t>MONTAGEM E DESMONTAGEM DE FÔRMA DE LAJE MACIÇA, PÉ-DIREITO SIMPLES, EM CHAPA DE MADEIRA COMPENSADA RESINADA, 8 UTILIZAÇÕES. AF_09/2020</t>
  </si>
  <si>
    <t>40,22</t>
  </si>
  <si>
    <t>MONTAGEM E DESMONTAGEM DE FÔRMA DE LAJE MACIÇA, PÉ-DIREITO DUPLO, EM CHAPA DE MADEIRA COMPENSADA PLASTIFICADA, 10 UTILIZAÇÕES. AF_09/2020</t>
  </si>
  <si>
    <t>82,09</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</si>
  <si>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</si>
  <si>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</si>
  <si>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79,10</t>
  </si>
  <si>
    <t>MONTAGEM E DESMONTAGEM DE FÔRMA DE LAJE MACIÇA, PÉ-DIREITO SIMPLES, EM CHAPA DE MADEIRA COMPENSADA PLASTIFICADA, 12 UTILIZAÇÕES. AF_09/2020</t>
  </si>
  <si>
    <t>38,50</t>
  </si>
  <si>
    <t>MONTAGEM E DESMONTAGEM DE FÔRMA DE LAJE MACIÇA, PÉ-DIREITO DUPLO, EM CHAPA DE MADEIRA COMPENSADA PLASTIFICADA, 14 UTILIZAÇÕES. AF_09/2020</t>
  </si>
  <si>
    <t>76,53</t>
  </si>
  <si>
    <t>MONTAGEM E DESMONTAGEM DE FÔRMA DE LAJE MACIÇA, PÉ-DIREITO SIMPLES, EM CHAPA DE MADEIRA COMPENSADA PLASTIFICADA, 14 UTILIZAÇÕES. AF_09/2020</t>
  </si>
  <si>
    <t>36,64</t>
  </si>
  <si>
    <t>MONTAGEM E DESMONTAGEM DE FÔRMA DE LAJE MACIÇA, PÉ-DIREITO DUPLO, EM CHAPA DE MADEIRA COMPENSADA PLASTIFICADA, 18 UTILIZAÇÕES. AF_09/2020</t>
  </si>
  <si>
    <t>71,56</t>
  </si>
  <si>
    <t>MONTAGEM E DESMONTAGEM DE FÔRMA DE LAJE MACIÇA, PÉ-DIREITO SIMPLES, EM CHAPA DE MADEIRA COMPENSADA PLASTIFICADA, 18 UTILIZAÇÕES. AF_09/2020</t>
  </si>
  <si>
    <t>32,89</t>
  </si>
  <si>
    <t>FABRICAÇÃO DE FÔRMA PARA PILARES CIRCULARES, EM CHAPA DE MADEIRA COMPENSADA RESINADA. AF_06/2017</t>
  </si>
  <si>
    <t>263,11</t>
  </si>
  <si>
    <t>MONTAGEM E DESMONTAGEM DE FÔRMA DE PILARES CIRCULARES, COM ÁREA MÉDIA DAS SEÇÕES MENOR OU IGUAL A 0,28 M², PÉ-DIREITO SIMPLES, EM MADEIRA, 2 UTILIZAÇÕES. AF_06/2017</t>
  </si>
  <si>
    <t>203,17</t>
  </si>
  <si>
    <t>MONTAGEM E DESMONTAGEM DE FÔRMA DE PILARES CIRCULARES, COM ÁREA MÉDIA DAS SEÇÕES MAIOR QUE 0,28 M², PÉ-DIREITO SIMPLES, EM MADEIRA, 2 UTILIZAÇÕES. AF_06/2017</t>
  </si>
  <si>
    <t>191,85</t>
  </si>
  <si>
    <t>MONTAGEM E DESMONTAGEM DE FÔRMA DE PILARES CIRCULARES, COM ÁREA MÉDIA DAS SEÇÕES MENOR OU IGUAL A 0,28 M², PÉ-DIREITO DUPLO, EM MADEIRA, 2 UTILIZAÇÕES. AF_06/2017</t>
  </si>
  <si>
    <t>224,18</t>
  </si>
  <si>
    <t>FABRICAÇÃO, MONTAGEM E DESMONTAGEM DE FÔRMA PARA SAPATA, EM MADEIRA SERRADA, E=25 MM, 1 UTILIZAÇÃO. AF_06/2017</t>
  </si>
  <si>
    <t>414,35</t>
  </si>
  <si>
    <t>FABRICAÇÃO, MONTAGEM E DESMONTAGEM DE FÔRMA PARA VIGA BALDRAME, EM MADEIRA SERRADA, E=25 MM, 1 UTILIZAÇÃO. AF_06/2017</t>
  </si>
  <si>
    <t>248,49</t>
  </si>
  <si>
    <t>FABRICAÇÃO, MONTAGEM E DESMONTAGEM DE FÔRMA PARA BLOCO DE COROAMENTO, EM MADEIRA SERRADA, E=25 MM, 2 UTILIZAÇÕES. AF_06/2017</t>
  </si>
  <si>
    <t>160,63</t>
  </si>
  <si>
    <t>FABRICAÇÃO, MONTAGEM E DESMONTAGEM DE FÔRMA PARA SAPATA, EM MADEIRA SERRADA, E=25 MM, 2 UTILIZAÇÕES. AF_06/2017</t>
  </si>
  <si>
    <t>249,72</t>
  </si>
  <si>
    <t>FABRICAÇÃO, MONTAGEM E DESMONTAGEM DE FÔRMA PARA VIGA BALDRAME, EM MADEIRA SERRADA, E=25 MM, 2 UTILIZAÇÕES. AF_06/2017</t>
  </si>
  <si>
    <t>145,13</t>
  </si>
  <si>
    <t>FABRICAÇÃO, MONTAGEM E DESMONTAGEM DE FÔRMA PARA BLOCO DE COROAMENTO, EM MADEIRA SERRADA, E=25 MM, 4 UTILIZAÇÕES. AF_06/2017</t>
  </si>
  <si>
    <t>103,63</t>
  </si>
  <si>
    <t>FABRICAÇÃO, MONTAGEM E DESMONTAGEM DE FÔRMA PARA SAPATA, EM MADEIRA SERRADA, E=25 MM, 4 UTILIZAÇÕES. AF_06/2017</t>
  </si>
  <si>
    <t>164,00</t>
  </si>
  <si>
    <t>FABRICAÇÃO, MONTAGEM E DESMONTAGEM DE FÔRMA PARA VIGA BALDRAME, EM MADEIRA SERRADA, E=25 MM, 4 UTILIZAÇÕES. AF_06/2017</t>
  </si>
  <si>
    <t>91,37</t>
  </si>
  <si>
    <t>FABRICAÇÃO, MONTAGEM E DESMONTAGEM DE FÔRMA PARA BLOCO DE COROAMENTO, EM CHAPA DE MADEIRA COMPENSADA RESINADA, E=17 MM, 2 UTILIZAÇÕES. AF_06/2017</t>
  </si>
  <si>
    <t>201,83</t>
  </si>
  <si>
    <t>FABRICAÇÃO, MONTAGEM E DESMONTAGEM DE FÔRMA PARA SAPATA, EM CHAPA DE MADEIRA COMPENSADA RESINADA, E=17 MM, 2 UTILIZAÇÕES. AF_06/2017</t>
  </si>
  <si>
    <t>254,42</t>
  </si>
  <si>
    <t>FABRICAÇÃO, MONTAGEM E DESMONTAGEM DE FÔRMA PARA VIGA BALDRAME, EM CHAPA DE MADEIRA COMPENSADA RESINADA, E=17 MM, 2 UTILIZAÇÕES. AF_06/2017</t>
  </si>
  <si>
    <t>115,76</t>
  </si>
  <si>
    <t>FABRICAÇÃO, MONTAGEM E DESMONTAGEM DE FÔRMA PARA BLOCO DE COROAMENTO, EM CHAPA DE MADEIRA COMPENSADA RESINADA, E=17 MM, 4 UTILIZAÇÕES. AF_06/2017</t>
  </si>
  <si>
    <t>135,06</t>
  </si>
  <si>
    <t>FABRICAÇÃO, MONTAGEM E DESMONTAGEM DE FÔRMA PARA SAPATA, EM CHAPA DE MADEIRA COMPENSADA RESINADA, E=17 MM, 4 UTILIZAÇÕES. AF_06/2017</t>
  </si>
  <si>
    <t>177,23</t>
  </si>
  <si>
    <t>FABRICAÇÃO, MONTAGEM E DESMONTAGEM DE FÔRMA PARA VIGA BALDRAME, EM CHAPA DE MADEIRA COMPENSADA RESINADA, E=17 MM, 4 UTILIZAÇÕES. AF_06/2017</t>
  </si>
  <si>
    <t>85,20</t>
  </si>
  <si>
    <t>ARMAÇÃO DE BLOCO, VIGA BALDRAME E SAPATA UTILIZANDO AÇO CA-60 DE 5 MM - MONTAGEM. AF_06/2017</t>
  </si>
  <si>
    <t>17,09</t>
  </si>
  <si>
    <t>MONTAGEM E DESMONTAGEM DE FÔRMA DE PILARES CIRCULARES, COM ÁREA MÉDIA DAS SEÇÕES MAIOR QUE 0,28 M², PÉ-DIREITO DUPLO, EM MADEIRA, 2 UTILIZAÇÕES.  AF_06/2017</t>
  </si>
  <si>
    <t>210,03</t>
  </si>
  <si>
    <t>FABRICAÇÃO DE ESCORAS DO TIPO PONTALETE, EM MADEIRA, PARA PÉ-DIREITO DUPLO. AF_09/2020</t>
  </si>
  <si>
    <t>26,56</t>
  </si>
  <si>
    <t>ESCORAMENTO DE FÔRMAS DE LAJE EM MADEIRA NÃO APARELHADA, PÉ-DIREITO SIMPLES, INCLUSO TRAVAMENTO, 4 UTILIZAÇÕES. AF_09/2020</t>
  </si>
  <si>
    <t>17,76</t>
  </si>
  <si>
    <t>ESCORAMENTO DE FÔRMAS DE LAJE EM MADEIRA NÃO APARELHADA, PÉ-DIREITO DUPLO, INCLUSO TRAVAMENTO, 4 UTILIZAÇÕES. AF_09/2020</t>
  </si>
  <si>
    <t>FABRICAÇÃO DE FÔRMA PARA ESCADAS, COM 2 LANCES EM "U" E LAJE PLANA, EM CHAPA DE MADEIRA COMPENSADA PLASTIFICADA, E=18 MM. AF_11/2020</t>
  </si>
  <si>
    <t>181,57</t>
  </si>
  <si>
    <t>FABRICAÇÃO DE FÔRMA PARA ESCADAS, COM 2 LANCES EM "U" E LAJE PLANA, EM CHAPA DE MADEIRA COMPENSADA RESINADA, E= 17 MM. AF_11/2020</t>
  </si>
  <si>
    <t>143,21</t>
  </si>
  <si>
    <t>FABRICAÇÃO DE FÔRMA PARA ESCADAS, COM 2 LANCES EM "U" E LAJE PLANA, EM MADEIRA SERRADA, E=25 MM. AF_11/2020</t>
  </si>
  <si>
    <t>303,58</t>
  </si>
  <si>
    <t>MONTAGEM E DESMONTAGEM DE FÔRMA PARA ESCADAS, COM 2 LANCES EM "U" E LAJE PLANA, EM MADEIRA SERRADA, 1 UTILIZAÇÃO. AF_11/2020</t>
  </si>
  <si>
    <t>564,68</t>
  </si>
  <si>
    <t>MONTAGEM E DESMONTAGEM DE FÔRMA PARA ESCADAS, COM 2 LANCES EM "U"  E LAJE PLANA, EM MADEIRA SERRADA, 2 UTILIZAÇÕES. AF_11/2020</t>
  </si>
  <si>
    <t>487,21</t>
  </si>
  <si>
    <t>MONTAGEM E DESMONTAGEM DE FÔRMA PARA ESCADAS, COM 2 LANCES EM "U" E LAJE PLANA, EM CHAPA DE MADEIRA COMPENSADA RESINADA, 2 UTILIZAÇÕES. AF_11/2020</t>
  </si>
  <si>
    <t>268,29</t>
  </si>
  <si>
    <t>MONTAGEM E DESMONTAGEM DE FÔRMA PARA ESCADAS, COM 2 LANCES EM "U" E LAJE PLANA, EM CHAPA DE MADEIRA COMPENSADA RESINADA, 4 UTILIZAÇÕES. AF_11/2020</t>
  </si>
  <si>
    <t>243,17</t>
  </si>
  <si>
    <t>MONTAGEM E DESMONTAGEM DE FÔRMA PARA ESCADAS, COM 2 LANCES EM "U" E LAJE PLANA, EM CHAPA DE MADEIRA COMPENSADA PLASTIFICADA, 6 UTILIZAÇÕES. AF_11/2020</t>
  </si>
  <si>
    <t>206,32</t>
  </si>
  <si>
    <t>MONTAGEM E DESMONTAGEM DE FÔRMA PARA ESCADAS, COM 2 LANCES EM "U" E LAJE PLANA, EM CHAPA DE MADEIRA COMPENSADA PLASTIFICADA, 8 UTILIZAÇÕES. AF_11/2020</t>
  </si>
  <si>
    <t>181,56</t>
  </si>
  <si>
    <t>MONTAGEM E DESMONTAGEM DE FÔRMA PARA ESCADAS, COM 2 LANCES EM "U" E LAJE PLANA, EM CHAPA DE MADEIRA COMPENSADA PLASTIFICADA, 10 UTILIZAÇÕES. AF_11/2020</t>
  </si>
  <si>
    <t>165,96</t>
  </si>
  <si>
    <t>FABRICAÇÃO DE FÔRMA PARA ESCADAS, COM 2 LANCES EM "U" E LAJE CASCATA, EM CHAPA DE MADEIRA COMPENSADA PLASTIFICADA, E=18 MM. AF_11/2020</t>
  </si>
  <si>
    <t>186,52</t>
  </si>
  <si>
    <t>FABRICAÇÃO DE FÔRMA PARA ESCADAS, COM 2 LANCES EM "U" E LAJE CASCATA, EM CHAPA DE MADEIRA COMPENSADA RESINADA, E= 17 MM. AF_11/2020</t>
  </si>
  <si>
    <t>137,75</t>
  </si>
  <si>
    <t>FABRICAÇÃO DE FÔRMA PARA ESCADAS, COM 2 LANCES EM "U" E LAJE CASCATA, EM MADEIRA SERRADA, E=25 MM. AF_11/2020</t>
  </si>
  <si>
    <t>365,20</t>
  </si>
  <si>
    <t>FABRICAÇÃO DE FÔRMA PARA ESCADAS, COM 2 LANCES EM "L" E LAJE PLANA, EM CHAPA DE MADEIRA COMPENSADA PLASTIFICADA, E=18 MM. AF_11/2020</t>
  </si>
  <si>
    <t>188,63</t>
  </si>
  <si>
    <t>FABRICAÇÃO DE FÔRMA PARA ESCADAS, COM 2 LANCES EM "L" E LAJE PLANA, EM CHAPA DE MADEIRA COMPENSADA RESINADA, E= 17 MM. AF_11/2020</t>
  </si>
  <si>
    <t>150,75</t>
  </si>
  <si>
    <t>FABRICAÇÃO DE FÔRMA PARA ESCADAS, COM 2 LANCES EM "L" E LAJE PLANA, EM MADEIRA SERRADA, E=25 MM. AF_11/2020</t>
  </si>
  <si>
    <t>326,76</t>
  </si>
  <si>
    <t>FABRICAÇÃO DE FÔRMA PARA ESCADAS, COM 2 LANCES EM "L" E LAJE CASCATA, EM CHAPA DE MADEIRA COMPENSADA PLASTIFICADA, E=18 MM. AF_11/2020</t>
  </si>
  <si>
    <t>186,81</t>
  </si>
  <si>
    <t>FABRICAÇÃO DE FÔRMA PARA ESCADAS, COM 2 LANCES EM "L" E LAJE CASCATA, EM CHAPA DE MADEIRA COMPENSADA RESINADA, E= 17 MM. AF_11/2020</t>
  </si>
  <si>
    <t>140,19</t>
  </si>
  <si>
    <t>FABRICAÇÃO DE FÔRMA PARA ESCADAS, COM 2 LANCES EM "L" E LAJE CASCATA, EM MADEIRA SERRADA, E=25 MM. AF_11/2020</t>
  </si>
  <si>
    <t>432,16</t>
  </si>
  <si>
    <t>FABRICAÇÃO DE FÔRMA PARA ESCADAS, COM 1 LANCE E LAJE PLANA, EM CHAPA DE MADEIRA COMPENSADA PLASTIFICADA, E=18 MM. AF_11/2020</t>
  </si>
  <si>
    <t>200,00</t>
  </si>
  <si>
    <t>FABRICAÇÃO DE FÔRMA PARA ESCADAS, COM 1 LANCE E LAJE PLANA, EM CHAPA DE MADEIRA COMPENSADA RESINADA, E= 17 MM. AF_11/2020</t>
  </si>
  <si>
    <t>157,48</t>
  </si>
  <si>
    <t>FABRICAÇÃO DE FÔRMA PARA ESCADAS, COM 1 LANCE E LAJE PLANA, EM MADEIRA SERRADA, E=25 MM. AF_11/2020</t>
  </si>
  <si>
    <t>353,61</t>
  </si>
  <si>
    <t>FABRICAÇÃO DE FÔRMA PARA ESCADAS, COM 1 LANCE E LAJE CASCATA, EM CHAPA DE MADEIRA COMPENSADA PLASTIFICADA, E=18 MM. AF_11/2020</t>
  </si>
  <si>
    <t>FABRICAÇÃO DE FÔRMA PARA ESCADAS, COM 1 LANCE E LAJE CASCATA, EM CHAPA DE MADEIRA COMPENSADA RESINADA, E= 17 MM. AF_11/2020</t>
  </si>
  <si>
    <t>138,58</t>
  </si>
  <si>
    <t>FABRICAÇÃO DE FÔRMA PARA ESCADAS, COM 1 LANCE E LAJE CASCATA, EM MADEIRA SERRADA, E=25 MM. AF_11/2020</t>
  </si>
  <si>
    <t>464,87</t>
  </si>
  <si>
    <t>MONTAGEM E DESMONTAGEM DE FÔRMA PARA ESCADAS, COM 2 LANCES EM "U" E LAJE CASCATA, EM MADEIRA SERRADA, 1 UTILIZAÇÃO. AF_11/2020</t>
  </si>
  <si>
    <t>600,76</t>
  </si>
  <si>
    <t>MONTAGEM E DESMONTAGEM DE FÔRMA PARA ESCADAS, COM 2 LANCES EM "U" E LAJE CASCATA, EM MADEIRA SERRADA, 2 UTILIZAÇÕES. AF_11/2020</t>
  </si>
  <si>
    <t>526,89</t>
  </si>
  <si>
    <t>MONTAGEM E DESMONTAGEM DE FÔRMA PARA ESCADAS, COM 2 LANCES EM "U" E LAJE CASCATA, EM CHAPA DE MADEIRA COMPENSADA RESINADA, 2 UTILIZAÇÕES. AF_11/2020</t>
  </si>
  <si>
    <t>262,33</t>
  </si>
  <si>
    <t>MONTAGEM E DESMONTAGEM DE FÔRMA PARA ESCADAS, COM 2 LANCES EM "U" E LAJE CASCATA, EM CHAPA DE MADEIRA COMPENSADA RESINADA, 4 UTILIZAÇÕES. AF_11/2020</t>
  </si>
  <si>
    <t>238,29</t>
  </si>
  <si>
    <t>MONTAGEM E DESMONTAGEM DE FÔRMA PARA ESCADAS, COM 2 LANCES EM "U" E LAJE CASCATA, EM CHAPA DE MADEIRA COMPENSADA PLASTIFICADA, 6 UTILIZAÇÕES. AF_11/2020</t>
  </si>
  <si>
    <t>207,35</t>
  </si>
  <si>
    <t>MONTAGEM E DESMONTAGEM DE FÔRMA PARA ESCADAS, COM 2 LANCES EM "U" E LAJE CASCATA, EM CHAPA DE MADEIRA COMPENSADA PLASTIFICADA, 8 UTILIZAÇÕES. AF_11/2020</t>
  </si>
  <si>
    <t>182,04</t>
  </si>
  <si>
    <t>MONTAGEM E DESMONTAGEM DE FÔRMA PARA ESCADAS, COM 2 LANCES EM "U" E LAJE CASCATA, EM CHAPA DE MADEIRA COMPENSADA PLASTIFICADA, 10 UTILIZAÇÕES. AF_11/2020</t>
  </si>
  <si>
    <t>166,09</t>
  </si>
  <si>
    <t>MONTAGEM E DESMONTAGEM DE FÔRMA PARA ESCADAS, COM 2 LANCES EM "L" E LAJE PLANA, EM MADEIRA SERRADA, 1 UTILIZAÇÃO. AF_11/2020</t>
  </si>
  <si>
    <t>563,02</t>
  </si>
  <si>
    <t>MONTAGEM E DESMONTAGEM DE FÔRMA PARA ESCADAS, COM 2 LANCES EM "L" E LAJE PLANA, EM MADEIRA SERRADA, 2 UTILIZAÇÕES. AF_11/2020</t>
  </si>
  <si>
    <t>475,77</t>
  </si>
  <si>
    <t>MONTAGEM E DESMONTAGEM DE FÔRMA PARA ESCADAS, COM 2 LANCES EM "L" E LAJE PLANA, EM CHAPA DE MADEIRA COMPENSADA RESINADA, 2 UTILIZAÇÕES. AF_11/2020</t>
  </si>
  <si>
    <t>271,17</t>
  </si>
  <si>
    <t>MONTAGEM E DESMONTAGEM DE FÔRMA PARA ESCADAS, COM 2 LANCES EM "L" E LAJE PLANA, EM CHAPA DE MADEIRA COMPENSADA RESINADA, 4 UTILIZAÇÕES. AF_11/2020</t>
  </si>
  <si>
    <t>243,95</t>
  </si>
  <si>
    <t>MONTAGEM E DESMONTAGEM DE FÔRMA PARA ESCADAS, COM 2 LANCES EM "L" E LAJE PLANA, EM CHAPA DE MADEIRA COMPENSADA PLASTIFICADA, 6 UTILIZAÇÕES. AF_11/2020</t>
  </si>
  <si>
    <t>205,02</t>
  </si>
  <si>
    <t>MONTAGEM E DESMONTAGEM DE FÔRMA PARA ESCADAS, COM 2 LANCES EM "L" E LAJE PLANA, EM CHAPA DE MADEIRA COMPENSADA PLASTIFICADA, 8 UTILIZAÇÕES. AF_11/2020</t>
  </si>
  <si>
    <t>179,48</t>
  </si>
  <si>
    <t>MONTAGEM E DESMONTAGEM DE FÔRMA PARA ESCADAS, COM 2 LANCES EM "L" E LAJE PLANA, EM CHAPA DE MADEIRA COMPENSADA PLASTIFICADA, 10 UTILIZAÇÕES. AF_11/2020</t>
  </si>
  <si>
    <t>165,27</t>
  </si>
  <si>
    <t>MONTAGEM E DESMONTAGEM DE FÔRMA PARA ESCADAS, COM 2 LANCES EM "L" E LAJE CASCATA, EM MADEIRA SERRADA, 1 UTILIZAÇÃO. AF_11/2020</t>
  </si>
  <si>
    <t>668,31</t>
  </si>
  <si>
    <t>MONTAGEM E DESMONTAGEM DE FÔRMA PARA ESCADAS, COM 2 LANCES EM "L" E LAJE CASCATA, EM MADEIRA SERRADA, 2 UTILIZAÇÕES. AF_11/2020</t>
  </si>
  <si>
    <t>565,53</t>
  </si>
  <si>
    <t>MONTAGEM E DESMONTAGEM DE FÔRMA PARA ESCADAS, COM 2 LANCES EM "L" E LAJE CASCATA, EM CHAPA DE MADEIRA COMPENSADA RESINADA, 2 UTILIZAÇÕES. AF_11/2020</t>
  </si>
  <si>
    <t>261,39</t>
  </si>
  <si>
    <t>MONTAGEM E DESMONTAGEM DE FÔRMA PARA ESCADAS, COM 2 LANCES EM "L" E LAJE CASCATA, EM CHAPA DE MADEIRA COMPENSADA RESINADA, 4 UTILIZAÇÕES. AF_11/2020</t>
  </si>
  <si>
    <t>235,67</t>
  </si>
  <si>
    <t>MONTAGEM E DESMONTAGEM DE FÔRMA PARA ESCADAS, COM 2 LANCES EM "L" E LAJE CASCATA, EM CHAPA DE MADEIRA COMPENSADA PLASTIFICADA, 6 UTILIZAÇÕES. AF_11/2020</t>
  </si>
  <si>
    <t>203,07</t>
  </si>
  <si>
    <t>MONTAGEM E DESMONTAGEM DE FÔRMA PARA ESCADAS, COM 2 LANCES EM "L" E LAJE CASCATA, EM CHAPA DE MADEIRA COMPENSADA PLASTIFICADA, 8 UTILIZAÇÕES. AF_11/2020</t>
  </si>
  <si>
    <t>177,73</t>
  </si>
  <si>
    <t>MONTAGEM E DESMONTAGEM DE FÔRMA PARA ESCADAS, COM 2 LANCES EM "L" E LAJE CASCATA, EM CHAPA DE MADEIRA COMPENSADA PLASTIFICADA, 10 UTILIZAÇÕES. AF_11/2020</t>
  </si>
  <si>
    <t>163,63</t>
  </si>
  <si>
    <t>MONTAGEM E DESMONTAGEM DE FÔRMA PARA ESCADAS, COM 1 LANCE E LAJE PLANA, EM MADEIRA SERRADA, 1 UTILIZAÇÃO. AF_11/2020</t>
  </si>
  <si>
    <t>596,95</t>
  </si>
  <si>
    <t>MONTAGEM E DESMONTAGEM DE FÔRMA PARA ESCADAS, COM 1 LANCE E LAJE PLANA, EM MADEIRA SERRADA, 2 UTILIZAÇÕES. AF_11/2020</t>
  </si>
  <si>
    <t>502,30</t>
  </si>
  <si>
    <t>MONTAGEM E DESMONTAGEM DE FÔRMA PARA ESCADAS, COM 1 LANCE E LAJE PLANA, EM CHAPA DE MADEIRA COMPENSADA RESINADA, 2 UTILIZAÇÕES. AF_11/2020</t>
  </si>
  <si>
    <t>273,08</t>
  </si>
  <si>
    <t>MONTAGEM E DESMONTAGEM DE FÔRMA PARA ESCADAS, COM 1 LANCE E LAJE PLANA, EM CHAPA DE MADEIRA COMPENSADA RESINADA, 4 UTILIZAÇÕES. AF_11/2020</t>
  </si>
  <si>
    <t>243,64</t>
  </si>
  <si>
    <t>MONTAGEM E DESMONTAGEM DE FÔRMA PARA ESCADAS, COM 1 LANCE E LAJE PLANA, EM CHAPA DE MADEIRA COMPENSADA PLASTIFICADA, 6 UTILIZAÇÕES. AF_11/2020</t>
  </si>
  <si>
    <t>205,72</t>
  </si>
  <si>
    <t>MONTAGEM E DESMONTAGEM DE FÔRMA PARA ESCADAS, COM 1 LANCE E LAJE PLANA, EM CHAPA DE MADEIRA COMPENSADA PLASTIFICADA, 8 UTILIZAÇÕES. AF_11/2020</t>
  </si>
  <si>
    <t>180,93</t>
  </si>
  <si>
    <t>MONTAGEM E DESMONTAGEM DE FÔRMA PARA ESCADAS, COM 1 LANCE E LAJE PLANA, EM CHAPA DE MADEIRA COMPENSADA PLASTIFICADA, 10 UTILIZAÇÕES. AF_11/2020</t>
  </si>
  <si>
    <t>166,04</t>
  </si>
  <si>
    <t>MONTAGEM E DESMONTAGEM DE FÔRMA PARA ESCADAS, COM 1 LANCE E LAJE CASCATA, EM MADEIRA SERRADA, 1 UTILIZAÇÃO. AF_11/2020</t>
  </si>
  <si>
    <t>689,58</t>
  </si>
  <si>
    <t>MONTAGEM E DESMONTAGEM DE FÔRMA PARA ESCADAS, COM 1 LANCE E LAJE CASCATA, EM MADEIRA SERRADA, 2 UTILIZAÇÕES. AF_11/2020</t>
  </si>
  <si>
    <t>596,19</t>
  </si>
  <si>
    <t>MONTAGEM E DESMONTAGEM DE FÔRMA PARA ESCADAS, COM 1 LANCE E LAJE CASCATA, EM CHAPA DE MADEIRA COMPENSADA RESINADA, 2 UTILIZAÇÕES. AF_11/2020</t>
  </si>
  <si>
    <t>256,50</t>
  </si>
  <si>
    <t>MONTAGEM E DESMONTAGEM DE FÔRMA PARA ESCADAS, COM 1 LANCE E LAJE CASCATA, EM CHAPA DE MADEIRA COMPENSADA RESINADA, 4 UTILIZAÇÕES. AF_11/2020</t>
  </si>
  <si>
    <t>228,41</t>
  </si>
  <si>
    <t>MONTAGEM E DESMONTAGEM DE FÔRMA PARA ESCADAS, COM 1 LANCE E LAJE CASCATA, EM CHAPA DE MADEIRA COMPENSADA PLASTIFICADA, 6 UTILIZAÇÕES. AF_11/2020</t>
  </si>
  <si>
    <t>197,88</t>
  </si>
  <si>
    <t>MONTAGEM E DESMONTAGEM DE FÔRMA PARA ESCADAS, COM 1 LANCE E LAJE CASCATA, EM CHAPA DE MADEIRA COMPENSADA PLASTIFICADA, 8 UTILIZAÇÕES. AF_11/2020</t>
  </si>
  <si>
    <t>172,60</t>
  </si>
  <si>
    <t>MONTAGEM E DESMONTAGEM DE FÔRMA PARA ESCADAS, COM 1 LANCE E LAJE CASCATA, EM CHAPA DE MADEIRA COMPENSADA PLASTIFICADA, 10 UTILIZAÇÕES. AF_11/2020</t>
  </si>
  <si>
    <t>158,53</t>
  </si>
  <si>
    <t>MONTAGEM E DESMONTAGEM DE FÔRMA PARA ESCADA DUPLA COM 2 LANCES EM "X" E LAJE PLANA, EM MADEIRA SERRADA, 1 UTILIZAÇÃO. AF_11/2020</t>
  </si>
  <si>
    <t>557,15</t>
  </si>
  <si>
    <t>MONTAGEM E DESMONTAGEM DE FÔRMA PARA ESCADA DUPLA COM 2 LANCES EM "X" E LAJE PLANA, EM MADEIRA SERRADA, 2 UTILIZAÇÕES. AF_11/2020</t>
  </si>
  <si>
    <t>473,25</t>
  </si>
  <si>
    <t>MONTAGEM E DESMONTAGEM DE FÔRMA PARA ESCADA DUPLA COM 2 LANCES EM "X" E LAJE PLANA, EM CHAPA DE MADEIRA COMPENSADA RESINADA, 2 UTILIZAÇÕES. AF_11/2020</t>
  </si>
  <si>
    <t>252,30</t>
  </si>
  <si>
    <t>MONTAGEM E DESMONTAGEM DE FÔRMA PARA ESCADA DUPLA COM 2 LANCES EM "X" E LAJE PLANA, EM CHAPA DE MADEIRA COMPENSADA RESINADA, 4 UTILIZAÇÕES. AF_11/2020</t>
  </si>
  <si>
    <t>229,71</t>
  </si>
  <si>
    <t>MONTAGEM E DESMONTAGEM DE FÔRMA PARA ESCADA DUPLA COM 2 LANCES EM "X" E LAJE PLANA, EM CHAPA DE MADEIRA COMPENSADA PLASTIFICADA, 6 UTILIZAÇÕES. AF_11/2020</t>
  </si>
  <si>
    <t>192,92</t>
  </si>
  <si>
    <t>MONTAGEM E DESMONTAGEM DE FÔRMA PARA ESCADA DUPLA COM 2 LANCES EM "X" E LAJE PLANA, EM CHAPA DE MADEIRA COMPENSADA PLASTIFICADA, 8 UTILIZAÇÕES. AF_11/2020</t>
  </si>
  <si>
    <t>167,78</t>
  </si>
  <si>
    <t>MONTAGEM E DESMONTAGEM DE FÔRMA PARA ESCADA DUPLA COM 2 LANCES EM "X" E LAJE PLANA, EM CHAPA DE MADEIRA COMPENSADA PLASTIFICADA, 10 UTILIZAÇÕES. AF_11/2020</t>
  </si>
  <si>
    <t>153,85</t>
  </si>
  <si>
    <t>MONTAGEM E DESMONTAGEM DE FÔRMA PARA ESCADA DUPLA COM 2 LANCES EM "X" E LAJE CASCATA, EM MADEIRA SERRADA, 1 UTILIZAÇÃO. AF_11/2020</t>
  </si>
  <si>
    <t>603,92</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</si>
  <si>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</si>
  <si>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</si>
  <si>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233,78</t>
  </si>
  <si>
    <t>MONTAGEM E DESMONTAGEM DE FÔRMA PARA ESCADA DUPLA COM 2 LANCES EM "X" E LAJE CASCATA, EM CHAPA DE MADEIRA COMPENSADA RESINADA, 4 UTILIZAÇÕES. AF_11/2020</t>
  </si>
  <si>
    <t>212,74</t>
  </si>
  <si>
    <t>MONTAGEM E DESMONTAGEM DE FÔRMA PARA ESCADA DUPLA COM 2 LANCES EM "X" E LAJE CASCATA, EM CHAPA DE MADEIRA COMPENSADA PLASTIFICADA, 6 UTILIZAÇÕES. AF_11/2020</t>
  </si>
  <si>
    <t>183,74</t>
  </si>
  <si>
    <t>MONTAGEM E DESMONTAGEM DE FÔRMA PARA ESCADA DUPLA COM 2 LANCES EM "X" E LAJE CASCATA, EM CHAPA DE MADEIRA COMPENSADA PLASTIFICADA, 8 UTILIZAÇÕES. AF_11/2020</t>
  </si>
  <si>
    <t>160,24</t>
  </si>
  <si>
    <t>MONTAGEM E DESMONTAGEM DE FÔRMA PARA ESCADA DUPLA COM 2 LANCES EM "X" E LAJE CASCATA, EM CHAPA DE MADEIRA COMPENSADA PLASTIFICADA, 10 UTILIZAÇÕES. AF_11/2020</t>
  </si>
  <si>
    <t>152,77</t>
  </si>
  <si>
    <t>ESCADA EM CONCRETO ARMADO MOLDADO IN LOCO, FCK 20 MPA, COM 1 LANCE E LAJE PLANA, FÔRMA EM CHAPA DE MADEIRA COMPENSADA RESINADA. AF_11/2020</t>
  </si>
  <si>
    <t>3.451,49</t>
  </si>
  <si>
    <t>ESCADA EM CONCRETO ARMADO MOLDADO IN LOCO, FCK 20 MPA, COM 2 LANCES EM "U" E LAJE PLANA, FÔRMA EM CHAPA DE MADEIRA COMPENSADA RESINADA. AF_11/2020</t>
  </si>
  <si>
    <t>4.135,11</t>
  </si>
  <si>
    <t>ESCADA EM CONCRETO ARMADO MOLDADO IN LOCO, FCK 20 MPA, COM 2 LANCES EM "L" E LAJE PLANA, FÔRMA EM CHAPA DE MADEIRA COMPENSADA RESINADA. AF_11/2020</t>
  </si>
  <si>
    <t>4.332,77</t>
  </si>
  <si>
    <t>ESCADA EM CONCRETO ARMADO MOLDADO IN LOCO, FCK 20 MPA, COM 2 LANCES EM "X" E LAJE PLANA, FÔRMA EM CHAPA DE MADEIRA COMPENSADA RESINADA. AF_11/2020</t>
  </si>
  <si>
    <t>4.438,60</t>
  </si>
  <si>
    <t>ESCADA EM CONCRETO ARMADO MOLDADO IN LOCO, FCK 20 MPA, COM 1 LANCE E LAJE CASCATA, FÔRMA EM CHAPA DE MADEIRA COMPENSADA RESINADA. AF_11/2020</t>
  </si>
  <si>
    <t>4.830,81</t>
  </si>
  <si>
    <t>ESCADA EM CONCRETO ARMADO MOLDADO IN LOCO, FCK 20 MPA, COM 2 LANCES EM "U" E LAJE CASCATA, FÔRMA EM CHAPA DE MADEIRA COMPENSADA RESINADA. AF_11/2020</t>
  </si>
  <si>
    <t>4.886,61</t>
  </si>
  <si>
    <t>ESCADA EM CONCRETO ARMADO MOLDADO IN LOCO, FCK 20 MPA, COM 2 LANCES EM "L" E LAJE CASCATA, FÔRMA EM CHAPA DE MADEIRA COMPENSADA RESINADA. AF_11/2020</t>
  </si>
  <si>
    <t>4.727,11</t>
  </si>
  <si>
    <t>ESCADA EM CONCRETO ARMADO MOLDADO IN LOCO, FCK 20 MPA, COM 2 LANCES EM "X" E LAJE CASCATA, FÔRMA EM CHAPA DE MADEIRA COMPENSADA RESINADA. AF_11/2020</t>
  </si>
  <si>
    <t>4.183,42</t>
  </si>
  <si>
    <t>FABRICAÇÃO DE FÔRMA PARA ESCADA DUPLA COM 2 LANCES EM "X" E LAJE PLANA, EM CHAPA DE MADEIRA COMPENSADA PLASTIFICADA, E=18 MM. AF_11/2020</t>
  </si>
  <si>
    <t>191,93</t>
  </si>
  <si>
    <t>FABRICAÇÃO DE FÔRMA PARA ESCADA DUPLA COM 2 LANCES EM "X" E LAJE PLANA, EM CHAPA DE MADEIRA COMPENSADA RESINADA, E= 17 MM. AF_11/2020</t>
  </si>
  <si>
    <t>152,16</t>
  </si>
  <si>
    <t>FABRICAÇÃO DE FÔRMA PARA ESCADA DUPLA COM 2 LANCES EM X E LAJE PLANA, EM MADEIRA SERRADA, E=25 MM. AF_11/2020</t>
  </si>
  <si>
    <t>327,09</t>
  </si>
  <si>
    <t>FABRICAÇÃO DE FÔRMA PARA ESCADA DUPLA COM 2 LANCES EM "X" E LAJE CASCATA, EM CHAPA DE MADEIRA COMPENSADA PLASTIFICADA, E=18 MM. AF_11/2020</t>
  </si>
  <si>
    <t>177,10</t>
  </si>
  <si>
    <t>FABRICAÇÃO DE FÔRMA PARA ESCADA DUPLA COM 2 LANCES EM "X" E LAJE CASCATA, EM CHAPA DE MADEIRA COMPENSADA RESINADA, E= 17 MM. AF_11/2020</t>
  </si>
  <si>
    <t>131,99</t>
  </si>
  <si>
    <t>FABRICAÇÃO DE FÔRMA PARA ESCADA DUPLA COM 2 LANCES EM X E LAJE CASCATA, EM MADEIRA SERRADA, E=25 MM. AF_11/2020</t>
  </si>
  <si>
    <t>388,93</t>
  </si>
  <si>
    <t>MONTAGEM E DESMONTAGEM DE FÔRMA DE LAJE MACIÇA, PÉ-DIREITO SIMPLES, EM CHAPA DE MADEIRA COMPENSADA RESINADA E CIMBRAMENTO DE MADEIRA, 2 UTILIZAÇÕES. AF_03/2022</t>
  </si>
  <si>
    <t>134,51</t>
  </si>
  <si>
    <t>MONTAGEM E DESMONTAGEM DE FÔRMA DE LAJE MACIÇA, PÉ-DIREITO SIMPLES, EM CHAPA DE MADEIRA COMPENSADA RESINADA E CIMBRAMENTO DE MADEIRA, 4 UTILIZAÇÕES. AF_03/2022</t>
  </si>
  <si>
    <t>84,89</t>
  </si>
  <si>
    <t>MONTAGEM E DESMONTAGEM DE FÔRMA DE LAJE MACIÇA, PÉ-DIREITO SIMPLES, EM CHAPA DE MADEIRA COMPENSADA RESINADA E CIMBRAMENTO DE MADEIRA, 6 UTILIZAÇÕES. AF_03/2022</t>
  </si>
  <si>
    <t>72,18</t>
  </si>
  <si>
    <t>MONTAGEM E DESMONTAGEM DE FÔRMA DE LAJE MACIÇA, PÉ-DIREITO SIMPLES, EM CHAPA DE MADEIRA COMPENSADA RESINADA E CIMBRAMENTO DE MADEIRA, 8 UTILIZAÇÕES. AF_03/2022</t>
  </si>
  <si>
    <t>62,86</t>
  </si>
  <si>
    <t>ARMAÇÃO VERTICAL DE ALVENARIA ESTRUTURAL; DIÂMETRO DE 10,0 MM. AF_09/2021</t>
  </si>
  <si>
    <t>10,78</t>
  </si>
  <si>
    <t>ARMAÇÃO VERTICAL DE ALVENARIA ESTRUTURAL; DIÂMETRO DE 12,5 MM. AF_09/2021</t>
  </si>
  <si>
    <t>8,83</t>
  </si>
  <si>
    <t>ARMAÇÃO DE CINTA DE ALVENARIA ESTRUTURAL; DIÂMETRO DE 10,0 MM. AF_09/2021</t>
  </si>
  <si>
    <t>10,32</t>
  </si>
  <si>
    <t>ARMAÇÃO DE VERGA E CONTRAVERGA DE ALVENARIA ESTRUTURAL; DIÂMETRO DE 8,0 MM. AF_09/2021</t>
  </si>
  <si>
    <t>15,58</t>
  </si>
  <si>
    <t>ARMAÇÃO DE VERGA E CONTRAVERGA DE ALVENARIA ESTRUTURAL; DIÂMETRO DE 10,0 MM. AF_09/2021</t>
  </si>
  <si>
    <t>12,72</t>
  </si>
  <si>
    <t>ARMAÇÃO DO SISTEMA DE PAREDES DE CONCRETO, EXECUTADA EM PAREDES DE EDIFICAÇÕES DE MÚLTIPLOS PAVIMENTOS, TELA Q-138. AF_06/2019</t>
  </si>
  <si>
    <t>13,17</t>
  </si>
  <si>
    <t>ARMAÇÃO DO SISTEMA DE PAREDES DE CONCRETO, EXECUTADA EM PAREDES DE EDIFICAÇÕES TÉRREAS OU DE MÚLTIPLOS PAVIMENTOS, TELA Q-92. AF_06/2019</t>
  </si>
  <si>
    <t>13,55</t>
  </si>
  <si>
    <t>ARMAÇÃO DO SISTEMA DE PAREDES DE CONCRETO, EXECUTADA EM PAREDES DE EDIFICAÇÕES TÉRREAS, TELA Q-61. AF_06/2019</t>
  </si>
  <si>
    <t>14,16</t>
  </si>
  <si>
    <t>ARMAÇÃO DO SISTEMA DE PAREDES DE CONCRETO, EXECUTADA COMO ARMADURA POSITIVA DE LAJES, TELA Q-138. AF_06/2019</t>
  </si>
  <si>
    <t>13,45</t>
  </si>
  <si>
    <t>ARMAÇÃO DO SISTEMA DE PAREDES DE CONCRETO, EXECUTADA COMO ARMADURA NEGATIVA DE LAJES, TELA T-196. AF_06/2019</t>
  </si>
  <si>
    <t>9,46</t>
  </si>
  <si>
    <t>ARMAÇÃO DO SISTEMA DE PAREDES DE CONCRETO, EXECUTADA COMO ARMADURA POSITIVA DE LAJES, TELA Q-113. AF_06/2019</t>
  </si>
  <si>
    <t>13,14</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</si>
  <si>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</si>
  <si>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</si>
  <si>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</si>
  <si>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12,61</t>
  </si>
  <si>
    <t>ARMAÇÃO DO SISTEMA DE PAREDES DE CONCRETO, EXECUTADA COMO REFORÇO, VERGALHÃO DE 8,0 MM DE DIÂMETRO. AF_06/2019</t>
  </si>
  <si>
    <t>11,73</t>
  </si>
  <si>
    <t>ARMAÇÃO DO SISTEMA DE PAREDES DE CONCRETO, EXECUTADA COMO REFORÇO, VERGALHÃO DE 10,0 MM DE DIÂMETRO. AF_06/2019</t>
  </si>
  <si>
    <t>ARMAÇÃO DE PILAR OU VIGA DE ESTRUTURA CONVENCIONAL DE CONCRETO ARMADO UTILIZANDO AÇO CA-60 DE 5,0 MM - MONTAGEM. AF_06/2022</t>
  </si>
  <si>
    <t>13,97</t>
  </si>
  <si>
    <t>ARMAÇÃO DE PILAR OU VIGA DE ESTRUTURA CONVENCIONAL DE CONCRETO ARMADO UTILIZANDO AÇO CA-50 DE 6,3 MM - MONTAGEM. AF_06/2022</t>
  </si>
  <si>
    <t>ARMAÇÃO DE PILAR OU VIGA DE ESTRUTURA CONVENCIONAL DE CONCRETO ARMADO UTILIZANDO AÇO CA-50 DE 8,0 MM - MONTAGEM. AF_06/2022</t>
  </si>
  <si>
    <t>12,77</t>
  </si>
  <si>
    <t>ARMAÇÃO DE PILAR OU VIGA DE ESTRUTURA CONVENCIONAL DE CONCRETO ARMADO UTILIZANDO AÇO CA-50 DE 10,0 MM - MONTAGEM. AF_06/2022</t>
  </si>
  <si>
    <t>11,50</t>
  </si>
  <si>
    <t>ARMAÇÃO DE PILAR OU VIGA DE ESTRUTURA CONVENCIONAL DE CONCRETO ARMADO UTILIZANDO AÇO CA-50 DE 12,5 MM - MONTAGEM. AF_06/2022</t>
  </si>
  <si>
    <t>9,72</t>
  </si>
  <si>
    <t>ARMAÇÃO DE PILAR OU VIGA DE ESTRUTURA CONVENCIONAL DE CONCRETO ARMADO UTILIZANDO AÇO CA-50 DE 16,0 MM - MONTAGEM. AF_06/2022</t>
  </si>
  <si>
    <t>ARMAÇÃO DE PILAR OU VIGA DE ESTRUTURA CONVENCIONAL DE CONCRETO ARMADO UTILIZANDO AÇO CA-50 DE 20,0 MM - MONTAGEM. AF_06/2022</t>
  </si>
  <si>
    <t>10,80</t>
  </si>
  <si>
    <t>ARMAÇÃO DE PILAR OU VIGA DE ESTRUTURA CONVENCIONAL DE CONCRETO ARMADO UTILIZANDO AÇO CA-50 DE 25,0 MM - MONTAGEM. AF_06/2022</t>
  </si>
  <si>
    <t>10,70</t>
  </si>
  <si>
    <t>ARMAÇÃO DE LAJE DE ESTRUTURA CONVENCIONAL DE CONCRETO ARMADO UTILIZANDO AÇO CA-60 DE 4,2 MM - MONTAGEM. AF_06/2022</t>
  </si>
  <si>
    <t>15,22</t>
  </si>
  <si>
    <t>ARMAÇÃO DE LAJE DE ESTRUTURA CONVENCIONAL DE CONCRETO ARMADO UTILIZANDO AÇO CA-60 DE 5,0 MM - MONTAGEM. AF_06/2022</t>
  </si>
  <si>
    <t>13,52</t>
  </si>
  <si>
    <t>ARMAÇÃO DE LAJE DE ESTRUTURA CONVENCIONAL DE CONCRETO ARMADO UTILIZANDO AÇO CA-50 DE 6,3 MM - MONTAGEM. AF_06/2022</t>
  </si>
  <si>
    <t>12,98</t>
  </si>
  <si>
    <t>ARMAÇÃO DE LAJE DE ESTRUTURA CONVENCIONAL DE CONCRETO ARMADO UTILIZANDO AÇO CA-50 DE 8,0 MM - MONTAGEM. AF_06/2022</t>
  </si>
  <si>
    <t>12,33</t>
  </si>
  <si>
    <t>ARMAÇÃO DE LAJE DE ESTRUTURA CONVENCIONAL DE CONCRETO ARMADO UTILIZANDO AÇO CA-50 DE 10,0 MM - MONTAGEM. AF_06/2022</t>
  </si>
  <si>
    <t>11,10</t>
  </si>
  <si>
    <t>ARMAÇÃO DE LAJE DE ESTRUTURA CONVENCIONAL DE CONCRETO ARMADO UTILIZANDO AÇO CA-50 DE 12,5 MM - MONTAGEM. AF_06/2022</t>
  </si>
  <si>
    <t>9,36</t>
  </si>
  <si>
    <t>ARMAÇÃO DE LAJE DE ESTRUTURA CONVENCIONAL DE CONCRETO ARMADO UTILIZANDO AÇO CA-50 DE 16,0 MM - MONTAGEM. AF_06/2022</t>
  </si>
  <si>
    <t>9,22</t>
  </si>
  <si>
    <t>ARMAÇÃO DE LAJE DE ESTRUTURA CONVENCIONAL DE CONCRETO ARMADO UTILIZANDO AÇO CA-50 DE 20,0 MM - MONTAGEM. AF_06/2022</t>
  </si>
  <si>
    <t>10,67</t>
  </si>
  <si>
    <t>CORTE E DOBRA DE AÇO CA-50, DIÂMETRO DE 25,0 MM. AF_06/2022</t>
  </si>
  <si>
    <t>CORTE E DOBRA DE AÇO CA-60, DIÂMETRO DE 4,2 MM. AF_06/2022</t>
  </si>
  <si>
    <t>11,18</t>
  </si>
  <si>
    <t>CORTE E DOBRA DE AÇO CA-60, DIÂMETRO DE 5,0 MM. AF_06/2022</t>
  </si>
  <si>
    <t>10,22</t>
  </si>
  <si>
    <t>CORTE E DOBRA DE AÇO CA-50, DIÂMETRO DE 6,3 MM. AF_06/2022</t>
  </si>
  <si>
    <t>10,49</t>
  </si>
  <si>
    <t>CORTE E DOBRA DE AÇO CA-50, DIÂMETRO DE 8,0 MM. AF_06/2022</t>
  </si>
  <si>
    <t>CORTE E DOBRA DE AÇO CA-50, DIÂMETRO DE 10,0 MM. AF_06/2022</t>
  </si>
  <si>
    <t>CORTE E DOBRA DE AÇO CA-50, DIÂMETRO DE 12,5 MM. AF_06/2022</t>
  </si>
  <si>
    <t>CORTE E DOBRA DE AÇO CA-50, DIÂMETRO DE 16,0 MM. AF_06/2022</t>
  </si>
  <si>
    <t>8,28</t>
  </si>
  <si>
    <t>CORTE E DOBRA DE AÇO CA-50, DIÂMETRO DE 20,0 MM. AF_06/2022</t>
  </si>
  <si>
    <t>9,76</t>
  </si>
  <si>
    <t>CORTE E DOBRA DE AÇO CA-25, DIÂMETRO DE 6,3 MM. AF_06/2022</t>
  </si>
  <si>
    <t>9,89</t>
  </si>
  <si>
    <t>CORTE E DOBRA DE AÇO CA-25, DIÂMETRO DE 8,0 MM. AF_06/2022</t>
  </si>
  <si>
    <t>9,70</t>
  </si>
  <si>
    <t>CORTE E DOBRA DE AÇO CA-25, DIÂMETRO DE 10,0 MM. AF_06/2022</t>
  </si>
  <si>
    <t>CORTE E DOBRA DE AÇO CA-25, DIÂMETRO DE 12,5 MM. AF_06/2022</t>
  </si>
  <si>
    <t>10,37</t>
  </si>
  <si>
    <t>CORTE E DOBRA DE AÇO CA-25, DIÂMETRO DE 16,0 MM. AF_06/2022</t>
  </si>
  <si>
    <t>CORTE E DOBRA DE AÇO CA-25, DIÂMETRO DE 20,0 MM. AF_06/2022</t>
  </si>
  <si>
    <t>10,51</t>
  </si>
  <si>
    <t>CORTE E DOBRA DE AÇO CA-25, DIÂMETRO DE 25,0 MM. AF_06/2022</t>
  </si>
  <si>
    <t>ARMAÇÃO UTILIZANDO AÇO CA-25 DE 6,3 MM - MONTAGEM. AF_06/2022</t>
  </si>
  <si>
    <t>13,27</t>
  </si>
  <si>
    <t>ARMAÇÃO UTILIZANDO AÇO CA-25 DE 8,0 MM - MONTAGEM. AF_06/2022</t>
  </si>
  <si>
    <t>12,37</t>
  </si>
  <si>
    <t>ARMAÇÃO UTILIZANDO AÇO CA-25 DE 10,0 MM - MONTAGEM. AF_06/2022</t>
  </si>
  <si>
    <t>ARMAÇÃO UTILIZANDO AÇO CA-25 DE 12,5 MM - MONTAGEM. AF_06/2022</t>
  </si>
  <si>
    <t>12,10</t>
  </si>
  <si>
    <t>ARMAÇÃO UTILIZANDO AÇO CA-25 DE 16,0 MM - MONTAGEM. AF_06/2022</t>
  </si>
  <si>
    <t>11,64</t>
  </si>
  <si>
    <t>ARMAÇÃO UTILIZANDO AÇO CA-25 DE 20,0 MM - MONTAGEM. AF_06/2022</t>
  </si>
  <si>
    <t>ARMAÇÃO UTILIZANDO AÇO CA-25 DE 25,0 MM - MONTAGEM. AF_06/2022</t>
  </si>
  <si>
    <t>11,37</t>
  </si>
  <si>
    <t>ARMAÇÃO DE ESTRUTURAS DIVERSAS DE CONCRETO ARMADO, EXCETO VIGAS, PILARES, LAJES E FUNDAÇÕES, UTILIZANDO AÇO CA-60 DE 5,0 MM - MONTAGEM. AF_06/2022</t>
  </si>
  <si>
    <t>16,32</t>
  </si>
  <si>
    <t>ARMAÇÃO DE ESTRUTURAS DIVERSAS DE CONCRETO ARMADO, EXCETO VIGAS, PILARES, LAJES E FUNDAÇÕES, UTILIZANDO AÇO CA-50 DE 6,3 MM - MONTAGEM. AF_06/2022</t>
  </si>
  <si>
    <t>15,18</t>
  </si>
  <si>
    <t>ARMAÇÃO DE ESTRUTURAS DIVERSAS DE CONCRETO ARMADO, EXCETO VIGAS, PILARES, LAJES E FUNDAÇÕES, UTILIZANDO AÇO CA-50 DE 8,0 MM - MONTAGEM. AF_06/2022</t>
  </si>
  <si>
    <t>14,01</t>
  </si>
  <si>
    <t>ARMAÇÃO DE ESTRUTURAS DIVERSAS DE CONCRETO ARMADO, EXCETO VIGAS, PILARES, LAJES E FUNDAÇÕES, UTILIZANDO AÇO CA-50 DE 10,0 MM - MONTAGEM. AF_06/2022</t>
  </si>
  <si>
    <t>12,36</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</si>
  <si>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</si>
  <si>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</si>
  <si>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</si>
  <si>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11,14</t>
  </si>
  <si>
    <t>ARMAÇÃO DE ESTRUTURAS DIVERSAS DE CONCRETO ARMADO, EXCETO VIGAS, PILARES, LAJES E FUNDAÇÕES, UTILIZANDO AÇO CA-50 DE 25,0 MM - MONTAGEM. AF_06/2022</t>
  </si>
  <si>
    <t>10,96</t>
  </si>
  <si>
    <t>CORTE E DOBRA DE AÇO CA-50, DIÂMERO DE 32 MM. AF_06/2022</t>
  </si>
  <si>
    <t>10,71</t>
  </si>
  <si>
    <t>MONTAGEM DE ARMADURA DE ESTACAS, DIÂMETRO = 8,0 MM. AF_09/2021_PS</t>
  </si>
  <si>
    <t>12,92</t>
  </si>
  <si>
    <t>MONTAGEM DE ARMADURA DE ESTACAS, DIÂMETRO = 10,0 MM. AF_09/2021_PS</t>
  </si>
  <si>
    <t>11,17</t>
  </si>
  <si>
    <t>MONTAGEM DE ARMADURA DE ESTACAS, DIÂMETRO = 12,5 MM. AF_09/2021_PS</t>
  </si>
  <si>
    <t>MONTAGEM DE ARMADURA DE ESTACAS, DIÂMETRO = 16,0 MM. AF_09/2021_PS</t>
  </si>
  <si>
    <t>9,10</t>
  </si>
  <si>
    <t>MONTAGEM DE ARMADURA DE ESTACAS, DIÂMETRO = 20,0 MM. AF_09/2021_PS</t>
  </si>
  <si>
    <t>MONTAGEM DE ARMADURA DE ESTACAS, DIÂMETRO = 25,0 MM. AF_09/2021_PS</t>
  </si>
  <si>
    <t>10,46</t>
  </si>
  <si>
    <t>MONTAGEM DE ARMADURA DE ESTACAS, DIÂMETRO = 32,0 MM. AF_09/2021_PE</t>
  </si>
  <si>
    <t>11,40</t>
  </si>
  <si>
    <t>MONTAGEM DE ARMADURA TRANSVERSAL DE ESTACAS DE SEÇÃO CIRCULAR, DIÂMETRO = 5,0 MM. AF_09/2021_PS</t>
  </si>
  <si>
    <t>15,54</t>
  </si>
  <si>
    <t>MONTAGEM DE ARMADURA TRANSVERSAL DE ESTACAS DE SEÇÃO CIRCULAR, DIÂMETRO = 6,30 MM. AF_09/2021_PS</t>
  </si>
  <si>
    <t>14,07</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</si>
  <si>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</si>
  <si>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</si>
  <si>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</si>
  <si>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20,96</t>
  </si>
  <si>
    <t>ARMAÇÃO DE ESCADA, DE UMA ESTRUTURA CONVENCIONAL DE CONCRETO ARMADO UTILIZANDO AÇO CA-50 DE 6,3 MM - MONTAGEM. AF_11/2020</t>
  </si>
  <si>
    <t>19,32</t>
  </si>
  <si>
    <t>ARMAÇÃO DE ESCADA, DE UMA ESTRUTURA CONVENCIONAL DE CONCRETO ARMADO UTILIZANDO AÇO CA-50 DE 8,0 MM - MONTAGEM. AF_11/2020</t>
  </si>
  <si>
    <t>15,97</t>
  </si>
  <si>
    <t>ARMAÇÃO DE ESCADA, DE UMA ESTRUTURA CONVENCIONAL DE CONCRETO ARMADO UTILIZANDO AÇO CA-50 DE 10,0 MM - MONTAGEM. AF_11/2020</t>
  </si>
  <si>
    <t>12,96</t>
  </si>
  <si>
    <t>ARMAÇÃO DE ESCADA, DE UMA ESTRUTURA CONVENCIONAL DE CONCRETO ARMADO UTILIZANDO AÇO CA-50 DE 12,5 MM - MONTAGEM. AF_11/2020</t>
  </si>
  <si>
    <t>10,14</t>
  </si>
  <si>
    <t>ARMAÇÃO DE ESCADA, DE UMA ESTRUTURA CONVENCIONAL DE CONCRETO ARMADO UTILIZANDO AÇO CA-50 DE 16,0 MM - MONTAGEM. AF_11/2020</t>
  </si>
  <si>
    <t>ARMAÇÃO DE BLOCO, VIGA BALDRAME OU SAPATA UTILIZANDO AÇO CA-50 DE 6,3 MM - MONTAGEM. AF_06/2017</t>
  </si>
  <si>
    <t>15,89</t>
  </si>
  <si>
    <t>ARMAÇÃO DE BLOCO, VIGA BALDRAME OU SAPATA UTILIZANDO AÇO CA-50 DE 8 MM - MONTAGEM. AF_06/2017</t>
  </si>
  <si>
    <t>14,73</t>
  </si>
  <si>
    <t>ARMAÇÃO DE BLOCO, VIGA BALDRAME OU SAPATA UTILIZANDO AÇO CA-50 DE 10 MM - MONTAGEM. AF_06/2017</t>
  </si>
  <si>
    <t>13,10</t>
  </si>
  <si>
    <t>ARMAÇÃO DE BLOCO, VIGA BALDRAME OU SAPATA UTILIZANDO AÇO CA-50 DE 12,5 MM - MONTAGEM. AF_06/2017</t>
  </si>
  <si>
    <t>11,05</t>
  </si>
  <si>
    <t>ARMAÇÃO DE BLOCO, VIGA BALDRAME OU SAPATA UTILIZANDO AÇO CA-50 DE 16 MM - MONTAGEM. AF_06/2017</t>
  </si>
  <si>
    <t>10,42</t>
  </si>
  <si>
    <t>ARMAÇÃO DE BLOCO, VIGA BALDRAME OU SAPATA UTILIZANDO AÇO CA-50 DE 20 MM - MONTAGEM. AF_06/2017</t>
  </si>
  <si>
    <t>11,49</t>
  </si>
  <si>
    <t>ARMAÇÃO DE BLOCO, VIGA BALDRAME OU SAPATA UTILIZANDO AÇO CA-50 DE 25 MM - MONTAGEM. AF_06/2017</t>
  </si>
  <si>
    <t>11,16</t>
  </si>
  <si>
    <t>ARMAÇÃO DO SISTEMA DE PAREDES DE CONCRETO, EXECUTADA COMO ARMADURA POSITIVA DE LAJES, TELA Q-159. AF_06/2019</t>
  </si>
  <si>
    <t>13,42</t>
  </si>
  <si>
    <t>ARMAÇÃO DO SISTEMA DE PAREDES DE CONCRETO, EXECUTADA COMO ARMADURA POSITIVA DE LAJES, TELA Q-196. AF_06/2019</t>
  </si>
  <si>
    <t>13,39</t>
  </si>
  <si>
    <t>ARMAÇÃO DO SISTEMA DE PAREDES DE CONCRETO, EXECUTADA COMO REFORÇO, VERGALHÃO DE 5,0 MM DE DIÂMETRO. AF_06/2019</t>
  </si>
  <si>
    <t>12,15</t>
  </si>
  <si>
    <t>ARMAÇÃO DO SISTEMA DE PAREDES DE CONCRETO, EXECUTADA COMO REFORÇO, VERGALHÃO DE 12,5 MM DE DIÂMETRO. AF_06/2019</t>
  </si>
  <si>
    <t>ARMAÇÃO DE CINTA DE ALVENARIA ESTRUTURAL; DIÂMETRO DE 12,5 MM. AF_09/2021</t>
  </si>
  <si>
    <t>8,53</t>
  </si>
  <si>
    <t>ARMAÇÃO VERTICAL DE ALVENARIA ESTRUTURAL; DIÂMETRO DE 16,0 MM. AF_09/2021</t>
  </si>
  <si>
    <t>ARMAÇÃO DE VERGA E CONTRAVERGA DE ALVENARIA ESTRUTURAL; DIÂMETRO DE 16,0 MM. AF_09/2021</t>
  </si>
  <si>
    <t>9,03</t>
  </si>
  <si>
    <t>ARMAÇÃO DE CINTA DE ALVENARIA ESTRUTURAL; DIÂMETRO DE 16,0 MM. AF_09/2021</t>
  </si>
  <si>
    <t>8,10</t>
  </si>
  <si>
    <t>ARMAÇÃO DE VERGA E CONTRAVERGA DE ALVENARIA ESTRUTURAL; DIÂMETRO DE 12,5 MM. AF_09/2021</t>
  </si>
  <si>
    <t>10,08</t>
  </si>
  <si>
    <t>ARMAÇÃO DE ESTRUTURAS DIVERSAS DE CONCRETO ARMADO, EXCETO VIGAS, PILARES, LAJES E FUNDAÇÕES, UTILIZANDO AÇO CA-50 DE 32,0 MM - MONTAGEM. AF_06/2022</t>
  </si>
  <si>
    <t>11,56</t>
  </si>
  <si>
    <t>ARMAÇÃO DE PILAR OU VIGA DE ESTRUTURA CONVENCIONAL DE CONCRETO ARMADO UTILIZANDO AÇO CA-50 DE 32,0 MM. AF_06/2022</t>
  </si>
  <si>
    <t>11,57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</si>
  <si>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</si>
  <si>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</si>
  <si>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11,04</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</si>
  <si>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</si>
  <si>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</si>
  <si>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15,67</t>
  </si>
  <si>
    <t>ARMAÇÃO DE PILAR OU VIGA DE ESTRUTURA DE CONCRETO ARMADO EMBUTIDA EM ALVENARIA DE VEDAÇÃO UTILIZANDO AÇO CA-50 DE 6,3 MM - MONTAGEM. AF_06/2022</t>
  </si>
  <si>
    <t>17,51</t>
  </si>
  <si>
    <t>ARMAÇÃO DE PILAR OU VIGA DE ESTRUTURA DE CONCRETO ARMADO EMBUTIDA EM ALVENARIA DE VEDAÇÃO UTILIZANDO AÇO CA-60 DE 5,0 MM - MONTAGEM. AF_06/2022</t>
  </si>
  <si>
    <t>GRAUTEAMENTO VERTICAL EM ALVENARIA ESTRUTURAL. AF_09/2021</t>
  </si>
  <si>
    <t>977,55</t>
  </si>
  <si>
    <t>GRAUTEAMENTO DE CINTA INTERMEDIÁRIA OU DE CONTRAVERGA EM ALVENARIA ESTRUTURAL. AF_09/2021</t>
  </si>
  <si>
    <t>852,38</t>
  </si>
  <si>
    <t>GRAUTEAMENTO DE CINTA SUPERIOR OU DE VERGA EM ALVENARIA ESTRUTURAL. AF_09/2021</t>
  </si>
  <si>
    <t>945,54</t>
  </si>
  <si>
    <t>GRAUTE FGK=15 MPA; TRAÇO 1:0,04:2,2:2,5 (EM MASSA SECA DE CIMENTO/CAL/AREIA GROSSA/BRITA 0) - PREPARO MECÂNICO COM BETONEIRA 400 L. AF_09/2021</t>
  </si>
  <si>
    <t>508,39</t>
  </si>
  <si>
    <t>GRAUTE FGK=20 MPA; TRAÇO 1:0,04:1,8:2,1 (EM MASSA SECA DE CIMENTO/ CAL/ AREIA GROSSA/ BRITA 0) - PREPARO MECÂNICO COM BETONEIRA 400 L. AF_09/2021</t>
  </si>
  <si>
    <t>562,40</t>
  </si>
  <si>
    <t>GRAUTE FGK=25 MPA; TRAÇO 1:0,02:1,3:1,6 (EM MASSA SECA DE CIMENTO/ CAL/ AREIA GROSSA/ BRITA 0) - PREPARO MECÂNICO COM BETONEIRA 400 L. AF_09/2021</t>
  </si>
  <si>
    <t>626,22</t>
  </si>
  <si>
    <t>GRAUTE FGK=30 MPA; TRAÇO 1:0,02:0,9:1,2 (EM MASSA SECA DE CIMENTO/ CAL/ AREIA GROSSA/ BRITA 0) - PREPARO MECÂNICO COM BETONEIRA 400 L. AF_09/2021</t>
  </si>
  <si>
    <t>732,06</t>
  </si>
  <si>
    <t>GRAUTE FGK=15 MPA; TRAÇO 1:2,2:2,5:0,3 (EM MASSA SECA DE CIMENTO/ AREIA GROSSA/ BRITA 0/ ADITIVO) - PREPARO MECÂNICO COM BETONEIRA 400 L. AF_09/2021</t>
  </si>
  <si>
    <t>497,73</t>
  </si>
  <si>
    <t>GRAUTE FGK=20 MPA; TRAÇO 1:1,8:2,1:0,4 (EM MASSA SECA DE CIMENTO/ AREIA GROSSA/ BRITA 0/ ADITIVO) - PREPARO MECÂNICO COM BETONEIRA 400 L. AF_09/2021</t>
  </si>
  <si>
    <t>551,63</t>
  </si>
  <si>
    <t>GRAUTE FGK=25 MPA; TRAÇO 1:1,3:1,6:0,4 (EM MASSA SECA DE CIMENTO/ AREIA GROSSA/ BRITA 0/ ADITIVO) - PREPARO MECÂNICO COM BETONEIRA 400 L. AF_09/2021</t>
  </si>
  <si>
    <t>619,33</t>
  </si>
  <si>
    <t>GRAUTE FGK=30 MPA; TRAÇO 1:0,9:1,2:0,6 (EM MASSA SECA DE CIMENTO/ AREIA GROSSA/ BRITA 0/ ADITIVO) - PREPARO MECÂNICO COM BETONEIRA 400 L. AF_09/2021</t>
  </si>
  <si>
    <t>730,02</t>
  </si>
  <si>
    <t>CONCRETO MAGRO PARA LASTRO, TRAÇO 1:4,5:4,5 (EM MASSA SECA DE CIMENTO/ AREIA MÉDIA/ BRITA 1) - PREPARO MECÂNICO COM BETONEIRA 400 L. AF_05/2021</t>
  </si>
  <si>
    <t>384,78</t>
  </si>
  <si>
    <t>CONCRETO FCK = 15MPA, TRAÇO 1:3,4:3,5 (EM MASSA SECA DE CIMENTO/ AREIA MÉDIA/ BRITA 1) - PREPARO MECÂNICO COM BETONEIRA 400 L. AF_05/2021</t>
  </si>
  <si>
    <t>429,76</t>
  </si>
  <si>
    <t>CONCRETO FCK = 20MPA, TRAÇO 1:2,7:3 (EM MASSA SECA DE CIMENTO/ AREIA MÉDIA/ BRITA 1) - PREPARO MECÂNICO COM BETONEIRA 400 L. AF_05/2021</t>
  </si>
  <si>
    <t>471,63</t>
  </si>
  <si>
    <t>CONCRETO FCK = 25MPA, TRAÇO 1:2,3:2,7 (EM MASSA SECA DE CIMENTO/ AREIA MÉDIA/ BRITA 1) - PREPARO MECÂNICO COM BETONEIRA 400 L. AF_05/2021</t>
  </si>
  <si>
    <t>492,81</t>
  </si>
  <si>
    <t>CONCRETO FCK = 30MPA, TRAÇO 1:2,1:2,5 (EM MASSA SECA DE CIMENTO/ AREIA MÉDIA/ BRITA 1) - PREPARO MECÂNICO COM BETONEIRA 400 L. AF_05/2021</t>
  </si>
  <si>
    <t>510,72</t>
  </si>
  <si>
    <t>CONCRETO FCK = 40MPA, TRAÇO 1:1,6:1,9 (EM MASSA SECA DE CIMENTO/ AREIA MÉDIA/ BRITA 1) - PREPARO MECÂNICO COM BETONEIRA 400 L. AF_05/2021</t>
  </si>
  <si>
    <t>585,55</t>
  </si>
  <si>
    <t>CONCRETO MAGRO PARA LASTRO, TRAÇO 1:4,5:4,5 (EM MASSA SECA DE CIMENTO/ AREIA MÉDIA/ BRITA 1) - PREPARO MECÂNICO COM BETONEIRA 600 L. AF_05/2021</t>
  </si>
  <si>
    <t>382,57</t>
  </si>
  <si>
    <t>CONCRETO FCK = 15MPA, TRAÇO 1:3,4:3,5 (EM MASSA SECA DE CIMENTO/ AREIA MÉDIA/ BRITA 1) - PREPARO MECÂNICO COM BETONEIRA 600 L. AF_05/2021</t>
  </si>
  <si>
    <t>424,64</t>
  </si>
  <si>
    <t>CONCRETO FCK = 20MPA, TRAÇO 1:2,7:3 (EM MASSA SECA DE CIMENTO/ AREIA MÉDIA/ BRITA 1) - PREPARO MECÂNICO COM BETONEIRA 600 L. AF_05/2021</t>
  </si>
  <si>
    <t>460,87</t>
  </si>
  <si>
    <t>CONCRETO FCK = 25MPA, TRAÇO 1:2,3:2,7 (EM MASSA SECA DE CIMENTO/ AREIA MÉDIA/ BRITA 1) - PREPARO MECÂNICO COM BETONEIRA 600 L. AF_05/2021</t>
  </si>
  <si>
    <t>487,77</t>
  </si>
  <si>
    <t>CONCRETO FCK = 30MPA, TRAÇO 1:2,1:2,5 (EM MASSA SECA DE CIMENTO/ AREIA MÉDIA/ BRITA 1) - PREPARO MECÂNICO COM BETONEIRA 600 L. AF_05/2021</t>
  </si>
  <si>
    <t>505,66</t>
  </si>
  <si>
    <t>CONCRETO FCK = 40MPA, TRAÇO 1:1,6:1,9 (EM MASSA SECA DE CIMENTO/ AREIA MÉDIA/ BRITA 1) - PREPARO MECÂNICO COM BETONEIRA 600 L. AF_05/2021</t>
  </si>
  <si>
    <t>578,99</t>
  </si>
  <si>
    <t>CONCRETO MAGRO PARA LASTRO, TRAÇO 1:4,5:4,5 (EM MASSA SECA DE CIMENTO/ AREIA MÉDIA/ BRITA 1) - PREPARO MANUAL. AF_05/2021</t>
  </si>
  <si>
    <t>430,38</t>
  </si>
  <si>
    <t>CONCRETO FCK = 15MPA, TRAÇO 1:3,4:3,5 (EM MASSA SECA DE CIMENTO/ AREIA MÉDIA/ BRITA 1) - PREPARO MANUAL. AF_05/2021</t>
  </si>
  <si>
    <t>470,68</t>
  </si>
  <si>
    <t>CONCRETAGEM DE BLOCOS DE COROAMENTO E VIGAS BALDRAME, FCK 30 MPA, COM USO DE JERICA  LANÇAMENTO, ADENSAMENTO E ACABAMENTO. AF_06/2017</t>
  </si>
  <si>
    <t>684,15</t>
  </si>
  <si>
    <t>CONCRETAGEM DE SAPATAS, FCK 30 MPA, COM USO DE JERICA  LANÇAMENTO, ADENSAMENTO E ACABAMENTO. AF_06/2017</t>
  </si>
  <si>
    <t>761,05</t>
  </si>
  <si>
    <t>CONCRETAGEM DE BLOCOS DE COROAMENTO E VIGAS BALDRAMES, FCK 30 MPA, COM USO DE BOMBA  LANÇAMENTO, ADENSAMENTO E ACABAMENTO. AF_06/2017</t>
  </si>
  <si>
    <t>744,86</t>
  </si>
  <si>
    <t>CONCRETAGEM DE SAPATAS, FCK 30 MPA, COM USO DE BOMBA  LANÇAMENTO, ADENSAMENTO E ACABAMENTO. AF_11/2016</t>
  </si>
  <si>
    <t>751,58</t>
  </si>
  <si>
    <t>CONCRETAGEM DE EDIFICAÇÕES (PAREDES E LAJES) FEITAS COM SISTEMA DE FÔRMAS MANUSEÁVEIS, COM CONCRETO USINADO AUTOADENSÁVEL FCK 25 MPA - LANÇAMENTO E ACABAMENTO. AF_10/2021</t>
  </si>
  <si>
    <t>723,31</t>
  </si>
  <si>
    <t>CONCRETAGEM DE LAJES EM EDIFICAÇÕES UNIFAMILIARES FEITAS COM SISTEMA DE FÔRMAS MANUSEÁVEIS, COM CONCRETO USINADO BOMBEÁVEL FCK 25 MPA - LANÇAMENTO, ADENSAMENTO E ACABAMENTO (EXCLUSIVE BOMBA LANÇA). AF_10/2021</t>
  </si>
  <si>
    <t>746,05</t>
  </si>
  <si>
    <t>CONCRETAGEM DE PAREDES EM EDIFICAÇÕES UNIFAMILIARES FEITAS COM SISTEMA DE FÔRMAS MANUSEÁVEIS, COM CONCRETO USINADO BOMBEÁVEL FCK 25 MPA - LANÇAMENTO, ADENSAMENTO E ACABAMENTO (EXCLUSIVE BOMBA LANÇA). AF_10/2021</t>
  </si>
  <si>
    <t>724,74</t>
  </si>
  <si>
    <t>CONCRETAGEM DE PLATIBANDA EM EDIFICAÇÕES UNIFAMILIARES FEITAS COM SISTEMA DE FÔRMAS MANUSEÁVEIS, COM CONCRETO USINADO BOMBEÁVEL FCK 25 MPA, - LANÇAMENTO, ADENSAMENTO E ACABAMENTO (EXCLUSIVE BOMBA LANÇA). AF_10/2021</t>
  </si>
  <si>
    <t>783,08</t>
  </si>
  <si>
    <t>CONCRETAGEM DE LAJES EM EDIFICAÇÕES MULTIFAMILIARES FEITAS COM SISTEMA DE FÔRMAS MANUSEÁVEIS, COM CONCRETO USINADO BOMBEÁVEL FCK 25 MPA - LANÇAMENTO, ADENSAMENTO E ACABAMENTO (EXCLUSIVE BOMBA LANÇA). AF_10/2021</t>
  </si>
  <si>
    <t>749,69</t>
  </si>
  <si>
    <t>CONCRETAGEM DE PAREDES EM EDIFICAÇÕES MULTIFAMILIARES FEITAS COM SISTEMA DE FÔRMAS MANUSEÁVEIS, COM CONCRETO USINADO BOMBEÁVEL FCK 25 MPA - LANÇAMENTO, ADENSAMENTO E ACABAMENTO (EXCLUSIVE BOMBA LANÇA). AF_10/2021</t>
  </si>
  <si>
    <t>727,25</t>
  </si>
  <si>
    <t>CONCRETAGEM DE PLATIBANDA EM EDIFICAÇÕES MULTIFAMILIARES FEITAS COM SISTEMA DE FÔRMAS MANUSEÁVEIS, COM CONCRETO USINADO BOMBEÁVEL FCK 25 MPA - LANÇAMENTO, ADENSAMENTO E ACABAMENTO (EXCLUSIVE BOMBA LANÇA). AF_10/2021</t>
  </si>
  <si>
    <t>802,11</t>
  </si>
  <si>
    <t>CONCRETAGEM DE PLATIBANDA EM EDIFICAÇÕES UNIFAMILIARES FEITAS COM SISTEMA DE FÔRMAS MANUSEÁVEIS, COM CONCRETO USINADO AUTOADENSÁVEL FCK 25 MPA - LANÇAMENTO E ACABAMENTO. AF_10/2021</t>
  </si>
  <si>
    <t>766,20</t>
  </si>
  <si>
    <t>CONCRETAGEM DE PLATIBANDA EM EDIFICAÇÕES MULTIFAMILIARES FEITAS COM SISTEMA DE FÔRMAS MANUSEÁVEIS, COM CONCRETO USINADO AUTOADENSÁVEL FCK 25 MPA - LANÇAMENTO E ACABAMENTO. AF_10/2021</t>
  </si>
  <si>
    <t>771,43</t>
  </si>
  <si>
    <t>CONCRETAGEM DE EDIFICAÇÕES (PAREDES E LAJES) FEITAS COM SISTEMA DE FÔRMAS MANUSEÁVEIS, COM CONCRETO USINADO BOMBEÁVEL FCK 25 MPA - LANÇAMENTO, ADENSAMENTO E ACABAMENTO (EXCLUSIVE BOMBA LANÇA). AF_10/2021</t>
  </si>
  <si>
    <t>734,09</t>
  </si>
  <si>
    <t>CONCRETO MAGRO PARA LASTRO, TRAÇO 1:4,5:4,5 (EM MASSA SECA DE CIMENTO/ AREIA MÉDIA/ SEIXO ROLADO) - PREPARO MECÂNICO COM BETONEIRA 400 L. AF_05/2021</t>
  </si>
  <si>
    <t>541,28</t>
  </si>
  <si>
    <t>CONCRETO FCK = 15MPA, TRAÇO 1:3,4:3,4 (EM MASSA SECA DE CIMENTO/ AREIA MÉDIA/ SEIXO ROLADO) - PREPARO MECÂNICO COM BETONEIRA 400 L. AF_05/2021</t>
  </si>
  <si>
    <t>582,74</t>
  </si>
  <si>
    <t>CONCRETO FCK = 20MPA, TRAÇO 1:2,6:2,9 (EM MASSA SECA DE CIMENTO/ AREIA MÉDIA/ SEIXO ROLADO) - PREPARO MECÂNICO COM BETONEIRA 400 L. AF_05/2021</t>
  </si>
  <si>
    <t>630,10</t>
  </si>
  <si>
    <t>CONCRETO FCK = 25MPA, TRAÇO 1:2,2:2,5 (EM MASSA SECA DE CIMENTO/ AREIA MÉDIA/ SEIXO ROLADO) - PREPARO MECÂNICO COM BETONEIRA 400 L. AF_05/2021</t>
  </si>
  <si>
    <t>651,52</t>
  </si>
  <si>
    <t>CONCRETO FCK = 30MPA, TRAÇO 1:1,9:2,3 (EM MASSA SECA DE CIMENTO/ AREIA MÉDIA/ SEIXO ROLADO) - PREPARO MECÂNICO COM BETONEIRA 400 L. AF_05/2021</t>
  </si>
  <si>
    <t>688,13</t>
  </si>
  <si>
    <t>CONCRETO FCK = 40MPA, TRAÇO 1:1,4:1,8 (EM MASSA SECA DE CIMENTO/ AREIA MÉDIA/ SEIXO ROLADO) - PREPARO MECÂNICO COM BETONEIRA 400 L. AF_05/2021</t>
  </si>
  <si>
    <t>744,58</t>
  </si>
  <si>
    <t>CONCRETO MAGRO PARA LASTRO, TRAÇO 1:4,5:4,5 (EM MASSA SECA DE CIMENTO/ AREIA MÉDIA/ SEIXO ROLADO) - PREPARO MECÂNICO COM BETONEIRA 600 L. AF_05/2021</t>
  </si>
  <si>
    <t>539,80</t>
  </si>
  <si>
    <t>CONCRETO FCK = 15MPA, TRAÇO 1:3,4:3,4 (EM MASSA SECA DE CIMENTO/ AREIA MÉDIA/ SEIXO ROLADO) - PREPARO MECÂNICO COM BETONEIRA 600 L. AF_05/2021</t>
  </si>
  <si>
    <t>578,15</t>
  </si>
  <si>
    <t>CONCRETO FCK = 20MPA, TRAÇO 1:2,6:2,9 (EM MASSA SECA DE CIMENTO/ AREIA MÉDIA/ SEIXO ROLADO) - PREPARO MECÂNICO COM BETONEIRA 600 L. AF_05/2021</t>
  </si>
  <si>
    <t>620,00</t>
  </si>
  <si>
    <t>CONCRETO FCK = 25MPA, TRAÇO 1:2,2:2,5 (EM MASSA SECA DE CIMENTO/ AREIA MÉDIA/ SEIXO ROLADO) - PREPARO MECÂNICO COM BETONEIRA 600 L. AF_05/2021</t>
  </si>
  <si>
    <t>650,31</t>
  </si>
  <si>
    <t>CONCRETO FCK = 30MPA, TRAÇO 1:1,9:2,3 (EM MASSA SECA DE CIMENTO/ AREIA MÉDIA/ SEIXO ROLADO) - PREPARO MECÂNICO COM BETONEIRA 600 L. AF_05/2021</t>
  </si>
  <si>
    <t>683,40</t>
  </si>
  <si>
    <t>CONCRETO FCK = 40MPA, TRAÇO 1:1,4:1,8 (EM MASSA SECA DE CIMENTO/ AREIA MÉDIA/ SEIXO ROLADO) - PREPARO MECÂNICO COM BETONEIRA 600 L. AF_05/2021</t>
  </si>
  <si>
    <t>744,96</t>
  </si>
  <si>
    <t>CONCRETO MAGRO PARA LASTRO, TRAÇO 1:4,5:4,5 (EM MASSA SECA DE CIMENTO/ AREIA MÉDIA/ SEIXO ROLADO) - PREPARO MANUAL. AF_05/2021</t>
  </si>
  <si>
    <t>590,43</t>
  </si>
  <si>
    <t>CONCRETO FCK = 15MPA, TRAÇO 1:3,4:3,4 (EM MASSA SECA DE CIMENTO/ AREIA MÉDIA/ SEIXO ROLADO) - PREPARO MANUAL. AF_05/2021</t>
  </si>
  <si>
    <t>624,99</t>
  </si>
  <si>
    <t>CONCRETO CICLÓPICO FCK = 15MPA, 30% PEDRA DE MÃO EM VOLUME REAL, INCLUSIVE LANÇAMENTO. AF_05/2021</t>
  </si>
  <si>
    <t>548,53</t>
  </si>
  <si>
    <t>CONCRETAGEM DE ESCADAS EM EDIFICAÇÕES MULTIFAMILIARES FEITAS COM SISTEMA DE FÔRMAS MANUSEÁVEIS - CONCRETO USINADO BOMBEÁVEL, FCK 25 MPA - LANÇAMENTO, ADENSAMENTO E ACABAMENTO (EXCLUSIVE BOMBA LANÇA). AF_10/2021</t>
  </si>
  <si>
    <t>770,02</t>
  </si>
  <si>
    <t>CONCRETAGEM DE ESCADAS EM EDIFICAÇÕES MULTIFAMILIARES FEITAS COM SISTEMA DE FÔRMAS MANUSEÁVEIS - CONCRETO USINADO AUTOADENSÁVEL, FCK 25 MPA - LANÇAMENTO, ADENSAMENTO E ACABAMENTO. AF_10/2021</t>
  </si>
  <si>
    <t>733,85</t>
  </si>
  <si>
    <t>CONCRETAGEM DE PILARES, FCK = 25 MPA,  COM USO DE BALDES - LANÇAMENTO, ADENSAMENTO E ACABAMENTO. AF_02/2022</t>
  </si>
  <si>
    <t>969,34</t>
  </si>
  <si>
    <t>LANÇAMENTO COM USO DE BALDES, ADENSAMENTO E ACABAMENTO DE CONCRETO EM ESTRUTURAS. AF_02/2022</t>
  </si>
  <si>
    <t>252,35</t>
  </si>
  <si>
    <t>CONCRETAGEM DE PILARES, FCK = 25 MPA, COM USO DE GRUA - LANÇAMENTO, ADENSAMENTO E ACABAMENTO. AF_02/2022</t>
  </si>
  <si>
    <t>757,91</t>
  </si>
  <si>
    <t>CONCRETAGEM DE PILARES, FCK = 25 MPA, COM USO DE BOMBA - LANÇAMENTO, ADENSAMENTO E ACABAMENTO. AF_02/2022_PS</t>
  </si>
  <si>
    <t>710,66</t>
  </si>
  <si>
    <t>LANÇAMENTO COM USO DE BOMBA, ADENSAMENTO E ACABAMENTO DE CONCRETO EM ESTRUTURAS. AF_02/2022</t>
  </si>
  <si>
    <t>34,93</t>
  </si>
  <si>
    <t>CONCRETAGEM DE VIGAS E LAJES, FCK=25 MPA, PARA LAJES PREMOLDADAS COM USO DE BOMBA - LANÇAMENTO, ADENSAMENTO E ACABAMENTO. AF_02/2022_PS</t>
  </si>
  <si>
    <t>729,03</t>
  </si>
  <si>
    <t>CONCRETAGEM DE VIGAS E LAJES, FCK=25 MPA, PARA LAJES MACIÇAS OU NERVURADAS COM USO DE BOMBA - LANÇAMENTO, ADENSAMENTO E ACABAMENTO. AF_02/2022_PS</t>
  </si>
  <si>
    <t>712,00</t>
  </si>
  <si>
    <t>CONCRETAGEM DE VIGAS E LAJES, FCK=25 MPA, PARA LAJES PREMOLDADAS COM JERICAS EM ELEVADOR DE CABO EM EDIFICAÇÃO DE MULTIPAVIMENTOS ATÉ 16 ANDARES - LANÇAMENTO, ADENSAMENTO E ACABAMENTO. AF_02/2022</t>
  </si>
  <si>
    <t>1.014,56</t>
  </si>
  <si>
    <t>CONCRETAGEM DE VIGAS E LAJES, FCK=25 MPA, PARA LAJES MACIÇAS OU NERVURADAS COM JERICAS EM ELEVADOR DE CABO EM EDIFICAÇÃO DE MULTIPAVIMENTOS ATÉ 16 ANDARES  - LANÇAMENTO, ADENSAMENTO E ACABAMENTO. AF_02/2022</t>
  </si>
  <si>
    <t>871,21</t>
  </si>
  <si>
    <t>CONCRETAGEM DE VIGAS E LAJES, FCK=25 MPA, PARA LAJES PREMOLDADAS COM JERICAS EM CREMALHEIRA EM EDIFICAÇÃO DE MULTIPAVIMENTOS ATÉ 16 ANDARES  - LANÇAMENTO, ADENSAMENTO E ACABAMENTO. AF_02/2022</t>
  </si>
  <si>
    <t>933,82</t>
  </si>
  <si>
    <t>CONCRETAGEM DE VIGAS E LAJES, FCK=25 MPA, PARA LAJES MACIÇAS OU NERVURADAS COM JERICAS EM CREMALHEIRA EM EDIFICAÇÃO DE MULTIPAVIMENTOS ATÉ 16 ANDARES - LANÇAMENTO, ADENSAMENTO E ACABAMENTO. AF_02/2022</t>
  </si>
  <si>
    <t>835,31</t>
  </si>
  <si>
    <t>CONCRETAGEM DE VIGAS E LAJES, FCK=25 MPA, PARA LAJES PREMOLDADAS COM GRUA DE CAÇAMBA DE 350 L EM EDIFICAÇÃO DE MULTIPAVIMENTOS ATÉ 16 ANDARES - LANÇAMENTO, ADENSAMENTO E ACABAMENTO. AF_02/2022</t>
  </si>
  <si>
    <t>880,03</t>
  </si>
  <si>
    <t>CONCRETAGEM DE VIGAS E LAJES, FCK=25 MPA, PARA LAJES MACIÇAS OU NERVURADAS COM GRUA DE CAÇAMBA DE 500 L EM EDIFICAÇÃO DE MULTIPAVIMENTOS ATÉ 16 ANDARES - LANÇAMENTO, ADENSAMENTO E ACABAMENTO. AF_02/2022</t>
  </si>
  <si>
    <t>781,12</t>
  </si>
  <si>
    <t>CONCRETAGEM DE VIGAS E LAJES, FCK=25 MPA, PARA QUALQUER TIPO DE LAJE COM BALDES EM EDIFICAÇÃO TÉRREA - LANÇAMENTO, ADENSAMENTO E ACABAMENTO. AF_02/2022</t>
  </si>
  <si>
    <t>983,56</t>
  </si>
  <si>
    <t>CONCRETAGEM DE VIGAS E LAJES, FCK=25 MPA, PARA QUALQUER TIPO DE LAJE COM BALDES EM EDIFICAÇÃO DE MULTIPAVIMENTOS ATÉ 04 ANDARES - LANÇAMENTO, ADENSAMENTO E ACABAMENTO. AF_02/2022</t>
  </si>
  <si>
    <t>1.227,67</t>
  </si>
  <si>
    <t>CONCRETAGEM DE RESERVATÓRIOS, FCK=25 MPA, COM USO DE BOMBA - LANÇAMENTO, ADENSAMENTO E ACABAMENTO. AF_02/2022_PS</t>
  </si>
  <si>
    <t>726,62</t>
  </si>
  <si>
    <t>CONCRETAGEM DE MURETAS, FCK=25 MPA, COM USO DE BOMBA - LANÇAMENTO, ADENSAMENTO E ACABAMENTO. AF_02/2022_PS</t>
  </si>
  <si>
    <t>715,97</t>
  </si>
  <si>
    <t>CONCRETAGEM DE ESCADAS, FCK=25 MPA, COM USO DE BOMBA - LANÇAMENTO, ADENSAMENTO E ACABAMENTO. AF_02/2022_PS</t>
  </si>
  <si>
    <t>769,77</t>
  </si>
  <si>
    <t>CONCRETAGEM DE PILARES, FCK=25 MPA, COM USO DE JERICAS EM ELEVADOR DE CABO - LANÇAMENTO, ADENSAMENTO E ACABAMENTO. AF_02/2022</t>
  </si>
  <si>
    <t>1.072,98</t>
  </si>
  <si>
    <t>CONCRETAGEM DE PILARES, FCK=25 MPA, COM USO DE JERICAS EM CREMALHEIRA - LANÇAMENTO, ADENSAMENTO E ACABAMENTO. AF_02/2022</t>
  </si>
  <si>
    <t>866,15</t>
  </si>
  <si>
    <t>LAJE PRÉ-MOLDADA UNIDIRECIONAL, BIAPOIADA, PARA PISO, ENCHIMENTO EM CERÂMICA, VIGOTA CONVENCIONAL, ALTURA TOTAL DA LAJE (ENCHIMENTO+CAPA) = (8+4). AF_11/2020</t>
  </si>
  <si>
    <t>232,32</t>
  </si>
  <si>
    <t>LAJE PRÉ-MOLDADA UNIDIRECIONAL, BIAPOIADA, PARA FORRO, ENCHIMENTO EM CERÂMICA, VIGOTA CONVENCIONAL, ALTURA TOTAL DA LAJE (ENCHIMENTO+CAPA) = (8+3). AF_11/2020</t>
  </si>
  <si>
    <t>218,60</t>
  </si>
  <si>
    <t>ALVENARIA DE EMBASAMENTO COM BLOCO ESTRUTURAL DE CONCRETO, DE 14X19X29CM E ARGAMASSA DE ASSENTAMENTO COM PREPARO EM BETONEIRA. AF_05/2020</t>
  </si>
  <si>
    <t>865,80</t>
  </si>
  <si>
    <t>ALVENARIA DE EMBASAMENTO COM BLOCO ESTRUTURAL DE CERÂMICA, DE 14X19X29CM E ARGAMASSA DE ASSENTAMENTO COM PREPARO EM BETONEIRA. AF_05/2020</t>
  </si>
  <si>
    <t>606,23</t>
  </si>
  <si>
    <t>TRATAMENTO DE JUNTA DE DILATAÇÃO, COM TARUGO DE POLIETILENO E SELANTE PU, INCLUSO PREENCHIMENTO COM ESPUMA EXPANSIVA PU. AF_06/2018</t>
  </si>
  <si>
    <t>95,54</t>
  </si>
  <si>
    <t>TRATAMENTO DE JUNTA DE DILATAÇÃO COM MANTA ASFÁLTICA ADERIDA COM MAÇARICO. AF_06/2018</t>
  </si>
  <si>
    <t>20,36</t>
  </si>
  <si>
    <t>TRATAMENTO DE JUNTA SERRADA, COM TARUGO DE POLIETILENO E SELANTE À BASE DE SILICONE. AF_06/2018</t>
  </si>
  <si>
    <t>42,28</t>
  </si>
  <si>
    <t>VERGA PRÉ-MOLDADA PARA JANELAS COM ATÉ 1,5 M DE VÃO. AF_03/2016</t>
  </si>
  <si>
    <t>61,25</t>
  </si>
  <si>
    <t>VERGA PRÉ-MOLDADA PARA JANELAS COM MAIS DE 1,5 M DE VÃO. AF_03/2016</t>
  </si>
  <si>
    <t>78,18</t>
  </si>
  <si>
    <t>VERGA PRÉ-MOLDADA PARA PORTAS COM ATÉ 1,5 M DE VÃO. AF_03/2016</t>
  </si>
  <si>
    <t>VERGA PRÉ-MOLDADA PARA PORTAS COM MAIS DE 1,5 M DE VÃO. AF_03/2016</t>
  </si>
  <si>
    <t>77,04</t>
  </si>
  <si>
    <t>VERGA MOLDADA IN LOCO EM CONCRETO PARA JANELAS COM ATÉ 1,5 M DE VÃO. AF_03/2016</t>
  </si>
  <si>
    <t>116,11</t>
  </si>
  <si>
    <t>VERGA MOLDADA IN LOCO EM CONCRETO PARA JANELAS COM MAIS DE 1,5 M DE VÃO. AF_03/2016</t>
  </si>
  <si>
    <t>132,65</t>
  </si>
  <si>
    <t>VERGA MOLDADA IN LOCO EM CONCRETO PARA PORTAS COM ATÉ 1,5 M DE VÃO. AF_03/2016</t>
  </si>
  <si>
    <t>106,77</t>
  </si>
  <si>
    <t>VERGA MOLDADA IN LOCO EM CONCRETO PARA PORTAS COM MAIS DE 1,5 M DE VÃO. AF_03/2016</t>
  </si>
  <si>
    <t>133,67</t>
  </si>
  <si>
    <t>VERGA MOLDADA IN LOCO COM UTILIZAÇÃO DE BLOCOS CANALETA PARA JANELAS COM ATÉ 1,5 M DE VÃO. AF_03/2016</t>
  </si>
  <si>
    <t>47,49</t>
  </si>
  <si>
    <t>VERGA MOLDADA IN LOCO COM UTILIZAÇÃO DE BLOCOS CANALETA PARA JANELAS COM MAIS DE 1,5 M DE VÃO. AF_03/2016</t>
  </si>
  <si>
    <t>49,19</t>
  </si>
  <si>
    <t>VERGA MOLDADA IN LOCO COM UTILIZAÇÃO DE BLOCOS CANALETA PARA PORTAS COM ATÉ 1,5 M DE VÃO. AF_03/2016</t>
  </si>
  <si>
    <t>53,06</t>
  </si>
  <si>
    <t>VERGA MOLDADA IN LOCO COM UTILIZAÇÃO DE BLOCOS CANALETA PARA PORTAS COM MAIS DE 1,5 M DE VÃO. AF_03/2016</t>
  </si>
  <si>
    <t>50,42</t>
  </si>
  <si>
    <t>CONTRAVERGA PRÉ-MOLDADA PARA VÃOS DE ATÉ 1,5 M DE COMPRIMENTO. AF_03/2016</t>
  </si>
  <si>
    <t>CONTRAVERGA PRÉ-MOLDADA PARA VÃOS DE MAIS DE 1,5 M DE COMPRIMENTO. AF_03/2016</t>
  </si>
  <si>
    <t>74,06</t>
  </si>
  <si>
    <t>CONTRAVERGA MOLDADA IN LOCO EM CONCRETO PARA VÃOS DE ATÉ 1,5 M DE COMPRIMENTO. AF_03/2016</t>
  </si>
  <si>
    <t>113,12</t>
  </si>
  <si>
    <t>CONTRAVERGA MOLDADA IN LOCO EM CONCRETO PARA VÃOS DE MAIS DE 1,5 M DE COMPRIMENTO. AF_03/2016</t>
  </si>
  <si>
    <t>127,64</t>
  </si>
  <si>
    <t>CONTRAVERGA MOLDADA IN LOCO COM UTILIZAÇÃO DE BLOCOS CANALETA PARA VÃOS DE ATÉ 1,5 M DE COMPRIMENTO. AF_03/2016</t>
  </si>
  <si>
    <t>39,07</t>
  </si>
  <si>
    <t>CONTRAVERGA MOLDADA IN LOCO COM UTILIZAÇÃO DE BLOCOS CANALETA PARA VÃOS DE MAIS DE 1,5 M DE COMPRIMENTO. AF_03/2016</t>
  </si>
  <si>
    <t>38,53</t>
  </si>
  <si>
    <t>FIXAÇÃO (ENCUNHAMENTO) DE ALVENARIA DE VEDAÇÃO COM ARGAMASSA APLICADA COM BISNAGA. AF_03/2016</t>
  </si>
  <si>
    <t>3,02</t>
  </si>
  <si>
    <t>FIXAÇÃO (ENCUNHAMENTO) DE ALVENARIA DE VEDAÇÃO COM ARGAMASSA APLICADA COM COLHER. AF_03/2016</t>
  </si>
  <si>
    <t>6,01</t>
  </si>
  <si>
    <t>FIXAÇÃO (ENCUNHAMENTO) DE ALVENARIA DE VEDAÇÃO COM TIJOLO MACIÇO. AF_03/2016</t>
  </si>
  <si>
    <t>24,67</t>
  </si>
  <si>
    <t>FIXAÇÃO (ENCUNHAMENTO) DE ALVENARIA DE VEDAÇÃO COM ESPUMA DE POLIURETANO EXPANSIVA. AF_03/2016</t>
  </si>
  <si>
    <t>16,10</t>
  </si>
  <si>
    <t>CINTA DE AMARRAÇÃO DE ALVENARIA MOLDADA IN LOCO EM CONCRETO. AF_03/2016</t>
  </si>
  <si>
    <t>77,68</t>
  </si>
  <si>
    <t>CINTA DE AMARRAÇÃO DE ALVENARIA MOLDADA IN LOCO COM UTILIZAÇÃO DE BLOCOS CANALETA. AF_03/2016</t>
  </si>
  <si>
    <t>37,28</t>
  </si>
  <si>
    <t>PEÇA RETANGULAR PRÉ-MOLDADA, VOLUME DE CONCRETO DE ATÉ 10 LITROS, TAXA DE AÇO APROXIMADA DE 30KG/M³. AF_01/2018</t>
  </si>
  <si>
    <t>3.092,97</t>
  </si>
  <si>
    <t>PEÇA RETANGULAR PRÉ-MOLDADA, VOLUME DE CONCRETO DE 10 A 30 LITROS, TAXA DE AÇO APROXIMADA DE 30KG/M³. AF_01/2018</t>
  </si>
  <si>
    <t>2.692,01</t>
  </si>
  <si>
    <t>PEÇA RETANGULAR PRÉ-MOLDADA, VOLUME DE CONCRETO DE 30 A 100 LITROS, TAXA DE AÇO APROXIMADA DE 30KG/M³. AF_01/2018</t>
  </si>
  <si>
    <t>2.239,41</t>
  </si>
  <si>
    <t>PEÇA RETANGULAR PRÉ-MOLDADA, VOLUME DE CONCRETO ACIMA DE 100 LITROS, TAXA DE AÇO APROXIMADA DE 30KG/M³. AF_01/2018</t>
  </si>
  <si>
    <t>1.408,53</t>
  </si>
  <si>
    <t>PEÇA RETANGULAR PRÉ-MOLDADA, VOLUME DE CONCRETO DE 30 A 70 LITROS , TAXA DE AÇO APROXIMADA DE 70KG/M³. AF_01/2018</t>
  </si>
  <si>
    <t>2.978,67</t>
  </si>
  <si>
    <t>PEÇA CIRCULAR PRÉ-MOLDADA, VOLUME DE CONCRETO DE 10 A 30 LITROS, TAXA DE FIBRA DE POLIPROPILENO APROXIMADA DE 6 KG/M³. AF_01/2018_PS</t>
  </si>
  <si>
    <t>4.670,99</t>
  </si>
  <si>
    <t>PEÇA CIRCULAR PRÉ-MOLDADA, VOLUME DE CONCRETO DE 30 A 100 LITROS, TAXA DE AÇO APROXIMADA DE 30KG/M³. AF_01/2018</t>
  </si>
  <si>
    <t>2.665,84</t>
  </si>
  <si>
    <t>PEÇA CIRCULAR PRÉ-MOLDADA, VOLUME DE CONCRETO ACIMA DE 100 LITROS, TAXA DE AÇO APROXIMADA DE 30KG/M³. AF_01/2018</t>
  </si>
  <si>
    <t>1.930,38</t>
  </si>
  <si>
    <t>CONTENÇÃO EM CORTINA COM ESTACAS ESPAÇADAS COM 30 CM DE DIÂMETRO E PROFUNDIDADE MENOR OU IGUAL A 10 M. AF_06/2018</t>
  </si>
  <si>
    <t>152,64</t>
  </si>
  <si>
    <t>CONTENÇÃO EM CORTINA COM ESTACAS ESPAÇADAS COM 30 CM DE DIÂMETRO E PROFUNDIDADE MAIOR QUE 10 M E MENOR OU IGUAL A 15 M. AF_06/2018</t>
  </si>
  <si>
    <t>122,45</t>
  </si>
  <si>
    <t>CONTENÇÃO EM CORTINA COM ESTACAS ESPAÇADAS COM 30 CM DE DIÂMETRO E PROFUNDIDADE MAIOR QUE 15 M. AF_06/2018</t>
  </si>
  <si>
    <t>114,10</t>
  </si>
  <si>
    <t>CONTENÇÃO EM CORTINA COM ESTACAS ESPAÇADAS COM 40 CM DE DIÂMETRO E PROFUNDIDADE MENOR OU IGUAL A 10 M. AF_06/2018</t>
  </si>
  <si>
    <t>156,18</t>
  </si>
  <si>
    <t>CONTENÇÃO EM CORTINA COM ESTACAS ESPAÇADAS COM 40 CM DE DIÂMETRO E PROFUNDIDADE MAIOR QUE 10 M E MENOR OU IGUAL A 15 M. AF_06/2018</t>
  </si>
  <si>
    <t>CONTENÇÃO EM CORTINA COM ESTACAS ESPAÇADAS COM 40 CM DE DIÂMETRO E PROFUNDIDADE MAIOR QUE 15 M. AF_06/2018</t>
  </si>
  <si>
    <t>137,08</t>
  </si>
  <si>
    <t>CONTENÇÃO EM CORTINA COM ESTACAS ESPAÇADAS COM 50 CM DE DIÂMETRO E PROFUNDIDADE MENOR OU IGUAL A 10 M. AF_06/2018</t>
  </si>
  <si>
    <t>178,75</t>
  </si>
  <si>
    <t>CONTENÇÃO EM CORTINA COM ESTACAS ESPAÇADAS COM 50 CM DE DIÂMETRO E PROFUNDIDADE MAIOR QUE 10 M E MENOR OU IGUAL A 15 M. AF_06/2018</t>
  </si>
  <si>
    <t>168,55</t>
  </si>
  <si>
    <t>CONTENÇÃO EM CORTINA COM ESTACAS ESPAÇADAS COM 50 CM DE DIÂMETRO E PROFUNDIDADE MAIOR QUE 15 M. AF_06/2018</t>
  </si>
  <si>
    <t>163,35</t>
  </si>
  <si>
    <t>CONTENÇÃO EM CORTINA COM ESTACAS ESPAÇADAS COM 60 CM DE DIÂMETRO E PROFUNDIDADE MENOR OU IGUAL A 10 M. AF_06/2018</t>
  </si>
  <si>
    <t>203,10</t>
  </si>
  <si>
    <t>CONTENÇÃO EM CORTINA COM ESTACAS ESPAÇADAS COM 60 CM DE DIÂMETRO E PROFUNDIDADE MAIOR QUE 10 M E MENOR OU IGUAL A 15 M. AF_06/2018</t>
  </si>
  <si>
    <t>194,46</t>
  </si>
  <si>
    <t>CONTENÇÃO EM CORTINA COM ESTACAS ESPAÇADAS COM 60 CM DE DIÂMETRO E PROFUNDIDADE MAIOR QUE 15 M. AF_06/2018</t>
  </si>
  <si>
    <t>EXECUÇÃO DE MURETA GUIA PARA CONTENÇÃO/ FUNDAÇÃO COM 30 CM DE ESPESSURA. AF_06/2018</t>
  </si>
  <si>
    <t>619,18</t>
  </si>
  <si>
    <t>EXECUÇÃO DE MURETA GUIA PARA CONTENÇÃO/ FUNDAÇÃO COM 40 CM DE ESPESSURA. AF_06/2018</t>
  </si>
  <si>
    <t>628,58</t>
  </si>
  <si>
    <t>EXECUÇÃO DE MURETA GUIA PARA CONTENÇÃO/ FUNDAÇÃO COM 50 CM DE ESPESSURA. AF_06/2018</t>
  </si>
  <si>
    <t>637,99</t>
  </si>
  <si>
    <t>EXECUÇÃO DE MURETA GUIA PARA CONTENÇÃO/ FUNDAÇÃO COM 60 CM DE ESPESSURA. AF_06/2018</t>
  </si>
  <si>
    <t>647,38</t>
  </si>
  <si>
    <t>EXECUÇÃO DE MURETA GUIA PARA CONTENÇÃO/ FUNDAÇÃO COM 80 CM DE ESPESSURA. AF_06/2018</t>
  </si>
  <si>
    <t>666,19</t>
  </si>
  <si>
    <t>SOLDA DE TOPO EM CHAPA/PERFIL/TUBO DE AÇO CHANFRADO, ESPESSURA=1/4''. AF_06/2018</t>
  </si>
  <si>
    <t>74,03</t>
  </si>
  <si>
    <t>SOLDA DE TOPO EM CHAPA/PERFIL/TUBO DE AÇO CHANFRADO, ESPESSURA=5/16''. AF_06/2018</t>
  </si>
  <si>
    <t>93,28</t>
  </si>
  <si>
    <t>117,02</t>
  </si>
  <si>
    <t>SOLDA DE TOPO EM CHAPA/PERFIL/TUBO DE AÇO CHANFRADO, ESPESSURA=1/2''. AF_06/2018</t>
  </si>
  <si>
    <t>179,18</t>
  </si>
  <si>
    <t>SOLDA DE TOPO EM CHAPA/PERFIL/TUBO DE AÇO CHANFRADO, ESPESSURA=5/8''. AF_06/2018</t>
  </si>
  <si>
    <t>254,69</t>
  </si>
  <si>
    <t>SOLDA DE TOPO EM CHAPA/PERFIL/TUBO DE AÇO CHANFRADO, ESPESSURA=3/4''. AF_06/2018</t>
  </si>
  <si>
    <t>349,13</t>
  </si>
  <si>
    <t>VIGA METÁLICA EM PERFIL LAMINADO OU SOLDADO EM AÇO ESTRUTURAL, COM CONEXÕES PARAFUSADAS, INCLUSOS MÃO DE OBRA, TRANSPORTE E IÇAMENTO UTILIZANDO GUINDASTE - FORNECIMENTO E INSTALAÇÃO. AF_01/2020_PSA</t>
  </si>
  <si>
    <t>17,47</t>
  </si>
  <si>
    <t>VIGA METÁLICA EM PERFIL LAMINADO OU SOLDADO EM AÇO ESTRUTURAL, COM CONEXÕES SOLDADAS, INCLUSOS MÃO DE OBRA, TRANSPORTE E IÇAMENTO UTILIZANDO GUINDASTE - FORNECIMENTO E INSTALAÇÃO. AF_01/2020_PA</t>
  </si>
  <si>
    <t>17,18</t>
  </si>
  <si>
    <t>PILAR METÁLICO PERFIL LAMINADO/SOLDADO EM AÇO ESTRUTURAL, COM CONEXÕES PARAFUSADAS, INCLUSOS MÃO DE OBRA, TRANSPORTE E IÇAMENTO UTILIZANDO GUINDASTE - FORNECIMENTO E INSTALAÇÃO. AF_01/2020_PSA</t>
  </si>
  <si>
    <t>16,94</t>
  </si>
  <si>
    <t>PILAR METÁLICO PERFIL LAMINADO OU SOLDADO EM AÇO ESTRUTURAL, COM CONEXÕES SOLDADAS, INCLUSOS MÃO DE OBRA, TRANSPORTE E IÇAMENTO UTILIZANDO GUINDASTE - FORNECIMENTO E INSTALAÇÃO. AF_01/2020_PA</t>
  </si>
  <si>
    <t>17,07</t>
  </si>
  <si>
    <t>CONTRAVENTAMENTO COM CANTONEIRAS DE AÇO, ABAS IGUAIS, COM CONEXÕES PARAFUSADAS, INCLUSOS MÃO DE OBRA, TRANSPORTE E IÇAMENTO UTILIZANDO TALHA MANUAL, PARA EDIFÍCIOS DE ATÉ 2 PAVIMENTOS - FORNECIMENTO E INSTALAÇÃO. AF_01/2020_PSA</t>
  </si>
  <si>
    <t>17,99</t>
  </si>
  <si>
    <t>CONTRAVENTAMENTO COM CANTONEIRAS DE AÇO, ABAS IGUAIS, COM CONEXÕES SOLDADAS, INCLUSOS MÃO DE OBRA, TRANSPORTE E IÇAMENTO UTILIZANDO TALHA MANUAL, PARA EDIFÍCIOS DE ATÉ 2 PAVIMENTOS - FORNECIMENTO E INSTALAÇÃO. AF_01/2020_PA</t>
  </si>
  <si>
    <t>16,96</t>
  </si>
  <si>
    <t>CONTRAVENTAMENTO COM CANTONEIRAS DE AÇO, ABAS IGUAIS, COM CONEXÕES PARAFUSADAS, INCLUSOS MÃO DE OBRA, TRANSPORTE E IÇAMENTO UTILIZANDO GUINDASTE, PARA EDIFÍCIOS DE 3 A 5 PAVIMENTOS - FORNECIMENTO E INSTALAÇÃO. AF_01/2020_PSA</t>
  </si>
  <si>
    <t>23,18</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</si>
  <si>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</si>
  <si>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</si>
  <si>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18,58</t>
  </si>
  <si>
    <t>CONTRAVENTAMENTO COM CANTONEIRAS DE AÇO, ABAS IGUAIS, COM CONEXÕES SOLDADAS, INCLUSOS MÃO DE OBRA, TRANSPORTE E IÇAMENTO UTILIZANDO GRUA, PARA EDIFÍCIOS DE 6 A 10 PAVIMENTOS - FORNECIMENTO E INSTALAÇÃO. AF_01/2020_PA</t>
  </si>
  <si>
    <t>17,46</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</si>
  <si>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</si>
  <si>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</si>
  <si>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13,04</t>
  </si>
  <si>
    <t>ESTRUTURA TRELIÇADA DE COBERTURA, TIPO FINK, COM LIGAÇÕES SOLDADAS, INCLUSOS PERFIS METÁLICOS, CHAPAS METÁLICAS, MÃO DE OBRA E TRANSPORTE COM GUINDASTE - FORNECIMENTO E INSTALAÇÃO. AF_01/2020_PSA</t>
  </si>
  <si>
    <t>15,12</t>
  </si>
  <si>
    <t>ESTRUTURA TRELIÇADA DE COBERTURA, TIPO ARCO, COM LIGAÇÕES PARAFUSADAS, INCLUSOS PERFIS METÁLICOS, CHAPAS METÁLICAS, MÃO DE OBRA E TRANSPORTE COM GUINDASTE - FORNECIMENTO E INSTALAÇÃO. AF_01/2020_PSA</t>
  </si>
  <si>
    <t>21,25</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</si>
  <si>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</si>
  <si>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</si>
  <si>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11,74</t>
  </si>
  <si>
    <t>FABRICAÇÃO, MONTAGEM E DESMONTAGEM DE FÔRMA PARA ESCADA HIDRÁULICA, EM CHAPA DE MADEIRA COMPENSADA RESINADA, E = 17 MM, 3 UTILIZAÇÕES. AF_08/2022</t>
  </si>
  <si>
    <t>76,66</t>
  </si>
  <si>
    <t>FABRICAÇÃO, MONTAGEM E DESMONTAGEM DE FÔRMA PARA BACIA DE DISSIPAÇÃO, EM MADEIRA SERRADA, E = 25 MM, 2 UTILIZAÇÕES. AF_08/2022</t>
  </si>
  <si>
    <t>57,19</t>
  </si>
  <si>
    <t>ARMAÇÃO DE DESCIDA DÁGUA UTILIZANDO AÇO CA-60 DE 5 MM - MONTAGEM. AF_08/2022</t>
  </si>
  <si>
    <t>15,70</t>
  </si>
  <si>
    <t>CONCRETAGEM DE DISSIPADOR DE ENERGIA, CONCRETO USINADO, FCK = 20 MPA, COM USO DE BOMBA - LANÇAMENTO, ADENSAMENTO E ACABAMENTO. AF_08/2022</t>
  </si>
  <si>
    <t>708,66</t>
  </si>
  <si>
    <t>PEDRA DE MÃO FIXADA COM CONCRETO PARA BACIA DE DISSIPAÇÃO, 40% DE CONCRETO EM VOLUME, FCK = 20 MPA, COM USO DE JERICA E PREPARO EM BETONEIRA DE 600 L - AREIA, BRITA E PEDRA DE MÃO COMERCIAIS - LANÇAMENTO, ADENSAMENTO E ACABAMENTO. AF_08/2022</t>
  </si>
  <si>
    <t>405,11</t>
  </si>
  <si>
    <t>PEDRA ARGAMASSADA COM CIMENTO E AREIA 1:3, 40% DE ARGAMASSA EM VOLUME - AREIA E PEDRA DE MÃO COMERCIAIS - FORNECIMENTO E ASSENTAMENTO. AF_08/2022</t>
  </si>
  <si>
    <t>481,19</t>
  </si>
  <si>
    <t>CONCRETAGEM DE DISSIPADOR DE ENERGIA, FCK = 20 MPA, COM USO DE JERICAS E PREPARO EM BETONEIRA DE 600 L - AREIA E BRITA COMERCIAIS - LANÇAMENTO, ADENSAMENTO E ACABAMENTO. AF_08/2022</t>
  </si>
  <si>
    <t>619,74</t>
  </si>
  <si>
    <t>ESCADA HIDRÁULICA, LARGURA ATÉ 1M, TIPO DESCIDA DÁGUA DE CORTE OU ATERRO EM DEGRAUS (DCD 02, 04 E DAD 02), EM CONCRETO USINADO, FCK = 20 MPA, LANÇADO COM BOMBA, INCLUINDO ARMAÇÃO, MATERIAIS E FÔRMAS (3 UTILIZAÇÕES). AF_08/2022</t>
  </si>
  <si>
    <t>1.674,49</t>
  </si>
  <si>
    <t>ESCADA HIDRÁULICA, LARGURA DE 1 A 4,1 M, TIPO DESCIDA DÁGUA DE ATERRO EM DEGRAUS (DAD 04, 06, 08, 10, 12, 14, 16, 18), EM CONCRETO USINADO, FCK = 20 MPA, LANÇADO COM BOMBA, INCLUINDO ARMAÇÃO, MATERIAIS E FÔRMAS (3 UTILIZAÇÕES). AF_08/2022</t>
  </si>
  <si>
    <t>1.374,17</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</si>
  <si>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</si>
  <si>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</si>
  <si>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1.191,70</t>
  </si>
  <si>
    <t>BACIA DE DISSIPAÇÃO, LARGURA ATÉ 1 M, TIPO BACIA EM PEDRA DE MÃO FIXADA COM CONCRETO (DEB 01, 02), COM PREPARO MANUAL, FCK = 20 MPA, LANÇADO MANUALMENTE, INCLUINDO MATERIAIS E FÔRMAS (2 UTILIZAÇÕES). AF_08/2022</t>
  </si>
  <si>
    <t>739,93</t>
  </si>
  <si>
    <t>BACIA DE DISSIPAÇÃO, LARGURA DE 1 A 4 M, TIPO BACIA EM PEDRA DE MÃO FIXADA COM CONCRETO (DEB 03, 04, 05, 06), COM PREPARO MANUAL, FCK = 20 MPA, LANÇADO MANUALMENTE, INCLUINDO MATERIAIS E FÔRMAS (2 UTILIZAÇÕES). AF_08/2022</t>
  </si>
  <si>
    <t>545,45</t>
  </si>
  <si>
    <t>BACIA DE DISSIPAÇÃO, LARGURA DE 4 A 9,2 M, TIPO BACIA EM PEDRA DE MÃO FIXADA COM CONCRETO (DEB 07, 08, 09, 10, 11, 12, 13), COM PREPARO MANUAL, FCK = 20 MPA, LANÇADO MANUALMENTE, INCLUINDO MATERIAIS E FÔRMAS (2 UTILIZAÇÕES). AF_08/2022</t>
  </si>
  <si>
    <t>516,94</t>
  </si>
  <si>
    <t>DESCIDA D'ÁGUA RÁPIDA (DAR 03), EM CONCRETO USINADO, FCK = 20 MPA, LANÇADO COM BOMBA, INCLUINDO ARMAÇÃO, MATERIAIS E FÔRMAS (2 UTILIZAÇÕES). AF_08/2022</t>
  </si>
  <si>
    <t>1.562,59</t>
  </si>
  <si>
    <t>COMPOSIÇÃO PARAMÉTRICA PARA FORNECIMENTO E MONTAGEM DE ESTRUTURA METÁLICA PARA ESTRUTURA PRINCIPAL DE EDIFICAÇÕES (PILARES, VIGAS E CONTRAVENTAMENTO). AF_11/2022</t>
  </si>
  <si>
    <t>30,60</t>
  </si>
  <si>
    <t>COMPOSIÇÃO PARAMÉTRICA PARA FORNECIMENTO E MONTAGEM DE ESTRUTURA METÁLICA PARA COBERTURA DE EDIFICAÇÕES COM ESTRUTURA DE APOIO. AF_11/2022</t>
  </si>
  <si>
    <t>40,62</t>
  </si>
  <si>
    <t>COMPOSIÇÃO PARAMÉTRICA PARA FORNECIMENTO E MONTAGEM DE ESTRUTURA METÁLICA PARA GALPÕES SEM PONTE ROLANTE. AF_11/2022</t>
  </si>
  <si>
    <t>55,42</t>
  </si>
  <si>
    <t>COMPOSIÇÃO PARAMÉTRICA PARA FORNECIMENTO E MONTAGEM DE ESTRUTURA METÁLICA PARA GALPÕES COM PONTE ROLANTE. AF_11/2022</t>
  </si>
  <si>
    <t>57,55</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</si>
  <si>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</si>
  <si>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</si>
  <si>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28,35</t>
  </si>
  <si>
    <t>COMPOSIÇÃO PARAMÉTRICA PARA FORNECIMENTO E MONTAGEM DE ESTRUTURA METÁLICA PARA COBERTURA DE GALPÕES COM ESTRUTURA DE APOIO EM TRELIÇA TIPO ARCO. AF_11/2022</t>
  </si>
  <si>
    <t>42,17</t>
  </si>
  <si>
    <t>COMPOSIÇÃO PARAMÉTRICA PARA EXECUÇÃO DE ESTRUTURAS DE CONCRETO ARMADO CONVENCIONAL, PARA EDIFICAÇÃO HABITACIONAL MULTIFAMILIAR (PRÉDIO), ATÉ 4 PAVIMENTOS, FCK = 25 MPA. AF_11/2022</t>
  </si>
  <si>
    <t>2.217,00</t>
  </si>
  <si>
    <t>COMPOSIÇÃO PARAMÉTRICA PARA EXECUÇÃO DE ESTRUTURAS DE CONCRETO ARMADO, PARA EDIFICAÇÃO HABITACIONAL UNIFAMILIAR COM DOIS PAVIMENTOS (CASA ISOLADA), FCK = 25 MPA. AF_11/2022</t>
  </si>
  <si>
    <t>3.652,71</t>
  </si>
  <si>
    <t>COMPOSIÇÃO PARAMÉTRICA EXECUÇÃO DE ESTRUTURAS DE CONCRETO ARMADO, PARA EDIFICAÇÃO HABITACIONAL UNIFAMILIAR COM DOIS PAVIMENTOS (CASA EM EMPREENDIMENTOS), FCK = 25 MPA. AF_11/2022</t>
  </si>
  <si>
    <t>2.918,00</t>
  </si>
  <si>
    <t>COMPOSIÇÃO PARAMÉTRICA PARA EXECUÇÃO DE ESTRUTURAS DE CONCRETO ARMADO, PARA EDIFICAÇÃO HABITACIONAL UNIFAMILIAR TÉRREA (CASA ISOLADA), FCK = 25 MPA. AF_11/2022</t>
  </si>
  <si>
    <t>3.130,00</t>
  </si>
  <si>
    <t>COMPOSIÇÃO PARAMÉTRICA PARA EXECUÇÃO DE ESTRUTURAS DE CONCRETO ARMADO, PARA EDIFICAÇÃO HABITACIONAL UNIFAMILIAR TÉRREA (CASA EM EMPREENDIMENTOS), FCK = 25 MPA. AF_11/2022</t>
  </si>
  <si>
    <t>2.574,22</t>
  </si>
  <si>
    <t>COMPOSIÇÃO PARAMÉTRICA PARA EXECUÇÃO DE ESTRUTURAS DE CONCRETO ARMADO, PARA EDIFICAÇÃO INSTITUCIONAL TÉRREA, FCK = 25 MPA. AF_11/2022</t>
  </si>
  <si>
    <t>2.519,48</t>
  </si>
  <si>
    <t>COMPOSIÇÃO PARAMÉTRICA PARA EXECUÇÃO DE ESCADA EM CONCRETO ARMADO, MOLDADA IN LOCO, FCK = 25 MPA. AF_11/2022</t>
  </si>
  <si>
    <t>3.718,93</t>
  </si>
  <si>
    <t>COMPOSIÇÃO PARAMÉTRICA PARA EXECUÇÃO DE ESTRUTURAS DE CONCRETO ARMADO CONVENCIONAL, PARA EDIFICAÇÃO HABITACIONAL MULTIFAMILIAR (PRÉDIO), DE 5 A 8 PAVIMENTOS, FCK = 25 MPA. AF_11/2022</t>
  </si>
  <si>
    <t>2.447,13</t>
  </si>
  <si>
    <t>IMPERMEABILIZAÇÃO DE PISO COM ARGAMASSA DE CIMENTO E AREIA, COM ADITIVO IMPERMEABILIZANTE, E = 2CM. AF_06/2018</t>
  </si>
  <si>
    <t>45,84</t>
  </si>
  <si>
    <t>IMPERMEABILIZAÇÃO DE PAREDES COM ARGAMASSA DE CIMENTO E AREIA, COM ADITIVO IMPERMEABILIZANTE, E = 2CM. AF_06/2018</t>
  </si>
  <si>
    <t>40,67</t>
  </si>
  <si>
    <t>IMPERMEABILIZAÇÃO DE FLOREIRA OU VIGA BALDRAME COM ARGAMASSA DE CIMENTO E AREIA, COM ADITIVO IMPERMEABILIZANTE, E = 2 CM. AF_06/2018</t>
  </si>
  <si>
    <t>40,70</t>
  </si>
  <si>
    <t>IMPERMEABILIZAÇÃO DE SUPERFÍCIE COM ARGAMASSA POLIMÉRICA / MEMBRANA ACRÍLICA, 3 DEMÃOS. AF_06/2018</t>
  </si>
  <si>
    <t>24,11</t>
  </si>
  <si>
    <t>IMPERMEABILIZAÇÃO DE SUPERFÍCIE COM ARGAMASSA POLIMÉRICA / MEMBRANA ACRÍLICA, 4 DEMÃOS, REFORÇADA COM VÉU DE POLIÉSTER (MAV). AF_06/2018</t>
  </si>
  <si>
    <t>45,73</t>
  </si>
  <si>
    <t>TRATAMENTO DE RALO OU PONTO EMERGENTE COM ARGAMASSA POLIMÉRICA / MEMBRANA ACRÍLICA REFORÇADO COM VÉU DE POLIÉSTER (MAV). AF_06/2018</t>
  </si>
  <si>
    <t>7,01</t>
  </si>
  <si>
    <t>TRATAMENTO DE RODAPÉ COM VÉU DE POLIÉSTER. AF_06/2018</t>
  </si>
  <si>
    <t>4,28</t>
  </si>
  <si>
    <t>IMPERMEABILIZAÇÃO DE SUPERFÍCIE COM MANTA ASFÁLTICA, UMA CAMADA, INCLUSIVE APLICAÇÃO DE PRIMER ASFÁLTICO, E=3MM. AF_06/2018</t>
  </si>
  <si>
    <t>96,17</t>
  </si>
  <si>
    <t>IMPERMEABILIZAÇÃO DE SUPERFÍCIE COM MANTA ASFÁLTICA, DUAS CAMADAS, INCLUSIVE APLICAÇÃO DE PRIMER ASFÁLTICO, E=3MM E E=4MM. AF_06/2018</t>
  </si>
  <si>
    <t>180,04</t>
  </si>
  <si>
    <t>IMPERMEABILIZAÇÃO DE SUPERFÍCIE COM MEMBRANA À BASE DE POLIURETANO, 2 DEMÃOS. AF_06/2018</t>
  </si>
  <si>
    <t>IMPERMEABILIZAÇÃO DE SUPERFÍCIE COM MEMBRANA À BASE DE RESINA ACRÍLICA, 3 DEMÃOS. AF_06/2018</t>
  </si>
  <si>
    <t>40,20</t>
  </si>
  <si>
    <t>IMPERMEABILIZAÇÃO DE SUPERFÍCIE COM EMULSÃO ASFÁLTICA, 2 DEMÃOS AF_06/2018</t>
  </si>
  <si>
    <t>40,04</t>
  </si>
  <si>
    <t>PROTEÇÃO MECÂNICA DE SUPERFÍCIE HORIZONTAL COM ARGAMASSA DE CIMENTO E AREIA, TRAÇO 1:3, E=2CM. AF_06/2018</t>
  </si>
  <si>
    <t>32,97</t>
  </si>
  <si>
    <t>PROTEÇÃO MECÂNICA DE SUPERFÍCIE VERTICAL COM ARGAMASSA DE CIMENTO E AREIA, TRAÇO 1:3, E=2CM. AF_06/2018</t>
  </si>
  <si>
    <t>45,17</t>
  </si>
  <si>
    <t>PROTEÇÃO MECÂNICA DE SUPERFICIE HORIZONTAL COM ARGAMASSA DE CIMENTO E AREIA, TRAÇO 1:3, E=3CM. AF_06/2018</t>
  </si>
  <si>
    <t>47,36</t>
  </si>
  <si>
    <t>PROTEÇÃO MECÂNICA DE SUPERFÍCIE VERTICAL COM ARGAMASSA DE CIMENTO E AREIA, TRAÇO 1:3, E=3CM. AF_06/2018</t>
  </si>
  <si>
    <t>59,56</t>
  </si>
  <si>
    <t>PROTEÇÃO MECÂNICA DE SUPERFICIE HORIZONTAL COM ARGAMASSA DE CIMENTO E AREIA, TRAÇO 1:3, E=4CM. AF_06/2018</t>
  </si>
  <si>
    <t>61,02</t>
  </si>
  <si>
    <t>PROTEÇÃO MECÂNICA DE SUPERFÍCIE VERTICAL COM ARGAMASSA DE CIMENTO E AREIA, TRAÇO 1:3, E=4CM. AF_06/2018</t>
  </si>
  <si>
    <t>73,20</t>
  </si>
  <si>
    <t>PROTEÇÃO MECÂNICA DE SUPERFICIE HORIZONTAL COM ARGAMASSA DE CIMENTO E AREIA, TRAÇO 1:3, E=5CM. AF_06/2018</t>
  </si>
  <si>
    <t>75,39</t>
  </si>
  <si>
    <t>PROTEÇÃO MECÂNICA DE SUPERFÍCIE VERTICAL COM ARGAMASSA DE CIMENTO E AREIA, TRAÇO 1:3, E=5CM. AF_06/2018</t>
  </si>
  <si>
    <t>87,61</t>
  </si>
  <si>
    <t>PROTEÇÃO MECÂNICA DE SUPERFICIE HORIZONTAL COM CONCRETO 15 MPA, E=4CM. AF_06/2018</t>
  </si>
  <si>
    <t>43,09</t>
  </si>
  <si>
    <t>PROTEÇÃO MECÂNICA DE SUPERFICIE HORIZONTAL COM CONCRETO 15 MPA, E=5CM. AF_06/2018</t>
  </si>
  <si>
    <t>53,07</t>
  </si>
  <si>
    <t>PROTEÇÃO MECÂNICA DE SUPERFÍCIE VERTICAL COM CONCRETO 15 MPA, E=5CM. AF_06/2018</t>
  </si>
  <si>
    <t>64,90</t>
  </si>
  <si>
    <t>ELETRODUTO FLEXÍVEL CORRUGADO, PVC, DN 20 MM (1/2"), PARA CIRCUITOS TERMINAIS, INSTALADO EM FORRO - FORNECIMENTO E INSTALAÇÃO. AF_03/2023</t>
  </si>
  <si>
    <t>9,52</t>
  </si>
  <si>
    <t>ELETRODUTO FLEXÍVEL CORRUGADO REFORÇADO, PVC, DN 20 MM (1/2"), PARA CIRCUITOS TERMINAIS, INSTALADO EM FORRO - FORNECIMENTO E INSTALAÇÃO. AF_03/2023</t>
  </si>
  <si>
    <t>10,17</t>
  </si>
  <si>
    <t>ELETRODUTO FLEXÍVEL CORRUGADO, PVC, DN 25 MM (3/4"), PARA CIRCUITOS TERMINAIS, INSTALADO EM FORRO - FORNECIMENTO E INSTALAÇÃO. AF_03/2023</t>
  </si>
  <si>
    <t>10,27</t>
  </si>
  <si>
    <t>ELETRODUTO FLEXÍVEL CORRUGADO REFORÇADO, PVC, DN 25 MM (3/4"), PARA CIRCUITOS TERMINAIS, INSTALADO EM FORRO - FORNECIMENTO E INSTALAÇÃO. AF_03/2023</t>
  </si>
  <si>
    <t>11,94</t>
  </si>
  <si>
    <t>ELETRODUTO FLEXÍVEL CORRUGADO, PVC, DN 32 MM (1"), PARA CIRCUITOS TERMINAIS, INSTALADO EM FORRO - FORNECIMENTO E INSTALAÇÃO. AF_03/2023</t>
  </si>
  <si>
    <t>13,15</t>
  </si>
  <si>
    <t>ELETRODUTO FLEXÍVEL CORRUGADO REFORÇADO, PVC, DN 32 MM (1"), PARA CIRCUITOS TERMINAIS, INSTALADO EM FORRO - FORNECIMENTO E INSTALAÇÃO. AF_03/2023</t>
  </si>
  <si>
    <t>17,03</t>
  </si>
  <si>
    <t>ELETRODUTO FLEXÍVEL LISO, PEAD, DN 32 MM (1"), PARA CIRCUITOS TERMINAIS, INSTALADO EM FORRO - FORNECIMENTO E INSTALAÇÃO. AF_03/2023</t>
  </si>
  <si>
    <t>10,73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</si>
  <si>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</si>
  <si>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</si>
  <si>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12,40</t>
  </si>
  <si>
    <t>ELETRODUTO FLEXÍVEL CORRUGADO, PVC, DN 20 MM (1/2"), PARA CIRCUITOS TERMINAIS, INSTALADO EM LAJE - FORNECIMENTO E INSTALAÇÃO. AF_03/2023</t>
  </si>
  <si>
    <t>5,68</t>
  </si>
  <si>
    <t>ELETRODUTO FLEXÍVEL CORRUGADO REFORÇADO, PVC, DN 20 MM (1/2"), PARA CIRCUITOS TERMINAIS, INSTALADO EM LAJE - FORNECIMENTO E INSTALAÇÃO. AF_03/2023</t>
  </si>
  <si>
    <t>6,33</t>
  </si>
  <si>
    <t>ELETRODUTO FLEXÍVEL CORRUGADO, PVC, DN 25 MM (3/4"), PARA CIRCUITOS TERMINAIS, INSTALADO EM LAJE - FORNECIMENTO E INSTALAÇÃO. AF_03/2023</t>
  </si>
  <si>
    <t>6,38</t>
  </si>
  <si>
    <t>ELETRODUTO FLEXÍVEL CORRUGADO REFORÇADO, PVC, DN 25 MM (3/4"), PARA CIRCUITOS TERMINAIS, INSTALADO EM LAJE - FORNECIMENTO E INSTALAÇÃO. AF_03/2023</t>
  </si>
  <si>
    <t>8,05</t>
  </si>
  <si>
    <t>ELETRODUTO FLEXÍVEL CORRUGADO, PVC, DN 32 MM (1"), PARA CIRCUITOS TERMINAIS, INSTALADO EM LAJE - FORNECIMENTO E INSTALAÇÃO. AF_03/2023</t>
  </si>
  <si>
    <t>9,32</t>
  </si>
  <si>
    <t>ELETRODUTO FLEXÍVEL CORRUGADO REFORÇADO, PVC, DN 32 MM (1"), PARA CIRCUITOS TERMINAIS, INSTALADO EM LAJE - FORNECIMENTO E INSTALAÇÃO. AF_03/2023</t>
  </si>
  <si>
    <t>13,20</t>
  </si>
  <si>
    <t>ELETRODUTO FLEXÍVEL LISO, PEAD, DN 32 MM (1"), PARA CIRCUITOS TERMINAIS, INSTALADO EM LAJE - FORNECIMENTO E INSTALAÇÃO. AF_03/2023</t>
  </si>
  <si>
    <t>6,90</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</si>
  <si>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</si>
  <si>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</si>
  <si>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8,52</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</si>
  <si>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</si>
  <si>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</si>
  <si>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8,84</t>
  </si>
  <si>
    <t>ELETRODUTO FLEXÍVEL CORRUGADO, PVC, DN 25 MM (3/4"), PARA CIRCUITOS TERMINAIS, INSTALADO EM PAREDE - FORNECIMENTO E INSTALAÇÃO. AF_03/2023</t>
  </si>
  <si>
    <t>8,92</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</si>
  <si>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</si>
  <si>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</si>
  <si>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</si>
  <si>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15,27</t>
  </si>
  <si>
    <t>ELETRODUTO FLEXÍVEL LISO, PEAD, DN 32 MM (1"), PARA CIRCUITOS TERMINAIS, INSTALADO EM PAREDE - FORNECIMENTO E INSTALAÇÃO. AF_03/2023</t>
  </si>
  <si>
    <t>9,44</t>
  </si>
  <si>
    <t>ELETRODUTO FLEXÍVEL CORRUGADO, PEAD, DN 40 MM (1 1/4"), PARA CIRCUITOS TERMINAIS, INSTALADO EM PAREDE - FORNECIMENTO E INSTALAÇÃO. AF_03/2023</t>
  </si>
  <si>
    <t>11,65</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</si>
  <si>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</si>
  <si>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</si>
  <si>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9,17</t>
  </si>
  <si>
    <t>ELETRODUTO RÍGIDO ROSCÁVEL, PVC, DN 25 MM (3/4"), PARA CIRCUITOS TERMINAIS, INSTALADO EM FORRO - FORNECIMENTO E INSTALAÇÃO. AF_03/2023</t>
  </si>
  <si>
    <t>10,90</t>
  </si>
  <si>
    <t>ELETRODUTO RÍGIDO ROSCÁVEL, PVC, DN 32 MM (1"), PARA CIRCUITOS TERMINAIS, INSTALADO EM FORRO - FORNECIMENTO E INSTALAÇÃO. AF_03/2023</t>
  </si>
  <si>
    <t>14,93</t>
  </si>
  <si>
    <t>ELETRODUTO RÍGIDO ROSCÁVEL, PVC, DN 40 MM (1 1/4"), PARA CIRCUITOS TERMINAIS, INSTALADO EM FORRO - FORNECIMENTO E INSTALAÇÃO. AF_03/2023</t>
  </si>
  <si>
    <t>18,85</t>
  </si>
  <si>
    <t>ELETRODUTO RÍGIDO ROSCÁVEL, PVC, DN 20 MM (1/2"), PARA CIRCUITOS TERMINAIS, INSTALADO EM LAJE - FORNECIMENTO E INSTALAÇÃO. AF_03/2023</t>
  </si>
  <si>
    <t>8,09</t>
  </si>
  <si>
    <t>ELETRODUTO RÍGIDO ROSCÁVEL, PVC, DN 25 MM (3/4"), PARA CIRCUITOS TERMINAIS, INSTALADO EM LAJE - FORNECIMENTO E INSTALAÇÃO. AF_03/2023</t>
  </si>
  <si>
    <t>9,82</t>
  </si>
  <si>
    <t>ELETRODUTO RÍGIDO ROSCÁVEL, PVC, DN 32 MM (1"), PARA CIRCUITOS TERMINAIS, INSTALADO EM LAJE - FORNECIMENTO E INSTALAÇÃO. AF_03/2023</t>
  </si>
  <si>
    <t>13,87</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</si>
  <si>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</si>
  <si>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</si>
  <si>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11,77</t>
  </si>
  <si>
    <t>ELETRODUTO RÍGIDO ROSCÁVEL, PVC, DN 25 MM (3/4"), PARA CIRCUITOS TERMINAIS, INSTALADO EM PAREDE - FORNECIMENTO E INSTALAÇÃO. AF_03/2023</t>
  </si>
  <si>
    <t>13,49</t>
  </si>
  <si>
    <t>ELETRODUTO RÍGIDO ROSCÁVEL, PVC, DN 32 MM (1"), PARA CIRCUITOS TERMINAIS, INSTALADO EM PAREDE - FORNECIMENTO E INSTALAÇÃO. AF_03/2023</t>
  </si>
  <si>
    <t>17,53</t>
  </si>
  <si>
    <t>ELETRODUTO RÍGIDO ROSCÁVEL, PVC, DN 40 MM (1 1/4"), PARA CIRCUITOS TERMINAIS, INSTALADO EM PAREDE - FORNECIMENTO E INSTALAÇÃO. AF_03/2023</t>
  </si>
  <si>
    <t>21,40</t>
  </si>
  <si>
    <t>ELETRODUTO RÍGIDO ROSCÁVEL, PVC, DN 50 MM (1 1/2"), PARA REDE ENTERRADA DE DISTRIBUIÇÃO DE ENERGIA ELÉTRICA - FORNECIMENTO E INSTALAÇÃO. AF_12/2021</t>
  </si>
  <si>
    <t>18,82</t>
  </si>
  <si>
    <t>ELETRODUTO RÍGIDO ROSCÁVEL, PVC, DN 60 MM (2"), PARA REDE ENTERRADA DE DISTRIBUIÇÃO DE ENERGIA ELÉTRICA - FORNECIMENTO E INSTALAÇÃO. AF_12/2021</t>
  </si>
  <si>
    <t>28,34</t>
  </si>
  <si>
    <t>ELETRODUTO RÍGIDO ROSCÁVEL, PVC, DN 75 MM (2 1/2"), PARA REDE ENTERRADA DE DISTRIBUIÇÃO DE ENERGIA ELÉTRICA - FORNECIMENTO E INSTALAÇÃO. AF_12/2021</t>
  </si>
  <si>
    <t>39,82</t>
  </si>
  <si>
    <t>ELETRODUTO RÍGIDO ROSCÁVEL, PVC, DN 85 MM (3"), PARA REDE ENTERRADA DE DISTRIBUIÇÃO DE ENERGIA ELÉTRICA - FORNECIMENTO E INSTALAÇÃO. AF_12/2021</t>
  </si>
  <si>
    <t>48,94</t>
  </si>
  <si>
    <t>ELETRODUTO RÍGIDO ROSCÁVEL, PVC, DN 110 MM (4"), PARA REDE ENTERRADA DE DISTRIBUIÇÃO DE ENERGIA ELÉTRICA - FORNECIMENTO E INSTALAÇÃO. AF_12/2021</t>
  </si>
  <si>
    <t>74,59</t>
  </si>
  <si>
    <t>ELETRODUTO RÍGIDO SOLDÁVEL, PVC, DN 20 MM (½''), APARENTE - FORNECIMENTO E INSTALAÇÃO. AF_10/2022</t>
  </si>
  <si>
    <t>8,58</t>
  </si>
  <si>
    <t>ELETRODUTO RÍGIDO SOLDÁVEL, PVC, DN 25 MM (3/4''), APARENTE - FORNECIMENTO E INSTALAÇÃO. AF_10/2022</t>
  </si>
  <si>
    <t>11,86</t>
  </si>
  <si>
    <t>ELETRODUTO RÍGIDO SOLDÁVEL, PVC, DN 32 MM (1''), APARENTE - FORNECIMENTO E INSTALAÇÃO. AF_10/2022</t>
  </si>
  <si>
    <t>17,32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</si>
  <si>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</si>
  <si>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</si>
  <si>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11,75</t>
  </si>
  <si>
    <t>ELETRODUTO FLEXÍVEL CORRUGADO, PEAD, DN 90 (3"), PARA REDE ENTERRADA DE DISTRIBUIÇÃO DE ENERGIA ELÉTRICA - FORNECIMENTO E INSTALAÇÃO. AF_12/2021</t>
  </si>
  <si>
    <t>17,29</t>
  </si>
  <si>
    <t>ELETRODUTO FLEXÍVEL CORRUGADO, PEAD, DN 100 (4"), PARA REDE ENTERRADA DE DISTRIBUIÇÃO DE ENERGIA ELÉTRICA - FORNECIMENTO E INSTALAÇÃO. AF_12/2021</t>
  </si>
  <si>
    <t>22,39</t>
  </si>
  <si>
    <t>LUVA PARA ELETRODUTO, PVC, ROSCÁVEL, DN 20 MM (1/2"), PARA CIRCUITOS TERMINAIS, INSTALADA EM FORRO - FORNECIMENTO E INSTALAÇÃO. AF_03/2023</t>
  </si>
  <si>
    <t>6,26</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</si>
  <si>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</si>
  <si>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</si>
  <si>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8,91</t>
  </si>
  <si>
    <t>LUVA PARA ELETRODUTO, PVC, ROSCÁVEL, DN 40 MM (1 1/4"), PARA CIRCUITOS TERMINAIS, INSTALADA EM FORRO - FORNECIMENTO E INSTALAÇÃO. AF_03/2023</t>
  </si>
  <si>
    <t>11,06</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</si>
  <si>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</si>
  <si>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</si>
  <si>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</si>
  <si>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7,62</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</si>
  <si>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</si>
  <si>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</si>
  <si>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</si>
  <si>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10,07</t>
  </si>
  <si>
    <t>LUVA PARA ELETRODUTO, PVC, ROSCÁVEL, DN 32 MM (1"), PARA CIRCUITOS TERMINAIS, INSTALADA EM PAREDE - FORNECIMENTO E INSTALAÇÃO. AF_03/2023</t>
  </si>
  <si>
    <t>11,55</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</si>
  <si>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</si>
  <si>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</si>
  <si>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11,02</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</si>
  <si>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</si>
  <si>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</si>
  <si>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12,13</t>
  </si>
  <si>
    <t>CURVA 180 GRAUS PARA ELETRODUTO, PVC, ROSCÁVEL, DN 25 MM (3/4"), PARA CIRCUITOS TERMINAIS, INSTALADA EM FORRO - FORNECIMENTO E INSTALAÇÃO. AF_03/2023</t>
  </si>
  <si>
    <t>14,21</t>
  </si>
  <si>
    <t>CURVA 90 GRAUS PARA ELETRODUTO, PVC, ROSCÁVEL, DN 32 MM (1"), PARA CIRCUITOS TERMINAIS, INSTALADA EM FORRO - FORNECIMENTO E INSTALAÇÃO. AF_03/2023</t>
  </si>
  <si>
    <t>15,15</t>
  </si>
  <si>
    <t>CURVA 180 GRAUS PARA ELETRODUTO, PVC, ROSCÁVEL, DN 32 MM (1"), PARA CIRCUITOS TERMINAIS, INSTALADA EM FORRO - FORNECIMENTO E INSTALAÇÃO. AF_03/2023</t>
  </si>
  <si>
    <t>17,27</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</si>
  <si>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</si>
  <si>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</si>
  <si>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19,69</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</si>
  <si>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</si>
  <si>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</si>
  <si>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</si>
  <si>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10,16</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</si>
  <si>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</si>
  <si>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</si>
  <si>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13,18</t>
  </si>
  <si>
    <t>CURVA 180 GRAUS PARA ELETRODUTO, PVC, ROSCÁVEL, DN 32 MM (1"), PARA CIRCUITOS TERMINAIS, INSTALADA EM LAJE - FORNECIMENTO E INSTALAÇÃO. AF_03/2023</t>
  </si>
  <si>
    <t>15,30</t>
  </si>
  <si>
    <t>CURVA 90 GRAUS PARA ELETRODUTO, PVC, ROSCÁVEL, DN 40 MM (1 1/4"), PARA CIRCUITOS TERMINAIS, INSTALADA EM LAJE - FORNECIMENTO E INSTALAÇÃO. AF_03/2023</t>
  </si>
  <si>
    <t>15,50</t>
  </si>
  <si>
    <t>CURVA 180 GRAUS PARA ELETRODUTO, PVC, ROSCÁVEL, DN 40 MM (1 1/4"), PARA CIRCUITOS TERMINAIS, INSTALADA EM LAJE - FORNECIMENTO E INSTALAÇÃO. AF_03/2023</t>
  </si>
  <si>
    <t>17,77</t>
  </si>
  <si>
    <t>CURVA 90 GRAUS PARA ELETRODUTO, PVC, ROSCÁVEL, DN 20 MM (1/2"), PARA CIRCUITOS TERMINAIS, INSTALADA EM PAREDE - FORNECIMENTO E INSTALAÇÃO. AF_03/2023</t>
  </si>
  <si>
    <t>15,04</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</si>
  <si>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</si>
  <si>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</si>
  <si>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16,11</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</si>
  <si>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</si>
  <si>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</si>
  <si>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19,09</t>
  </si>
  <si>
    <t>CURVA 180 GRAUS PARA ELETRODUTO, PVC, ROSCÁVEL, DN 32 MM (1"), PARA CIRCUITOS TERMINAIS, INSTALADA EM PAREDE - FORNECIMENTO E INSTALAÇÃO. AF_03/2023</t>
  </si>
  <si>
    <t>21,21</t>
  </si>
  <si>
    <t>CURVA 90 GRAUS PARA ELETRODUTO, PVC, ROSCÁVEL, DN 40 MM (1 1/4"), PARA CIRCUITOS TERMINAIS, INSTALADA EM PAREDE - FORNECIMENTO E INSTALAÇÃO. AF_03/2023</t>
  </si>
  <si>
    <t>21,32</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</si>
  <si>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</si>
  <si>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</si>
  <si>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13,80</t>
  </si>
  <si>
    <t>LUVA PARA ELETRODUTO, PVC, ROSCÁVEL, DN 60 MM (2"), PARA REDE ENTERRADA DE DISTRIBUIÇÃO DE ENERGIA ELÉTRICA - FORNECIMENTO E INSTALAÇÃO. AF_12/2021</t>
  </si>
  <si>
    <t>16,99</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</si>
  <si>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</si>
  <si>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</si>
  <si>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31,59</t>
  </si>
  <si>
    <t>LUVA PARA ELETRODUTO, PVC, ROSCÁVEL, DN 110 MM (4"), PARA REDE ENTERRADA DE DISTRIBUIÇÃO DE ENERGIA ELÉTRICA - FORNECIMENTO E INSTALAÇÃO. AF_12/2021</t>
  </si>
  <si>
    <t>47,68</t>
  </si>
  <si>
    <t>CURVA 90 GRAUS PARA ELETRODUTO, PVC, ROSCÁVEL, DN 50 MM (1 1/2"), PARA REDE ENTERRADA DE DISTRIBUIÇÃO DE ENERGIA ELÉTRICA - FORNECIMENTO E INSTALAÇÃO. AF_12/2021</t>
  </si>
  <si>
    <t>21,09</t>
  </si>
  <si>
    <t>CURVA 90 GRAUS PARA ELETRODUTO, PVC, ROSCÁVEL, DN 60 MM (2"), PARA REDE ENTERRADA DE DISTRIBUIÇÃO DE ENERGIA ELÉTRICA - FORNECIMENTO E INSTALAÇÃO. AF_12/2021</t>
  </si>
  <si>
    <t>27,12</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</si>
  <si>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</si>
  <si>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</si>
  <si>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48,03</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</si>
  <si>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</si>
  <si>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</si>
  <si>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11,89</t>
  </si>
  <si>
    <t>CURVA 135 GRAUS PARA ELETRODUTO, PVC, ROSCÁVEL, DN 25 MM (3/4"), PARA CIRCUITOS TERMINAIS, INSTALADA EM LAJE - FORNECIMENTO E INSTALAÇÃO. AF_03/2023</t>
  </si>
  <si>
    <t>9,92</t>
  </si>
  <si>
    <t>CURVA 135 GRAUS PARA ELETRODUTO, PVC, ROSCÁVEL, DN 25 MM (3/4"), PARA CIRCUITOS TERMINAIS, INSTALADA EM PAREDE - FORNECIMENTO E INSTALAÇÃO. AF_03/2023</t>
  </si>
  <si>
    <t>15,87</t>
  </si>
  <si>
    <t>CONDULETE DE PVC, TIPO E, PARA ELETRODUTO DE PVC SOLDÁVEL DN 20 MM (1/2''), APARENTE - FORNECIMENTO E INSTALAÇÃO. AF_10/2022</t>
  </si>
  <si>
    <t>20,19</t>
  </si>
  <si>
    <t>CABO DE COBRE FLEXÍVEL ISOLADO, 1,5 MM², ANTI-CHAMA 450/750 V, PARA CIRCUITOS TERMINAIS - FORNECIMENTO E INSTALAÇÃO. AF_03/2023</t>
  </si>
  <si>
    <t>2,69</t>
  </si>
  <si>
    <t>CABO DE COBRE FLEXÍVEL ISOLADO, 1,5 MM², ANTI-CHAMA 0,6/1,0 KV, PARA CIRCUITOS TERMINAIS - FORNECIMENTO E INSTALAÇÃO. AF_03/2023</t>
  </si>
  <si>
    <t>3,25</t>
  </si>
  <si>
    <t>CABO DE COBRE FLEXÍVEL ISOLADO, 2,5 MM², ANTI-CHAMA 450/750 V, PARA CIRCUITOS TERMINAIS - FORNECIMENTO E INSTALAÇÃO. AF_03/2023</t>
  </si>
  <si>
    <t>CABO DE COBRE FLEXÍVEL ISOLADO, 2,5 MM², ANTI-CHAMA 0,6/1,0 KV, PARA CIRCUITOS TERMINAIS - FORNECIMENTO E INSTALAÇÃO. AF_03/2023</t>
  </si>
  <si>
    <t>4,40</t>
  </si>
  <si>
    <t>CABO DE COBRE FLEXÍVEL ISOLADO, 4 MM², ANTI-CHAMA 450/750 V, PARA CIRCUITOS TERMINAIS - FORNECIMENTO E INSTALAÇÃO. AF_03/2023</t>
  </si>
  <si>
    <t>6,07</t>
  </si>
  <si>
    <t>CABO DE COBRE FLEXÍVEL ISOLADO, 4 MM², ANTI-CHAMA 0,6/1,0 KV, PARA CIRCUITOS TERMINAIS - FORNECIMENTO E INSTALAÇÃO. AF_03/2023</t>
  </si>
  <si>
    <t>6,49</t>
  </si>
  <si>
    <t>CABO DE COBRE FLEXÍVEL ISOLADO, 6 MM², ANTI-CHAMA 450/750 V, PARA CIRCUITOS TERMINAIS - FORNECIMENTO E INSTALAÇÃO. AF_03/2023</t>
  </si>
  <si>
    <t>8,48</t>
  </si>
  <si>
    <t>CABO DE COBRE FLEXÍVEL ISOLADO, 6 MM², ANTI-CHAMA 0,6/1,0 KV, PARA CIRCUITOS TERMINAIS - FORNECIMENTO E INSTALAÇÃO. AF_03/2023</t>
  </si>
  <si>
    <t>9,18</t>
  </si>
  <si>
    <t>CABO DE COBRE FLEXÍVEL ISOLADO, 10 MM², ANTI-CHAMA 450/750 V, PARA CIRCUITOS TERMINAIS - FORNECIMENTO E INSTALAÇÃO. AF_03/2023</t>
  </si>
  <si>
    <t>15,24</t>
  </si>
  <si>
    <t>CABO DE COBRE FLEXÍVEL ISOLADO, 10 MM², ANTI-CHAMA 0,6/1,0 KV, PARA CIRCUITOS TERMINAIS - FORNECIMENTO E INSTALAÇÃO. AF_03/2023</t>
  </si>
  <si>
    <t>14,69</t>
  </si>
  <si>
    <t>CABO DE COBRE FLEXÍVEL ISOLADO, 16 MM², ANTI-CHAMA 450/750 V, PARA CIRCUITOS TERMINAIS - FORNECIMENTO E INSTALAÇÃO. AF_03/2023</t>
  </si>
  <si>
    <t>CABO DE COBRE FLEXÍVEL ISOLADO, 16 MM², ANTI-CHAMA 0,6/1,0 KV, PARA CIRCUITOS TERMINAIS - FORNECIMENTO E INSTALAÇÃO. AF_03/2023</t>
  </si>
  <si>
    <t>23,07</t>
  </si>
  <si>
    <t>CABO DE COBRE FLEXÍVEL ISOLADO, 10 MM², ANTI-CHAMA 450/750 V, PARA DISTRIBUIÇÃO - FORNECIMENTO E INSTALAÇÃO. AF_12/2015</t>
  </si>
  <si>
    <t>10,18</t>
  </si>
  <si>
    <t>CABO DE COBRE FLEXÍVEL ISOLADO, 10 MM², ANTI-CHAMA 0,6/1,0 KV, PARA DISTRIBUIÇÃO - FORNECIMENTO E INSTALAÇÃO. AF_12/2015</t>
  </si>
  <si>
    <t>CABO DE COBRE FLEXÍVEL ISOLADO, 16 MM², ANTI-CHAMA 450/750 V, PARA DISTRIBUIÇÃO - FORNECIMENTO E INSTALAÇÃO. AF_12/2015</t>
  </si>
  <si>
    <t>14,55</t>
  </si>
  <si>
    <t>CABO DE COBRE FLEXÍVEL ISOLADO, 16 MM², ANTI-CHAMA 0,6/1,0 KV, PARA DISTRIBUIÇÃO - FORNECIMENTO E INSTALAÇÃO. AF_12/2015</t>
  </si>
  <si>
    <t>15,42</t>
  </si>
  <si>
    <t>CABO DE COBRE FLEXÍVEL ISOLADO, 25 MM², ANTI-CHAMA 0,6/1,0 KV, PARA REDE ENTERRADA DE DISTRIBUIÇÃO DE ENERGIA ELÉTRICA - FORNECIMENTO E INSTALAÇÃO. AF_12/2021</t>
  </si>
  <si>
    <t>25,45</t>
  </si>
  <si>
    <t>CABO DE COBRE FLEXÍVEL ISOLADO, 35 MM², ANTI-CHAMA 0,6/1,0 KV, PARA REDE ENTERRADA DE DISTRIBUIÇÃO DE ENERGIA ELÉTRICA - FORNECIMENTO E INSTALAÇÃO. AF_12/2021</t>
  </si>
  <si>
    <t>35,23</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</si>
  <si>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</si>
  <si>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</si>
  <si>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70,93</t>
  </si>
  <si>
    <t>CABO DE COBRE FLEXÍVEL ISOLADO, 95 MM², ANTI-CHAMA 0,6/1,0 KV, PARA REDE ENTERRADA DE DISTRIBUIÇÃO DE ENERGIA ELÉTRICA - FORNECIMENTO E INSTALAÇÃO. AF_12/2021</t>
  </si>
  <si>
    <t>91,72</t>
  </si>
  <si>
    <t>CABO DE COBRE FLEXÍVEL ISOLADO, 120 MM², ANTI-CHAMA 0,6/1,0 KV, PARA REDE ENTERRADA DE DISTRIBUIÇÃO DE ENERGIA ELÉTRICA - FORNECIMENTO E INSTALAÇÃO. AF_12/2021</t>
  </si>
  <si>
    <t>119,25</t>
  </si>
  <si>
    <t>CABO DE COBRE FLEXÍVEL ISOLADO, 150 MM², ANTI-CHAMA 0,6/1,0 KV, PARA REDE ENTERRADA DE DISTRIBUIÇÃO DE ENERGIA ELÉTRICA - FORNECIMENTO E INSTALAÇÃO. AF_12/2021</t>
  </si>
  <si>
    <t>144,28</t>
  </si>
  <si>
    <t>CABO DE COBRE FLEXÍVEL ISOLADO, 185 MM², ANTI-CHAMA 0,6/1,0 KV, PARA REDE ENTERRADA DE DISTRIBUIÇÃO DE ENERGIA ELÉTRICA - FORNECIMENTO E INSTALAÇÃO. AF_12/2021</t>
  </si>
  <si>
    <t>176,85</t>
  </si>
  <si>
    <t>CABO DE COBRE FLEXÍVEL ISOLADO, 240 MM², ANTI-CHAMA 0,6/1,0 KV, PARA REDE ENTERRADA DE DISTRIBUIÇÃO DE ENERGIA ELÉTRICA - FORNECIMENTO E INSTALAÇÃO. AF_12/2021</t>
  </si>
  <si>
    <t>234,21</t>
  </si>
  <si>
    <t>CABO DE COBRE FLEXÍVEL ISOLADO, 300 MM², ANTI-CHAMA 0,6/1,0 KV, PARA REDE ENTERRADA DE DISTRIBUIÇÃO DE ENERGIA ELÉTRICA - FORNECIMENTO E INSTALAÇÃO. AF_12/2021</t>
  </si>
  <si>
    <t>302,92</t>
  </si>
  <si>
    <t>CABO DE COBRE ISOLADO, 10 MM², ANTI-CHAMA 450/750 V, INSTALADO EM ELETROCALHA OU PERFILADO - FORNECIMENTO E INSTALAÇÃO. AF_10/2020</t>
  </si>
  <si>
    <t>CABO DE COBRE ISOLADO, 10 MM², ANTI-CHAMA 0,6/1 KV, INSTALADO EM ELETROCALHA OU PERFILADO - FORNECIMENTO E INSTALAÇÃO. AF_10/2020</t>
  </si>
  <si>
    <t>9,49</t>
  </si>
  <si>
    <t>CABO DE COBRE ISOLADO, 16 MM², ANTI-CHAMA 450/750 V, INSTALADO EM ELETROCALHA OU PERFILADO - FORNECIMENTO E INSTALAÇÃO. AF_10/2020</t>
  </si>
  <si>
    <t>14,28</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</si>
  <si>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</si>
  <si>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</si>
  <si>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</si>
  <si>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23,53</t>
  </si>
  <si>
    <t>CAIXA OCTOGONAL 4" X 4", PVC, INSTALADA EM LAJE - FORNECIMENTO E INSTALAÇÃO. AF_03/2023</t>
  </si>
  <si>
    <t>16,44</t>
  </si>
  <si>
    <t>CAIXA OCTOGONAL 3" X 3", PVC, INSTALADA EM LAJE - FORNECIMENTO E INSTALAÇÃO. AF_03/2023</t>
  </si>
  <si>
    <t>14,43</t>
  </si>
  <si>
    <t>CAIXA RETANGULAR 4" X 2" ALTA (2,00 M DO PISO), PVC, INSTALADA EM PAREDE - FORNECIMENTO E INSTALAÇÃO. AF_03/2023</t>
  </si>
  <si>
    <t>27,69</t>
  </si>
  <si>
    <t>CAIXA RETANGULAR 4" X 2" MÉDIA (1,30 M DO PISO), PVC, INSTALADA EM PAREDE - FORNECIMENTO E INSTALAÇÃO. AF_03/2023</t>
  </si>
  <si>
    <t>16,09</t>
  </si>
  <si>
    <t>CAIXA RETANGULAR 4" X 2" BAIXA (0,30 M DO PISO), PVC, INSTALADA EM PAREDE - FORNECIMENTO E INSTALAÇÃO. AF_03/2023</t>
  </si>
  <si>
    <t>10,41</t>
  </si>
  <si>
    <t>CAIXA RETANGULAR 4" X 4" ALTA (2,00 M DO PISO), PVC, INSTALADA EM PAREDE - FORNECIMENTO E INSTALAÇÃO. AF_03/2023</t>
  </si>
  <si>
    <t>31,21</t>
  </si>
  <si>
    <t>CAIXA RETANGULAR 4" X 4" MÉDIA (1,30 M DO PISO), PVC, INSTALADA EM PAREDE - FORNECIMENTO E INSTALAÇÃO. AF_03/2023</t>
  </si>
  <si>
    <t>19,21</t>
  </si>
  <si>
    <t>CAIXA RETANGULAR 4" X 4" BAIXA (0,30 M DO PISO), PVC, INSTALADA EM PAREDE - FORNECIMENTO E INSTALAÇÃO. AF_03/2023</t>
  </si>
  <si>
    <t>13,31</t>
  </si>
  <si>
    <t>CAIXA OCTOGONAL 4" X 4", METÁLICA, INSTALADA EM LAJE - FORNECIMENTO E INSTALAÇÃO. AF_03/2023</t>
  </si>
  <si>
    <t>13,89</t>
  </si>
  <si>
    <t>CAIXA SEXTAVADA 3" X 3", METÁLICA, INSTALADA EM LAJE - FORNECIMENTO E INSTALAÇÃO. AF_03/2023</t>
  </si>
  <si>
    <t>CAIXA RETANGULAR 4" X 2" ALTA (2,00 M DO PISO), METÁLICA, INSTALADA EM PAREDE - FORNECIMENTO E INSTALAÇÃO. AF_03/2023</t>
  </si>
  <si>
    <t>27,04</t>
  </si>
  <si>
    <t>CAIXA RETANGULAR 4" X 2" MÉDIA (1,30 M DO PISO), METÁLICA, INSTALADA EM PAREDE - FORNECIMENTO E INSTALAÇÃO. AF_03/2023</t>
  </si>
  <si>
    <t>15,44</t>
  </si>
  <si>
    <t>CAIXA RETANGULAR 4" X 2" BAIXA (0,30 M DO PISO), METÁLICA, INSTALADA EM PAREDE - FORNECIMENTO E INSTALAÇÃO. AF_03/2023</t>
  </si>
  <si>
    <t>CAIXA RETANGULAR 4" X 4" ALTA (2,00 M DO PISO), METÁLICA, INSTALADA EM PAREDE - FORNECIMENTO E INSTALAÇÃO. AF_03/2023</t>
  </si>
  <si>
    <t>30,17</t>
  </si>
  <si>
    <t>CAIXA RETANGULAR 4" X 4" MÉDIA (1,30 M DO PISO), METÁLICA, INSTALADA EM PAREDE - FORNECIMENTO E INSTALAÇÃO. AF_03/2023</t>
  </si>
  <si>
    <t>18,17</t>
  </si>
  <si>
    <t>CAIXA RETANGULAR 4" X 4" BAIXA (0,30 M DO PISO), METÁLICA, INSTALADA EM PAREDE - FORNECIMENTO E INSTALAÇÃO. AF_03/2023</t>
  </si>
  <si>
    <t>12,27</t>
  </si>
  <si>
    <t>CONDULETE DE ALUMÍNIO, TIPO B, PARA ELETRODUTO DE AÇO GALVANIZADO DN 20 MM (3/4''), APARENTE - FORNECIMENTO E INSTALAÇÃO. AF_10/2022</t>
  </si>
  <si>
    <t>25,01</t>
  </si>
  <si>
    <t>CONDULETE DE ALUMÍNIO, TIPO C, PARA ELETRODUTO DE AÇO GALVANIZADO DN 20 MM (3/4''), APARENTE - FORNECIMENTO E INSTALAÇÃO. AF_10/2022</t>
  </si>
  <si>
    <t>CONDULETE DE ALUMÍNIO, TIPO E, PARA ELETRODUTO DE AÇO GALVANIZADO DN 20 MM (3/4''), APARENTE - FORNECIMENTO E INSTALAÇÃO. AF_10/2022</t>
  </si>
  <si>
    <t>22,99</t>
  </si>
  <si>
    <t>CONDULETE DE ALUMÍNIO, TIPO B, PARA ELETRODUTO DE AÇO GALVANIZADO DN 25 MM (1''), APARENTE - FORNECIMENTO E INSTALAÇÃO. AF_10/2022</t>
  </si>
  <si>
    <t>30,11</t>
  </si>
  <si>
    <t>CONDULETE DE ALUMÍNIO, TIPO C, PARA ELETRODUTO DE AÇO GALVANIZADO DN 25 MM (1''), APARENTE - FORNECIMENTO E INSTALAÇÃO. AF_10/2022</t>
  </si>
  <si>
    <t>33,78</t>
  </si>
  <si>
    <t>CONDULETE DE ALUMÍNIO, TIPO E, ELETRODUTO DE AÇO GALVANIZADO DN 25 MM (1''), APARENTE - FORNECIMENTO E INSTALAÇÃO. AF_10/2022</t>
  </si>
  <si>
    <t>32,41</t>
  </si>
  <si>
    <t>CONDULETE DE ALUMÍNIO, TIPO E, PARA ELETRODUTO DE AÇO GALVANIZADO DN 32 MM (1 1/4''), APARENTE - FORNECIMENTO E INSTALAÇÃO. AF_10/2022</t>
  </si>
  <si>
    <t>38,61</t>
  </si>
  <si>
    <t>CONDULETE DE ALUMÍNIO, TIPO LR, PARA ELETRODUTO DE AÇO GALVANIZADO DN 20 MM (3/4''), APARENTE - FORNECIMENTO E INSTALAÇÃO. AF_10/2022</t>
  </si>
  <si>
    <t>27,22</t>
  </si>
  <si>
    <t>CONDULETE DE ALUMÍNIO, TIPO LR, PARA ELETRODUTO DE AÇO GALVANIZADO DN 25 MM (1''), APARENTE - FORNECIMENTO E INSTALAÇÃO. AF_10/2022</t>
  </si>
  <si>
    <t>37,79</t>
  </si>
  <si>
    <t>CONDULETE DE ALUMÍNIO, TIPO LR, PARA ELETRODUTO DE AÇO GALVANIZADO DN 32 MM (1 1/4''), APARENTE - FORNECIMENTO E INSTALAÇÃO. AF_10/2022</t>
  </si>
  <si>
    <t>53,36</t>
  </si>
  <si>
    <t>CONDULETE DE ALUMÍNIO, TIPO T, PARA ELETRODUTO DE AÇO GALVANIZADO DN 20 MM (3/4''), APARENTE - FORNECIMENTO E INSTALAÇÃO. AF_10/2022</t>
  </si>
  <si>
    <t>CONDULETE DE ALUMÍNIO, TIPO T, PARA ELETRODUTO DE AÇO GALVANIZADO DN 25 MM (1''), APARENTE - FORNECIMENTO E INSTALAÇÃO. AF_10/2022</t>
  </si>
  <si>
    <t>44,42</t>
  </si>
  <si>
    <t>CONDULETE DE ALUMÍNIO, TIPO T, PARA ELETRODUTO DE AÇO GALVANIZADO DN 32 MM (1 1/4''), APARENTE - FORNECIMENTO E INSTALAÇÃO. AF_10/2022</t>
  </si>
  <si>
    <t>62,05</t>
  </si>
  <si>
    <t>CONDULETE DE ALUMÍNIO, TIPO X, PARA ELETRODUTO DE AÇO GALVANIZADO DN 20 MM (3/4''), APARENTE - FORNECIMENTO E INSTALAÇÃO. AF_10/2022</t>
  </si>
  <si>
    <t>37,64</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</si>
  <si>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</si>
  <si>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</si>
  <si>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</si>
  <si>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20,67</t>
  </si>
  <si>
    <t>CONDULETE DE PVC, TIPO B, PARA ELETRODUTO DE PVC SOLDÁVEL DN 25 MM (3/4''), APARENTE - FORNECIMENTO E INSTALAÇÃO. AF_10/2022</t>
  </si>
  <si>
    <t>21,78</t>
  </si>
  <si>
    <t>CONDULETE DE PVC, TIPO B, PARA ELETRODUTO DE PVC SOLDÁVEL DN 32 MM (1''), APARENTE - FORNECIMENTO E INSTALAÇÃO. AF_10/2022</t>
  </si>
  <si>
    <t>CONDULETE DE PVC, TIPO LL, PARA ELETRODUTO DE PVC SOLDÁVEL DN 20 MM (1/2''), APARENTE - FORNECIMENTO E INSTALAÇÃO. AF_10/2022</t>
  </si>
  <si>
    <t>24,19</t>
  </si>
  <si>
    <t>CONDULETE DE PVC, TIPO LL, PARA ELETRODUTO DE PVC SOLDÁVEL DN 25 MM (3/4''), APARENTE - FORNECIMENTO E INSTALAÇÃO. AF_10/2022</t>
  </si>
  <si>
    <t>27,54</t>
  </si>
  <si>
    <t>CONDULETE DE PVC, TIPO LL, PARA ELETRODUTO DE PVC SOLDÁVEL DN 32 MM (1''), APARENTE - FORNECIMENTO E INSTALAÇÃO. AF_10/2022</t>
  </si>
  <si>
    <t>34,13</t>
  </si>
  <si>
    <t>CONDULETE DE PVC, TIPO LB, PARA ELETRODUTO DE PVC SOLDÁVEL DN 20 MM (1/2''), APARENTE - FORNECIMENTO E INSTALAÇÃO. AF_10/2022</t>
  </si>
  <si>
    <t>15,33</t>
  </si>
  <si>
    <t>CONDULETE DE PVC, TIPO LB, PARA ELETRODUTO DE PVC SOLDÁVEL DN 25 MM (3/4''), APARENTE - FORNECIMENTO E INSTALAÇÃO. AF_10/2022</t>
  </si>
  <si>
    <t>18,68</t>
  </si>
  <si>
    <t>CONDULETE DE PVC, TIPO LB, PARA ELETRODUTO DE PVC SOLDÁVEL DN 32 MM (1''), APARENTE - FORNECIMENTO E INSTALAÇÃO. AF_10/2022</t>
  </si>
  <si>
    <t>25,27</t>
  </si>
  <si>
    <t>CONDULETE DE PVC, TIPO TB, PARA ELETRODUTO DE PVC SOLDÁVEL DN 20 MM (1/2''), APARENTE - FORNECIMENTO E INSTALAÇÃO. AF_10/2022</t>
  </si>
  <si>
    <t>CONDULETE DE PVC, TIPO TB, PARA ELETRODUTO DE PVC SOLDÁVEL DN 25 MM (3/4''), APARENTE - FORNECIMENTO E INSTALAÇÃO. AF_10/2022</t>
  </si>
  <si>
    <t>22,22</t>
  </si>
  <si>
    <t>CONDULETE DE PVC, TIPO TB, PARA ELETRODUTO DE PVC SOLDÁVEL DN 32 MM (1''), APARENTE - FORNECIMENTO E INSTALAÇÃO. AF_10/2022</t>
  </si>
  <si>
    <t>32,56</t>
  </si>
  <si>
    <t>CONDULETE DE PVC, TIPO X, PARA ELETRODUTO DE PVC SOLDÁVEL DN 20 MM (1/2''), APARENTE - FORNECIMENTO E INSTALAÇÃO. AF_10/2022</t>
  </si>
  <si>
    <t>29,31</t>
  </si>
  <si>
    <t>CONDULETE DE PVC, TIPO X, PARA ELETRODUTO DE PVC SOLDÁVEL DN 25 MM (3/4), APARENTE - FORNECIMENTO E INSTALAÇÃO. AF_10/2022</t>
  </si>
  <si>
    <t>34,40</t>
  </si>
  <si>
    <t>CONDULETE DE PVC, TIPO X, PARA ELETRODUTO DE PVC SOLDÁVEL DN 32 MM (1''), APARENTE - FORNECIMENTO E INSTALAÇÃO. AF_10/2022</t>
  </si>
  <si>
    <t>47,76</t>
  </si>
  <si>
    <t>CAIXA ENTERRADA ELÉTRICA RETANGULAR, EM CONCRETO PRÉ-MOLDADO, FUNDO COM BRITA, DIMENSÕES INTERNAS: 0,3X0,3X0,3 M. AF_12/2020</t>
  </si>
  <si>
    <t>133,25</t>
  </si>
  <si>
    <t>CAIXA ENTERRADA ELÉTRICA RETANGULAR, EM CONCRETO PRÉ-MOLDADO, FUNDO COM BRITA, DIMENSÕES INTERNAS: 0,4X0,4X0,4 M. AF_12/2020</t>
  </si>
  <si>
    <t>211,17</t>
  </si>
  <si>
    <t>CAIXA ENTERRADA ELÉTRICA RETANGULAR, EM CONCRETO PRÉ-MOLDADO, FUNDO COM BRITA, DIMENSÕES INTERNAS: 0,6X0,6X0,5 M. AF_12/2020</t>
  </si>
  <si>
    <t>409,66</t>
  </si>
  <si>
    <t>CAIXA ENTERRADA ELÉTRICA RETANGULAR, EM CONCRETO PRÉ-MOLDADO, FUNDO COM BRITA, DIMENSÕES INTERNAS: 0,8X0,8X0,5 M. AF_12/2020</t>
  </si>
  <si>
    <t>807,54</t>
  </si>
  <si>
    <t>CAIXA ENTERRADA ELÉTRICA RETANGULAR, EM CONCRETO PRÉ-MOLDADO, FUNDO COM BRITA, DIMENSÕES INTERNAS: 1X1X0,5 M. AF_12/2020</t>
  </si>
  <si>
    <t>1.247,63</t>
  </si>
  <si>
    <t>CAIXA ENTERRADA ELÉTRICA RETANGULAR, EM ALVENARIA COM TIJOLOS CERÂMICOS MACIÇOS, FUNDO COM BRITA, DIMENSÕES INTERNAS: 0,3X0,3X0,3 M. AF_12/2020</t>
  </si>
  <si>
    <t>151,28</t>
  </si>
  <si>
    <t>CAIXA ENTERRADA ELÉTRICA RETANGULAR, EM ALVENARIA COM TIJOLOS CERÂMICOS MACIÇOS, FUNDO COM BRITA, DIMENSÕES INTERNAS: 0,4X0,4X0,4 M. AF_12/2020</t>
  </si>
  <si>
    <t>238,26</t>
  </si>
  <si>
    <t>CAIXA ENTERRADA ELÉTRICA RETANGULAR, EM ALVENARIA COM TIJOLOS CERÂMICOS MACIÇOS, FUNDO COM BRITA, DIMENSÕES INTERNAS: 0,6X0,6X0,6 M. AF_12/2020</t>
  </si>
  <si>
    <t>461,23</t>
  </si>
  <si>
    <t>CAIXA ENTERRADA ELÉTRICA RETANGULAR, EM ALVENARIA COM TIJOLOS CERÂMICOS MACIÇOS, FUNDO COM BRITA, DIMENSÕES INTERNAS: 0,8X0,8X0,6 M. AF_12/2020</t>
  </si>
  <si>
    <t>625,62</t>
  </si>
  <si>
    <t>CAIXA ENTERRADA ELÉTRICA RETANGULAR, EM ALVENARIA COM TIJOLOS CERÂMICOS MACIÇOS, FUNDO COM BRITA, DIMENSÕES INTERNAS: 1X1X0,6 M. AF_12/2020</t>
  </si>
  <si>
    <t>715,83</t>
  </si>
  <si>
    <t>CAIXA ENTERRADA ELÉTRICA RETANGULAR, EM ALVENARIA COM BLOCOS DE CONCRETO, FUNDO COM BRITA, DIMENSÕES INTERNAS: 0,4X0,4X0,4 M. AF_12/2020</t>
  </si>
  <si>
    <t>182,26</t>
  </si>
  <si>
    <t>CAIXA ENTERRADA ELÉTRICA RETANGULAR, EM ALVENARIA COM BLOCOS DE CONCRETO, FUNDO COM BRITA, DIMENSÕES INTERNAS: 0,6X0,6X0,6 M. AF_12/2020</t>
  </si>
  <si>
    <t>342,89</t>
  </si>
  <si>
    <t>CAIXA ENTERRADA ELÉTRICA RETANGULAR, EM ALVENARIA COM BLOCOS DE CONCRETO, FUNDO COM BRITA, DIMENSÕES INTERNAS: 0,8X0,8X0,6 M. AF_12/2020</t>
  </si>
  <si>
    <t>474,67</t>
  </si>
  <si>
    <t>CAIXA ENTERRADA ELÉTRICA RETANGULAR, EM ALVENARIA COM BLOCOS DE CONCRETO, FUNDO COM BRITA, DIMENSÕES INTERNAS: 1X1X0,6 M. AF_12/2020</t>
  </si>
  <si>
    <t>532,90</t>
  </si>
  <si>
    <t>CONDULETE DE PVC, TIPO E, PARA ELETRODUTO DE PVC SOLDÁVEL DN 25 MM (3/4''), APARENTE - FORNECIMENTO E INSTALAÇÃO. AF_10/2022</t>
  </si>
  <si>
    <t>20,49</t>
  </si>
  <si>
    <t>CONDULETE DE PVC, TIPO E, PARA ELETRODUTO DE PVC SOLDÁVEL DN 32 MM (1''), APARENTE - FORNECIMENTO E INSTALAÇÃO. AF_10/2022</t>
  </si>
  <si>
    <t>24,44</t>
  </si>
  <si>
    <t>CONDULETE DE PVC, TIPO LR, PARA ELETRODUTO DE PVC SOLDÁVEL DN 20 MM (1/2''), APARENTE - FORNECIMENTO E INSTALAÇÃO. AF_10/2022</t>
  </si>
  <si>
    <t>24,17</t>
  </si>
  <si>
    <t>CONDULETE DE PVC, TIPO LR, PARA ELETRODUTO DE PVC SOLDÁVEL DN 25 MM (3/4''), APARENTE - FORNECIMENTO E INSTALAÇÃO. AF_10/2022</t>
  </si>
  <si>
    <t>26,23</t>
  </si>
  <si>
    <t>CONDULETE DE PVC, TIPO LR, PARA ELETRODUTO DE PVC SOLDÁVEL DN 32 MM (1''), APARENTE - FORNECIMENTO E INSTALAÇÃO. AF_10/2022</t>
  </si>
  <si>
    <t>33,57</t>
  </si>
  <si>
    <t>CONDULETE DE PVC, TIPO C, PARA ELETRODUTO DE PVC SOLDÁVEL DN 20 MM (1/2''), APARENTE - FORNECIMENTO E INSTALAÇÃO. AF_10/2022</t>
  </si>
  <si>
    <t>22,95</t>
  </si>
  <si>
    <t>CONDULETE DE PVC, TIPO C, PARA ELETRODUTO DE PVC SOLDÁVEL DN 25 MM (3/4''), APARENTE - FORNECIMENTO E INSTALAÇÃO. AF_10/2022</t>
  </si>
  <si>
    <t>23,89</t>
  </si>
  <si>
    <t>CONDULETE DE PVC, TIPO C, PARA ELETRODUTO DE PVC SOLDÁVEL DN 32 MM (1''), APARENTE - FORNECIMENTO E INSTALAÇÃO. AF_10/2022</t>
  </si>
  <si>
    <t>29,68</t>
  </si>
  <si>
    <t>CONDULETE DE PVC, TIPO T, PARA ELETRODUTO DE PVC SOLDÁVEL DN 25 MM (3/4''), APARENTE - FORNECIMENTO E INSTALAÇÃO. AF_10/2022</t>
  </si>
  <si>
    <t>30,68</t>
  </si>
  <si>
    <t>CONDULETE DE PVC, TIPO T, PARA ELETRODUTO DE PVC SOLDÁVEL DN 32 MM (1''), APARENTE - FORNECIMENTO E INSTALAÇÃO. AF_10/2022</t>
  </si>
  <si>
    <t>41,43</t>
  </si>
  <si>
    <t>DISJUNTOR MONOPOLAR TIPO DIN, CORRENTE NOMINAL DE 10A - FORNECIMENTO E INSTALAÇÃO. AF_10/2020</t>
  </si>
  <si>
    <t>18,65</t>
  </si>
  <si>
    <t>DISJUNTOR MONOPOLAR TIPO DIN, CORRENTE NOMINAL DE 16A - FORNECIMENTO E INSTALAÇÃO. AF_10/2020</t>
  </si>
  <si>
    <t>19,20</t>
  </si>
  <si>
    <t>DISJUNTOR MONOPOLAR TIPO DIN, CORRENTE NOMINAL DE 20A - FORNECIMENTO E INSTALAÇÃO. AF_10/2020</t>
  </si>
  <si>
    <t>20,39</t>
  </si>
  <si>
    <t>DISJUNTOR MONOPOLAR TIPO DIN, CORRENTE NOMINAL DE 25A - FORNECIMENTO E INSTALAÇÃO. AF_10/2020</t>
  </si>
  <si>
    <t>DISJUNTOR MONOPOLAR TIPO DIN, CORRENTE NOMINAL DE 32A - FORNECIMENTO E INSTALAÇÃO. AF_10/2020</t>
  </si>
  <si>
    <t>21,80</t>
  </si>
  <si>
    <t>DISJUNTOR MONOPOLAR TIPO DIN, CORRENTE NOMINAL DE 40A - FORNECIMENTO E INSTALAÇÃO. AF_10/2020</t>
  </si>
  <si>
    <t>31,60</t>
  </si>
  <si>
    <t>DISJUNTOR MONOPOLAR TIPO DIN, CORRENTE NOMINAL DE 50A - FORNECIMENTO E INSTALAÇÃO. AF_10/2020</t>
  </si>
  <si>
    <t>34,39</t>
  </si>
  <si>
    <t>DISJUNTOR BIPOLAR TIPO DIN, CORRENTE NOMINAL DE 10A - FORNECIMENTO E INSTALAÇÃO. AF_10/2020</t>
  </si>
  <si>
    <t>96,66</t>
  </si>
  <si>
    <t>DISJUNTOR BIPOLAR TIPO DIN, CORRENTE NOMINAL DE 16A - FORNECIMENTO E INSTALAÇÃO. AF_10/2020</t>
  </si>
  <si>
    <t>97,78</t>
  </si>
  <si>
    <t>DISJUNTOR BIPOLAR TIPO DIN, CORRENTE NOMINAL DE 20A - FORNECIMENTO E INSTALAÇÃO. AF_10/2020</t>
  </si>
  <si>
    <t>100,15</t>
  </si>
  <si>
    <t>DISJUNTOR BIPOLAR TIPO DIN, CORRENTE NOMINAL DE 25A - FORNECIMENTO E INSTALAÇÃO. AF_10/2020</t>
  </si>
  <si>
    <t>DISJUNTOR BIPOLAR TIPO DIN, CORRENTE NOMINAL DE 32A - FORNECIMENTO E INSTALAÇÃO. AF_10/2020</t>
  </si>
  <si>
    <t>102,98</t>
  </si>
  <si>
    <t>DISJUNTOR BIPOLAR TIPO DIN, CORRENTE NOMINAL DE 40A - FORNECIMENTO E INSTALAÇÃO. AF_10/2020</t>
  </si>
  <si>
    <t>105,83</t>
  </si>
  <si>
    <t>DISJUNTOR BIPOLAR TIPO DIN, CORRENTE NOMINAL DE 50A - FORNECIMENTO E INSTALAÇÃO. AF_10/2020</t>
  </si>
  <si>
    <t>111,40</t>
  </si>
  <si>
    <t>DISJUNTOR TRIPOLAR TIPO DIN, CORRENTE NOMINAL DE 10A - FORNECIMENTO E INSTALAÇÃO. AF_10/2020</t>
  </si>
  <si>
    <t>119,96</t>
  </si>
  <si>
    <t>DISJUNTOR TRIPOLAR TIPO DIN, CORRENTE NOMINAL DE 16A - FORNECIMENTO E INSTALAÇÃO. AF_10/2020</t>
  </si>
  <si>
    <t>121,62</t>
  </si>
  <si>
    <t>DISJUNTOR TRIPOLAR TIPO DIN, CORRENTE NOMINAL DE 20A - FORNECIMENTO E INSTALAÇÃO. AF_10/2020</t>
  </si>
  <si>
    <t>125,17</t>
  </si>
  <si>
    <t>DISJUNTOR TRIPOLAR TIPO DIN, CORRENTE NOMINAL DE 25A - FORNECIMENTO E INSTALAÇÃO. AF_10/2020</t>
  </si>
  <si>
    <t>DISJUNTOR TRIPOLAR TIPO DIN, CORRENTE NOMINAL DE 32A - FORNECIMENTO E INSTALAÇÃO. AF_10/2020</t>
  </si>
  <si>
    <t>129,42</t>
  </si>
  <si>
    <t>DISJUNTOR TRIPOLAR TIPO DIN, CORRENTE NOMINAL DE 40A - FORNECIMENTO E INSTALAÇÃO. AF_10/2020</t>
  </si>
  <si>
    <t>135,79</t>
  </si>
  <si>
    <t>DISJUNTOR TRIPOLAR TIPO DIN, CORRENTE NOMINAL DE 50A - FORNECIMENTO E INSTALAÇÃO. AF_10/2020</t>
  </si>
  <si>
    <t>144,15</t>
  </si>
  <si>
    <t>QUADRO DE MEDIÇÃO GERAL DE ENERGIA COM 8 MEDIDORES - FORNECIMENTO E INSTALAÇÃO. AF_10/2020</t>
  </si>
  <si>
    <t>3.359,57</t>
  </si>
  <si>
    <t>QUADRO DE MEDIÇÃO GERAL DE ENERGIA COM 12 MEDIDORES - FORNECIMENTO E INSTALAÇÃO. AF_10/2020</t>
  </si>
  <si>
    <t>6.477,45</t>
  </si>
  <si>
    <t>QUADRO DE MEDIÇÃO GERAL DE ENERGIA COM 16 MEDIDORES - FORNECIMENTO E INSTALAÇÃO. AF_10/2020</t>
  </si>
  <si>
    <t>8.636,60</t>
  </si>
  <si>
    <t>QUADRO DE MEDIÇÃO GERAL DE ENERGIA PARA BARRAMENTO BLINDADO COM 4 MEDIDORES - FORNECIMENTO E INSTALAÇÃO. AF_10/2020</t>
  </si>
  <si>
    <t>2.132,98</t>
  </si>
  <si>
    <t>QUADRO DE DISTRIBUIÇÃO DE ENERGIA EM CHAPA DE AÇO GALVANIZADO, DE EMBUTIR, COM BARRAMENTO TRIFÁSICO, PARA 12 DISJUNTORES DIN 100A - FORNECIMENTO E INSTALAÇÃO. AF_10/2020</t>
  </si>
  <si>
    <t>453,45</t>
  </si>
  <si>
    <t>QUADRO DE DISTRIBUIÇÃO DE ENERGIA EM PVC, DE EMBUTIR, SEM BARRAMENTO, PARA 6 DISJUNTORES - FORNECIMENTO E INSTALAÇÃO. AF_10/2020</t>
  </si>
  <si>
    <t>75,20</t>
  </si>
  <si>
    <t>QUADRO DE DISTRIBUIÇÃO DE ENERGIA EM PVC, DE EMBUTIR, SEM BARRAMENTO, PARA 3 DISJUNTORES - FORNECIMENTO E INSTALAÇÃO. AF_10/2020</t>
  </si>
  <si>
    <t>51,79</t>
  </si>
  <si>
    <t>QUADRO DE DISTRIBUIÇÃO DE ENERGIA EM CHAPA DE AÇO GALVANIZADO, DE SOBREPOR, COM BARRAMENTO TRIFÁSICO, PARA 18 DISJUNTORES DIN 100A - FORNECIMENTO E INSTALAÇÃO. AF_10/2020</t>
  </si>
  <si>
    <t>618,70</t>
  </si>
  <si>
    <t>QUADRO DE DISTRIBUIÇÃO DE ENERGIA EM CHAPA DE AÇO GALVANIZADO, DE EMBUTIR, COM BARRAMENTO TRIFÁSICO, PARA 24 DISJUNTORES DIN 100A - FORNECIMENTO E INSTALAÇÃO. AF_10/2020</t>
  </si>
  <si>
    <t>658,20</t>
  </si>
  <si>
    <t>QUADRO DE DISTRIBUIÇÃO DE ENERGIA EM CHAPA DE AÇO GALVANIZADO, DE EMBUTIR, COM BARRAMENTO TRIFÁSICO, PARA 30 DISJUNTORES DIN 150A - FORNECIMENTO E INSTALAÇÃO. AF_10/2020</t>
  </si>
  <si>
    <t>757,47</t>
  </si>
  <si>
    <t>QUADRO DE DISTRIBUIÇÃO DE ENERGIA EM CHAPA DE AÇO GALVANIZADO, DE EMBUTIR, COM BARRAMENTO TRIFÁSICO, PARA 40 DISJUNTORES DIN 100A - FORNECIMENTO E INSTALAÇÃO. AF_10/2020</t>
  </si>
  <si>
    <t>1.092,52</t>
  </si>
  <si>
    <t>QUADRO DE DISTRIBUIÇÃO DE ENERGIA EM CHAPA DE AÇO GALVANIZADO, DE EMBUTIR, COM BARRAMENTO TRIFÁSICO, PARA 30 DISJUNTORES DIN 225A - FORNECIMENTO E INSTALAÇÃO. AF_10/2020</t>
  </si>
  <si>
    <t>1.554,32</t>
  </si>
  <si>
    <t>QUADRO DE DISTRIBUIÇÃO DE ENERGIA EM CHAPA DE AÇO GALVANIZADO, DE EMBUTIR, COM BARRAMENTO TRIFÁSICO, PARA 18 DISJUNTORES DIN 100A - FORNECIMENTO E INSTALAÇÃO. AF_10/2020</t>
  </si>
  <si>
    <t>627,24</t>
  </si>
  <si>
    <t>DISJUNTOR MONOPOLAR TIPO NEMA, CORRENTE NOMINAL DE 10 ATÉ 30A - FORNECIMENTO E INSTALAÇÃO. AF_10/2020</t>
  </si>
  <si>
    <t>25,09</t>
  </si>
  <si>
    <t>DISJUNTOR MONOPOLAR TIPO NEMA, CORRENTE NOMINAL DE 35 ATÉ 50A - FORNECIMENTO E INSTALAÇÃO. AF_10/2020</t>
  </si>
  <si>
    <t>42,58</t>
  </si>
  <si>
    <t>DISJUNTOR BIPOLAR TIPO NEMA, CORRENTE NOMINAL DE 10 ATÉ 50A - FORNECIMENTO E INSTALAÇÃO. AF_10/2020</t>
  </si>
  <si>
    <t>119,85</t>
  </si>
  <si>
    <t>DISJUNTOR TRIPOLAR TIPO NEMA, CORRENTE NOMINAL DE 10 ATÉ 50A - FORNECIMENTO E INSTALAÇÃO. AF_10/2020</t>
  </si>
  <si>
    <t>151,75</t>
  </si>
  <si>
    <t>DISJUNTOR TRIPOLAR TIPO NEMA, CORRENTE NOMINAL DE 60 ATÉ 100A - FORNECIMENTO E INSTALAÇÃO. AF_10/2020</t>
  </si>
  <si>
    <t>239,62</t>
  </si>
  <si>
    <t>DISJUNTOR TERMOMAGNÉTICO TRIPOLAR , CORRENTE NOMINAL DE 125A - FORNECIMENTO E INSTALAÇÃO. AF_10/2020</t>
  </si>
  <si>
    <t>687,57</t>
  </si>
  <si>
    <t>DISJUNTOR TERMOMAGNÉTICO TRIPOLAR , CORRENTE NOMINAL DE 200A - FORNECIMENTO E INSTALAÇÃO. AF_10/2020</t>
  </si>
  <si>
    <t>1.058,57</t>
  </si>
  <si>
    <t>DISJUNTOR TERMOMAGNÉTICO TRIPOLAR , CORRENTE NOMINAL DE 250A - FORNECIMENTO E INSTALAÇÃO. AF_10/2020</t>
  </si>
  <si>
    <t>1.724,89</t>
  </si>
  <si>
    <t>DISJUNTOR TERMOMAGNÉTICO TRIPOLAR , CORRENTE NOMINAL DE 400A - FORNECIMENTO E INSTALAÇÃO. AF_10/2020</t>
  </si>
  <si>
    <t>2.331,87</t>
  </si>
  <si>
    <t>DISJUNTOR TERMOMAGNÉTICO TRIPOLAR , CORRENTE NOMINAL DE 600A - FORNECIMENTO E INSTALAÇÃO. AF_10/2020</t>
  </si>
  <si>
    <t>3.775,62</t>
  </si>
  <si>
    <t>DISJUNTOR BAIXA TENSÃO TRIPOLAR A SECO  800A/600V - FORNECIMENTO E INSTALAÇÃO. AF_10/2020</t>
  </si>
  <si>
    <t>7.957,38</t>
  </si>
  <si>
    <t>CONTATOR TRIPOLAR I NOMINAL 12A - FORNECIMENTO E INSTALAÇÃO. AF_10/2020</t>
  </si>
  <si>
    <t>158,08</t>
  </si>
  <si>
    <t>CONTATOR TRIPOLAR I NOMINAL 22A - FORNECIMENTO E INSTALAÇÃO. AF_10/2020</t>
  </si>
  <si>
    <t>195,14</t>
  </si>
  <si>
    <t>CONTATOR TRIPOLAR I NOMINAL 38A - FORNECIMENTO E INSTALAÇÃO. AF_10/2020</t>
  </si>
  <si>
    <t>406,80</t>
  </si>
  <si>
    <t>CONTATOR TRIPOLAR I NOMIMAL 95A - FORNECIMENTO E INSTALAÇÃO. AF_10/2020</t>
  </si>
  <si>
    <t>1.500,53</t>
  </si>
  <si>
    <t>CAIXA DE PROTEÇÃO PARA MEDIDOR MONOFÁSICO DE EMBUTIR - FORNECIMENTO E INSTALAÇÃO. AF_10/2020</t>
  </si>
  <si>
    <t>101,03</t>
  </si>
  <si>
    <t>QUADRO DE MEDIÇÃO GERAL DE ENERGIA PARA 1 MEDIDOR DE SOBREPOR - FORNECIMENTO E INSTALAÇÃO. AF_10/2020</t>
  </si>
  <si>
    <t>147,02</t>
  </si>
  <si>
    <t>SUPORTE PARAFUSADO COM PLACA DE ENCAIXE 4" X 2" ALTO (2,00 M DO PISO) PARA PONTO ELÉTRICO - FORNECIMENTO E INSTALAÇÃO. AF_03/2023</t>
  </si>
  <si>
    <t>12,54</t>
  </si>
  <si>
    <t>SUPORTE PARAFUSADO COM PLACA DE ENCAIXE 4" X 2" MÉDIO (1,30 M DO PISO) PARA PONTO ELÉTRICO - FORNECIMENTO E INSTALAÇÃO. AF_03/2023</t>
  </si>
  <si>
    <t>9,90</t>
  </si>
  <si>
    <t>SUPORTE PARAFUSADO COM PLACA DE ENCAIXE 4" X 2" BAIXO (0,30 M DO PISO) PARA PONTO ELÉTRICO - FORNECIMENTO E INSTALAÇÃO. AF_03/2023</t>
  </si>
  <si>
    <t>8,25</t>
  </si>
  <si>
    <t>SUPORTE PARAFUSADO COM PLACA DE ENCAIXE 4" X 4" ALTO (2,00 M DO PISO) PARA PONTO ELÉTRICO - FORNECIMENTO E INSTALAÇÃO. AF_03/2023</t>
  </si>
  <si>
    <t>17,84</t>
  </si>
  <si>
    <t>SUPORTE PARAFUSADO COM PLACA DE ENCAIXE 4" X 4" MÉDIO (1,30 M DO PISO) PARA PONTO ELÉTRICO - FORNECIMENTO E INSTALAÇÃO. AF_03/2023</t>
  </si>
  <si>
    <t>14,62</t>
  </si>
  <si>
    <t>SUPORTE PARAFUSADO COM PLACA DE ENCAIXE 4" X 4" BAIXO (0,30 M DO PISO) PARA PONTO ELÉTRICO - FORNECIMENTO E INSTALAÇÃO. AF_03/2023</t>
  </si>
  <si>
    <t>12,69</t>
  </si>
  <si>
    <t>INTERRUPTOR SIMPLES (1 MÓDULO), 10A/250V, SEM SUPORTE E SEM PLACA - FORNECIMENTO E INSTALAÇÃO. AF_03/2023</t>
  </si>
  <si>
    <t>16,86</t>
  </si>
  <si>
    <t>INTERRUPTOR SIMPLES (1 MÓDULO), 10A/250V, INCLUINDO SUPORTE E PLACA - FORNECIMENTO E INSTALAÇÃO. AF_03/2023</t>
  </si>
  <si>
    <t>26,76</t>
  </si>
  <si>
    <t>INTERRUPTOR PARALELO (1 MÓDULO), 10A/250V, SEM SUPORTE E SEM PLACA - FORNECIMENTO E INSTALAÇÃO. AF_03/2023</t>
  </si>
  <si>
    <t>22,63</t>
  </si>
  <si>
    <t>INTERRUPTOR PARALELO (1 MÓDULO), 10A/250V, INCLUINDO SUPORTE E PLACA - FORNECIMENTO E INSTALAÇÃO. AF_03/2023</t>
  </si>
  <si>
    <t>32,53</t>
  </si>
  <si>
    <t>INTERRUPTOR SIMPLES (1 MÓDULO) COM INTERRUPTOR PARALELO (1 MÓDULO), 10A/250V, SEM SUPORTE E SEM PLACA - FORNECIMENTO E INSTALAÇÃO. AF_03/2023</t>
  </si>
  <si>
    <t>36,68</t>
  </si>
  <si>
    <t>INTERRUPTOR SIMPLES (1 MÓDULO) COM INTERRUPTOR PARALELO (1 MÓDULO), 10A/250V, INCLUINDO SUPORTE E PLACA - FORNECIMENTO E INSTALAÇÃO. AF_03/2023</t>
  </si>
  <si>
    <t>46,58</t>
  </si>
  <si>
    <t>INTERRUPTOR SIMPLES (2 MÓDULOS), 10A/250V, SEM SUPORTE E SEM PLACA - FORNECIMENTO E INSTALAÇÃO. AF_03/2023</t>
  </si>
  <si>
    <t>30,96</t>
  </si>
  <si>
    <t>INTERRUPTOR SIMPLES (2 MÓDULOS), 10A/250V, INCLUINDO SUPORTE E PLACA - FORNECIMENTO E INSTALAÇÃO. AF_03/2023</t>
  </si>
  <si>
    <t>40,86</t>
  </si>
  <si>
    <t>INTERRUPTOR PARALELO (2 MÓDULOS), 10A/250V, SEM SUPORTE E SEM PLACA - FORNECIMENTO E INSTALAÇÃO. AF_03/2023</t>
  </si>
  <si>
    <t>42,50</t>
  </si>
  <si>
    <t>INTERRUPTOR PARALELO (2 MÓDULOS), 10A/250V, INCLUINDO SUPORTE E PLACA - FORNECIMENTO E INSTALAÇÃO. AF_03/2023</t>
  </si>
  <si>
    <t>52,40</t>
  </si>
  <si>
    <t>INTERRUPTOR SIMPLES (1 MÓDULO) COM INTERRUPTOR PARALELO (2 MÓDULOS), 10A/250V, SEM SUPORTE E SEM PLACA - FORNECIMENTO E INSTALAÇÃO. AF_03/2023</t>
  </si>
  <si>
    <t>56,55</t>
  </si>
  <si>
    <t>INTERRUPTOR SIMPLES (1 MÓDULO) COM INTERRUPTOR PARALELO (2 MÓDULOS), 10A/250V, INCLUINDO SUPORTE E PLACA - FORNECIMENTO E INSTALAÇÃO. AF_03/2023</t>
  </si>
  <si>
    <t>66,45</t>
  </si>
  <si>
    <t>INTERRUPTOR SIMPLES (2 MÓDULOS) COM INTERRUPTOR PARALELO (1 MÓDULO), 10A/250V, SEM SUPORTE E SEM PLACA - FORNECIMENTO E INSTALAÇÃO. AF_03/2023</t>
  </si>
  <si>
    <t>50,78</t>
  </si>
  <si>
    <t>INTERRUPTOR SIMPLES (2 MÓDULOS) COM INTERRUPTOR PARALELO (1 MÓDULO), 10A/250V, INCLUINDO SUPORTE E PLACA - FORNECIMENTO E INSTALAÇÃO. AF_03/2023</t>
  </si>
  <si>
    <t>60,68</t>
  </si>
  <si>
    <t>INTERRUPTOR SIMPLES (3 MÓDULOS), 10A/250V, SEM SUPORTE E SEM PLACA - FORNECIMENTO E INSTALAÇÃO. AF_03/2023</t>
  </si>
  <si>
    <t>45,07</t>
  </si>
  <si>
    <t>INTERRUPTOR SIMPLES (3 MÓDULOS), 10A/250V, INCLUINDO SUPORTE E PLACA - FORNECIMENTO E INSTALAÇÃO. AF_03/2023</t>
  </si>
  <si>
    <t>54,97</t>
  </si>
  <si>
    <t>INTERRUPTOR PARALELO (3 MÓDULOS), 10A/250V, SEM SUPORTE E SEM PLACA - FORNECIMENTO E INSTALAÇÃO. AF_03/2023</t>
  </si>
  <si>
    <t>62,31</t>
  </si>
  <si>
    <t>INTERRUPTOR PARALELO (3 MÓDULOS), 10A/250V, INCLUINDO SUPORTE E PLACA - FORNECIMENTO E INSTALAÇÃO. AF_03/2023</t>
  </si>
  <si>
    <t>72,21</t>
  </si>
  <si>
    <t>INTERRUPTOR SIMPLES (3 MÓDULOS) COM INTERRUPTOR PARALELO (1 MÓDULO), 10A/250V, SEM SUPORTE E SEM PLACA - FORNECIMENTO E INSTALAÇÃO. AF_03/2023</t>
  </si>
  <si>
    <t>65,19</t>
  </si>
  <si>
    <t>INTERRUPTOR SIMPLES (3 MÓDULOS) COM INTERRUPTOR PARALELO (1 MÓDULO), 10A/250V, INCLUINDO SUPORTE E PLACA - FORNECIMENTO E INSTALAÇÃO. AF_03/2023</t>
  </si>
  <si>
    <t>79,81</t>
  </si>
  <si>
    <t>INTERRUPTOR SIMPLES (2 MÓDULOS) COM INTERRUPTOR PARALELO (2 MÓDULOS), 10A/250V, SEM SUPORTE E SEM PLACA - FORNECIMENTO E INSTALAÇÃO. AF_03/2023</t>
  </si>
  <si>
    <t>71,00</t>
  </si>
  <si>
    <t>INTERRUPTOR SIMPLES (2 MÓDULOS) COM INTERRUPTOR PARALELO (2 MÓDULOS), 10A/250V, INCLUINDO SUPORTE E PLACA - FORNECIMENTO E INSTALAÇÃO. AF_03/2023</t>
  </si>
  <si>
    <t>85,62</t>
  </si>
  <si>
    <t>INTERRUPTOR SIMPLES (4 MÓDULOS), 10A/250V, SEM SUPORTE E SEM PLACA - FORNECIMENTO E INSTALAÇÃO. AF_03/2023</t>
  </si>
  <si>
    <t>59,43</t>
  </si>
  <si>
    <t>INTERRUPTOR SIMPLES (4 MÓDULOS), 10A/250V, INCLUINDO SUPORTE E PLACA - FORNECIMENTO E INSTALAÇÃO. AF_03/2023</t>
  </si>
  <si>
    <t>74,05</t>
  </si>
  <si>
    <t>INTERRUPTOR SIMPLES (6 MÓDULOS), 10A/250V, SEM SUPORTE E SEM PLACA - FORNECIMENTO E INSTALAÇÃO. AF_03/2023</t>
  </si>
  <si>
    <t>87,68</t>
  </si>
  <si>
    <t>INTERRUPTOR SIMPLES (6 MÓDULOS), 10A/250V, INCLUINDO SUPORTE E PLACA - FORNECIMENTO E INSTALAÇÃO. AF_03/2023</t>
  </si>
  <si>
    <t>102,30</t>
  </si>
  <si>
    <t>INTERRUPTOR INTERMEDIÁRIO (1 MÓDULO), 10A/250V, SEM SUPORTE E SEM PLACA - FORNECIMENTO E INSTALAÇÃO. AF_03/2023</t>
  </si>
  <si>
    <t>35,94</t>
  </si>
  <si>
    <t>INTERRUPTOR INTERMEDIÁRIO (1 MÓDULO), 10A/250V, INCLUINDO SUPORTE E PLACA - FORNECIMENTO E INSTALAÇÃO. AF_03/2023</t>
  </si>
  <si>
    <t>INTERRUPTOR BIPOLAR (1 MÓDULO), 10A/250V, SEM SUPORTE E SEM PLACA - FORNECIMENTO E INSTALAÇÃO. AF_03/2023</t>
  </si>
  <si>
    <t>34,80</t>
  </si>
  <si>
    <t>INTERRUPTOR BIPOLAR (1 MÓDULO), 10A/250V, INCLUINDO SUPORTE E PLACA - FORNECIMENTO E INSTALAÇÃO. AF_03/2023</t>
  </si>
  <si>
    <t>44,70</t>
  </si>
  <si>
    <t>DIMMER ROTATIVO (1 MÓDULO), 220V/600W, SEM SUPORTE E SEM PLACA - FORNECIMENTO E INSTALAÇÃO. AF_03/2023</t>
  </si>
  <si>
    <t>82,62</t>
  </si>
  <si>
    <t>DIMMER ROTATIVO (1 MÓDULO), 220V/600W, INCLUINDO SUPORTE E PLACA - FORNECIMENTO E INSTALAÇÃO. AF_03/2023</t>
  </si>
  <si>
    <t>92,52</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</si>
  <si>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</si>
  <si>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</si>
  <si>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</si>
  <si>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33,54</t>
  </si>
  <si>
    <t>CAMPAINHA CIGARRA (1 MÓDULO), 10A/250V, INCLUINDO SUPORTE E PLACA - FORNECIMENTO E INSTALAÇÃO. AF_03/2023</t>
  </si>
  <si>
    <t>43,44</t>
  </si>
  <si>
    <t>INTERRUPTOR PULSADOR MINUTERIA (1 MÓDULO), 10A/250V, SEM SUPORTE E SEM PLACA - FORNECIMENTO E INSTALAÇÃO. AF_03/2023</t>
  </si>
  <si>
    <t>19,63</t>
  </si>
  <si>
    <t>INTERRUPTOR PULSADOR MINUTERIA (1 MÓDULO), 10A/250V, INCLUINDO SUPORTE E PLACA - FORNECIMENTO E INSTALAÇÃO. AF_03/2023</t>
  </si>
  <si>
    <t>TOMADA ALTA DE EMBUTIR (1 MÓDULO), 2P+T 10 A, SEM SUPORTE E SEM PLACA - FORNECIMENTO E INSTALAÇÃO. AF_03/2023</t>
  </si>
  <si>
    <t>30,25</t>
  </si>
  <si>
    <t>TOMADA ALTA DE EMBUTIR (1 MÓDULO), 2P+T 20 A, SEM SUPORTE E SEM PLACA - FORNECIMENTO E INSTALAÇÃO. AF_03/2023</t>
  </si>
  <si>
    <t>32,32</t>
  </si>
  <si>
    <t>TOMADA ALTA DE EMBUTIR (1 MÓDULO), 2P+T 10 A, INCLUINDO SUPORTE E PLACA - FORNECIMENTO E INSTALAÇÃO. AF_03/2023</t>
  </si>
  <si>
    <t>40,15</t>
  </si>
  <si>
    <t>TOMADA ALTA DE EMBUTIR (1 MÓDULO), 2P+T 20 A, INCLUINDO SUPORTE E PLACA - FORNECIMENTO E INSTALAÇÃO. AF_03/2023</t>
  </si>
  <si>
    <t>42,22</t>
  </si>
  <si>
    <t>TOMADA MÉDIA DE EMBUTIR (1 MÓDULO), 2P+T 10 A, SEM SUPORTE E SEM PLACA - FORNECIMENTO E INSTALAÇÃO. AF_03/2023</t>
  </si>
  <si>
    <t>TOMADA MÉDIA DE EMBUTIR (1 MÓDULO), 2P+T 20 A, SEM SUPORTE E SEM PLACA - FORNECIMENTO E INSTALAÇÃO. AF_03/2023</t>
  </si>
  <si>
    <t>23,63</t>
  </si>
  <si>
    <t>TOMADA MÉDIA DE EMBUTIR (1 MÓDULO), 2P+T 10 A, INCLUINDO SUPORTE E PLACA - FORNECIMENTO E INSTALAÇÃO. AF_03/2023</t>
  </si>
  <si>
    <t>31,46</t>
  </si>
  <si>
    <t>TOMADA MÉDIA DE EMBUTIR (1 MÓDULO), 2P+T 20 A, INCLUINDO SUPORTE E PLACA - FORNECIMENTO E INSTALAÇÃO. AF_03/2023</t>
  </si>
  <si>
    <t>33,53</t>
  </si>
  <si>
    <t>TOMADA BAIXA DE EMBUTIR (1 MÓDULO), 2P+T 10 A, SEM SUPORTE E SEM PLACA - FORNECIMENTO E INSTALAÇÃO. AF_03/2023</t>
  </si>
  <si>
    <t>TOMADA BAIXA DE EMBUTIR (1 MÓDULO), 2P+T 20 A, SEM SUPORTE E SEM PLACA - FORNECIMENTO E INSTALAÇÃO. AF_03/2023</t>
  </si>
  <si>
    <t>20,27</t>
  </si>
  <si>
    <t>TOMADA BAIXA DE EMBUTIR (1 MÓDULO), 2P+T 10 A, INCLUINDO SUPORTE E PLACA - FORNECIMENTO E INSTALAÇÃO. AF_03/2023</t>
  </si>
  <si>
    <t>28,10</t>
  </si>
  <si>
    <t>TOMADA BAIXA DE EMBUTIR (1 MÓDULO), 2P+T 20 A, INCLUINDO SUPORTE E PLACA - FORNECIMENTO E INSTALAÇÃO. AF_03/2023</t>
  </si>
  <si>
    <t>TOMADA MÉDIA DE EMBUTIR (2 MÓDULOS), 2P+T 10 A, SEM SUPORTE E SEM PLACA - FORNECIMENTO E INSTALAÇÃO. AF_03/2023</t>
  </si>
  <si>
    <t>40,36</t>
  </si>
  <si>
    <t>TOMADA MÉDIA DE EMBUTIR (2 MÓDULOS), 2P+T 20 A, SEM SUPORTE E SEM PLACA - FORNECIMENTO E INSTALAÇÃO. AF_03/2023</t>
  </si>
  <si>
    <t>44,50</t>
  </si>
  <si>
    <t>TOMADA MÉDIA DE EMBUTIR (2 MÓDULOS), 2P+T 10 A, INCLUINDO SUPORTE E PLACA - FORNECIMENTO E INSTALAÇÃO. AF_03/2023</t>
  </si>
  <si>
    <t>TOMADA MÉDIA DE EMBUTIR (2 MÓDULOS), 2P+T 20 A, INCLUINDO SUPORTE E PLACA - FORNECIMENTO E INSTALAÇÃO. AF_03/2023</t>
  </si>
  <si>
    <t>54,40</t>
  </si>
  <si>
    <t>TOMADA BAIXA DE EMBUTIR (2 MÓDULOS), 2P+T 10 A, SEM SUPORTE E SEM PLACA - FORNECIMENTO E INSTALAÇÃO. AF_03/2023</t>
  </si>
  <si>
    <t>33,59</t>
  </si>
  <si>
    <t>TOMADA BAIXA DE EMBUTIR (2 MÓDULOS), 2P+T 20 A, SEM SUPORTE E SEM PLACA - FORNECIMENTO E INSTALAÇÃO. AF_03/2023</t>
  </si>
  <si>
    <t>37,73</t>
  </si>
  <si>
    <t>TOMADA BAIXA DE EMBUTIR (2 MÓDULOS), 2P+T 10 A, INCLUINDO SUPORTE E PLACA - FORNECIMENTO E INSTALAÇÃO. AF_03/2023</t>
  </si>
  <si>
    <t>43,49</t>
  </si>
  <si>
    <t>TOMADA BAIXA DE EMBUTIR (2 MÓDULOS), 2P+T 20 A, INCLUINDO SUPORTE E PLACA - FORNECIMENTO E INSTALAÇÃO. AF_03/2023</t>
  </si>
  <si>
    <t>47,63</t>
  </si>
  <si>
    <t>TOMADA MÉDIA DE EMBUTIR (3 MÓDULOS), 2P+T 10 A, SEM SUPORTE E SEM PLACA - FORNECIMENTO E INSTALAÇÃO. AF_03/2023</t>
  </si>
  <si>
    <t>59,10</t>
  </si>
  <si>
    <t>TOMADA MÉDIA DE EMBUTIR (3 MÓDULOS), 2P+T 20 A, SEM SUPORTE E SEM PLACA - FORNECIMENTO E INSTALAÇÃO. AF_03/2023</t>
  </si>
  <si>
    <t>65,31</t>
  </si>
  <si>
    <t>TOMADA MÉDIA DE EMBUTIR (3 MÓDULOS), 2P+T 10 A, INCLUINDO SUPORTE E PLACA - FORNECIMENTO E INSTALAÇÃO. AF_03/2023</t>
  </si>
  <si>
    <t>69,00</t>
  </si>
  <si>
    <t>TOMADA MÉDIA DE EMBUTIR (3 MÓDULOS), 2P+T 20 A, INCLUINDO SUPORTE E PLACA - FORNECIMENTO E INSTALAÇÃO. AF_03/2023</t>
  </si>
  <si>
    <t>75,21</t>
  </si>
  <si>
    <t>TOMADA BAIXA DE EMBUTIR (3 MÓDULOS), 2P+T 10 A, SEM SUPORTE E SEM PLACA - FORNECIMENTO E INSTALAÇÃO. AF_03/2023</t>
  </si>
  <si>
    <t>48,99</t>
  </si>
  <si>
    <t>TOMADA BAIXA DE EMBUTIR (3 MÓDULOS), 2P+T 20 A, SEM SUPORTE E SEM PLACA - FORNECIMENTO E INSTALAÇÃO. AF_03/2023</t>
  </si>
  <si>
    <t>55,20</t>
  </si>
  <si>
    <t>TOMADA BAIXA DE EMBUTIR (3 MÓDULOS), 2P+T 10 A, INCLUINDO SUPORTE E PLACA - FORNECIMENTO E INSTALAÇÃO. AF_03/2023</t>
  </si>
  <si>
    <t>58,89</t>
  </si>
  <si>
    <t>TOMADA BAIXA DE EMBUTIR (3 MÓDULOS), 2P+T 20 A, INCLUINDO SUPORTE E PLACA - FORNECIMENTO E INSTALAÇÃO. AF_03/2023</t>
  </si>
  <si>
    <t>65,10</t>
  </si>
  <si>
    <t>TOMADA BAIXA DE EMBUTIR (4 MÓDULOS), 2P+T 10 A, SEM SUPORTE E SEM PLACA - FORNECIMENTO E INSTALAÇÃO. AF_03/2023</t>
  </si>
  <si>
    <t>64,87</t>
  </si>
  <si>
    <t>TOMADA BAIXA DE EMBUTIR (4 MÓDULOS), 2P+T 10 A, INCLUINDO SUPORTE E PLACA - FORNECIMENTO E INSTALAÇÃO. AF_03/2023</t>
  </si>
  <si>
    <t>79,49</t>
  </si>
  <si>
    <t>TOMADA BAIXA DE EMBUTIR (6 MÓDULOS), 2P+T 10 A, SEM SUPORTE E SEM PLACA - FORNECIMENTO E INSTALAÇÃO. AF_03/2023</t>
  </si>
  <si>
    <t>95,88</t>
  </si>
  <si>
    <t>TOMADA BAIXA DE EMBUTIR (6 MÓDULOS), 2P+T 10 A, INCLUINDO SUPORTE E PLACA - FORNECIMENTO E INSTALAÇÃO. AF_03/2023</t>
  </si>
  <si>
    <t>110,50</t>
  </si>
  <si>
    <t>INTERRUPTOR SIMPLES (1 MÓDULO) COM 1 TOMADA DE EMBUTIR 2P+T 10 A, SEM SUPORTE E SEM PLACA - FORNECIMENTO E INSTALAÇÃO. AF_03/2023</t>
  </si>
  <si>
    <t>35,61</t>
  </si>
  <si>
    <t>INTERRUPTOR SIMPLES (1 MÓDULO) COM 1 TOMADA DE EMBUTIR 2P+T 10 A, INCLUINDO SUPORTE E PLACA - FORNECIMENTO E INSTALAÇÃO. AF_03/2023</t>
  </si>
  <si>
    <t>45,51</t>
  </si>
  <si>
    <t>INTERRUPTOR SIMPLES (1 MÓDULO) COM 2 TOMADAS DE EMBUTIR 2P+T 10 A, SEM SUPORTE E SEM PLACA - FORNECIMENTO E INSTALAÇÃO. AF_03/2023</t>
  </si>
  <si>
    <t>54,41</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</si>
  <si>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</si>
  <si>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</si>
  <si>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49,71</t>
  </si>
  <si>
    <t>INTERRUPTOR SIMPLES (2 MÓDULOS) COM 1 TOMADA DE EMBUTIR 2P+T 10 A, INCLUINDO SUPORTE E PLACA - FORNECIMENTO E INSTALAÇÃO. AF_03/2023</t>
  </si>
  <si>
    <t>59,61</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</si>
  <si>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</si>
  <si>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</si>
  <si>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51,33</t>
  </si>
  <si>
    <t>INTERRUPTOR PARALELO (1 MÓDULO) COM 2 TOMADAS DE EMBUTIR 2P+T 10 A, SEM SUPORTE E SEM PLACA - FORNECIMENTO E INSTALAÇÃO. AF_03/2023</t>
  </si>
  <si>
    <t>60,17</t>
  </si>
  <si>
    <t>INTERRUPTOR PARALELO (1 MÓDULO) COM 2 TOMADAS DE EMBUTIR 2P+T 10 A, INCLUINDO SUPORTE E PLACA - FORNECIMENTO E INSTALAÇÃO. AF_03/2023</t>
  </si>
  <si>
    <t>70,07</t>
  </si>
  <si>
    <t>INTERRUPTOR PARALELO (2 MÓDULOS) COM 1 TOMADA DE EMBUTIR 2P+T 10 A, SEM SUPORTE E SEM PLACA - FORNECIMENTO E INSTALAÇÃO. AF_03/2023</t>
  </si>
  <si>
    <t>61,24</t>
  </si>
  <si>
    <t>INTERRUPTOR PARALELO (2 MÓDULOS) COM 1 TOMADA DE EMBUTIR 2P+T 10 A, INCLUINDO SUPORTE E PLACA - FORNECIMENTO E INSTALAÇÃO. AF_03/2023</t>
  </si>
  <si>
    <t>71,14</t>
  </si>
  <si>
    <t>INTERRUPTOR SIMPLES (1 MÓDULO), INTERRUPTOR PARALELO (1 MÓDULO) E 1 TOMADA DE EMBUTIR 2P+T 10 A, SEM SUPORTE E SEM PLACA - FORNECIMENTO E INSTALAÇÃO. AF_03/2023</t>
  </si>
  <si>
    <t>55,48</t>
  </si>
  <si>
    <t>INTERRUPTOR SIMPLES (1 MÓDULO), INTERRUPTOR PARALELO (1 MÓDULO) E 1 TOMADA DE EMBUTIR 2P+T 10 A, INCLUINDO SUPORTE E PLACA - FORNECIMENTO E INSTALAÇÃO. AF_03/2023</t>
  </si>
  <si>
    <t>65,38</t>
  </si>
  <si>
    <t>LUMINÁRIA TIPO CALHA, DE SOBREPOR, COM 1 LÂMPADA TUBULAR FLUORESCENTE DE 18 W, COM REATOR DE PARTIDA RÁPIDA - FORNECIMENTO E INSTALAÇÃO. AF_02/2020</t>
  </si>
  <si>
    <t>81,99</t>
  </si>
  <si>
    <t>LUMINÁRIA TIPO CALHA, DE SOBREPOR, COM 1 LÂMPADA TUBULAR FLUORESCENTE DE 36 W, COM REATOR DE PARTIDA RÁPIDA - FORNECIMENTO E INSTALAÇÃO. AF_02/2020</t>
  </si>
  <si>
    <t>115,24</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</si>
  <si>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</si>
  <si>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</si>
  <si>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150,78</t>
  </si>
  <si>
    <t>LUMINÁRIA TIPO CALHA, DE EMBUTIR, COM 2 LÂMPADAS FLUORESCENTES DE 14 W, COM REATOR DE PARTIDA RÁPIDA - FORNECIMENTO E INSTALAÇÃO. AF_02/2020</t>
  </si>
  <si>
    <t>276,63</t>
  </si>
  <si>
    <t>LUMINÁRIA TIPO PLAFON EM PLÁSTICO, DE SOBREPOR, COM 1 LÂMPADA FLUORESCENTE DE 15 W, SEM REATOR - FORNECIMENTO E INSTALAÇÃO. AF_02/2020</t>
  </si>
  <si>
    <t>35,43</t>
  </si>
  <si>
    <t>LUMINÁRIA TIPO PLAFON REDONDO COM VIDRO FOSCO, DE SOBREPOR, COM 1 LÂMPADA FLUORESCENTE DE 15 W, SEM REATOR - FORNECIMENTO E INSTALAÇÃO. AF_02/2020</t>
  </si>
  <si>
    <t>90,91</t>
  </si>
  <si>
    <t>LUMINÁRIA TIPO PLAFON REDONDO COM VIDRO FOSCO, DE SOBREPOR, COM 2 LÂMPADAS FLUORESCENTES DE 15 W, SEM REATOR - FORNECIMENTO E INSTALAÇÃO. AF_02/2020</t>
  </si>
  <si>
    <t>117,05</t>
  </si>
  <si>
    <t>LUMINÁRIA TIPO SPOT, DE SOBREPOR, COM 1 LÂMPADA FLUORESCENTE DE 15 W, SEM REATOR - FORNECIMENTO E INSTALAÇÃO. AF_02/2020</t>
  </si>
  <si>
    <t>133,76</t>
  </si>
  <si>
    <t>LUMINÁRIA TIPO SPOT, DE SOBREPOR, COM 2 LÂMPADAS FLUORESCENTES DE 15 W, SEM REATOR - FORNECIMENTO E INSTALAÇÃO. AF_02/2020</t>
  </si>
  <si>
    <t>SENSOR DE PRESENÇA COM FOTOCÉLULA, FIXAÇÃO EM PAREDE - FORNECIMENTO E INSTALAÇÃO. AF_02/2020</t>
  </si>
  <si>
    <t>97,21</t>
  </si>
  <si>
    <t>SENSOR DE PRESENÇA SEM FOTOCÉLULA, FIXAÇÃO EM PAREDE - FORNECIMENTO E INSTALAÇÃO. AF_02/2020</t>
  </si>
  <si>
    <t>67,24</t>
  </si>
  <si>
    <t>SENSOR DE PRESENÇA COM FOTOCÉLULA, FIXAÇÃO EM TETO - FORNECIMENTO E INSTALAÇÃO. AF_02/2020</t>
  </si>
  <si>
    <t>SENSOR DE PRESENÇA SEM FOTOCÉLULA, FIXAÇÃO EM TETO - FORNECIMENTO E INSTALAÇÃO. AF_02/2020</t>
  </si>
  <si>
    <t>63,27</t>
  </si>
  <si>
    <t>LUMINÁRIA DE EMERGÊNCIA, COM 30 LÂMPADAS LED DE 2 W, SEM REATOR - FORNECIMENTO E INSTALAÇÃO. AF_02/2020</t>
  </si>
  <si>
    <t>29,37</t>
  </si>
  <si>
    <t>LÂMPADA COMPACTA DE LED 6 W, BASE E27 - FORNECIMENTO E INSTALAÇÃO. AF_02/2020</t>
  </si>
  <si>
    <t>16,50</t>
  </si>
  <si>
    <t>LÂMPADA COMPACTA DE LED 10 W, BASE E27 - FORNECIMENTO E INSTALAÇÃO. AF_02/2020</t>
  </si>
  <si>
    <t>LÂMPADA COMPACTA FLUORESCENTE DE 15 W, BASE E27 - FORNECIMENTO E INSTALAÇÃO. AF_02/2020</t>
  </si>
  <si>
    <t>19,54</t>
  </si>
  <si>
    <t>LÂMPADA COMPACTA FLUORESCENTE DE 20 W, BASE E27 - FORNECIMENTO E INSTALAÇÃO. AF_02/2020</t>
  </si>
  <si>
    <t>21,12</t>
  </si>
  <si>
    <t>LÂMPADA COMPACTA DE VAPOR MERCURIO 125 W, BASE E27 - FORNECIMENTO E INSTALAÇÃO. AF_02/2020</t>
  </si>
  <si>
    <t>26,34</t>
  </si>
  <si>
    <t>LÂMPADA COMPACTA DE VAPOR METÁLICO OVOIDE 150 W, BASE E27 - FORNECIMENTO E INSTALAÇÃO. AF_02/2020</t>
  </si>
  <si>
    <t>45,20</t>
  </si>
  <si>
    <t>LÂMPADA TUBULAR FLUORESCENTE T8 DE 16/18 W, BASE G13 - FORNECIMENTO E INSTALAÇÃO. AF_02/2020_PS</t>
  </si>
  <si>
    <t>49,45</t>
  </si>
  <si>
    <t>LÂMPADA TUBULAR FLUORESCENTE T8 DE 32/36 W, BASE G13 - FORNECIMENTO E INSTALAÇÃO. AF_02/2020_PS</t>
  </si>
  <si>
    <t>57,02</t>
  </si>
  <si>
    <t>LÂMPADA TUBULAR FLUORESCENTE T10 DE 20/40 W, BASE G13 - FORNECIMENTO E INSTALAÇÃO. AF_02/2020_PS</t>
  </si>
  <si>
    <t>56,77</t>
  </si>
  <si>
    <t>LÂMPADA TUBULAR FLUORESCENTE T5 DE 14 W, BASE G13 - FORNECIMENTO E INSTALAÇÃO. AF_02/2020_PS</t>
  </si>
  <si>
    <t>51,66</t>
  </si>
  <si>
    <t>LÂMPADA TUBULAR LED DE 9/10 W, BASE G13 - FORNECIMENTO E INSTALAÇÃO. AF_02/2020_PS</t>
  </si>
  <si>
    <t>26,50</t>
  </si>
  <si>
    <t>LÂMPADA TUBULAR LED DE 18/20 W, BASE G13 - FORNECIMENTO E INSTALAÇÃO. AF_02/2020_PS</t>
  </si>
  <si>
    <t>31,92</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</si>
  <si>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</si>
  <si>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</si>
  <si>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221,25</t>
  </si>
  <si>
    <t>LUMINÁRIA DUPLA TIPO CALHA, DE SOBREPOR, COM 4 LÂMPADAS TUBULARES FLUORESCENTES DE 36 W, COM REATORES DE PARTIDA RÁPIDA -FORNECIMENTO E INSTALAÇÃO. AF_02/2020</t>
  </si>
  <si>
    <t>301,57</t>
  </si>
  <si>
    <t>LÂMPADA FLUORESCENTE ESPIRAL BRANCA 45 W, BASE E27 - FORNECIMENTO E INSTALAÇÃO. AF_02/2020</t>
  </si>
  <si>
    <t>51,36</t>
  </si>
  <si>
    <t>LÂMPADA FLUORESCENTE ESPIRAL BRANCA 65 W, BASE E27 - FORNECIMENTO E INSTALAÇÃO. AF_02/2020</t>
  </si>
  <si>
    <t>86,15</t>
  </si>
  <si>
    <t>REATOR DE PARTIDA RÁPIDA PARA LÂMPADA FLUORESCENTE 2X40W - FORNECIMENTO E INSTALAÇÃO. AF_02/2020</t>
  </si>
  <si>
    <t>61,83</t>
  </si>
  <si>
    <t>REATOR DE PARTIDA RÁPIDA PARA LÂMPADA FLUORESCENTE 1X20W - FORNECIMENTO E INSTALAÇÃO. AF_02/2020</t>
  </si>
  <si>
    <t>44,45</t>
  </si>
  <si>
    <t>REATOR DE PARTIDA RÁPIDA PARA LÂMPADA FLUORESCENTE 1X40W - FORNECIMENTO E INSTALAÇÃO. AF_02/2020</t>
  </si>
  <si>
    <t>51,62</t>
  </si>
  <si>
    <t>LUMINÁRIA TIPO PLAFON CIRCULAR, DE SOBREPOR, COM LED DE 12/13 W - FORNECIMENTO E INSTALAÇÃO. AF_03/2022</t>
  </si>
  <si>
    <t>37,99</t>
  </si>
  <si>
    <t>ENTRADA DE ENERGIA ELÉTRICA, AÉREA, MONOFÁSICA, COM CAIXA DE SOBREPOR, CABO DE 10 MM2 E DISJUNTOR DIN 50A (NÃO INCLUSO O POSTE DE CONCRETO). AF_07/2020_PS</t>
  </si>
  <si>
    <t>1.428,39</t>
  </si>
  <si>
    <t>ENTRADA DE ENERGIA ELÉTRICA, AÉREA, MONOFÁSICA, COM CAIXA DE SOBREPOR, CABO DE 16 MM2 E DISJUNTOR DIN 50A (NÃO INCLUSO O POSTE DE CONCRETO). AF_07/2020_PS</t>
  </si>
  <si>
    <t>1.520,57</t>
  </si>
  <si>
    <t>ENTRADA DE ENERGIA ELÉTRICA, AÉREA, MONOFÁSICA, COM CAIXA DE SOBREPOR, CABO DE 25 MM2 E DISJUNTOR DIN 50A (NÃO INCLUSO O POSTE DE CONCRETO). AF_07/2020_PS</t>
  </si>
  <si>
    <t>1.546,75</t>
  </si>
  <si>
    <t>ENTRADA DE ENERGIA ELÉTRICA, AÉREA, MONOFÁSICA, COM CAIXA DE SOBREPOR, CABO DE 35 MM2 E DISJUNTOR DIN 50A (NÃO INCLUSO O POSTE DE CONCRETO). AF_07/2020_PS</t>
  </si>
  <si>
    <t>1.684,46</t>
  </si>
  <si>
    <t>ENTRADA DE ENERGIA ELÉTRICA, AÉREA, MONOFÁSICA, COM CAIXA DE EMBUTIR, CABO DE 10 MM2 E DISJUNTOR DIN 50A (NÃO INCLUSO O POSTE DE CONCRETO). AF_07/2020_PS</t>
  </si>
  <si>
    <t>1.414,69</t>
  </si>
  <si>
    <t>ENTRADA DE ENERGIA ELÉTRICA, AÉREA, MONOFÁSICA, COM CAIXA DE EMBUTIR, CABO DE 16 MM2 E DISJUNTOR DIN 50A (NÃO INCLUSO O POSTE DE CONCRETO). AF_07/2020_PS</t>
  </si>
  <si>
    <t>1.506,87</t>
  </si>
  <si>
    <t>ENTRADA DE ENERGIA ELÉTRICA, AÉREA, MONOFÁSICA, COM CAIXA DE EMBUTIR, CABO DE 25 MM2 E DISJUNTOR DIN 50A (NÃO INCLUSO O POSTE DE CONCRETO). AF_07/2020_PS</t>
  </si>
  <si>
    <t>1.533,05</t>
  </si>
  <si>
    <t>ENTRADA DE ENERGIA ELÉTRICA, AÉREA, MONOFÁSICA, COM CAIXA DE EMBUTIR, CABO DE 35 MM2 E DISJUNTOR DIN 50A (NÃO INCLUSO O POSTE DE CONCRETO). AF_07/2020_PS</t>
  </si>
  <si>
    <t>1.670,76</t>
  </si>
  <si>
    <t>ENTRADA DE ENERGIA ELÉTRICA, AÉREA, BIFÁSICA, COM CAIXA DE SOBREPOR, CABO DE 10 MM2 E DISJUNTOR DIN 50A (NÃO INCLUSO O POSTE DE CONCRETO). AF_07/2020_PS</t>
  </si>
  <si>
    <t>1.695,25</t>
  </si>
  <si>
    <t>ENTRADA DE ENERGIA ELÉTRICA, AÉREA, BIFÁSICA, COM CAIXA DE SOBREPOR, CABO DE 16 MM2 E DISJUNTOR DIN 50A (NÃO INCLUSO O POSTE DE CONCRETO). AF_07/2020_PS</t>
  </si>
  <si>
    <t>1.834,78</t>
  </si>
  <si>
    <t>ENTRADA DE ENERGIA ELÉTRICA, AÉREA, BIFÁSICA, COM CAIXA DE SOBREPOR, CABO DE 25 MM2 E DISJUNTOR DIN 50A (NÃO INCLUSO O POSTE DE CONCRETO). AF_07/2020_PS</t>
  </si>
  <si>
    <t>1.874,41</t>
  </si>
  <si>
    <t>ENTRADA DE ENERGIA ELÉTRICA, AÉREA, BIFÁSICA, COM CAIXA DE SOBREPOR, CABO DE 35 MM2 E DISJUNTOR DIN 50A (NÃO INCLUSO O POSTE DE CONCRETO). AF_07/2020_PS</t>
  </si>
  <si>
    <t>2.067,37</t>
  </si>
  <si>
    <t>ENTRADA DE ENERGIA ELÉTRICA, AÉREA, BIFÁSICA, COM CAIXA DE EMBUTIR, CABO DE 10 MM2 E DISJUNTOR DIN 50A (NÃO INCLUSO O POSTE DE CONCRETO). AF_07/2020_PS</t>
  </si>
  <si>
    <t>1.688,76</t>
  </si>
  <si>
    <t>ENTRADA DE ENERGIA ELÉTRICA, AÉREA, BIFÁSICA, COM CAIXA DE EMBUTIR, CABO DE 16 MM2 E DISJUNTOR DIN 50A (NÃO INCLUSO O POSTE DE CONCRETO). AF_07/2020_PS</t>
  </si>
  <si>
    <t>1.828,29</t>
  </si>
  <si>
    <t>ENTRADA DE ENERGIA ELÉTRICA, AÉREA, BIFÁSICA, COM CAIXA DE EMBUTIR, CABO DE 25 MM2 E DISJUNTOR DIN 50A (NÃO INCLUSO O POSTE DE CONCRETO). AF_07/2020_PS</t>
  </si>
  <si>
    <t>1.867,92</t>
  </si>
  <si>
    <t>ENTRADA DE ENERGIA ELÉTRICA, AÉREA, BIFÁSICA, COM CAIXA DE EMBUTIR, CABO DE 35 MM2 E DISJUNTOR DIN 50A (NÃO INCLUSO O POSTE DE CONCRETO). AF_07/2020_PS</t>
  </si>
  <si>
    <t>2.060,88</t>
  </si>
  <si>
    <t>ENTRADA DE ENERGIA ELÉTRICA, AÉREA, TRIFÁSICA, COM CAIXA DE SOBREPOR, CABO DE 10 MM2 E DISJUNTOR DIN 50A (NÃO INCLUSO O POSTE DE CONCRETO). AF_07/2020_PS</t>
  </si>
  <si>
    <t>1.809,53</t>
  </si>
  <si>
    <t>ENTRADA DE ENERGIA ELÉTRICA, AÉREA, TRIFÁSICA, COM CAIXA DE SOBREPOR, CABO DE 16 MM2 E DISJUNTOR DIN 50A (NÃO INCLUSO O POSTE DE CONCRETO). AF_07/2020_PS</t>
  </si>
  <si>
    <t>1.995,57</t>
  </si>
  <si>
    <t>ENTRADA DE ENERGIA ELÉTRICA, AÉREA, TRIFÁSICA, COM CAIXA DE SOBREPOR, CABO DE 25 MM2 E DISJUNTOR DIN 50A (NÃO INCLUSO O POSTE DE CONCRETO). AF_07/2020_PS</t>
  </si>
  <si>
    <t>2.048,41</t>
  </si>
  <si>
    <t>ENTRADA DE ENERGIA ELÉTRICA, AÉREA, TRIFÁSICA, COM CAIXA DE SOBREPOR, CABO DE 35 MM2 E DISJUNTOR DIN 50A (NÃO INCLUSO O POSTE DE CONCRETO). AF_07/2020_PS</t>
  </si>
  <si>
    <t>2.295,65</t>
  </si>
  <si>
    <t>ENTRADA DE ENERGIA ELÉTRICA, AÉREA, TRIFÁSICA, COM CAIXA DE EMBUTIR, CABO DE 10 MM2 E DISJUNTOR DIN 50A (NÃO INCLUSO O POSTE DE CONCRETO). AF_07/2020_PS</t>
  </si>
  <si>
    <t>1.937,69</t>
  </si>
  <si>
    <t>ENTRADA DE ENERGIA ELÉTRICA, AÉREA, TRIFÁSICA, COM CAIXA DE EMBUTIR, CABO DE 16 MM2 E DISJUNTOR DIN 50A (NÃO INCLUSO O POSTE DE CONCRETO). AF_07/2020_PS</t>
  </si>
  <si>
    <t>2.123,73</t>
  </si>
  <si>
    <t>ENTRADA DE ENERGIA ELÉTRICA, AÉREA, TRIFÁSICA, COM CAIXA DE EMBUTIR, CABO DE 25 MM2 E DISJUNTOR DIN 50A (NÃO INCLUSO O POSTE DE CONCRETO). AF_07/2020_PS</t>
  </si>
  <si>
    <t>2.176,57</t>
  </si>
  <si>
    <t>ENTRADA DE ENERGIA ELÉTRICA, AÉREA, TRIFÁSICA, COM CAIXA DE EMBUTIR, CABO DE 35 MM2 E DISJUNTOR DIN 50A (NÃO INCLUSO O POSTE DE CONCRETO). AF_07/2020_PS</t>
  </si>
  <si>
    <t>2.423,81</t>
  </si>
  <si>
    <t>ENTRADA DE ENERGIA ELÉTRICA, SUBTERRÂNEA, MONOFÁSICA, COM CAIXA DE SOBREPOR, CABO DE 10 MM2 E DISJUNTOR DIN 50A (NÃO INCLUSA MURETA DE ALVENARIA). AF_07/2020_PS</t>
  </si>
  <si>
    <t>822,97</t>
  </si>
  <si>
    <t>ENTRADA DE ENERGIA ELÉTRICA, SUBTERRÂNEA, MONOFÁSICA, COM CAIXA DE SOBREPOR, CABO DE 16 MM2 E DISJUNTOR DIN 50A (NÃO INCLUSA MURETA DE ALVENARIA). AF_07/2020_PS</t>
  </si>
  <si>
    <t>933,59</t>
  </si>
  <si>
    <t>ENTRADA DE ENERGIA ELÉTRICA, SUBTERRÂNEA, MONOFÁSICA, COM CAIXA DE SOBREPOR, CABO DE 25 MM2 E DISJUNTOR DIN 50A (NÃO INCLUSA MURETA DE ALVENARIA). AF_07/2020_PS</t>
  </si>
  <si>
    <t>965,01</t>
  </si>
  <si>
    <t>ENTRADA DE ENERGIA ELÉTRICA, SUBTERRÂNEA, MONOFÁSICA, COM CAIXA DE SOBREPOR, CABO DE 35 MM2 E DISJUNTOR DIN 50A (NÃO INCLUSA MURETA DE ALVENARIA). AF_07/2020_PS</t>
  </si>
  <si>
    <t>1.094,10</t>
  </si>
  <si>
    <t>ENTRADA DE ENERGIA ELÉTRICA, SUBTERRÂNEA, MONOFÁSICA, COM CAIXA DE EMBUTIR, CABO DE 10 MM2 E DISJUNTOR DIN 50A (NÃO INCLUSA MURETA DE ALVENARIA). AF_07/2020_PS</t>
  </si>
  <si>
    <t>809,27</t>
  </si>
  <si>
    <t>ENTRADA DE ENERGIA ELÉTRICA, SUBTERRÂNEA, MONOFÁSICA, COM CAIXA DE EMBUTIR, CABO DE 16 MM2 E DISJUNTOR DIN 50A (NÃO INCLUSA MURETA DE ALVENARIA). AF_07/2020_PS</t>
  </si>
  <si>
    <t>919,89</t>
  </si>
  <si>
    <t>ENTRADA DE ENERGIA ELÉTRICA, SUBTERRÂNEA, MONOFÁSICA, COM CAIXA DE EMBUTIR, CABO DE 25 MM2 E DISJUNTOR DIN 50A (NÃO INCLUSA MURETA DE ALVENARIA). AF_07/2020_PS</t>
  </si>
  <si>
    <t>951,31</t>
  </si>
  <si>
    <t>ENTRADA DE ENERGIA ELÉTRICA, SUBTERRÂNEA, MONOFÁSICA, COM CAIXA DE EMBUTIR, CABO DE 35 MM2 E DISJUNTOR DIN 50A (NÃO INCLUSA MURETA DE ALVENARIA). AF_07/2020_PS</t>
  </si>
  <si>
    <t>1.080,40</t>
  </si>
  <si>
    <t>ENTRADA DE ENERGIA ELÉTRICA, SUBTERRÂNEA, BIFÁSICA, COM CAIXA DE SOBREPOR, CABO DE 10 MM2 E DISJUNTOR DIN 50A (NÃO INCLUSA MURETA DE ALVENARIA). AF_07/2020_PS</t>
  </si>
  <si>
    <t>1.103,80</t>
  </si>
  <si>
    <t>ENTRADA DE ENERGIA ELÉTRICA, SUBTERRÂNEA, BIFÁSICA, COM CAIXA DE SOBREPOR, CABO DE 16 MM2 E DISJUNTOR DIN 50A (NÃO INCLUSA MURETA DE ALVENARIA). AF_07/2020_PS</t>
  </si>
  <si>
    <t>1.269,72</t>
  </si>
  <si>
    <t>ENTRADA DE ENERGIA ELÉTRICA, SUBTERRÂNEA, BIFÁSICA, COM CAIXA DE SOBREPOR, CABO DE 25 MM2 E DISJUNTOR DIN 50A (NÃO INCLUSA MURETA DE ALVENARIA). AF_07/2020_PS</t>
  </si>
  <si>
    <t>1.316,85</t>
  </si>
  <si>
    <t>ENTRADA DE ENERGIA ELÉTRICA, SUBTERRÂNEA, BIFÁSICA, COM CAIXA DE SOBREPOR, CABO DE 35 MM2 E DISJUNTOR DIN 50A (NÃO INCLUSA MURETA DE ALVENARIA). AF_07/2020_PS</t>
  </si>
  <si>
    <t>1.510,49</t>
  </si>
  <si>
    <t>ENTRADA DE ENERGIA ELÉTRICA, SUBTERRÂNEA, BIFÁSICA, COM CAIXA DE EMBUTIR, CABO DE 10 MM2 E DISJUNTOR DIN 50A (NÃO INCLUSA MURETA DE ALVENARIA). AF_07/2020_PS</t>
  </si>
  <si>
    <t>1.097,31</t>
  </si>
  <si>
    <t>ENTRADA DE ENERGIA ELÉTRICA, SUBTERRÂNEA, BIFÁSICA, COM CAIXA DE EMBUTIR, CABO DE 16 MM2 E DISJUNTOR DIN 50A (NÃO INCLUSA MURETA DE ALVENARIA). AF_07/2020_PS</t>
  </si>
  <si>
    <t>1.263,23</t>
  </si>
  <si>
    <t>ENTRADA DE ENERGIA ELÉTRICA, SUBTERRÂNEA, BIFÁSICA, COM CAIXA DE EMBUTIR, CABO DE 25 MM2 E DISJUNTOR DIN 50A (NÃO INCLUSA MURETA DE ALVENARIA). AF_07/2020_PS</t>
  </si>
  <si>
    <t>1.310,36</t>
  </si>
  <si>
    <t>ENTRADA DE ENERGIA ELÉTRICA, SUBTERRÂNEA, BIFÁSICA, COM CAIXA DE EMBUTIR, CABO DE 35 MM2 E DISJUNTOR DIN 50A (NÃO INCLUSA MURETA DE ALVENARIA). AF_07/2020_PS</t>
  </si>
  <si>
    <t>1.504,00</t>
  </si>
  <si>
    <t>ENTRADA DE ENERGIA ELÉTRICA, SUBTERRÂNEA, TRIFÁSICA, COM CAIXA DE SOBREPOR, CABO DE 10 MM2 E DISJUNTOR DIN 50A (NÃO INCLUSA MURETA DE ALVENARIA). AF_07/2020_PS</t>
  </si>
  <si>
    <t>1.233,50</t>
  </si>
  <si>
    <t>ENTRADA DE ENERGIA ELÉTRICA, SUBTERRÂNEA, TRIFÁSICA, COM CAIXA DE SOBREPOR, CABO DE 16 MM2 E DISJUNTOR DIN 50A (NÃO INCLUSA MURETA DE ALVENARIA). AF_07/2020_PS</t>
  </si>
  <si>
    <t>1.454,73</t>
  </si>
  <si>
    <t>ENTRADA DE ENERGIA ELÉTRICA, SUBTERRÂNEA, TRIFÁSICA, COM CAIXA DE SOBREPOR, CABO DE 25 MM2 E DISJUNTOR DIN 50A (NÃO INCLUSA MURETA DE ALVENARIA). AF_07/2020_PS</t>
  </si>
  <si>
    <t>1.517,57</t>
  </si>
  <si>
    <t>ENTRADA DE ENERGIA ELÉTRICA, SUBTERRÂNEA, TRIFÁSICA, COM CAIXA DE SOBREPOR, CABO DE 35 MM2 E DISJUNTOR DIN 50A (NÃO INCLUSA MURETA DE ALVENARIA). AF_07/2020_PS</t>
  </si>
  <si>
    <t>1.775,76</t>
  </si>
  <si>
    <t>ENTRADA DE ENERGIA ELÉTRICA, SUBTERRÂNEA, TRIFÁSICA, COM CAIXA DE EMBUTIR, CABO DE 10 MM2 E DISJUNTOR DIN 50A (NÃO INCLUSA MURETA DE ALVENARIA). AF_07/2020_PS</t>
  </si>
  <si>
    <t>1.361,66</t>
  </si>
  <si>
    <t>ENTRADA DE ENERGIA ELÉTRICA, SUBTERRÂNEA, TRIFÁSICA, COM CAIXA DE EMBUTIR, CABO DE 16 MM2 E DISJUNTOR DIN 50A (NÃO INCLUSA MURETA DE ALVENARIA). AF_07/2020_PS</t>
  </si>
  <si>
    <t>1.582,89</t>
  </si>
  <si>
    <t>ENTRADA DE ENERGIA ELÉTRICA, SUBTERRÂNEA, TRIFÁSICA, COM CAIXA DE EMBUTIR, CABO DE 25 MM2 E DISJUNTOR DIN 50A (NÃO INCLUSA MURETA DE ALVENARIA). AF_07/2020_PS</t>
  </si>
  <si>
    <t>1.645,73</t>
  </si>
  <si>
    <t>ENTRADA DE ENERGIA ELÉTRICA, SUBTERRÂNEA, TRIFÁSICA, COM CAIXA DE EMBUTIR, CABO DE 35 MM2 E DISJUNTOR DIN 50A (NÃO INCLUSA MURETA DE ALVENARIA). AF_07/2020_PS</t>
  </si>
  <si>
    <t>1.903,92</t>
  </si>
  <si>
    <t>APARELHO SINALIZADOR DE SAÍDA DE GARAGEM, COM CÉLULA FOTOELÉTRICA - FORNECIMENTO E INSTALAÇÃO. AF_07/2020</t>
  </si>
  <si>
    <t>139,05</t>
  </si>
  <si>
    <t>ARMAÇÃO SECUNDÁRIA, COM 1 ESTRIBO E 1 ISOLADOR - FORNECIMENTO E INSTALAÇÃO. AF_07/2020</t>
  </si>
  <si>
    <t>46,12</t>
  </si>
  <si>
    <t>ARMAÇÃO SECUNDÁRIA, COM 2 ESTRIBOS E 2 ISOLADORES - FORNECIMENTO E INSTALAÇÃO. AF_07/2020</t>
  </si>
  <si>
    <t>76,04</t>
  </si>
  <si>
    <t>ARMAÇÃO SECUNDÁRIA, COM 3 ESTRIBOS E 3 ISOLADORES - FORNECIMENTO E INSTALAÇÃO. AF_07/2020</t>
  </si>
  <si>
    <t>128,48</t>
  </si>
  <si>
    <t>ARMAÇÃO SECUNDÁRIA, COM 4 ESTRIBOS E 4 ISOLADORES - FORNECIMENTO E INSTALAÇÃO. AF_07/2020</t>
  </si>
  <si>
    <t>167,51</t>
  </si>
  <si>
    <t>ARMAÇÃO SECUNDÁRIA, COM 1 ESTRIBO, SEM ISOLADOR - FORNECIMENTO E INSTALAÇÃO. AF_07/2020</t>
  </si>
  <si>
    <t>34,96</t>
  </si>
  <si>
    <t>ARMAÇÃO SECUNDÁRIA, COM 2 ESTRIBOS, SEM ISOLADOR - FORNECIMENTO E INSTALAÇÃO. AF_07/2020</t>
  </si>
  <si>
    <t>62,08</t>
  </si>
  <si>
    <t>ARMAÇÃO SECUNDÁRIA, COM 3 ESTRIBOS, SEM ISOLADOR - FORNECIMENTO E INSTALAÇÃO. AF_07/2020</t>
  </si>
  <si>
    <t>99,36</t>
  </si>
  <si>
    <t>ARMAÇÃO SECUNDÁRIA, COM 4 ESTRIBOS, SEM ISOLADOR - FORNECIMENTO E INSTALAÇÃO. AF_07/2020</t>
  </si>
  <si>
    <t>144,31</t>
  </si>
  <si>
    <t>ISOLADOR, TIPO PINO, PARA TENSÃO 15 KV - FORNECIMENTO E INSTALAÇÃO. AF_07/2020</t>
  </si>
  <si>
    <t>ISOLADOR, TIPO DISCO, PARA TENSÃO 15 KV - FORNECIMENTO E INSTALAÇÃO. AF_07/2020</t>
  </si>
  <si>
    <t>138,15</t>
  </si>
  <si>
    <t>ISOLADOR, TIPO ROLDANA, PARA BAIXA TENSÃO - FORNECIMENTO E INSTALAÇÃO. AF_07/2020</t>
  </si>
  <si>
    <t>10,04</t>
  </si>
  <si>
    <t>GRAMPO PARALELO METÁLICO, PARA REDES AÉREAS DE DISTRIBUIÇÃO DE ENERGIA ELÉTRICA DE BAIXA TENSÃO - FORNECIMENTO E INSTALAÇÃO. AF_07/2020</t>
  </si>
  <si>
    <t>27,29</t>
  </si>
  <si>
    <t>ALÇA PREFORMADA DE DISTRIBUIÇÃO, EM  AÇO GALVANIZADO, AWG 1 - FORNECIMENTO E INSTALAÇÃO. AF_07/2020</t>
  </si>
  <si>
    <t>15,82</t>
  </si>
  <si>
    <t>ALÇA PREFORMADA DE DISTRIBUIÇÃO, EM  AÇO GALVANIZADO, AWG 2 - FORNECIMENTO E INSTALAÇÃO. AF_07/2020</t>
  </si>
  <si>
    <t>11,22</t>
  </si>
  <si>
    <t>ALÇA PREFORMADA DE DISTRIBUIÇÃO, EM  AÇO GALVANIZADO, AWG 4 - FORNECIMENTO E INSTALAÇÃO. AF_07/2020</t>
  </si>
  <si>
    <t>7,03</t>
  </si>
  <si>
    <t>ALÇA PREFORMADA DE DISTRIBUIÇÃO, EM  AÇO GALVANIZADO, AWG 6 - FORNECIMENTO E INSTALAÇÃO. AF_07/2020</t>
  </si>
  <si>
    <t>6,36</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</si>
  <si>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</si>
  <si>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</si>
  <si>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15,07</t>
  </si>
  <si>
    <t>CABO DE COBRE FLEXÍVEL ISOLADO, 25 MM², 0,6/1,0 KV, PARA REDE AÉREA DE DISTRIBUIÇÃO DE ENERGIA ELÉTRICA DE BAIXA TENSÃO - FORNECIMENTO E INSTALAÇÃO. AF_07/2020</t>
  </si>
  <si>
    <t>23,34</t>
  </si>
  <si>
    <t>CABO DE COBRE FLEXÍVEL ISOLADO, 35 MM², 0,6/1,0 KV, PARA REDE AÉREA DE DISTRIBUIÇÃO DE ENERGIA ELÉTRICA DE BAIXA TENSÃO - FORNECIMENTO E INSTALAÇÃO. AF_07/2020</t>
  </si>
  <si>
    <t>32,95</t>
  </si>
  <si>
    <t>CABO DE COBRE FLEXÍVEL ISOLADO, 50 MM², 0,6/1,0 KV, PARA REDE AÉREA DE DISTRIBUIÇÃO DE ENERGIA ELÉTRICA DE BAIXA TENSÃO - FORNECIMENTO E INSTALAÇÃO. AF_07/2020</t>
  </si>
  <si>
    <t>48,70</t>
  </si>
  <si>
    <t>CABO DE COBRE FLEXÍVEL ISOLADO, 70 MM², 0,6/1,0 KV, PARA REDE AÉREA DE DISTRIBUIÇÃO DE ENERGIA ELÉTRICA DE BAIXA TENSÃO - FORNECIMENTO E INSTALAÇÃO. AF_07/2020</t>
  </si>
  <si>
    <t>68,11</t>
  </si>
  <si>
    <t>CABO DE COBRE FLEXÍVEL ISOLADO, 95 MM², 0,6/1,0 KV, PARA REDE AÉREA DE DISTRIBUIÇÃO DE ENERGIA ELÉTRICA DE BAIXA TENSÃO - FORNECIMENTO E INSTALAÇÃO. AF_07/2020</t>
  </si>
  <si>
    <t>88,41</t>
  </si>
  <si>
    <t>CABO DE COBRE FLEXÍVEL ISOLADO, 120 MM², 0,6/1,0 KV, PARA REDE AÉREA DE DISTRIBUIÇÃO DE ENERGIA ELÉTRICA DE BAIXA TENSÃO - FORNECIMENTO E INSTALAÇÃO. AF_07/2020</t>
  </si>
  <si>
    <t>115,61</t>
  </si>
  <si>
    <t>REATOR PARA LÂMPADA VAPOR DE MERCÚRIO 400 W, USO EXTERNO - FORNECIMENTO E INSTALAÇÃO. AF_08/2020</t>
  </si>
  <si>
    <t>REATOR PARA LÂMPADA VAPOR DE SÓDIO 250 W, USO EXTERNO - FORNECIMENTO E INSTALAÇÃO. AF_08/2020</t>
  </si>
  <si>
    <t>254,27</t>
  </si>
  <si>
    <t>REATOR PARA LÂMPADA VAPOR DE MERCÚRIO 125 W, USO EXTERNO - FORNECIMENTO E INSTALAÇÃO. AF_08/2020</t>
  </si>
  <si>
    <t>121,29</t>
  </si>
  <si>
    <t>REATOR PARA LÂMPADA VAPOR DE MERCÚRIO 250 W, USO EXTERNO - FORNECIMENTO E INSTALAÇÃO. AF_08/2020</t>
  </si>
  <si>
    <t>142,95</t>
  </si>
  <si>
    <t>SUBSTITUIÇÃO DE REATOR PARA ILUMINAÇÃO PÚBLICA (NÃO INCLUI FORNECIMENTO). AF_08/2020</t>
  </si>
  <si>
    <t>72,20</t>
  </si>
  <si>
    <t>IGNITOR PARA PARTIDA LÂMPADA VAPOR SÓDIO / VAPOR METÁLICO ATÉ 400 W - FORNECIMENTO E INSTALAÇÃO. AF_08/2020</t>
  </si>
  <si>
    <t>37,76</t>
  </si>
  <si>
    <t>RELÉ FOTOELÉTRICO PARA COMANDO DE ILUMINAÇÃO EXTERNA 1000 W - FORNECIMENTO E INSTALAÇÃO. AF_08/2020</t>
  </si>
  <si>
    <t>36,37</t>
  </si>
  <si>
    <t>SUBSTITUIÇÃO DE RELÉ FOTOELÉTRICO PARA COMANDO DE ILUMINAÇÃO EXTERNA 1000 W - FORNECIMENTO E INSTALAÇÃO. AF_08/2020</t>
  </si>
  <si>
    <t>96,91</t>
  </si>
  <si>
    <t>BRAÇO PARA ILUMINAÇÃO PÚBLICA, EM TUBO DE AÇO GALVANIZADO, COMPRIMENTO DE 1,50 M, PARA FIXAÇÃO EM POSTE DE CONCRETO - FORNECIMENTO E INSTALAÇÃO. AF_08/2020</t>
  </si>
  <si>
    <t>141,42</t>
  </si>
  <si>
    <t>BRAÇO PARA ILUMINAÇÃO PÚBLICA, EM TUBO DE AÇO GALVANIZADO, COMPRIMENTO DE 1,50 M, PARA FIXAÇÃO EM POSTE METÁLICO - FORNECIMENTO E INSTALAÇÃO. AF_08/2020</t>
  </si>
  <si>
    <t>136,46</t>
  </si>
  <si>
    <t>LÂMPADA VAPOR METÁLICO 400 W - FORNECIMENTO E INSTALAÇÃO. AF_08/2020</t>
  </si>
  <si>
    <t>73,25</t>
  </si>
  <si>
    <t>LÂMPADA VAPOR METÁLICO 150 W - FORNECIMENTO E INSTALAÇÃO. AF_08/2020</t>
  </si>
  <si>
    <t>38,02</t>
  </si>
  <si>
    <t>LÂMPADA VAPOR DE MERCÚRIO 125 W - FORNECIMENTO E INSTALAÇÃO. AF_08/2020</t>
  </si>
  <si>
    <t>19,16</t>
  </si>
  <si>
    <t>LÂMPADA VAPOR DE MERCÚRIO 250 W - FORNECIMENTO E INSTALAÇÃO. AF_08/2020</t>
  </si>
  <si>
    <t>33,21</t>
  </si>
  <si>
    <t>LÂMPADA VAPOR DE MERCÚRIO 400 W - FORNECIMENTO E INSTALAÇÃO. AF_08/2020</t>
  </si>
  <si>
    <t>44,88</t>
  </si>
  <si>
    <t>LÂMPADA MISTA 160 W - FORNECIMENTO E INSTALAÇÃO. AF_08/2020</t>
  </si>
  <si>
    <t>21,34</t>
  </si>
  <si>
    <t>LÂMPADA MISTA 250 W - FORNECIMENTO E INSTALAÇÃO. AF_08/2020</t>
  </si>
  <si>
    <t>28,28</t>
  </si>
  <si>
    <t>LÂMPADA MISTA 500 W - FORNECIMENTO E INSTALAÇÃO. AF_08/2020</t>
  </si>
  <si>
    <t>LÂMPADA VAPOR DE SÓDIO 150 W - FORNECIMENTO E INSTALAÇÃO. AF_08/2020</t>
  </si>
  <si>
    <t>40,10</t>
  </si>
  <si>
    <t>LÂMPADA VAPOR DE SÓDIO 250 W - FORNECIMENTO E INSTALAÇÃO. AF_08/2020</t>
  </si>
  <si>
    <t>46,18</t>
  </si>
  <si>
    <t>LÂMPADA VAPOR DE SÓDIO 400 W - FORNECIMENTO E INSTALAÇÃO. AF_08/2020</t>
  </si>
  <si>
    <t>53,64</t>
  </si>
  <si>
    <t>SUBSTITUIÇÃO DE LÂMPADA PARA ILUMINAÇÃO PÚBLICA (NÃO INCLUI FORNECIMENTO). AF_08/2020</t>
  </si>
  <si>
    <t>62,39</t>
  </si>
  <si>
    <t>LUMINÁRIA FECHADA, PARA ILUMINAÇÃO PÚBLICA, PARA LÂMPADA DE VAPOR - FORNECIMENTO E INSTALAÇÃO (EXCLUSIVE LÂMPADA E REATOR). AF_08/2020</t>
  </si>
  <si>
    <t>487,19</t>
  </si>
  <si>
    <t>LUMINÁRIA ABERTA PARA ILUMINAÇÃO PÚBLICA, PARA LÂMPADA VAPOR DE MERCÚRIO ATÉ 400 W E MISTA ATÉ 500 W, COM BRAÇO EM TUBO DE AÇO GALV 1", COMPRIMENTO DE 1,50 M, PARA POSTE DE CONCRETO - FORNECIMENTO E INSTALAÇÃO (EXCLUSIVE LÂMPADA E REATOR). AF_08/2020</t>
  </si>
  <si>
    <t>261,55</t>
  </si>
  <si>
    <t>LUMINÁRIA DE LED PARA ILUMINAÇÃO PÚBLICA, DE 33 W ATÉ 50 W - FORNECIMENTO E INSTALAÇÃO. AF_08/2020</t>
  </si>
  <si>
    <t>310,91</t>
  </si>
  <si>
    <t>LUMINÁRIA DE LED PARA ILUMINAÇÃO PÚBLICA, DE 51 W ATÉ 67 W - FORNECIMENTO E INSTALAÇÃO. AF_08/2020</t>
  </si>
  <si>
    <t>514,14</t>
  </si>
  <si>
    <t>LUMINÁRIA DE LED PARA ILUMINAÇÃO PÚBLICA, DE 68 W ATÉ 97 W - FORNECIMENTO E INSTALAÇÃO. AF_08/2020</t>
  </si>
  <si>
    <t>561,59</t>
  </si>
  <si>
    <t>LUMINÁRIA DE LED PARA ILUMINAÇÃO PÚBLICA, DE 98 W ATÉ 137 W - FORNECIMENTO E INSTALAÇÃO. AF_08/2020</t>
  </si>
  <si>
    <t>662,67</t>
  </si>
  <si>
    <t>LUMINÁRIA DE LED PARA ILUMINAÇÃO PÚBLICA, DE 138 W ATÉ 180 W - FORNECIMENTO E INSTALAÇÃO. AF_08/2020</t>
  </si>
  <si>
    <t>870,52</t>
  </si>
  <si>
    <t>LUMINÁRIA DE LED PARA ILUMINAÇÃO PÚBLICA, DE 181 W ATÉ 239 W - FORNECIMENTO E INSTALAÇÃO. AF_08/2020</t>
  </si>
  <si>
    <t>999,78</t>
  </si>
  <si>
    <t>LUMINÁRIA DE LED PARA ILUMINAÇÃO PÚBLICA, DE 240 W ATÉ 350 W - FORNECIMENTO E INSTALAÇÃO. AF_08/2020</t>
  </si>
  <si>
    <t>1.610,00</t>
  </si>
  <si>
    <t>SUBSTITUIÇÃO DE LUMINÁRIA DE VAPOR DE MERCÚRIO/VAPOR DE SÓDIO POR LUMINÁRIA DE LED PARA ILUMINAÇÃO PÚBLICA (NÃO INCLUI FORNECIMENTO). AF_08/2020</t>
  </si>
  <si>
    <t>106,72</t>
  </si>
  <si>
    <t>LUMINÁRIA FECHADA PARA ILUMINAÇÃO PÚBLICA, COM REATOR DE PARTIDA RÁPIDA, COM LÂMPADA VAPOR DE MERCÚRIO 250 W - FORNECIMENTO E INSTALAÇÃO. AF_08/2020</t>
  </si>
  <si>
    <t>663,39</t>
  </si>
  <si>
    <t>ABRAÇADEIRA DE FIXAÇÃO DE BRAÇOS DE LUMINÁRIAS DE 2" - FORNECIMENTO E INSTALAÇÃO. AF_08/2020</t>
  </si>
  <si>
    <t>26,47</t>
  </si>
  <si>
    <t>ABRAÇADEIRA DE FIXAÇÃO DE BRAÇOS DE LUMINÁRIAS DE 3" - FORNECIMENTO E INSTALAÇÃO. AF_08/2020</t>
  </si>
  <si>
    <t>27,93</t>
  </si>
  <si>
    <t>ABRAÇADEIRA DE FIXAÇÃO DE BRAÇOS DE LUMINÁRIAS DE 4" - FORNECIMENTO E INSTALAÇÃO. AF_08/2020</t>
  </si>
  <si>
    <t>34,21</t>
  </si>
  <si>
    <t>REFLETOR RETANGULAR FECHADO, COM LÂMPADA VAPOR METÁLICO 400 W - FORNECIMENTO E INSTALAÇÃO. AF_08/2020</t>
  </si>
  <si>
    <t>361,39</t>
  </si>
  <si>
    <t>LUMINÁRIA ESTANQUE COM PROTEÇÃO CONTRA ÁGUA, POEIRA OU IMPACTOS - FORNECIMENTO E INSTALAÇÃO. AF_08/2020</t>
  </si>
  <si>
    <t>189,18</t>
  </si>
  <si>
    <t>ASSENTAMENTO DE POSTE DE CONCRETO COM COMPRIMENTO NOMINAL DE 9 M, CARGA NOMINAL MENOR OU IGUAL A 1000 DAN, ENGASTAMENTO SIMPLES COM 1,5 M DE SOLO (NÃO INCLUI FORNECIMENTO). AF_11/2019</t>
  </si>
  <si>
    <t>453,79</t>
  </si>
  <si>
    <t>ASSENTAMENTO DE POSTE DE CONCRETO COM COMPRIMENTO NOMINAL DE 10 M, CARGA NOMINAL MENOR OU IGUAL A 1000 DAN, ENGASTAMENTO SIMPLES COM 1,6 M DE SOLO (NÃO INCLUI FORNECIMENTO). AF_11/2019</t>
  </si>
  <si>
    <t>497,96</t>
  </si>
  <si>
    <t>ASSENTAMENTO DE POSTE DE CONCRETO COM COMPRIMENTO NOMINAL DE 10 M, CARGA NOMINAL MAIOR QUE 1000 DAN, ENGASTAMENTO SIMPLES COM 1,6 M DE SOLO (NÃO INCLUI FORNECIMENTO). AF_11/2019</t>
  </si>
  <si>
    <t>541,23</t>
  </si>
  <si>
    <t>ASSENTAMENTO DE POSTE DE CONCRETO COM COMPRIMENTO NOMINAL DE 10,5 M, CARGA NOMINAL MENOR OU IGUAL A 1000 DAN, ENGASTAMENTO SIMPLES COM 1,65 M DE SOLO (NÃO INCLUI FORNECIMENTO). AF_11/2019</t>
  </si>
  <si>
    <t>519,85</t>
  </si>
  <si>
    <t>ASSENTAMENTO DE POSTE DE CONCRETO COM COMPRIMENTO NOMINAL DE 10,5 M, CARGA NOMINAL MAIOR QUE 1000 DAN, ENGASTAMENTO SIMPLES COM 1,65 M DE SOLO (NÃO INCLUI FORNECIMENTO). AF_11/2019</t>
  </si>
  <si>
    <t>597,77</t>
  </si>
  <si>
    <t>ASSENTAMENTO DE POSTE DE CONCRETO COM COMPRIMENTO NOMINAL DE 11 M, CARGA NOMINAL MENOR OU IGUAL A 1000 DAN, ENGASTAMENTO SIMPLES COM 1,7 M DE SOLO (NÃO INCLUI FORNECIMENTO). AF_11/2019</t>
  </si>
  <si>
    <t>543,18</t>
  </si>
  <si>
    <t>ASSENTAMENTO DE POSTE DE CONCRETO COM COMPRIMENTO NOMINAL DE 11 M, CARGA NOMINAL MAIOR QUE 1000 DAN, ENGASTAMENTO SIMPLES COM 1,7 M DE SOLO (NÃO INCLUI FORNECIMENTO). AF_11/2019</t>
  </si>
  <si>
    <t>590,07</t>
  </si>
  <si>
    <t>ASSENTAMENTO DE POSTE DE CONCRETO COM COMPRIMENTO NOMINAL DE 12 M, CARGA NOMINAL MENOR OU IGUAL A 1000 DAN, ENGASTAMENTO SIMPLES COM 1,8 M DE SOLO (NÃO INCLUI FORNECIMENTO). AF_11/2019</t>
  </si>
  <si>
    <t>588,61</t>
  </si>
  <si>
    <t>ASSENTAMENTO DE POSTE DE CONCRETO COM COMPRIMENTO NOMINAL DE 12 M, CARGA NOMINAL MAIOR QUE 1000 DAN, ENGASTAMENTO SIMPLES COM 1,8 M DE SOLO (NÃO INCLUI FORNECIMENTO). AF_11/2019</t>
  </si>
  <si>
    <t>663,37</t>
  </si>
  <si>
    <t>ASSENTAMENTO DE POSTE DE CONCRETO COM COMPRIMENTO NOMINAL DE 13 M, CARGA NOMINAL MENOR OU IGUAL A 1000 DAN, ENGASTAMENTO SIMPLES COM 1,9 M DE SOLO (NÃO INCLUI FORNECIMENTO). AF_11/2019</t>
  </si>
  <si>
    <t>635,50</t>
  </si>
  <si>
    <t>ASSENTAMENTO DE POSTE DE CONCRETO COM COMPRIMENTO NOMINAL DE 13 M, CARGA NOMINAL MAIOR QUE 1000 DAN, ENGASTAMENTO SIMPLES COM 1,9 M DE SOLO (NÃO INCLUI FORNECIMENTO). AF_11/2019</t>
  </si>
  <si>
    <t>693,62</t>
  </si>
  <si>
    <t>ASSENTAMENTO DE POSTE DE CONCRETO COM COMPRIMENTO NOMINAL DE 13,5 M, CARGA NOMINAL MENOR OU IGUAL A 1000 DAN, ENGASTAMENTO SIMPLES COM 1,95 M DE SOLO (NÃO INCLUI FORNECIMENTO). AF_11/2019</t>
  </si>
  <si>
    <t>699,11</t>
  </si>
  <si>
    <t>ASSENTAMENTO DE POSTE DE CONCRETO COM COMPRIMENTO NOMINAL DE 13,5 M, CARGA NOMINAL MAIOR QUE 1000 DAN, ENGASTAMENTO SIMPLES COM 1,95 M DE SOLO (NÃO INCLUI FORNECIMENTO). AF_11/2019</t>
  </si>
  <si>
    <t>756,44</t>
  </si>
  <si>
    <t>ASSENTAMENTO DE POSTE DE CONCRETO COM COMPRIMENTO NOMINAL DE 14 M, CARGA NOMINAL MENOR OU IGUAL A 1000 DAN, ENGASTAMENTO SIMPLES COM 2 M DE SOLO (NÃO INCLUI FORNECIMENTO). AF_11/2019</t>
  </si>
  <si>
    <t>697,69</t>
  </si>
  <si>
    <t>ASSENTAMENTO DE POSTE DE CONCRETO COM COMPRIMENTO NOMINAL DE 14 M, CARGA NOMINAL MAIOR QUE 1000 DAN, ENGASTAMENTO SIMPLES COM 2 M DE SOLO (NÃO INCLUI FORNECIMENTO). AF_11/2019</t>
  </si>
  <si>
    <t>745,23</t>
  </si>
  <si>
    <t>ASSENTAMENTO DE POSTE DE CONCRETO COM COMPRIMENTO NOMINAL DE 15 M, CARGA NOMINAL MENOR OU IGUAL A 1000 DAN, ENGASTAMENTO SIMPLES COM 2,1 M DE SOLO (NÃO INCLUI FORNECIMENTO). AF_11/2019</t>
  </si>
  <si>
    <t>747,20</t>
  </si>
  <si>
    <t>ASSENTAMENTO DE POSTE DE CONCRETO COM COMPRIMENTO NOMINAL DE 15 M, CARGA NOMINAL MAIOR QUE 1000 DAN, ENGASTAMENTO SIMPLES COM 2,1 M DE SOLO (NÃO INCLUI FORNECIMENTO). AF_11/2019</t>
  </si>
  <si>
    <t>827,89</t>
  </si>
  <si>
    <t>ASSENTAMENTO DE POSTE DE CONCRETO COM COMPRIMENTO NOMINAL DE 18 M, CARGA NOMINAL MENOR OU IGUAL A 1000 DAN, ENGASTAMENTO SIMPLES COM 2,4 M DE SOLO (NÃO INCLUI FORNECIMENTO). AF_11/2019</t>
  </si>
  <si>
    <t>895,65</t>
  </si>
  <si>
    <t>ASSENTAMENTO DE POSTE DE CONCRETO COM COMPRIMENTO NOMINAL DE 18 M, CARGA NOMINAL MAIOR QUE 1000 DAN, ENGASTAMENTO SIMPLES COM 2,4 M DE SOLO (NÃO INCLUI FORNECIMENTO). AF_11/2019</t>
  </si>
  <si>
    <t>1.004,62</t>
  </si>
  <si>
    <t>ASSENTAMENTO DE POSTE DE CONCRETO COM COMPRIMENTO NOMINAL DE 20 M, CARGA NOMINAL MENOR OU IGUAL A 1000 DAN, ENGASTAMENTO SIMPLES COM 2,6 M DE SOLO (NÃO INCLUI FORNECIMENTO). AF_11/2019</t>
  </si>
  <si>
    <t>1.031,68</t>
  </si>
  <si>
    <t>ASSENTAMENTO DE POSTE DE CONCRETO COM COMPRIMENTO NOMINAL DE 20 M, CARGA NOMINAL MAIOR QUE 1000, ENGASTAMENTO SIMPLES COM 2,6 M DE SOLO (NÃO INCLUI FORNECIMENTO). AF_11/2019</t>
  </si>
  <si>
    <t>1.121,51</t>
  </si>
  <si>
    <t>ASSENTAMENTO DE POSTE DE CONCRETO COM COMPRIMENTO NOMINAL DE 9 M, CARGA NOMINAL DE 150 DAN, ENGASTAMENTO BASE CONCRETADA COM 1 M DE CONCRETO E 0,5 M DE SOLO (NÃO INCLUI FORNECIMENTO). AF_11/2019</t>
  </si>
  <si>
    <t>477,90</t>
  </si>
  <si>
    <t>ASSENTAMENTO DE POSTE DE CONCRETO COM COMPRIMENTO NOMINAL DE 9 M, CARGA NOMINAL DE 300 DAN, ENGASTAMENTO BASE CONCRETADA COM 1 M DE CONCRETO E 0,5 M DE SOLO (NÃO INCLUI FORNECIMENTO). AF_11/2019</t>
  </si>
  <si>
    <t>565,95</t>
  </si>
  <si>
    <t>ASSENTAMENTO DE POSTE DE CONCRETO COM COMPRIMENTO NOMINAL DE 9 M, CARGA NOMINAL DE 400 DAN, ENGASTAMENTO BASE CONCRETADA COM 1 M DE CONCRETO E 0,5 M DE SOLO (NÃO INCLUI FORNECIMENTO). AF_11/2019</t>
  </si>
  <si>
    <t>717,45</t>
  </si>
  <si>
    <t>ASSENTAMENTO DE POSTE DE CONCRETO COM COMPRIMENTO NOMINAL DE 9 M, CARGA NOMINAL DE 600 DAN, ENGASTAMENTO BASE CONCRETADA COM 1 M DE CONCRETO E 0,5 M DE SOLO (NÃO INCLUI FORNECIMENTO). AF_11/2019</t>
  </si>
  <si>
    <t>906,42</t>
  </si>
  <si>
    <t>ASSENTAMENTO DE POSTE DE CONCRETO COM COMPRIMENTO NOMINAL DE 9 M, CARGA NOMINAL DE 1000 DAN, ENGASTAMENTO BASE CONCRETADA COM 1 M DE CONCRETO E 0,5 M DE SOLO (NÃO INCLUI FORNECIMENTO). AF_11/2019</t>
  </si>
  <si>
    <t>1.391,53</t>
  </si>
  <si>
    <t>ASSENTAMENTO DE POSTE DE CONCRETO COM COMPRIMENTO NOMINAL DE 10 M, CARGA NOMINAL DE 300 DAN, ENGASTAMENTO BASE CONCRETADA COM 1 M DE CONCRETO E 0,6 M DE SOLO (NÃO INCLUI FORNECIMENTO). AF_11/2019</t>
  </si>
  <si>
    <t>601,04</t>
  </si>
  <si>
    <t>ASSENTAMENTO DE POSTE DE CONCRETO COM COMPRIMENTO NOMINAL DE 10 M, CARGA NOMINAL DE 600 DAN, ENGASTAMENTO BASE CONCRETADA COM 1 M DE CONCRETO E 0,6 M DE SOLO (NÃO INCLUI FORNECIMENTO). AF_11/2019</t>
  </si>
  <si>
    <t>949,28</t>
  </si>
  <si>
    <t>ASSENTAMENTO DE POSTE DE CONCRETO COM COMPRIMENTO NOMINAL DE 10 M, CARGA NOMINAL DE 1000 DAN, ENGASTAMENTO BASE CONCRETADA COM 1 M DE CONCRETO E 0,6 M DE SOLO (NÃO INCLUI FORNECIMENTO). AF_11/2019</t>
  </si>
  <si>
    <t>1.444,35</t>
  </si>
  <si>
    <t>ASSENTAMENTO DE POSTE DE CONCRETO COM COMPRIMENTO NOMINAL DE 10,5 M, CARGA NOMINAL DE 300 DAN, ENGASTAMENTO BASE CONCRETADA COM 1 M DE CONCRETO E 0,65 M DE SOLO (NÃO INCLUI FORNECIMENTO). AF_11/2019</t>
  </si>
  <si>
    <t>617,69</t>
  </si>
  <si>
    <t>ASSENTAMENTO DE POSTE DE CONCRETO COM COMPRIMENTO NOMINAL DE 10,5 M, CARGA NOMINAL DE 600 DAN, ENGASTAMENTO BASE CONCRETADA COM 1 M DE CONCRETO E 0,65 M DE SOLO (NÃO INCLUI FORNECIMENTO). AF_11/2019</t>
  </si>
  <si>
    <t>970,41</t>
  </si>
  <si>
    <t>ASSENTAMENTO DE POSTE DE CONCRETO COM COMPRIMENTO NOMINAL DE 10,5 M, CARGA NOMINAL DE 1000 DAN, ENGASTAMENTO BASE CONCRETADA COM 1 M DE CONCRETO E 0,65 M DE SOLO (NÃO INCLUI FORNECIMENTO). AF_11/2019</t>
  </si>
  <si>
    <t>1.472,52</t>
  </si>
  <si>
    <t>ASSENTAMENTO DE POSTE DE CONCRETO COM COMPRIMENTO NOMINAL DE 11 M, CARGA NOMINAL DE 300 DAN, ENGASTAMENTO BASE CONCRETADA COM 1 M DE CONCRETO E 0,7 M DE SOLO (NÃO INCLUI FORNECIMENTO). AF_11/2019</t>
  </si>
  <si>
    <t>634,32</t>
  </si>
  <si>
    <t>ASSENTAMENTO DE POSTE DE CONCRETO COM COMPRIMENTO NOMINAL DE 11 M, CARGA NOMINAL DE 400 DAN, ENGASTAMENTO BASE CONCRETADA COM 1 M DE CONCRETO E 0,7 M DE SOLO (NÃO INCLUI FORNECIMENTO). AF_11/2019</t>
  </si>
  <si>
    <t>792,70</t>
  </si>
  <si>
    <t>ASSENTAMENTO DE POSTE DE CONCRETO COM COMPRIMENTO NOMINAL DE 11 M, CARGA NOMINAL DE 600 DAN, ENGASTAMENTO BASE CONCRETADA COM 1 M DE CONCRETO E 0,7 M DE SOLO (NÃO INCLUI FORNECIMENTO). AF_11/2019</t>
  </si>
  <si>
    <t>991,14</t>
  </si>
  <si>
    <t>ASSENTAMENTO DE POSTE DE CONCRETO COM COMPRIMENTO NOMINAL DE 11 M, CARGA NOMINAL DE 1000 DAN, ENGASTAMENTO BASE CONCRETADA COM 1 M DE CONCRETO E 0,7 M DE SOLO (NÃO INCLUI FORNECIMENTO). AF_11/2019</t>
  </si>
  <si>
    <t>1.499,98</t>
  </si>
  <si>
    <t>ASSENTAMENTO DE POSTE DE CONCRETO COM COMPRIMENTO NOMINAL DE 12 M, CARGA NOMINAL DE 400 DAN, ENGASTAMENTO BASE CONCRETADA COM 1 M DE CONCRETO E 0,8 M DE SOLO (NÃO INCLUI FORNECIMENTO). AF_11/2019</t>
  </si>
  <si>
    <t>829,65</t>
  </si>
  <si>
    <t>ASSENTAMENTO DE POSTE DE CONCRETO COM COMPRIMENTO NOMINAL DE 12 M, CARGA NOMINAL DE 600 DAN, ENGASTAMENTO BASE CONCRETADA COM 1 M DE CONCRETO E 0,8 M DE SOLO (NÃO INCLUI FORNECIMENTO). AF_11/2019</t>
  </si>
  <si>
    <t>1.032,24</t>
  </si>
  <si>
    <t>ASSENTAMENTO DE POSTE DE CONCRETO COM COMPRIMENTO NOMINAL DE 12 M, CARGA NOMINAL DE 1000 DAN, ENGASTAMENTO BASE CONCRETADA COM 1 M DE CONCRETO E 0,8 M DE SOLO (NÃO INCLUI FORNECIMENTO). AF_11/2019</t>
  </si>
  <si>
    <t>1.557,56</t>
  </si>
  <si>
    <t>ASSENTAMENTO DE POSTE DE CONCRETO COM COMPRIMENTO NOMINAL DE 13 M, CARGA NOMINAL DE 600 DAN, ENGASTAMENTO BASE CONCRETADA COM 1 M DE CONCRETO E 0,9 M DE SOLO (NÃO INCLUI FORNECIMENTO). AF_11/2019</t>
  </si>
  <si>
    <t>1.073,14</t>
  </si>
  <si>
    <t>ASSENTAMENTO DE POSTE DE CONCRETO COM COMPRIMENTO NOMINAL DE 13 M, CARGA NOMINAL DE 1000 DAN, ENGASTAMENTO BASE CONCRETADA COM 1 M DE CONCRETO E 0,9 M DE SOLO - SOMENTE INSTALAÇÃO, SEM FORNECIMENTO. AF_11/2019</t>
  </si>
  <si>
    <t>1.621,20</t>
  </si>
  <si>
    <t>POSTE DECORATIVO PARA JARDIM EM AÇO TUBULAR, H = *2,5* M, SEM LUMINÁRIA - FORNECIMENTO E INSTALAÇÃO. AF_11/2019</t>
  </si>
  <si>
    <t>592,74</t>
  </si>
  <si>
    <t>POSTE DE AÇO CONICO CONTÍNUO CURVO SIMPLES, FLANGEADO, H=9M, INCLUSIVE LUMINÁRIA, SEM LÂMPADA - FORNECIMENTO E INSTALACAO. AF_11/2019</t>
  </si>
  <si>
    <t>3.797,40</t>
  </si>
  <si>
    <t>POSTE DE AÇO CONICO CONTÍNUO CURVO DUPLO, FLANGEADO, H=9M, INCLUSIVE LUMINÁRIAS, SEM LÂMPADAS - FORNECIMENTO E INSTALACAO. AF_11/2019</t>
  </si>
  <si>
    <t>4.254,65</t>
  </si>
  <si>
    <t>POSTE DE AÇO CONICO CONTÍNUO CURVO SIMPLES, ENGASTADO, H=9M, INCLUSIVE LUMINÁRIA, SEM LÂMPADA - FORNECIMENTO E INSTALACAO. AF_11/2019</t>
  </si>
  <si>
    <t>2.477,95</t>
  </si>
  <si>
    <t>POSTE DE AÇO CONICO CONTÍNUO CURVO DUPLO, ENGASTADO, H=9M, INCLUSIVE LUMINÁRIAS, SEM LÂMPADAS - FORNECIMENTO E INSTALACAO. AF_11/2019</t>
  </si>
  <si>
    <t>2.657,86</t>
  </si>
  <si>
    <t>REFLETOR EM ALUMÍNIO, DE SUPORTE E ALÇA, COM 1 LÂMPADA VAPOR DE MERCÚRIO DE 125 W, COM REATOR ALTO FATOR DE POTÊNCIA - FORNECIMENTO E INSTALAÇÃO. AF_02/2020</t>
  </si>
  <si>
    <t>335,48</t>
  </si>
  <si>
    <t>REFLETOR EM ALUMÍNIO, DE SUPORTE E ALÇA, COM LÂMPADA VAPOR DE MERCÚRIO DE 250 W, COM REATOR ALTO FATOR DE POTÊNCIA - FORNECIMENTO E INSTALAÇÃO. AF_02/2020</t>
  </si>
  <si>
    <t>349,53</t>
  </si>
  <si>
    <t>LUMINÁRIA ARANDELA TIPO MEIA LUA, DE SOBREPOR, COM 1 LÂMPADA LED DE 6 W, SEM REATOR - FORNECIMENTO E INSTALAÇÃO. AF_02/2020</t>
  </si>
  <si>
    <t>89,20</t>
  </si>
  <si>
    <t>LUMINÁRIA ARANDELA TIPO MEIA LUA, DE SOBREPOR, COM 1 LÂMPADA FLUORESCENTE DE 15 W, SEM REATOR - FORNECIMENTO E INSTALAÇÃO. AF_02/2020</t>
  </si>
  <si>
    <t>92,24</t>
  </si>
  <si>
    <t>LUMINÁRIA ARANDELA TIPO TARTARUGA, DE SOBREPOR, COM 1 LÂMPADA LED DE 6 W, SEM REATOR - FORNECIMENTO E INSTALAÇÃO. AF_02/2020</t>
  </si>
  <si>
    <t>107,37</t>
  </si>
  <si>
    <t>LUMINÁRIA ARANDELA TIPO TARTARUGA, COM GRADE, DE SOBREPOR, COM 1 LÂMPADA FLUORESCENTE DE 15 W, SEM REATOR - FORNECIMENTO E INSTALAÇÃO. AF_02/2020</t>
  </si>
  <si>
    <t>110,41</t>
  </si>
  <si>
    <t>TRANSFORMADOR DE DISTRIBUIÇÃO, 30 KVA, TRIFÁSICO, 60 HZ, CLASSE 15 KV, IMERSO EM ÓLEO MINERAL, INSTALAÇÃO EM POSTE (NÃO INCLUSO SUPORTE) - FORNECIMENTO E INSTALAÇÃO. AF_12/2020</t>
  </si>
  <si>
    <t>10.166,10</t>
  </si>
  <si>
    <t>TRANSFORMADOR DE DISTRIBUIÇÃO, 45 KVA, TRIFÁSICO, 60 HZ, CLASSE 15 KV, IMERSO EM ÓLEO MINERAL, INSTALAÇÃO EM POSTE (NÃO INCLUSO SUPORTE) - FORNECIMENTO E INSTALAÇÃO. AF_12/2020</t>
  </si>
  <si>
    <t>11.316,80</t>
  </si>
  <si>
    <t>TRANSFORMADOR DE DISTRIBUIÇÃO, 75 KVA, TRIFÁSICO, 60 HZ, CLASSE 15 KV, IMERSO EM ÓLEO MINERAL, INSTALAÇÃO EM POSTE (NÃO INCLUSO SUPORTE) - FORNECIMENTO E INSTALAÇÃO. AF_12/2020</t>
  </si>
  <si>
    <t>14.525,89</t>
  </si>
  <si>
    <t>TRANSFORMADOR DE DISTRIBUIÇÃO, 112,5 KVA, TRIFÁSICO, 60 HZ, CLASSE 15 KV, IMERSO EM ÓLEO MINERAL, INSTALAÇÃO EM POSTE (NÃO INCLUSO SUPORTE) - FORNECIMENTO E INSTALAÇÃO. AF_12/2020</t>
  </si>
  <si>
    <t>17.860,28</t>
  </si>
  <si>
    <t>TRANSFORMADOR DE DISTRIBUIÇÃO, 150 KVA, TRIFÁSICO, 60 HZ, CLASSE 15 KV, IMERSO EM ÓLEO MINERAL, INSTALAÇÃO EM POSTE (NÃO INCLUSO SUPORTE) - FORNECIMENTO E INSTALAÇÃO. AF_12/2020</t>
  </si>
  <si>
    <t>22.412,20</t>
  </si>
  <si>
    <t>TRANSFORMADOR DE DISTRIBUIÇÃO, 225 KVA, TRIFÁSICO, 60 HZ, CLASSE 15 KV, IMERSO EM ÓLEO MINERAL, INSTALAÇÃO EM POSTE (NÃO INCLUSO SUPORTE) - FORNECIMENTO E INSTALAÇÃO. AF_12/2020</t>
  </si>
  <si>
    <t>31.286,33</t>
  </si>
  <si>
    <t>TRANSFORMADOR DE DISTRIBUIÇÃO, 300 KVA, TRIFÁSICO, 60 HZ, CLASSE 15 KV, IMERSO EM ÓLEO MINERAL, INSTALAÇÃO EM POSTE (NÃO INCLUSO SUPORTE) - FORNECIMENTO E INSTALAÇÃO. AF_12/2020</t>
  </si>
  <si>
    <t>36.438,28</t>
  </si>
  <si>
    <t>SUPORTE PARA TRANSFORMADOR EM POSTE DE CONCRETO CIRCULAR - FORNECIMENTO E INSTALAÇÃO. AF_12/2020</t>
  </si>
  <si>
    <t>59,09</t>
  </si>
  <si>
    <t>SUPORTE PARA TRANSFORMADOR EM POSTE DE CONCRETO DUPLO T - FORNECIMENTO E INSTALAÇÃO. AF_12/2020</t>
  </si>
  <si>
    <t>190,97</t>
  </si>
  <si>
    <t>TRANSFORMADOR DE DISTRIBUIÇÃO, 500KVA, TRIFÁSICO, 60 HZ, CLASSE 15 KV, IMERSO EM ÓLEO MINERAL, INSTALAÇÃO EM SOLO (NÃO INCLUSO ABRIGO) - FORNECIMENTO E INSTALAÇÃO. AF_02/2022</t>
  </si>
  <si>
    <t>59.067,21</t>
  </si>
  <si>
    <t>TRANSFORMADOR DE DISTRIBUIÇÃO, 750 KVA, TRIFÁSICO, 60 HZ, CLASSE 15 KV, IMERSO EM ÓLEO MINERAL, INSTALAÇÃO EM SOLO (NÃO INCLUSO ABRIGO) - FORNECIMENTO E INSTALAÇÃO. AF_02/2022</t>
  </si>
  <si>
    <t>80.917,60</t>
  </si>
  <si>
    <t>TRANSFORMADOR DE DISTRIBUIÇÃO, 1000 KVA, TRIFÁSICO, 60 HZ, CLASSE 15 KV, IMERSO EM ÓLEO MINERAL, INSTALAÇÃO EM SOLO (NÃO INCLUSO ABRIGO) - FORNECIMENTO E INSTALAÇÃO. AF_02/2022</t>
  </si>
  <si>
    <t>113.139,04</t>
  </si>
  <si>
    <t>COMPOSIÇÃO PARAMÉTRICA DE PONTO ELÉTRICO DE ILUMINAÇÃO, COM INTERRUPTOR SIMPLES, EM EDIFÍCIO RESIDENCIAL COM ELETRODUTO EMBUTIDO EM RASGOS NAS PAREDES, INCLUSO TOMADA, ELETRODUTO, CABO, RASGO E CHUMBAMENTO (SEM LUMINÁRIA E LÂMPADA). AF_11/2022</t>
  </si>
  <si>
    <t>149,18</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</si>
  <si>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</si>
  <si>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320,08</t>
  </si>
  <si>
    <t>COMPOSIÇÃO PARAMÉTRICA DE PONTO ELÉTRICO DE TOMADA DE USO GERAL 2P+T (10A/250V) EM EDIFÍCIO RESIDENCIAL COM ELETRODUTO EMBUTIDO EM RASGOS NAS PAREDES, INCLUSO TOMADA, ELETRODUTO, CABO, RASGO, QUEBRA E CHUMBAMENTO. AF_11/2022</t>
  </si>
  <si>
    <t>127,54</t>
  </si>
  <si>
    <t>COMPOSIÇÃO PARAMÉTRICA DE PONTO ELÉTRICO DE TOMADA DE USO ESPECÍFICO 2P+T (20A/250V) EM EDIFÍCIO RESIDENCIAL COM ELETRODUTO EMBUTIDO EM RASGOS NAS PAREDES, INCLUSO TOMADA, ELETRODUTO, CABO, RASGO, QUEBRA E CHUMBAMENTO (EXCETO CHUVEIRO). AF_11/2022</t>
  </si>
  <si>
    <t>161,62</t>
  </si>
  <si>
    <t>COMPOSIÇÃO PARAMÉTRICA DE PONTO ELÉTRICO DE ILUMINAÇÃO, COM INTERRUPTOR SIMPLES, EM EDIFÍCIO RESIDENCIAL COM ELETRODUTO EMBUTIDO SEM NECESSIDADE DE RASGOS, INCLUSO TOMADA, ELETRODUTO, CABO E QUEBRA (SEM LUMINÁRIA E LÂMPADA). AF_11/2022</t>
  </si>
  <si>
    <t>126,55</t>
  </si>
  <si>
    <t>COMPOSIÇÃO PARAMÉTRICA DE PONTO ELÉTRICO DE ILUMINAÇÃO, COM INTERRUPTOR PARALELO, EM EDIFÍCIO RESIDENCIAL COM ELETRODUTO EMBUTIDO SEM NECESSIDADE DE RASGOS, INCLUSO TOMADA, ELETRODUTO, CABO E QUEBRA (SEM LUMINÁRIA E LÂMPADA). AF_11/2022</t>
  </si>
  <si>
    <t>280,03</t>
  </si>
  <si>
    <t>COMPOSIÇÃO PARAMÉTRICA DE PONTO ELÉTRICO DE TOMADA DE USO GERAL 2P+T (10A/250V) EM EDIFÍCIO RESIDENCIAL COM ELETRODUTO EMBUTIDO SEM NECESSIDADE DE RASGOS, INCLUSO TOMADA, ELETRODUTO, CABO E QUEBRA. AF_11/2022</t>
  </si>
  <si>
    <t>111,44</t>
  </si>
  <si>
    <t>COMPOSIÇÃO PARAMÉTRICA DE PONTO ELÉTRICO DE TOMADA DE USO ESPECÍFICO 2P+T (20A/250V) EM EDIFÍCIO RESIDENCIAL COM ELETRODUTO EMBUTIDO SEM NECESSIDADE DE RASGOS, INCLUSO TOMADA, ELETRODUTO, CABO E QUEBRA (EXCETO CHUVEIRO). AF_11/2022</t>
  </si>
  <si>
    <t>126,38</t>
  </si>
  <si>
    <t>300,18</t>
  </si>
  <si>
    <t>CORDOALHA DE COBRE NU 16 MM², NÃO ENTERRADA, COM ISOLADOR - FORNECIMENTO E INSTALAÇÃO. AF_12/2017</t>
  </si>
  <si>
    <t>32,74</t>
  </si>
  <si>
    <t>CORDOALHA DE COBRE NU 25 MM², NÃO ENTERRADA, COM ISOLADOR - FORNECIMENTO E INSTALAÇÃO. AF_12/2017</t>
  </si>
  <si>
    <t>44,10</t>
  </si>
  <si>
    <t>CORDOALHA DE COBRE NU 35 MM², NÃO ENTERRADA, COM ISOLADOR - FORNECIMENTO E INSTALAÇÃO. AF_12/2017</t>
  </si>
  <si>
    <t>58,78</t>
  </si>
  <si>
    <t>CORDOALHA DE COBRE NU 50 MM², NÃO ENTERRADA, COM ISOLADOR - FORNECIMENTO E INSTALAÇÃO. AF_12/2017</t>
  </si>
  <si>
    <t>77,37</t>
  </si>
  <si>
    <t>CORDOALHA DE COBRE NU 70 MM², NÃO ENTERRADA, COM ISOLADOR - FORNECIMENTO E INSTALAÇÃO. AF_12/2017</t>
  </si>
  <si>
    <t>96,97</t>
  </si>
  <si>
    <t>CORDOALHA DE COBRE NU 95 MM², NÃO ENTERRADA, COM ISOLADOR - FORNECIMENTO E INSTALAÇÃO. AF_12/2017</t>
  </si>
  <si>
    <t>129,62</t>
  </si>
  <si>
    <t>CORDOALHA DE COBRE NU 50 MM², ENTERRADA, SEM ISOLADOR - FORNECIMENTO E INSTALAÇÃO. AF_12/2017</t>
  </si>
  <si>
    <t>55,58</t>
  </si>
  <si>
    <t>CORDOALHA DE COBRE NU 70 MM², ENTERRADA, SEM ISOLADOR - FORNECIMENTO E INSTALAÇÃO. AF_12/2017</t>
  </si>
  <si>
    <t>CORDOALHA DE COBRE NU 95 MM², ENTERRADA, SEM ISOLADOR - FORNECIMENTO E INSTALAÇÃO. AF_12/2017</t>
  </si>
  <si>
    <t>104,86</t>
  </si>
  <si>
    <t>ELETRODUTO PVC 40MM (1 ¼ ) PARA SPDA - FORNECIMENTO E INSTALAÇÃO. AF_12/2017</t>
  </si>
  <si>
    <t>59,41</t>
  </si>
  <si>
    <t>HASTE DE ATERRAMENTO 5/8  PARA SPDA - FORNECIMENTO E INSTALAÇÃO. AF_12/2017</t>
  </si>
  <si>
    <t>123,79</t>
  </si>
  <si>
    <t>HASTE DE ATERRAMENTO 3/4  PARA SPDA - FORNECIMENTO E INSTALAÇÃO. AF_12/2017</t>
  </si>
  <si>
    <t>184,10</t>
  </si>
  <si>
    <t>BASE METÁLICA PARA MASTRO 1 ½  PARA SPDA - FORNECIMENTO E INSTALAÇÃO. AF_12/2017</t>
  </si>
  <si>
    <t>103,29</t>
  </si>
  <si>
    <t>MASTRO 1 ½  PARA SPDA - FORNECIMENTO E INSTALAÇÃO. AF_12/2017</t>
  </si>
  <si>
    <t>162,47</t>
  </si>
  <si>
    <t>CAPTOR TIPO FRANKLIN PARA SPDA - FORNECIMENTO E INSTALAÇÃO. AF_12/2017</t>
  </si>
  <si>
    <t>136,00</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</si>
  <si>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</si>
  <si>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</si>
  <si>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2.828,75</t>
  </si>
  <si>
    <t>CONCRETAGEM COMO PROTEÇÃO MECÂNICA ADICIONAL NO REATERRO PARA REDE ENTERRADA DE DISTRIBUIÇÃO DE ENERGIA ELÉTRICA - FORNECIMENTO E INSTALAÇÃO. AF_12/2021</t>
  </si>
  <si>
    <t>741,52</t>
  </si>
  <si>
    <t>ABRIGO PARA HIDRANTE, 90X60X17CM, COM REGISTRO GLOBO ANGULAR 45 GRAUS 2 1/2", ADAPTADOR STORZ 2 1/2", MANGUEIRA DE INCÊNDIO 20M, REDUÇÃO 2 1/2" X 1 1/2" E ESGUICHO EM LATÃO 1 1/2" - FORNECIMENTO E INSTALAÇÃO. AF_10/2020</t>
  </si>
  <si>
    <t>1.476,90</t>
  </si>
  <si>
    <t>EXTINTOR DE INCÊNDIO PORTÁTIL COM CARGA DE ÁGUA PRESSURIZADA DE 10 L, CLASSE A - FORNECIMENTO E INSTALAÇÃO. AF_10/2020_PE</t>
  </si>
  <si>
    <t>178,69</t>
  </si>
  <si>
    <t>EXTINTOR DE INCÊNDIO PORTÁTIL COM CARGA DE CO2 DE 4 KG, CLASSE BC - FORNECIMENTO E INSTALAÇÃO. AF_10/2020_PE</t>
  </si>
  <si>
    <t>519,65</t>
  </si>
  <si>
    <t>EXTINTOR DE INCÊNDIO PORTÁTIL COM CARGA DE CO2 DE 6 KG, CLASSE BC - FORNECIMENTO E INSTALAÇÃO. AF_10/2020_PE</t>
  </si>
  <si>
    <t>561,19</t>
  </si>
  <si>
    <t>EXTINTOR DE INCÊNDIO PORTÁTIL COM CARGA DE PQS DE 4 KG, CLASSE BC - FORNECIMENTO E INSTALAÇÃO. AF_10/2020_PE</t>
  </si>
  <si>
    <t>173,49</t>
  </si>
  <si>
    <t>EXTINTOR DE INCÊNDIO PORTÁTIL COM CARGA DE PQS DE 6 KG, CLASSE BC - FORNECIMENTO E INSTALAÇÃO. AF_10/2020_PE</t>
  </si>
  <si>
    <t>201,19</t>
  </si>
  <si>
    <t>EXTINTOR DE INCÊNDIO PORTÁTIL COM CARGA DE PQS DE 8 KG, CLASSE BC - FORNECIMENTO E INSTALAÇÃO. AF_10/2020_PE</t>
  </si>
  <si>
    <t>235,80</t>
  </si>
  <si>
    <t>EXTINTOR DE INCÊNDIO PORTÁTIL COM CARGA DE PQS DE 12 KG, CLASSE BC - FORNECIMENTO E INSTALAÇÃO. AF_10/2020_PE</t>
  </si>
  <si>
    <t>270,42</t>
  </si>
  <si>
    <t>ABRIGO PARA HIDRANTE, 75X45X17CM, COM REGISTRO GLOBO ANGULAR 45 GRAUS 2 1/2", ADAPTADOR STORZ 2 1/2", MANGUEIRA DE INCÊNDIO 15M 2 1/2" E ESGUICHO EM LATÃO 2 1/2" - FORNECIMENTO E INSTALAÇÃO. AF_10/2020</t>
  </si>
  <si>
    <t>1.877,16</t>
  </si>
  <si>
    <t>CAIXA DE INCÊNDIO 45X75X17CM - FORNECIMENTO E INSTALAÇÃO. AF_10/2020</t>
  </si>
  <si>
    <t>348,53</t>
  </si>
  <si>
    <t>CAIXA DE INCÊNDIO 60X90X17CM - FORNECIMENTO E INSTALAÇÃO. AF_10/2020</t>
  </si>
  <si>
    <t>443,63</t>
  </si>
  <si>
    <t>CONJUNTO DE MANGUEIRA PARA COMBATE A INCÊNDIO EM FIBRA DE POLIESTER PURA, COM 1.1/2", REVESTIDA INTERNAMENTE, COMPRIMENTO DE 15M - FORNECIMENTO E INSTALAÇÃO. AF_10/2020</t>
  </si>
  <si>
    <t>372,05</t>
  </si>
  <si>
    <t>HIDRANTE SUBTERRÂNEO PREDIAL (COM CURVA LONGA E CAIXA), DN 75 MM - FORNECIMENTO E INSTALAÇÃO. AF_10/2020</t>
  </si>
  <si>
    <t>3.557,04</t>
  </si>
  <si>
    <t>MANÔMETRO 0 A 200 PSI (0 A 14 KGF/CM2), D = 50MM - FORNECIMENTO E INSTALAÇÃO. AF_10/2020</t>
  </si>
  <si>
    <t>150,63</t>
  </si>
  <si>
    <t>CABO TELEFÔNICO CCI-50 1 PAR, INSTALADO EM ENTRADA DE EDIFICAÇÃO - FORNECIMENTO E INSTALAÇÃO. AF_11/2019</t>
  </si>
  <si>
    <t>3,37</t>
  </si>
  <si>
    <t>CABO TELEFÔNICO CCI-50 2 PARES, SEM BLINDAGEM, INSTALADO EM ENTRADA DE EDIFICAÇÃO - FORNECIMENTO E INSTALAÇÃO. AF_11/2019</t>
  </si>
  <si>
    <t>4,08</t>
  </si>
  <si>
    <t>CABO TELEFÔNICO CCI-50 3 PARES, SEM BLINDAGEM, INSTALADO EM ENTRADA DE EDIFICAÇÃO - FORNECIMENTO E INSTALAÇÃO. AF_11/2019</t>
  </si>
  <si>
    <t>4,26</t>
  </si>
  <si>
    <t>CABO TELEFÔNICO CCI-50 4 PARES, SEM BLINDAGEM, INSTALADO EM ENTRADA DE EDIFICAÇÃO - FORNECIMENTO E INSTALAÇÃO. AF_11/2019</t>
  </si>
  <si>
    <t>5,02</t>
  </si>
  <si>
    <t>CABO TELEFÔNICO CCI-50 5 PARES, SEM BLINDAGEM, INSTALADO EM ENTRADA DE EDIFICAÇÃO - FORNECIMENTO E INSTALAÇÃO. AF_11/2019</t>
  </si>
  <si>
    <t>CABO TELEFÔNICO CCI-50 6 PARES, SEM BLINDAGEM, INSTALADO EM ENTRADA DE EDIFICAÇÃO - FORNECIMENTO E INSTALAÇÃO. AF_11/2019</t>
  </si>
  <si>
    <t>6,22</t>
  </si>
  <si>
    <t>CABO TELEFÔNICO CI-50 10 PARES INSTALADO EM ENTRADA DE EDIFICAÇÃO - FORNECIMENTO E INSTALAÇÃO. AF_11/2019</t>
  </si>
  <si>
    <t>9,69</t>
  </si>
  <si>
    <t>CABO TELEFÔNICO CI-50 20 PARES INSTALADO EM ENTRADA DE EDIFICAÇÃO - FORNECIMENTO E INSTALAÇÃO. AF_11/2019</t>
  </si>
  <si>
    <t>CABO TELEFÔNICO CI-50 30 PARES INSTALADO EM ENTRADA DE EDIFICAÇÃO - FORNECIMENTO E INSTALAÇÃO. AF_11/2019</t>
  </si>
  <si>
    <t>20,65</t>
  </si>
  <si>
    <t>CABO TELEFÔNICO CI-50 50 PARES INSTALADO EM ENTRADA DE EDIFICAÇÃO - FORNECIMENTO E INSTALAÇÃO. AF_11/2019</t>
  </si>
  <si>
    <t>30,80</t>
  </si>
  <si>
    <t>CABO TELEFÔNICO CI-50 75 PARES INSTALADO EM ENTRADA DE EDIFICAÇÃO - FORNECIMENTO E INSTALAÇÃO. AF_11/2019</t>
  </si>
  <si>
    <t>CABO TELEFÔNICO CI-50 200 PARES INSTALADO EM ENTRADA DE EDIFICAÇÃO - FORNECIMENTO E INSTALAÇÃO. AF_11/2019</t>
  </si>
  <si>
    <t>97,69</t>
  </si>
  <si>
    <t>CABO TELEFÔNICO CCI-50 4 PARES, SEM BLINDAGEM, INSTALADO EM PRUMADA - FORNECIMENTO E INSTALAÇÃO. AF_11/2019</t>
  </si>
  <si>
    <t>2,32</t>
  </si>
  <si>
    <t>CABO TELEFÔNICO CCI-50 5 PARES, SEM BLINDAGEM, INSTALADO EM PRUMADA - FORNECIMENTO E INSTALAÇÃO. AF_11/2019</t>
  </si>
  <si>
    <t>2,83</t>
  </si>
  <si>
    <t>CABO TELEFÔNICO CCI-50 6 PARES, SEM BLINDAGEM, INSTALADO EM PRUMADA - FORNECIMENTO E INSTALAÇÃO. AF_11/2019</t>
  </si>
  <si>
    <t>3,52</t>
  </si>
  <si>
    <t>CABO TELEFÔNICO CI-50 10 PARES INSTALADO EM PRUMADA - FORNECIMENTO E INSTALAÇÃO. AF_11/2019</t>
  </si>
  <si>
    <t>7,00</t>
  </si>
  <si>
    <t>CABO TELEFÔNICO CI-50 20 PARES INSTALADO EM PRUMADA - FORNECIMENTO E INSTALAÇÃO. AF_11/2019</t>
  </si>
  <si>
    <t>12,57</t>
  </si>
  <si>
    <t>CABO TELEFÔNICO CI-50 30 PARES INSTALADO EM PRUMADA - FORNECIMENTO E INSTALAÇÃO. AF_11/2019</t>
  </si>
  <si>
    <t>17,96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</si>
  <si>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</si>
  <si>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</si>
  <si>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</si>
  <si>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7,55</t>
  </si>
  <si>
    <t>CABO TELEFÔNICO CCI-50 3 PARES, SEM BLINDAGEM, INSTALADO EM DISTRIBUIÇÃO DE EDIFICAÇÃO RESIDENCIAL - FORNECIMENTO E INSTALAÇÃO. AF_11/2019</t>
  </si>
  <si>
    <t>7,73</t>
  </si>
  <si>
    <t>CABO TELEFÔNICO CCI-50 4 PARES, SEM BLINDAGEM, INSTALADO EM DISTRIBUIÇÃO DE EDIFICAÇÃO RESIDENCIAL - FORNECIMENTO E INSTALAÇÃO. AF_11/2019</t>
  </si>
  <si>
    <t>8,49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</si>
  <si>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</si>
  <si>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</si>
  <si>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</si>
  <si>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</si>
  <si>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1,29</t>
  </si>
  <si>
    <t>CABO TELEFÔNICO CCI-50 2 PARES, SEM BLINDAGEM, INSTALADO EM DISTRIBUIÇÃO DE EDIFICAÇÃO INSTITUCIONAL - FORNECIMENTO E INSTALAÇÃO. AF_11/2019</t>
  </si>
  <si>
    <t>2,00</t>
  </si>
  <si>
    <t>CABO TELEFÔNICO CCI-50 3 PARES, SEM BLINDAGEM, INSTALADO EM DISTRIBUIÇÃO DE EDIFICAÇÃO INSTITUCIONAL - FORNECIMENTO E INSTALAÇÃO. AF_11/2019</t>
  </si>
  <si>
    <t>2,18</t>
  </si>
  <si>
    <t>CABO TELEFÔNICO CCI-50 4 PARES, SEM BLINDAGEM, INSTALADO EM DISTRIBUIÇÃO DE EDIFICAÇÃO INSTITUCIONAL - FORNECIMENTO E INSTALAÇÃO. AF_11/2019</t>
  </si>
  <si>
    <t>2,94</t>
  </si>
  <si>
    <t>CABO TELEFÔNICO CCI-50 5 PARES, SEM BLINDAGEM, INSTALADO EM DISTRIBUIÇÃO DE EDIFICAÇÃO INSTITUCIONAL - FORNECIMENTO E INSTALAÇÃO. AF_11/2019</t>
  </si>
  <si>
    <t>3,44</t>
  </si>
  <si>
    <t>CABO TELEFÔNICO CCI-50 6 PARES, SEM BLINDAGEM, INSTALADO EM DISTRIBUIÇÃO DE EDIFICAÇÃO INSTITUCIONAL - FORNECIMENTO E INSTALAÇÃO. AF_11/2019</t>
  </si>
  <si>
    <t>4,14</t>
  </si>
  <si>
    <t>CABO TELEFÔNICO CI-50 10 PARES INSTALADO EM DISTRIBUIÇÃO DE EDIFICAÇÃO INSTITUCIONAL - FORNECIMENTO E INSTALAÇÃO. AF_11/2019</t>
  </si>
  <si>
    <t>7,61</t>
  </si>
  <si>
    <t>CABO TELEFÔNICO CTP-APL-50 10 PARES INSTALADO EM ENTRADA DE EDIFICAÇÃO - FORNECIMENTO E INSTALAÇÃO. AF_11/2019</t>
  </si>
  <si>
    <t>CABO TELEFÔNICO CTP-APL-50 20 PARES INSTALADO EM ENTRADA DE EDIFICAÇÃO - FORNECIMENTO E INSTALAÇÃO. AF_11/2019</t>
  </si>
  <si>
    <t>18,13</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</si>
  <si>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</si>
  <si>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</si>
  <si>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</si>
  <si>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544,99</t>
  </si>
  <si>
    <t>QUADRO DE DISTRIBUIÇÃO PARA TELEFONE N.2, 20X20X12CM EM CHAPA METALICA, DE EMBUTIR, SEM ACESSORIOS, PADRÃO TELEBRAS, FORNECIMENTO E INSTALAÇÃO. AF_11/2019</t>
  </si>
  <si>
    <t>114,67</t>
  </si>
  <si>
    <t>QUADRO DE DISTRIBUICAO PARA TELEFONE N.3, 40X40X12CM EM CHAPA METALICA, DE EMBUTIR, SEM ACESSORIOS, PADRAO TELEBRAS, FORNECIMENTO E INSTALAÇÃO. AF_11/2019</t>
  </si>
  <si>
    <t>212,82</t>
  </si>
  <si>
    <t>QUADRO DE DISTRIBUICAO PARA TELEFONE N.4, 60X60X12CM EM CHAPA METALICA, DE EMBUTIR, SEM ACESSORIOS, PADRAO TELEBRAS, FORNECIMENTO E INSTALAÇÃO. AF_11/2019</t>
  </si>
  <si>
    <t>331,55</t>
  </si>
  <si>
    <t>QUADRO DE DISTRIBUIÇÃO PARA TELEFONE N.5, 80X80X12CM EM CHAPA METALICA, SEM ACESSORIOS, PADRAO TELEBRAS, FORNECIMENTO E INSTALAÇÃO. AF_11/2019</t>
  </si>
  <si>
    <t>479,65</t>
  </si>
  <si>
    <t>CAIXA ENTERRADA PARA INSTALAÇÕES TELEFÔNICAS TIPO R1, EM ALVENARIA COM BLOCOS DE CONCRETO, DIMENSÕES INTERNAS: 0,35X0,60X0,60 M, EXCLUINDO TAMPÃO. AF_12/2020</t>
  </si>
  <si>
    <t>537,60</t>
  </si>
  <si>
    <t>TAMPA PARA CAIXA TIPO R1, EM FERRO FUNDIDO, DIMENSÕES INTERNAS: 0,40 X 0,60 M - FORNECIMENTO E INSTALAÇÃO. AF_12/2020</t>
  </si>
  <si>
    <t>266,96</t>
  </si>
  <si>
    <t>TAMPA PARA CAIXA TIPO R2 E R3, EM FERRO FUNDIDO, DIMENSÕES INTERNAS: 0,55 X 1,10 M - FORNECIMENTO E INSTALAÇÃO. AF_12/2020</t>
  </si>
  <si>
    <t>640,79</t>
  </si>
  <si>
    <t>PINTURA ANTICORROSIVA DE DUTO METÁLICO. AF_04/2018</t>
  </si>
  <si>
    <t>12,63</t>
  </si>
  <si>
    <t>AR CONDICIONADO SPLIT INVERTER, HI-WALL (PAREDE), 9000 BTU/H, CICLO FRIO - FORNECIMENTO E INSTALAÇÃO. AF_11/2021_PE</t>
  </si>
  <si>
    <t>2.294,72</t>
  </si>
  <si>
    <t>AR CONDICIONADO SPLIT ON/OFF, HI-WALL (PAREDE), 9000 BTUS/H, CICLO FRIO - FORNECIMENTO E INSTALAÇÃO. AF_11/2021_PE</t>
  </si>
  <si>
    <t>1.808,85</t>
  </si>
  <si>
    <t>AR CONDICIONADO SPLIT ON/OFF, HI-WALL (PAREDE), 9000 BTUS/H, CICLO QUENTE/FRIO - FORNECIMENTO E INSTALAÇÃO. AF_11/2021_PE</t>
  </si>
  <si>
    <t>1.973,16</t>
  </si>
  <si>
    <t>AR CONDICIONADO SPLIT INVERTER, HI-WALL (PAREDE), 12000 BTU/H, CICLO FRIO - FORNECIMENTO E INSTALAÇÃO. AF_11/2021_PE</t>
  </si>
  <si>
    <t>2.547,43</t>
  </si>
  <si>
    <t>AR CONDICIONADO SPLIT ON/OFF, HI-WALL (PAREDE), 12000 BTUS/H, CICLO FRIO - FORNECIMENTO E INSTALAÇÃO. AF_11/2021_PE</t>
  </si>
  <si>
    <t>2.080,75</t>
  </si>
  <si>
    <t>AR CONDICIONADO SPLIT ON/OFF, HI-WALL (PAREDE), 12000 BTUS/H, CICLO QUENTE/FRIO - FORNECIMENTO E INSTALAÇÃO. AF_11/2021_PE</t>
  </si>
  <si>
    <t>2.235,82</t>
  </si>
  <si>
    <t>AR CONDICIONADO SPLIT INVERTER, HI-WALL (PAREDE), 18000 BTU/H, CICLO FRIO - FORNECIMENTO E INSTALAÇÃO. AF_11/2021_PE</t>
  </si>
  <si>
    <t>3.701,37</t>
  </si>
  <si>
    <t>AR CONDICIONADO SPLIT ON/OFF, HI-WALL (PAREDE), 18000 BTUS/H, CICLO FRIO - FORNECIMENTO E INSTALAÇÃO. AF_11/2021_PE</t>
  </si>
  <si>
    <t>2.921,93</t>
  </si>
  <si>
    <t>AR CONDICIONADO SPLIT ON/OFF, HI-WALL (PAREDE), 18000 BTUS/H, CICLO QUENTE/FRIO - FORNECIMENTO E INSTALAÇÃO. AF_11/2021_PE</t>
  </si>
  <si>
    <t>3.236,26</t>
  </si>
  <si>
    <t>AR CONDICIONADO SPLIT INVERTER, HI-WALL (PAREDE), 24000 BTU/H, CICLO FRIO - FORNECIMENTO E INSTALAÇÃO. AF_11/2021_PE</t>
  </si>
  <si>
    <t>5.047,19</t>
  </si>
  <si>
    <t>AR CONDICIONADO SPLIT ON/OFF, HI-WALL (PAREDE), 24000 BTUS/H, CICLO FRIO - FORNECIMENTO E INSTALAÇÃO. AF_11/2021_PE</t>
  </si>
  <si>
    <t>3.772,90</t>
  </si>
  <si>
    <t>AR CONDICIONADO SPLIT ON/OFF, HI-WALL (PAREDE), 24000 BTUS/H, CICLO QUENTE/FRIO - FORNECIMENTO E INSTALAÇÃO. AF_11/2021_PE</t>
  </si>
  <si>
    <t>4.222,51</t>
  </si>
  <si>
    <t>AR CONDICIONADO SPLIT INVERTER, PISO TETO, 18000 BTU/H, CICLO FRIO - FORNECIMENTO E INSTALAÇÃO. AF_11/2021_PE</t>
  </si>
  <si>
    <t>9.374,82</t>
  </si>
  <si>
    <t>AR CONDICIONADO SPLIT ON/OFF, PISO TETO, 18.000 BTU/H, CICLO FRIO - FORNECIMENTO E INSTALAÇÃO. AF_11/2021_PE</t>
  </si>
  <si>
    <t>5.350,10</t>
  </si>
  <si>
    <t>AR CONDICIONADO SPLIT INVERTER, PISO TETO, 24000 BTU/H, CICLO FRIO - FORNECIMENTO E INSTALAÇÃO. AF_11/2021_PE</t>
  </si>
  <si>
    <t>10.481,39</t>
  </si>
  <si>
    <t>AR CONDICIONADO SPLIT ON/OFF, PISO TETO, 24.000 BTU/H, CICLO FRIO - FORNECIMENTO E INSTALAÇÃO. AF_11/2021_PE</t>
  </si>
  <si>
    <t>5.643,15</t>
  </si>
  <si>
    <t>AR CONDICIONADO SPLIT INVERTER, PISO TETO, 24000 BTU/H, QUENTE/FRIO - FORNECIMENTO E INSTALAÇÃO. AF_11/2021_PE</t>
  </si>
  <si>
    <t>5.797,11</t>
  </si>
  <si>
    <t>AR CONDICIONADO SPLIT INVERTER, PISO TETO, 36000 BTU/H, CICLO FRIO - FORNECIMENTO E INSTALAÇÃO. AF_11/2021_PE</t>
  </si>
  <si>
    <t>11.823,24</t>
  </si>
  <si>
    <t>AR CONDICIONADO SPLIT ON/OFF, PISO TETO, 36.000 BTU/H, CICLO FRIO - FORNECIMENTO E INSTALAÇÃO. AF_11/2021_PE</t>
  </si>
  <si>
    <t>7.414,95</t>
  </si>
  <si>
    <t>AR CONDICIONADO SPLIT INVERTER, PISO TETO, 48000 BTU/H, CICLO FRIO - FORNECIMENTO E INSTALAÇÃO. AF_11/2021_PE</t>
  </si>
  <si>
    <t>16.384,30</t>
  </si>
  <si>
    <t>AR CONDICIONADO SPLIT ON/OFF, PISO TETO, 48.000 BTU/H, CICLO FRIO - FORNECIMENTO E INSTALAÇÃO. AF_11/2021_PE</t>
  </si>
  <si>
    <t>9.166,66</t>
  </si>
  <si>
    <t>AR CONDICIONADO SPLIT INVERTER, PISO TETO, APRESENTANDO ENTRE 54000 E 58000 BTU/H, CICLO FRIO - FORNECIMENTO E INSTALAÇÃO. AF_11/2021_PE</t>
  </si>
  <si>
    <t>19.762,74</t>
  </si>
  <si>
    <t>AR CONDICIONADO SPLIT ON/OFF, PISO TETO, 60.000 BTU/H, CICLO FRIO - FORNECIMENTO E INSTALAÇÃO. AF_11/2021_PE</t>
  </si>
  <si>
    <t>10.243,28</t>
  </si>
  <si>
    <t>AR CONDICIONADO SPLIT ON/OFF, CASSETE (TETO), FRIO 4 VIAS 18000 BTU/H - FORNECIMENTO E INSTALAÇÃO. AF_11/2021_PE</t>
  </si>
  <si>
    <t>5.850,92</t>
  </si>
  <si>
    <t>AR CONDICIONADO SPLIT ON/OFF, CASSETE (TETO), 18000 BTU/H, CICLO QUENTE/FRIO - FORNECIMENTO E INSTALAÇÃO. AF_11/2021_PE</t>
  </si>
  <si>
    <t>6.947,55</t>
  </si>
  <si>
    <t>AR CONDICIONADO SPLIT ON/OFF, CASSETE (TETO), FRIO 4 VIAS 24000 BTU/H - FORNECIMENTO E INSTALAÇÃO. AF_11/2021_PE</t>
  </si>
  <si>
    <t>7.193,28</t>
  </si>
  <si>
    <t>AR CONDICIONADO SPLIT ON/OFF, CASSETE (TETO), 24000 BTU/H, CICLO QUENTE/FRIO - FORNECIMENTO E INSTALAÇÃO. AF_11/2021_PE</t>
  </si>
  <si>
    <t>7.467,24</t>
  </si>
  <si>
    <t>AR CONDICIONADO SPLIT ON/OFF, CASSETE (TETO), FRIO 4 VIAS 36000 BTU/H - FORNECIMENTO E INSTALAÇÃO. AF_11/2021_PE</t>
  </si>
  <si>
    <t>10.581,47</t>
  </si>
  <si>
    <t>AR CONDICIONADO SPLIT ON/OFF, CASSETE (TETO), 36000 BTU/H, CICLO QUENTE/FRIO - FORNECIMENTO E INSTALAÇÃO. AF_11/2021_PE</t>
  </si>
  <si>
    <t>10.929,85</t>
  </si>
  <si>
    <t>AR CONDICIONADO SPLIT ON/OFF, CASSETE (TETO), FRIO 4 VIAS 48000 BTU/H - FORNECIMENTO E INSTALAÇÃO. AF_11/2021_PE</t>
  </si>
  <si>
    <t>11.205,18</t>
  </si>
  <si>
    <t>AR CONDICIONADO SPLIT ON/OFF, CASSETE (TETO), 48000 BTU/H, CICLO QUENTE/FRIO - FORNECIMENTO E INSTALAÇÃO. AF_11/2021_PE</t>
  </si>
  <si>
    <t>12.843,67</t>
  </si>
  <si>
    <t>AR CONDICIONADO SPLIT ON/OFF, CASSETE (TETO), FRIO 4 VIAS 60000 BTU/H - FORNECIMENTO E INSTALAÇÃO. AF_11/2021_PE</t>
  </si>
  <si>
    <t>12.776,78</t>
  </si>
  <si>
    <t>AR CONDICIONADO SPLIT ON/OFF, CASSETE (TETO), 60000 BTU/H, CICLO QUENTE/FRIO - FORNECIMENTO E INSTALAÇÃO. AF_11/2021_PE</t>
  </si>
  <si>
    <t>13.410,49</t>
  </si>
  <si>
    <t>AR CONDICIONADO SPLITÃO 10 TR - FORNECIMENTO E INSTALAÇÃO. AF_11/2021_PE</t>
  </si>
  <si>
    <t>24.773,47</t>
  </si>
  <si>
    <t>AR CONDICIONADO SPLITÃO 15 TR - FORNECIMENTO E INSTALAÇÃO. AF_11/2021_PE</t>
  </si>
  <si>
    <t>31.734,46</t>
  </si>
  <si>
    <t>RASGO E CHUMBAMENTO EM ALVENARIA PARA TUBOS DE SPLIT PAREDE DE 9000 A 24000 BTUS/H. AF_11/2021</t>
  </si>
  <si>
    <t>15,69</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</si>
  <si>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</si>
  <si>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</si>
  <si>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48,10</t>
  </si>
  <si>
    <t>TUBO EM COBRE FLEXÍVEL, DN 1/2", COM ISOLAMENTO, INSTALADO EM FORRO, PARA RAMAL DE ALIMENTAÇÃO DE AR CONDICIONADO, INCLUSO FIXADOR. AF_11/2021</t>
  </si>
  <si>
    <t>60,22</t>
  </si>
  <si>
    <t>TUBO EM COBRE FLEXÍVEL, DN 5/8", COM ISOLAMENTO, INSTALADO EM FORRO, PARA RAMAL DE ALIMENTAÇÃO DE AR CONDICIONADO, INCLUSO FIXADOR. AF_11/2021</t>
  </si>
  <si>
    <t>72,84</t>
  </si>
  <si>
    <t>INSTALAÇÃO DE TUBOS E CONEXÕES, EM AÇO/FERRO GALVANIZADO, PARA O CENTRO DE MEDIÇÃO DE GÁS DE EDIFÍCIO RESIDENCIAL, COM 4 PAVIMENTOS, 16 UNIDADES HABITACIONAIS, DN 32 (1 1/4) - FORNECIMENTO E INSTALAÇÃO. AF_10/2020</t>
  </si>
  <si>
    <t>8.649,77</t>
  </si>
  <si>
    <t>INSTALAÇÃO DE TUBOS E CONEXÕES, EM AÇO/FERRO GALVANIZADO, PARA O CENTRO DE MEDIÇÃO DE GÁS DE EDIFÍCIO RESIDENCIAL, COM 4 PAVIMENTOS, 16 UNIDADES HABITACIONAIS, DN 50 (2) - FORNECIMENTO E INSTALAÇÃO. AF_10/2020</t>
  </si>
  <si>
    <t>15.234,20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</si>
  <si>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</si>
  <si>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</si>
  <si>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</si>
  <si>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8,29</t>
  </si>
  <si>
    <t>CABO ELETRÔNICO CATEGORIA 6, INSTALADO EM EDIFICAÇÃO INSTITUCIONAL - FORNECIMENTO E INSTALAÇÃO. AF_11/2019</t>
  </si>
  <si>
    <t>7,30</t>
  </si>
  <si>
    <t>CABO ELETRÔNICO CATEGORIA 6A, INSTALADO EM EDIFICAÇÃO RESIDENCIAL - FORNECIMENTO E INSTALAÇÃO. AF_11/2019</t>
  </si>
  <si>
    <t>20,21</t>
  </si>
  <si>
    <t>CABO ELETRÔNICO CATEGORIA 6A, INSTALADO EM EDIFICAÇÃO INSTITUCIONAL - FORNECIMENTO E INSTALAÇÃO. AF_11/2019</t>
  </si>
  <si>
    <t>18,98</t>
  </si>
  <si>
    <t>CABO COAXIAL RG6 95% - FORNECIMENTO E INSTALAÇÃO. AF_11/2019</t>
  </si>
  <si>
    <t>PATCH PANEL 24 PORTAS, CATEGORIA 5E - FORNECIMENTO E INSTALAÇÃO. AF_11/2019</t>
  </si>
  <si>
    <t>549,67</t>
  </si>
  <si>
    <t>PATCH PANEL 24 PORTAS, CATEGORIA 6 - FORNECIMENTO E INSTALAÇÃO. AF_11/2019</t>
  </si>
  <si>
    <t>1.006,34</t>
  </si>
  <si>
    <t>PATCH PANEL 48 PORTAS, CATEGORIA 6 - FORNECIMENTO E INSTALAÇÃO. AF_11/2019</t>
  </si>
  <si>
    <t>3.120,29</t>
  </si>
  <si>
    <t>RACK FECHADO PARA SERVIDOR - FORNECIMENTO E INSTALAÇÃO. AF_11/2019</t>
  </si>
  <si>
    <t>2.260,53</t>
  </si>
  <si>
    <t>BLOCO DE ENGATE RÁPIDO PARA BASTIDOR TIPO M10 - FORNECIMENTO E INSTALAÇÃO. AF_11/2019</t>
  </si>
  <si>
    <t>54,60</t>
  </si>
  <si>
    <t>TOMADA DE REDE RJ45 - FORNECIMENTO E INSTALAÇÃO. AF_11/2019</t>
  </si>
  <si>
    <t>42,98</t>
  </si>
  <si>
    <t>TOMADA PARA TELEFONE RJ11 - FORNECIMENTO E INSTALAÇÃO. AF_11/2019</t>
  </si>
  <si>
    <t>PATCH PANEL 48 PORTAS, CATEGORIA 5E - FORNECIMENTO E INSTALAÇÃO. AF_11/2019</t>
  </si>
  <si>
    <t>2.189,13</t>
  </si>
  <si>
    <t>CABO COAXIAL RG11 95% - FORNECIMENTO E INSTALAÇÃO. AF_11/2019</t>
  </si>
  <si>
    <t>21,69</t>
  </si>
  <si>
    <t>CABO COAXIAL RG59 95% - FORNECIMENTO E INSTALAÇÃO. AF_11/2019</t>
  </si>
  <si>
    <t>4,80</t>
  </si>
  <si>
    <t>RACK ABERTO EM COLUNA 44U PARA SERVIDOR - FORNECIMENTO E INSTALAÇÃO. AF_11/2019</t>
  </si>
  <si>
    <t>1.134,28</t>
  </si>
  <si>
    <t>TUBO, PVC, SOLDÁVEL, DN 20MM, INSTALADO EM RAMAL OU SUB-RAMAL DE ÁGUA - FORNECIMENTO E INSTALAÇÃO. AF_06/2022</t>
  </si>
  <si>
    <t>18,79</t>
  </si>
  <si>
    <t>TUBO, PVC, SOLDÁVEL, DN 25MM, INSTALADO EM RAMAL OU SUB-RAMAL DE ÁGUA - FORNECIMENTO E INSTALAÇÃO. AF_06/2022</t>
  </si>
  <si>
    <t>21,64</t>
  </si>
  <si>
    <t>TUBO, PVC, SOLDÁVEL, DN 32MM, INSTALADO EM RAMAL OU SUB-RAMAL DE ÁGUA - FORNECIMENTO E INSTALAÇÃO. AF_06/2022</t>
  </si>
  <si>
    <t>30,81</t>
  </si>
  <si>
    <t>TUBO, PVC, SOLDÁVEL, DN 20MM, INSTALADO EM RAMAL DE DISTRIBUIÇÃO DE ÁGUA - FORNECIMENTO E INSTALAÇÃO. AF_06/2022</t>
  </si>
  <si>
    <t>10,50</t>
  </si>
  <si>
    <t>TUBO, PVC, SOLDÁVEL, DN 25MM, INSTALADO EM RAMAL DE DISTRIBUIÇÃO DE ÁGUA - FORNECIMENTO E INSTALAÇÃO. AF_06/2022</t>
  </si>
  <si>
    <t>12,04</t>
  </si>
  <si>
    <t>TUBO, PVC, SOLDÁVEL, DN 32MM, INSTALADO EM RAMAL DE DISTRIBUIÇÃO DE ÁGUA - FORNECIMENTO E INSTALAÇÃO. AF_06/2022</t>
  </si>
  <si>
    <t>19,37</t>
  </si>
  <si>
    <t>TUBO, PVC, SOLDÁVEL, DN 25MM, INSTALADO EM PRUMADA DE ÁGUA - FORNECIMENTO E INSTALAÇÃO. AF_06/2022</t>
  </si>
  <si>
    <t>TUBO, PVC, SOLDÁVEL, DN 32MM, INSTALADO EM PRUMADA DE ÁGUA - FORNECIMENTO E INSTALAÇÃO. AF_06/2022</t>
  </si>
  <si>
    <t>12,20</t>
  </si>
  <si>
    <t>TUBO, PVC, SOLDÁVEL, DN 40MM, INSTALADO EM PRUMADA DE ÁGUA - FORNECIMENTO E INSTALAÇÃO. AF_06/2022</t>
  </si>
  <si>
    <t>TUBO, PVC, SOLDÁVEL, DN 50MM, INSTALADO EM PRUMADA DE ÁGUA - FORNECIMENTO E INSTALAÇÃO. AF_06/2022</t>
  </si>
  <si>
    <t>20,76</t>
  </si>
  <si>
    <t>TUBO, PVC, SOLDÁVEL, DN 60MM, INSTALADO EM PRUMADA DE ÁGUA - FORNECIMENTO E INSTALAÇÃO. AF_06/2022</t>
  </si>
  <si>
    <t>33,48</t>
  </si>
  <si>
    <t>TUBO, PVC, SOLDÁVEL, DN 75MM, INSTALADO EM PRUMADA DE ÁGUA - FORNECIMENTO E INSTALAÇÃO. AF_06/2022</t>
  </si>
  <si>
    <t>54,76</t>
  </si>
  <si>
    <t>TUBO, PVC, SOLDÁVEL, DN 85MM, INSTALADO EM PRUMADA DE ÁGUA - FORNECIMENTO E INSTALAÇÃO. AF_06/2022</t>
  </si>
  <si>
    <t>75,61</t>
  </si>
  <si>
    <t>TUBO PVC, SÉRIE R, ÁGUA PLUVIAL, DN 40 MM, FORNECIDO E INSTALADO EM RAMAL DE ENCAMINHAMENTO. AF_06/2022</t>
  </si>
  <si>
    <t>TUBO PVC, SÉRIE R, ÁGUA PLUVIAL, DN 50 MM, FORNECIDO E INSTALADO EM RAMAL DE ENCAMINHAMENTO. AF_06/2022</t>
  </si>
  <si>
    <t>22,17</t>
  </si>
  <si>
    <t>TUBO PVC, SÉRIE R, ÁGUA PLUVIAL, DN 75 MM, FORNECIDO E INSTALADO EM RAMAL DE ENCAMINHAMENTO. AF_06/2022</t>
  </si>
  <si>
    <t>38,08</t>
  </si>
  <si>
    <t>TUBO PVC, SÉRIE R, ÁGUA PLUVIAL, DN 100 MM, FORNECIDO E INSTALADO EM RAMAL DE ENCAMINHAMENTO. AF_06/2022</t>
  </si>
  <si>
    <t>48,02</t>
  </si>
  <si>
    <t>TUBO PVC, SÉRIE R, ÁGUA PLUVIAL, DN 75 MM, FORNECIDO E INSTALADO EM CONDUTORES VERTICAIS DE ÁGUAS PLUVIAIS. AF_06/2022</t>
  </si>
  <si>
    <t>27,60</t>
  </si>
  <si>
    <t>TUBO PVC, SÉRIE R, ÁGUA PLUVIAL, DN 100 MM, FORNECIDO E INSTALADO EM CONDUTORES VERTICAIS DE ÁGUAS PLUVIAIS. AF_06/2022</t>
  </si>
  <si>
    <t>34,10</t>
  </si>
  <si>
    <t>TUBO PVC, SÉRIE R, ÁGUA PLUVIAL, DN 150 MM, FORNECIDO E INSTALADO EM CONDUTORES VERTICAIS DE ÁGUAS PLUVIAIS. AF_06/2022</t>
  </si>
  <si>
    <t>70,78</t>
  </si>
  <si>
    <t>TUBO, CPVC, SOLDÁVEL, DN 15MM, INSTALADO EM RAMAL OU SUB-RAMAL DE ÁGUA - FORNECIMENTO E INSTALAÇÃO. AF_06/2022</t>
  </si>
  <si>
    <t>24,81</t>
  </si>
  <si>
    <t>TUBO, CPVC, SOLDÁVEL, DN 22MM, INSTALADO EM RAMAL OU SUB-RAMAL DE ÁGUA - FORNECIMENTO E INSTALAÇÃO. AF_06/2022</t>
  </si>
  <si>
    <t>35,71</t>
  </si>
  <si>
    <t>TUBO, CPVC, SOLDÁVEL, DN 28MM, INSTALADO EM RAMAL OU SUB-RAMAL DE ÁGUA - FORNECIMENTO E INSTALAÇÃO. AF_06/2022</t>
  </si>
  <si>
    <t>53,43</t>
  </si>
  <si>
    <t>TUBO, CPVC, SOLDÁVEL, DN 35MM, INSTALADO EM RAMAL OU SUB-RAMAL DE ÁGUA   FORNECIMENTO E INSTALAÇÃO. AF_06/2022</t>
  </si>
  <si>
    <t>67,53</t>
  </si>
  <si>
    <t>TUBO PVC, SERIE NORMAL, ESGOTO PREDIAL, DN 40 MM, FORNECIDO E INSTALADO EM RAMAL DE DESCARGA OU RAMAL DE ESGOTO SANITÁRIO. AF_08/2022</t>
  </si>
  <si>
    <t>19,82</t>
  </si>
  <si>
    <t>TUBO PVC, SERIE NORMAL, ESGOTO PREDIAL, DN 50 MM, FORNECIDO E INSTALADO EM RAMAL DE DESCARGA OU RAMAL DE ESGOTO SANITÁRIO. AF_08/2022</t>
  </si>
  <si>
    <t>25,64</t>
  </si>
  <si>
    <t>TUBO PVC, SERIE NORMAL, ESGOTO PREDIAL, DN 75 MM, FORNECIDO E INSTALADO EM RAMAL DE DESCARGA OU RAMAL DE ESGOTO SANITÁRIO. AF_08/2022</t>
  </si>
  <si>
    <t>32,12</t>
  </si>
  <si>
    <t>TUBO PVC, SERIE NORMAL, ESGOTO PREDIAL, DN 100 MM, FORNECIDO E INSTALADO EM RAMAL DE DESCARGA OU RAMAL DE ESGOTO SANITÁRIO. AF_08/2022</t>
  </si>
  <si>
    <t>35,69</t>
  </si>
  <si>
    <t>TUBO, CPVC, SOLDÁVEL, DN 22MM, INSTALADO EM RAMAL DE DISTRIBUIÇÃO DE ÁGUA - FORNECIMENTO E INSTALAÇÃO. AF_06/2022</t>
  </si>
  <si>
    <t>27,02</t>
  </si>
  <si>
    <t>TUBO, CPVC, SOLDÁVEL, DN 28MM, INSTALADO EM RAMAL DE DISTRIBUIÇÃO DE ÁGUA - FORNECIMENTO E INSTALAÇÃO. AF_06/2022</t>
  </si>
  <si>
    <t>43,18</t>
  </si>
  <si>
    <t>TUBO, CPVC, SOLDÁVEL, DN 35MM, INSTALADO EM PRUMADA DE ÁGUA   FORNECIMENTO E INSTALAÇÃO. AF_06/2022</t>
  </si>
  <si>
    <t>47,88</t>
  </si>
  <si>
    <t>TUBO, CPVC, SOLDÁVEL, DN 42MM, INSTALADO EM PRUMADA DE ÁGUA   FORNECIMENTO E INSTALAÇÃO. AF_06/2022</t>
  </si>
  <si>
    <t>63,94</t>
  </si>
  <si>
    <t>TUBO, CPVC, SOLDÁVEL, DN 73MM, INSTALADO EM PRUMADA DE ÁGUA   FORNECIMENTO E INSTALAÇÃO. AF_06/2022</t>
  </si>
  <si>
    <t>150,43</t>
  </si>
  <si>
    <t>TUBO, CPVC, SOLDÁVEL, DN 89MM, INSTALADO EM PRUMADA DE ÁGUA   FORNECIMENTO E INSTALAÇÃO. AF_06/2022</t>
  </si>
  <si>
    <t>235,35</t>
  </si>
  <si>
    <t>TUBO PVC, SERIE NORMAL, ESGOTO PREDIAL, DN 50 MM, FORNECIDO E INSTALADO EM PRUMADA DE ESGOTO SANITÁRIO OU VENTILAÇÃO. AF_08/2022</t>
  </si>
  <si>
    <t>13,83</t>
  </si>
  <si>
    <t>TUBO PVC, SERIE NORMAL, ESGOTO PREDIAL, DN 75 MM, FORNECIDO E INSTALADO EM PRUMADA DE ESGOTO SANITÁRIO OU VENTILAÇÃO. AF_08/2022</t>
  </si>
  <si>
    <t>22,30</t>
  </si>
  <si>
    <t>TUBO PVC, SERIE NORMAL, ESGOTO PREDIAL, DN 100 MM, FORNECIDO E INSTALADO EM PRUMADA DE ESGOTO SANITÁRIO OU VENTILAÇÃO. AF_08/2022</t>
  </si>
  <si>
    <t>27,92</t>
  </si>
  <si>
    <t>TUBO PVC, SERIE NORMAL, ESGOTO PREDIAL, DN 100 MM, FORNECIDO E INSTALADO EM SUBCOLETOR AÉREO DE ESGOTO SANITÁRIO. AF_08/2022</t>
  </si>
  <si>
    <t>26,91</t>
  </si>
  <si>
    <t>TUBO PVC, SERIE NORMAL, ESGOTO PREDIAL, DN 150 MM, FORNECIDO E INSTALADO EM SUBCOLETOR AÉREO DE ESGOTO SANITÁRIO. AF_08/2022</t>
  </si>
  <si>
    <t>56,87</t>
  </si>
  <si>
    <t>TUBO, PVC, SOLDÁVEL, DN 25MM, INSTALADO EM DRENO DE AR-CONDICIONADO - FORNECIMENTO E INSTALAÇÃO. AF_08/2022</t>
  </si>
  <si>
    <t>16,15</t>
  </si>
  <si>
    <t>(COMPOSIÇÃO REPRESENTATIVA) DO SERVIÇO DE INSTALAÇÃO DE TUBOS DE PVC, SOLDÁVEL, ÁGUA FRIA, DN 20 MM (INSTALADO EM RAMAL, SUB-RAMAL OU RAMAL DE DISTRIBUIÇÃO), INCLUSIVE CONEXÕES, CORTES E FIXAÇÕES, PARA PRÉDIOS. AF_10/2015</t>
  </si>
  <si>
    <t>43,15</t>
  </si>
  <si>
    <t>(COMPOSIÇÃO REPRESENTATIVA) DO SERVIÇO DE INSTALAÇÃO DE TUBOS DE PVC, SOLDÁVEL, ÁGUA FRIA, DN 25 MM (INSTALADO EM RAMAL, SUB-RAMAL, RAMAL DE DISTRIBUIÇÃO OU PRUMADA), INCLUSIVE CONEXÕES, CORTES E FIXAÇÕES, PARA PRÉDIOS. AF_10/2015</t>
  </si>
  <si>
    <t>42,09</t>
  </si>
  <si>
    <t>(COMPOSIÇÃO REPRESENTATIVA) DO SERVIÇO DE INSTALAÇÃO TUBOS DE PVC, SOLDÁVEL, ÁGUA FRIA, DN 32 MM (INSTALADO EM RAMAL, SUB-RAMAL, RAMAL DE DISTRIBUIÇÃO OU PRUMADA), INCLUSIVE CONEXÕES, CORTES E FIXAÇÕES, PARA PRÉDIOS. AF_10/2015</t>
  </si>
  <si>
    <t>31,53</t>
  </si>
  <si>
    <t>(COMPOSIÇÃO REPRESENTATIVA) DO SERVIÇO DE INSTALAÇÃO DE TUBOS DE PVC, SOLDÁVEL, ÁGUA FRIA, DN 40 MM (INSTALADO EM PRUMADA), INCLUSIVE CONEXÕES, CORTES E FIXAÇÕES, PARA PRÉDIOS. AF_10/2015</t>
  </si>
  <si>
    <t>36,97</t>
  </si>
  <si>
    <t>(COMPOSIÇÃO REPRESENTATIVA) DO SERVIÇO DE INSTALAÇÃO DE TUBOS DE PVC, SOLDÁVEL, ÁGUA FRIA, DN 50 MM (INSTALADO EM PRUMADA), INCLUSIVE CONEXÕES, CORTES E FIXAÇÕES, PARA PRÉDIOS. AF_10/2015</t>
  </si>
  <si>
    <t>44,68</t>
  </si>
  <si>
    <t>(COMPOSIÇÃO REPRESENTATIVA) DO SERVIÇO DE INSTALAÇÃO DE TUBOS DE PVC, SÉRIE R, ÁGUA PLUVIAL, DN 75 MM (INSTALADO EM RAMAL DE ENCAMINHAMENTO, OU CONDUTORES VERTICAIS), INCLUSIVE CONEXÕES, CORTE E FIXAÇÕES, PARA PRÉDIOS. AF_10/2015</t>
  </si>
  <si>
    <t>50,27</t>
  </si>
  <si>
    <t>(COMPOSIÇÃO REPRESENTATIVA) DO SERVIÇO DE INSTALAÇÃO DE TUBOS DE PVC, SÉRIE R, ÁGUA PLUVIAL, DN 100 MM (INSTALADO EM RAMAL DE ENCAMINHAMENTO, OU CONDUTORES VERTICAIS), INCLUSIVE CONEXÕES, CORTES E FIXAÇÕES, PARA PRÉDIOS. AF_10/2015</t>
  </si>
  <si>
    <t>57,71</t>
  </si>
  <si>
    <t>(COMPOSIÇÃO REPRESENTATIVA) DO SERVIÇO DE INSTALAÇÃO DE TUBOS DE PVC, SÉRIE R, ÁGUA PLUVIAL, DN 150 MM (INSTALADO EM CONDUTORES VERTICAIS), INCLUSIVE CONEXÕES, CORTES E FIXAÇÕES, PARA PRÉDIOS. AF_10/2015</t>
  </si>
  <si>
    <t>76,98</t>
  </si>
  <si>
    <t>(COMPOSIÇÃO REPRESENTATIVA) DO SERVIÇO DE INSTALAÇÃO DE TUBO DE PVC, SÉRIE NORMAL, ESGOTO PREDIAL, DN 40 MM (INSTALADO EM RAMAL DE DESCARGA OU RAMAL DE ESGOTO SANITÁRIO), INCLUSIVE CONEXÕES, CORTES E FIXAÇÕES, PARA PRÉDIOS. AF_10/2015</t>
  </si>
  <si>
    <t>58,49</t>
  </si>
  <si>
    <t>(COMPOSIÇÃO REPRESENTATIVA) DO SERVIÇO DE INSTALAÇÃO DE TUBO DE PVC, SÉRIE NORMAL, ESGOTO PREDIAL, DN 50 MM (INSTALADO EM RAMAL DE DESCARGA OU RAMAL DE ESGOTO SANITÁRIO), INCLUSIVE CONEXÕES, CORTES E FIXAÇÕES PARA, PRÉDIOS. AF_10/2015</t>
  </si>
  <si>
    <t>89,87</t>
  </si>
  <si>
    <t>(COMPOSIÇÃO REPRESENTATIVA) DO SERVIÇO DE INST. TUBO PVC, SÉRIE N, ESGOTO PREDIAL, DN 75 MM, (INST. EM RAMAL DE DESCARGA, RAMAL DE ESG. SANITÁRIO, PRUMADA DE ESG. SANITÁRIO OU VENTILAÇÃO), INCL. CONEXÕES, CORTES E FIXAÇÕES, P/ PRÉDIOS. AF_10/2015</t>
  </si>
  <si>
    <t>43,34</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</si>
  <si>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</si>
  <si>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</si>
  <si>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71,04</t>
  </si>
  <si>
    <t>TUBO EM COBRE RÍGIDO, DN 22 MM, CLASSE E, SEM ISOLAMENTO, INSTALADO EM PRUMADA DE HIDRÁULICA PREDIAL - FORNECIMENTO E INSTALAÇÃO. AF_04/2022</t>
  </si>
  <si>
    <t>54,85</t>
  </si>
  <si>
    <t>TUBO EM COBRE RÍGIDO, DN 28 MM, CLASSE E, SEM ISOLAMENTO, INSTALADO EM PRUMADA DE HIDRÁULICA PREDIAL - FORNECIMENTO E INSTALAÇÃO. AF_04/2022</t>
  </si>
  <si>
    <t>69,68</t>
  </si>
  <si>
    <t>TUBO EM COBRE RÍGIDO, DN 35 MM, CLASSE E, SEM ISOLAMENTO, INSTALADO EM PRUMADA DE HIDRÁULICA PREDIAL - FORNECIMENTO E INSTALAÇÃO. AF_04/2022</t>
  </si>
  <si>
    <t>100,72</t>
  </si>
  <si>
    <t>TUBO EM COBRE RÍGIDO, DN 42 MM, CLASSE E, SEM ISOLAMENTO, INSTALADO EM PRUMADA DE HIDRÁULICA PREDIAL - FORNECIMENTO E INSTALAÇÃO. AF_04/2022</t>
  </si>
  <si>
    <t>135,57</t>
  </si>
  <si>
    <t>TUBO EM COBRE RÍGIDO, DN 54 MM, CLASSE E, SEM ISOLAMENTO, INSTALADO EM PRUMADA DE HIDRÁULICA PREDIAL - FORNECIMENTO E INSTALAÇÃO. AF_04/2022</t>
  </si>
  <si>
    <t>196,04</t>
  </si>
  <si>
    <t>TUBO EM COBRE RÍGIDO, DN 66 MM, CLASSE E, SEM ISOLAMENTO, INSTALADO EM PRUMADA DE HIDRÁULICA PREDIAL - FORNECIMENTO E INSTALAÇÃO. AF_04/2022</t>
  </si>
  <si>
    <t>275,33</t>
  </si>
  <si>
    <t>TUBO EM COBRE RÍGIDO, DN 22 MM, CLASSE E, COM ISOLAMENTO, INSTALADO EM PRUMADA DE HIDRÁULICA PREDIAL - FORNECIMENTO E INSTALAÇÃO. AF_04/2022</t>
  </si>
  <si>
    <t>120,91</t>
  </si>
  <si>
    <t>TUBO EM COBRE RÍGIDO, DN 28 MM, CLASSE E, COM ISOLAMENTO, INSTALADO EM PRUMADA DE HIDRÁULICA PREDIAL - FORNECIMENTO E INSTALAÇÃO. AF_04/2022</t>
  </si>
  <si>
    <t>138,42</t>
  </si>
  <si>
    <t>TUBO EM COBRE RÍGIDO, DN 35 MM, CLASSE E, COM ISOLAMENTO, INSTALADO EM PRUMADA DE HIDRÁULICA PREDIAL - FORNECIMENTO E INSTALAÇÃO. AF_04/2022</t>
  </si>
  <si>
    <t>187,59</t>
  </si>
  <si>
    <t>TUBO EM COBRE RÍGIDO, DN 42 MM, CLASSE E, COM ISOLAMENTO, INSTALADO EM PRUMADA DE HIDRÁULICA PREDIAL - FORNECIMENTO E INSTALAÇÃO. AF_04/2022</t>
  </si>
  <si>
    <t>234,59</t>
  </si>
  <si>
    <t>TUBO EM COBRE RÍGIDO, DN 54 MM, CLASSE E, COM ISOLAMENTO, INSTALADO EM PRUMADA DE HIDRÁULICA PREDIAL - FORNECIMENTO E INSTALAÇÃO. AF_04/2022</t>
  </si>
  <si>
    <t>314,37</t>
  </si>
  <si>
    <t>TUBO EM COBRE RÍGIDO, DN 66 MM, CLASSE E, COM ISOLAMENTO, INSTALADO EM PRUMADA DE HIDRÁULICA PREDIAL - FORNECIMENTO E INSTALAÇÃO. AF_04/2022</t>
  </si>
  <si>
    <t>395,32</t>
  </si>
  <si>
    <t>TUBO EM COBRE RÍGIDO, DN 15 MM, CLASSE E, SEM ISOLAMENTO, INSTALADO EM RAMAL DE DISTRIBUIÇÃO DE HIDRÁULICA PREDIAL - FORNECIMENTO E INSTALAÇÃO. AF_04/2022</t>
  </si>
  <si>
    <t>36,60</t>
  </si>
  <si>
    <t>TUBO EM COBRE RÍGIDO, DN 22 MM, CLASSE E, SEM ISOLAMENTO, INSTALADO EM RAMAL DE DISTRIBUIÇÃO DE HIDRÁULICA PREDIAL - FORNECIMENTO E INSTALAÇÃO. AF_04/2022</t>
  </si>
  <si>
    <t>59,68</t>
  </si>
  <si>
    <t>TUBO EM COBRE RÍGIDO, DN 28 MM, CLASSE E, SEM ISOLAMENTO, INSTALADO EM RAMAL DE DISTRIBUIÇÃO DE HIDRÁULICA PREDIAL - FORNECIMENTO E INSTALAÇÃO. AF_04/2022</t>
  </si>
  <si>
    <t>74,71</t>
  </si>
  <si>
    <t>TUBO EM COBRE RÍGIDO, DN 15 MM, CLASSE E, COM ISOLAMENTO, INSTALADO EM RAMAL DE DISTRIBUIÇÃO DE HIDRÁULICA PREDIAL - FORNECIMENTO E INSTALAÇÃO. AF_04/2022</t>
  </si>
  <si>
    <t>53,09</t>
  </si>
  <si>
    <t>TUBO EM COBRE RÍGIDO, DN 22 MM, CLASSE E, COM ISOLAMENTO, INSTALADO EM RAMAL DE DISTRIBUIÇÃO DE HIDRÁULICA PREDIAL - FORNECIMENTO E INSTALAÇÃO. AF_04/2022</t>
  </si>
  <si>
    <t>128,13</t>
  </si>
  <si>
    <t>TUBO EM COBRE RÍGIDO, DN 28 MM, CLASSE E, COM ISOLAMENTO, INSTALADO EM RAMAL DE DISTRIBUIÇÃO DE HIDRÁULICA PREDIAL - FORNECIMENTO E INSTALAÇÃO. AF_04/2022</t>
  </si>
  <si>
    <t>145,87</t>
  </si>
  <si>
    <t>TUBO EM COBRE RÍGIDO, DN 15 MM, CLASSE E, SEM ISOLAMENTO, INSTALADO EM RAMAL E SUB-RAMAL DE HIDRÁULICA PREDIAL - FORNECIMENTO E INSTALAÇÃO. AF_04/2022</t>
  </si>
  <si>
    <t>46,51</t>
  </si>
  <si>
    <t>TUBO EM COBRE RÍGIDO, DN 22 MM, CLASSE E, SEM ISOLAMENTO, INSTALADO EM RAMAL E SUB-RAMAL DE HIDRÁULICA PREDIAL - FORNECIMENTO E INSTALAÇÃO. AF_04/2022</t>
  </si>
  <si>
    <t>76,75</t>
  </si>
  <si>
    <t>TUBO EM COBRE RÍGIDO, DN 28 MM, CLASSE E, SEM ISOLAMENTO, INSTALADO EM RAMAL E SUB-RAMAL DE HIDRÁULICA PREDIAL - FORNECIMENTO E INSTALAÇÃO. AF_04/2022</t>
  </si>
  <si>
    <t>97,92</t>
  </si>
  <si>
    <t>TUBO EM COBRE RÍGIDO, DN 15 MM, CLASSE E, COM ISOLAMENTO, INSTALADO EM RAMAL E SUB-RAMAL DE HIDRÁULICA PREDIAL - FORNECIMENTO E INSTALAÇÃO. AF_04/2022</t>
  </si>
  <si>
    <t>60,62</t>
  </si>
  <si>
    <t>TUBO EM COBRE RÍGIDO, DN 22 MM, CLASSE E, COM ISOLAMENTO, INSTALADO EM RAMAL E SUB-RAMAL DE HIDRÁULICA PREDIAL - FORNECIMENTO E INSTALAÇÃO. AF_04/2022</t>
  </si>
  <si>
    <t>142,82</t>
  </si>
  <si>
    <t>TUBO EM COBRE RÍGIDO, DN 28 MM, CLASSE E, COM ISOLAMENTO, INSTALADO EM RAMAL E SUB-RAMAL DE HIDRÁULICA PREDIAL - FORNECIMENTO E INSTALAÇÃO. AF_04/2022</t>
  </si>
  <si>
    <t>166,69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</si>
  <si>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</si>
  <si>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</si>
  <si>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125,39</t>
  </si>
  <si>
    <t>TUBO DE AÇO GALVANIZADO COM COSTURA, CLASSE MÉDIA, CONEXÃO RANHURADA, DN 80 (3"), INSTALADO EM PRUMADAS - FORNECIMENTO E INSTALAÇÃO. AF_10/2020</t>
  </si>
  <si>
    <t>165,93</t>
  </si>
  <si>
    <t>TUBO DE AÇO PRETO SEM COSTURA, CONEXÃO SOLDADA, DN 50 (2"), INSTALADO EM PRUMADAS - FORNECIMENTO E INSTALAÇÃO. AF_10/2020</t>
  </si>
  <si>
    <t>176,72</t>
  </si>
  <si>
    <t>TUBO DE AÇO PRETO SEM COSTURA, CONEXÃO SOLDADA, DN 65 (2 1/2"), INSTALADO EM PRUMADAS - FORNECIMENTO E INSTALAÇÃO. AF_10/2020</t>
  </si>
  <si>
    <t>273,21</t>
  </si>
  <si>
    <t>TUBO DE AÇO GALVANIZADO COM COSTURA, CLASSE MÉDIA, DN 50 (2"), CONEXÃO ROSQUEADA, INSTALADO EM PRUMADAS - FORNECIMENTO E INSTALAÇÃO. AF_10/2020</t>
  </si>
  <si>
    <t>110,93</t>
  </si>
  <si>
    <t>TUBO DE AÇO GALVANIZADO COM COSTURA, CLASSE MÉDIA, DN 65 (2 1/2"), CONEXÃO ROSQUEADA, INSTALADO EM PRUMADAS - FORNECIMENTO E INSTALAÇÃO. AF_10/2020</t>
  </si>
  <si>
    <t>134,54</t>
  </si>
  <si>
    <t>TUBO DE AÇO GALVANIZADO COM COSTURA, CLASSE MÉDIA, DN 80 (3"), CONEXÃO ROSQUEADA, INSTALADO EM PRUMADAS - FORNECIMENTO E INSTALAÇÃO. AF_10/2020</t>
  </si>
  <si>
    <t>175,17</t>
  </si>
  <si>
    <t>TUBO DE AÇO PRETO SEM COSTURA, CONEXÃO SOLDADA, DN 25 (1"), INSTALADO EM REDE DE ALIMENTAÇÃO PARA HIDRANTE - FORNECIMENTO E INSTALAÇÃO. AF_10/2020</t>
  </si>
  <si>
    <t>87,69</t>
  </si>
  <si>
    <t>TUBO DE AÇO PRETO SEM COSTURA, CONEXÃO SOLDADA, DN 32 (1 1/4"), INSTALADO EM REDE DE ALIMENTAÇÃO PARA HIDRANTE - FORNECIMENTO E INSTALAÇÃO. AF_10/2020</t>
  </si>
  <si>
    <t>117,32</t>
  </si>
  <si>
    <t>TUBO DE AÇO PRETO SEM COSTURA, CONEXÃO SOLDADA, DN 50 (2"), INSTALADO EM REDE DE ALIMENTAÇÃO PARA HIDRANTE - FORNECIMENTO E INSTALAÇÃO. AF_10/2020</t>
  </si>
  <si>
    <t>157,85</t>
  </si>
  <si>
    <t>TUBO DE AÇO PRETO SEM COSTURA, CONEXÃO SOLDADA, DN 65 (2 1/2"), INSTALADO EM REDE DE ALIMENTAÇÃO PARA HIDRANTE - FORNECIMENTO E INSTALAÇÃO. AF_10/2020</t>
  </si>
  <si>
    <t>253,59</t>
  </si>
  <si>
    <t>TUBO DE AÇO GALVANIZADO COM COSTURA, CLASSE MÉDIA, DN 32 (1 1/4"), CONEXÃO ROSQUEADA, INSTALADO EM REDE DE ALIMENTAÇÃO PARA HIDRANTE - FORNECIMENTO E INSTALAÇÃO. AF_10/2020</t>
  </si>
  <si>
    <t>61,62</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</si>
  <si>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</si>
  <si>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</si>
  <si>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99,69</t>
  </si>
  <si>
    <t>TUBO DE AÇO GALVANIZADO COM COSTURA, CLASSE MÉDIA, DN 65 (2 1/2"), CONEXÃO ROSQUEADA, INSTALADO EM REDE DE ALIMENTAÇÃO PARA HIDRANTE - FORNECIMENTO E INSTALAÇÃO. AF_10/2020</t>
  </si>
  <si>
    <t>122,79</t>
  </si>
  <si>
    <t>TUBO DE AÇO GALVANIZADO COM COSTURA, CLASSE MÉDIA, DN 80 (3"), CONEXÃO ROSQUEADA, INSTALADO EM REDE DE ALIMENTAÇÃO PARA HIDRANTE - FORNECIMENTO E INSTALAÇÃO. AF_10/2020</t>
  </si>
  <si>
    <t>162,94</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</si>
  <si>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</si>
  <si>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</si>
  <si>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120,72</t>
  </si>
  <si>
    <t>TUBO DE AÇO PRETO SEM COSTURA, CONEXÃO SOLDADA, DN 40 (1 1/2"), INSTALADO EM REDE DE ALIMENTAÇÃO PARA SPRINKLER - FORNECIMENTO E INSTALAÇÃO. AF_10/2020</t>
  </si>
  <si>
    <t>131,93</t>
  </si>
  <si>
    <t>TUBO DE AÇO PRETO SEM COSTURA, CONEXÃO SOLDADA, DN 50 (2"), INSTALADO EM REDE DE ALIMENTAÇÃO PARA SPRINKLER - FORNECIMENTO E INSTALAÇÃO. AF_10/2020</t>
  </si>
  <si>
    <t>161,26</t>
  </si>
  <si>
    <t>TUBO DE AÇO PRETO SEM COSTURA, CONEXÃO SOLDADA, DN 65 (2 1/2"), INSTALADO EM REDE DE ALIMENTAÇÃO PARA SPRINKLER - FORNECIMENTO E INSTALAÇÃO. AF_10/2020</t>
  </si>
  <si>
    <t>256,99</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</si>
  <si>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</si>
  <si>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</si>
  <si>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75,23</t>
  </si>
  <si>
    <t>TUBO DE AÇO GALVANIZADO COM COSTURA, CLASSE MÉDIA, CONEXÃO ROSQUEADA, DN 50 (2"), INSTALADO EM REDE DE ALIMENTAÇÃO PARA SPRINKLER - FORNECIMENTO E INSTALAÇÃO. AF_10/2020</t>
  </si>
  <si>
    <t>103,87</t>
  </si>
  <si>
    <t>TUBO DE AÇO GALVANIZADO COM COSTURA, CLASSE MÉDIA, CONEXÃO ROSQUEADA, DN 65 (2 1/2"), INSTALADO EM REDE DE ALIMENTAÇÃO PARA SPRINKLER - FORNECIMENTO E INSTALAÇÃO. AF_10/2020</t>
  </si>
  <si>
    <t>127,06</t>
  </si>
  <si>
    <t>TUBO DE AÇO GALVANIZADO COM COSTURA, CLASSE MÉDIA, CONEXÃO ROSQUEADA, DN 80 (3"), INSTALADO EM REDE DE ALIMENTAÇÃO PARA SPRINKLER - FORNECIMENTO E INSTALAÇÃO. AF_10/2020</t>
  </si>
  <si>
    <t>167,22</t>
  </si>
  <si>
    <t>TUBO DE AÇO GALVANIZADO COM COSTURA, CLASSE MÉDIA, CONEXÃO ROSQUEADA, DN 15 (1/2"), INSTALADO EM RAMAIS E SUB-RAMAIS DE GÁS - FORNECIMENTO E INSTALAÇÃO. AF_10/2020</t>
  </si>
  <si>
    <t>30,20</t>
  </si>
  <si>
    <t>TUBO DE AÇO GALVANIZADO COM COSTURA, CLASSE MÉDIA, CONEXÃO ROSQUEADA, DN 20 (3/4"), INSTALADO EM RAMAIS E SUB-RAMAIS DE GÁS - FORNECIMENTO E INSTALAÇÃO. AF_10/2020</t>
  </si>
  <si>
    <t>41,56</t>
  </si>
  <si>
    <t>TUBO DE AÇO PRETO SEM COSTURA, CLASSE MÉDIA, CONEXÃO SOLDADA, DN 15 (1/2"), INSTALADO EM RAMAIS E SUB-RAMAIS DE GÁS - FORNECIMENTO E INSTALAÇÃO. AF_10/2020</t>
  </si>
  <si>
    <t>62,65</t>
  </si>
  <si>
    <t>TUBO DE AÇO PRETO SEM COSTURA, CLASSE MÉDIA, CONEXÃO SOLDADA, DN 20 (3/4"), INSTALADO EM RAMAIS E SUB-RAMAIS DE GÁS - FORNECIMENTO E INSTALAÇÃO. AF_10/2020</t>
  </si>
  <si>
    <t>88,20</t>
  </si>
  <si>
    <t>TUBO DE AÇO PRETO SEM COSTURA, CLASSE MÉDIA, CONEXÃO SOLDADA, DN 25 (1"), INSTALADO EM RAMAIS  E SUB-RAMAIS DE GÁS - FORNECIMENTO E INSTALAÇÃO. AF_10/2020</t>
  </si>
  <si>
    <t>110,21</t>
  </si>
  <si>
    <t>TUBO DE AÇO GALVANIZADO COM COSTURA, CLASSE MÉDIA, DN 50 (2), CONEXÃO ROSQUEADA, INSTALADO EM RESERVAÇÃO DE ÁGUA DE EDIFICAÇÃO QUE POSSUA RESERVATÓRIO DE FIBRA/FIBROCIMENTO  FORNECIMENTO E INSTALAÇÃO. AF_06/2016</t>
  </si>
  <si>
    <t>108,25</t>
  </si>
  <si>
    <t>TUBO DE AÇO GALVANIZADO COM COSTURA, CLASSE MÉDIA, DN 65 (2 1/2), CONEXÃO ROSQUEADA, INSTALADO EM RESERVAÇÃO DE ÁGUA DE EDIFICAÇÃO QUE POSSUA RESERVATÓRIO DE FIBRA/FIBROCIMENTO  FORNECIMENTO E INSTALAÇÃO. AF_06/2016</t>
  </si>
  <si>
    <t>128,36</t>
  </si>
  <si>
    <t>TUBO DE AÇO GALVANIZADO COM COSTURA, CLASSE MÉDIA, DN 80 (3), CONEXÃO ROSQUEADA, INSTALADO EM RESERVAÇÃO DE ÁGUA DE EDIFICAÇÃO QUE POSSUA RESERVATÓRIO DE FIBRA/FIBROCIMENTO  FORNECIMENTO E INSTALAÇÃO. AF_06/2016</t>
  </si>
  <si>
    <t>182,14</t>
  </si>
  <si>
    <t>TUBO EM COBRE RÍGIDO, DN 54 MM, CLASSE E, SEM ISOLAMENTO, INSTALADO EM RESERVAÇÃO DE ÁGUA DE EDIFICAÇÃO QUE POSSUA RESERVATÓRIO DE FIBRA/FIBROCIMENTO  FORNECIMENTO E INSTALAÇÃO. AF_06/2016</t>
  </si>
  <si>
    <t>207,24</t>
  </si>
  <si>
    <t>TUBO EM COBRE RÍGIDO, DN 66 MM, CLASSE E, SEM ISOLAMENTO, INSTALADO EM RESERVAÇÃO DE ÁGUA DE EDIFICAÇÃO QUE POSSUA RESERVATÓRIO DE FIBRA/FIBROCIMENTO  FORNECIMENTO E INSTALAÇÃO. AF_06/2016</t>
  </si>
  <si>
    <t>280,04</t>
  </si>
  <si>
    <t>TUBO EM COBRE RÍGIDO, DN 79 MM, CLASSE E, SEM ISOLAMENTO, INSTALADO EM RESERVAÇÃO DE ÁGUA DE EDIFICAÇÃO QUE POSSUA RESERVATÓRIO DE FIBRA/FIBROCIMENTO  FORNECIMENTO E INSTALAÇÃO. AF_06/2016</t>
  </si>
  <si>
    <t>383,89</t>
  </si>
  <si>
    <t>TUBO EM COBRE RÍGIDO, DN 104 MM, CLASSE E, SEM ISOLAMENTO, INSTALADO EM RESERVAÇÃO DE ÁGUA DE EDIFICAÇÃO QUE POSSUA RESERVATÓRIO DE FIBRA/FIBROCIMENTO  FORNECIMENTO E INSTALAÇÃO. AF_06/2016</t>
  </si>
  <si>
    <t>551,00</t>
  </si>
  <si>
    <t>TUBO, PVC, SOLDÁVEL, DN  25 MM, INSTALADO EM RESERVAÇÃO DE ÁGUA DE EDIFICAÇÃO QUE POSSUA RESERVATÓRIO DE FIBRA/FIBROCIMENTO   FORNECIMENTO E INSTALAÇÃO. AF_06/2016</t>
  </si>
  <si>
    <t>10,84</t>
  </si>
  <si>
    <t>TUBO, PVC, SOLDÁVEL, DN 32 MM, INSTALADO EM RESERVAÇÃO DE ÁGUA DE EDIFICAÇÃO QUE POSSUA RESERVATÓRIO DE FIBRA/FIBROCIMENTO   FORNECIMENTO E INSTALAÇÃO. AF_06/2016</t>
  </si>
  <si>
    <t>16,81</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</si>
  <si>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</si>
  <si>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</si>
  <si>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26,98</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</si>
  <si>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</si>
  <si>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</si>
  <si>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</si>
  <si>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88,79</t>
  </si>
  <si>
    <t>TUBO, PVC, SOLDÁVEL, DN 110 MM, INSTALADO EM RESERVAÇÃO DE ÁGUA DE EDIFICAÇÃO QUE POSSUA RESERVATÓRIO DE FIBRA/FIBROCIMENTO   FORNECIMENTO E INSTALAÇÃO. AF_06/2016</t>
  </si>
  <si>
    <t>125,92</t>
  </si>
  <si>
    <t>TUBO, CPVC, SOLDÁVEL, DN 22 MM, INSTALADO EM RESERVAÇÃO DE ÁGUA DE EDIFICAÇÃO QUE POSSUA RESERVATÓRIO DE FIBRA/FIBROCIMENTO  FORNECIMENTO E INSTALAÇÃO. AF_06/2016</t>
  </si>
  <si>
    <t>25,66</t>
  </si>
  <si>
    <t>TUBO, CPVC, SOLDÁVEL, DN 28 MM, INSTALADO EM RESERVAÇÃO DE ÁGUA DE EDIFICAÇÃO QUE POSSUA RESERVATÓRIO DE FIBRA/FIBROCIMENTO  FORNECIMENTO E INSTALAÇÃO. AF_06/2016</t>
  </si>
  <si>
    <t>40,38</t>
  </si>
  <si>
    <t>TUBO, CPVC, SOLDÁVEL, DN 35 MM, INSTALADO EM RESERVAÇÃO DE ÁGUA DE EDIFICAÇÃO QUE POSSUA RESERVATÓRIO DE FIBRA/FIBROCIMENTO  FORNECIMENTO E INSTALAÇÃO. AF_06/2016</t>
  </si>
  <si>
    <t>52,21</t>
  </si>
  <si>
    <t>TUBO, CPVC, SOLDÁVEL, DN 42 MM, INSTALADO EM RESERVAÇÃO DE ÁGUA DE EDIFICAÇÃO QUE POSSUA RESERVATÓRIO DE FIBRA/FIBROCIMENTO  FORNECIMENTO E INSTALAÇÃO. AF_06/2016</t>
  </si>
  <si>
    <t>67,52</t>
  </si>
  <si>
    <t>TUBO, CPVC, SOLDÁVEL, DN 54 MM, INSTALADO EM RESERVAÇÃO DE ÁGUA DE EDIFICAÇÃO QUE POSSUA RESERVATÓRIO DE FIBRA/FIBROCIMENTO  FORNECIMENTO E INSTALAÇÃO. AF_06/2016</t>
  </si>
  <si>
    <t>98,00</t>
  </si>
  <si>
    <t>TUBO, CPVC, SOLDÁVEL, DN 73 MM, INSTALADO EM RESERVAÇÃO DE ÁGUA DE EDIFICAÇÃO QUE POSSUA RESERVATÓRIO DE FIBRA/FIBROCIMENTO  FORNECIMENTO E INSTALAÇÃO. AF_06/2016</t>
  </si>
  <si>
    <t>150,99</t>
  </si>
  <si>
    <t>TUBO, CPVC, SOLDÁVEL, DN 89 MM, INSTALADO EM RESERVAÇÃO DE ÁGUA DE EDIFICAÇÃO QUE POSSUA RESERVATÓRIO DE FIBRA/FIBROCIMENTO  FORNECIMENTO E INSTALAÇÃO. AF_06/2016</t>
  </si>
  <si>
    <t>260,06</t>
  </si>
  <si>
    <t>TUBO, CPVC, SOLDÁVEL, DN 114 MM, INSTALADO EM RESERVAÇÃO DE ÁGUA DE EDIFICAÇÃO QUE POSSUA RESERVATÓRIO DE FIBRA/FIBROCIMENTO  FORNECIMENTO E INSTALAÇÃO. AF_06/2016</t>
  </si>
  <si>
    <t>472,75</t>
  </si>
  <si>
    <t>TUBO DE AÇO PRETO SEM COSTURA, CONEXÃO SOLDADA, DN 40 (1 1/2"), INSTALADO EM REDE DE ALIMENTAÇÃO PARA HIDRANTE - FORNECIMENTO E INSTALAÇÃO. AF_10/2020</t>
  </si>
  <si>
    <t>128,54</t>
  </si>
  <si>
    <t>TUBO, PPR, DN 25, CLASSE PN 20,  INSTALADO EM RAMAL OU SUB-RAMAL DE ÁGUA   FORNECIMENTO E INSTALAÇÃO. AF_08/2022</t>
  </si>
  <si>
    <t>36,19</t>
  </si>
  <si>
    <t>TUBO, PPR, DN 25, CLASSE PN 25 INSTALADO EM RAMAL OU SUB-RAMAL DE ÁGUA   FORNECIMENTO E INSTALAÇÃO. AF_08/2022</t>
  </si>
  <si>
    <t>38,45</t>
  </si>
  <si>
    <t>TUBO, PPR, DN 25, CLASSE PN 20,  INSTALADO EM RAMAL DE DISTRIBUIÇÃO DE ÁGUA   FORNECIMENTO E INSTALAÇÃO. AF_08/2022</t>
  </si>
  <si>
    <t>20,31</t>
  </si>
  <si>
    <t>TUBO, PPR, DN 32, CLASSE PN 12,  INSTALADO EM RAMAL DE DISTRIBUIÇÃO DE ÁGUA   FORNECIMENTO E INSTALAÇÃO. AF_08/2022</t>
  </si>
  <si>
    <t>17,93</t>
  </si>
  <si>
    <t>TUBO, PPR, DN 40, CLASSE PN 12,  INSTALADO EM RAMAL DE DISTRIBUIÇÃO DE ÁGUA   FORNECIMENTO E INSTALAÇÃO. AF_08/2022</t>
  </si>
  <si>
    <t>22,03</t>
  </si>
  <si>
    <t>TUBO, PPR, DN 25, CLASSE PN 25,  INSTALADO EM RAMAL DE DISTRIBUIÇÃO DE ÁGUA   FORNECIMENTO E INSTALAÇÃO. AF_08/2022</t>
  </si>
  <si>
    <t>22,09</t>
  </si>
  <si>
    <t>TUBO, PPR, DN 32, CLASSE PN 25,  INSTALADO EM RAMAL DE DISTRIBUIÇÃO DE ÁGUA   FORNECIMENTO E INSTALAÇÃO. AF_08/2022</t>
  </si>
  <si>
    <t>27,40</t>
  </si>
  <si>
    <t>TUBO, PPR, DN 40, CLASSE PN 25,  INSTALADO EM RAMAL DE DISTRIBUIÇÃO DE ÁGUA   FORNECIMENTO E INSTALAÇÃO. AF_08/2022</t>
  </si>
  <si>
    <t>36,44</t>
  </si>
  <si>
    <t>TUBO, PPR, DN 25, CLASSE PN 20,  INSTALADO EM PRUMADA DE ÁGUA   FORNECIMENTO E INSTALAÇÃO. AF_08/2022</t>
  </si>
  <si>
    <t>16,07</t>
  </si>
  <si>
    <t>TUBO, PPR, DN 32, CLASSE PN 12,  INSTALADO EM PRUMADA DE ÁGUA   FORNECIMENTO E INSTALAÇÃO. AF_08/2022</t>
  </si>
  <si>
    <t>15,66</t>
  </si>
  <si>
    <t>TUBO, PPR, DN 40, CLASSE PN 12,  INSTALADO EM PRUMADA DE ÁGUA   FORNECIMENTO E INSTALAÇÃO. AF_08/2022</t>
  </si>
  <si>
    <t>20,40</t>
  </si>
  <si>
    <t>TUBO, PPR, DN 50, CLASSE PN 12,  INSTALADO EM PRUMADA DE ÁGUA   FORNECIMENTO E INSTALAÇÃO. AF_08/2022</t>
  </si>
  <si>
    <t>31,05</t>
  </si>
  <si>
    <t>TUBO, PPR, DN 63, CLASSE PN 12,  INSTALADO EM PRUMADA DE ÁGUA   FORNECIMENTO E INSTALAÇÃO. AF_08/2022</t>
  </si>
  <si>
    <t>47,51</t>
  </si>
  <si>
    <t>TUBO, PPR, DN 75, CLASSE PN 12,  INSTALADO EM PRUMADA DE ÁGUA   FORNECIMENTO E INSTALAÇÃO. AF_08/2022</t>
  </si>
  <si>
    <t>59,96</t>
  </si>
  <si>
    <t>TUBO, PPR, DN 90, CLASSE PN 12,  INSTALADO EM PRUMADA DE ÁGUA   FORNECIMENTO E INSTALAÇÃO. AF_08/2022</t>
  </si>
  <si>
    <t>97,36</t>
  </si>
  <si>
    <t>TUBO, PPR, DN 110, CLASSE PN 12,  INSTALADO EM PRUMADA DE ÁGUA   FORNECIMENTO E INSTALAÇÃO. AF_08/2022</t>
  </si>
  <si>
    <t>141,82</t>
  </si>
  <si>
    <t>TUBO, PPR, DN 25, CLASSE PN 25,  INSTALADO EM PRUMADA DE ÁGUA   FORNECIMENTO E INSTALAÇÃO. AF_08/2022</t>
  </si>
  <si>
    <t>20,16</t>
  </si>
  <si>
    <t>TUBO, PPR, DN 32, CLASSE PN 25,  INSTALADO EM PRUMADA DE ÁGUA   FORNECIMENTO E INSTALAÇÃO. AF_08/2022</t>
  </si>
  <si>
    <t>26,31</t>
  </si>
  <si>
    <t>TUBO, PPR, DN 40, CLASSE PN 25,  INSTALADO EM PRUMADA DE ÁGUA   FORNECIMENTO E INSTALAÇÃO. AF_08/2022</t>
  </si>
  <si>
    <t>36,33</t>
  </si>
  <si>
    <t>TUBO, PPR, DN 50, CLASSE PN 25,  INSTALADO EM PRUMADA DE ÁGUA   FORNECIMENTO E INSTALAÇÃO. AF_08/2022</t>
  </si>
  <si>
    <t>54,33</t>
  </si>
  <si>
    <t>TUBO, PPR, DN 63, CLASSE PN 25,  INSTALADO EM PRUMADA DE ÁGUA   FORNECIMENTO E INSTALAÇÃO. AF_08/2022</t>
  </si>
  <si>
    <t>90,25</t>
  </si>
  <si>
    <t>TUBO, PPR, DN 75, CLASSE PN 25,  INSTALADO EM PRUMADA DE ÁGUA   FORNECIMENTO E INSTALAÇÃO. AF_08/2022</t>
  </si>
  <si>
    <t>121,63</t>
  </si>
  <si>
    <t>TUBO, PPR, DN 90, CLASSE PN 25,  INSTALADO EM PRUMADA DE ÁGUA   FORNECIMENTO E INSTALAÇÃO. AF_08/2022</t>
  </si>
  <si>
    <t>201,27</t>
  </si>
  <si>
    <t>TUBO, PPR, DN 110, CLASSE PN 25,  INSTALADO EM PRUMADA DE ÁGUA   FORNECIMENTO E INSTALAÇÃO. AF_08/2022</t>
  </si>
  <si>
    <t>276,51</t>
  </si>
  <si>
    <t>TUBO, PPR, DN 20, CLASSE PN 20,  INSTALADO EM RESERVAÇÃO DE ÁGUA DE EDIFICAÇÃO QUE POSSUA RESERVATÓRIO DE FIBRA/FIBROCIMENTO  FORNECIMENTO E INSTALAÇÃO. AF_06/2016</t>
  </si>
  <si>
    <t>9,48</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</si>
  <si>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</si>
  <si>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</si>
  <si>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16,65</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</si>
  <si>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</si>
  <si>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</si>
  <si>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</si>
  <si>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46,28</t>
  </si>
  <si>
    <t>TUBO, PPR, DN 75, CLASSE PN 12,  INSTALADO EM RESERVAÇÃO DE ÁGUA DE EDIFICAÇÃO QUE POSSUA RESERVATÓRIO DE FIBRA/FIBROCIMENTO  FORNECIMENTO E INSTALAÇÃO. AF_06/2016</t>
  </si>
  <si>
    <t>61,93</t>
  </si>
  <si>
    <t>TUBO, PPR, DN 90, CLASSE PN 12,  INSTALADO EM RESERVAÇÃO DE ÁGUA DE EDIFICAÇÃO QUE POSSUA RESERVATÓRIO DE FIBRA/FIBROCIMENTO  FORNECIMENTO E INSTALAÇÃO. AF_06/2016</t>
  </si>
  <si>
    <t>94,67</t>
  </si>
  <si>
    <t>TUBO, PPR, DN 110, CLASSE PN 12,  INSTALADO EM RESERVAÇÃO DE ÁGUA DE EDIFICAÇÃO QUE POSSUA RESERVATÓRIO DE FIBRA/FIBROCIMENTO  FORNECIMENTO E INSTALAÇÃO. AF_06/2016</t>
  </si>
  <si>
    <t>134,40</t>
  </si>
  <si>
    <t>TUBO, PPR, DN 20, CLASSE PN 25,  INSTALADO EM RESERVAÇÃO DE ÁGUA DE EDIFICAÇÃO QUE POSSUA RESERVATÓRIO DE FIBRA/FIBROCIMENTO  FORNECIMENTO E INSTALAÇÃO. AF_06/2016</t>
  </si>
  <si>
    <t>16,20</t>
  </si>
  <si>
    <t>TUBO, PPR, DN 25, CLASSE PN 25,  INSTALADO EM RESERVAÇÃO DE ÁGUA DE EDIFICAÇÃO QUE POSSUA RESERVATÓRIO DE FIBRA/FIBROCIMENTO  FORNECIMENTO E INSTALAÇÃO. AF_06/2016</t>
  </si>
  <si>
    <t>20,07</t>
  </si>
  <si>
    <t>TUBO, PPR, DN 32, CLASSE PN 25,  INSTALADO EM RESERVAÇÃO DE ÁGUA DE EDIFICAÇÃO QUE POSSUA RESERVATÓRIO DE FIBRA/FIBROCIMENTO  FORNECIMENTO E INSTALAÇÃO. AF_06/2016</t>
  </si>
  <si>
    <t>26,32</t>
  </si>
  <si>
    <t>TUBO, PPR, DN 40, CLASSE PN 25,  INSTALADO EM RESERVAÇÃO DE ÁGUA DE EDIFICAÇÃO QUE POSSUA RESERVATÓRIO DE FIBRA/FIBROCIMENTO  FORNECIMENTO E INSTALAÇÃO. AF_06/2016</t>
  </si>
  <si>
    <t>34,52</t>
  </si>
  <si>
    <t>TUBO, PPR, DN 50, CLASSE PN 25,  INSTALADO EM RESERVAÇÃO DE ÁGUA DE EDIFICAÇÃO QUE POSSUA RESERVATÓRIO DE FIBRA/FIBROCIMENTO  FORNECIMENTO E INSTALAÇÃO. AF_06/2016</t>
  </si>
  <si>
    <t>53,75</t>
  </si>
  <si>
    <t>TUBO, PPR, DN 63, CLASSE PN 25,  INSTALADO EM RESERVAÇÃO DE ÁGUA DE EDIFICAÇÃO QUE POSSUA RESERVATÓRIO DE FIBRA/FIBROCIMENTO  FORNECIMENTO E INSTALAÇÃO. AF_06/2016</t>
  </si>
  <si>
    <t>85,53</t>
  </si>
  <si>
    <t>TUBO, PPR, DN 75, CLASSE PN 25,  INSTALADO EM RESERVAÇÃO DE ÁGUA DE EDIFICAÇÃO QUE POSSUA RESERVATÓRIO DE FIBRA/FIBROCIMENTO  FORNECIMENTO E INSTALAÇÃO. AF_06/2016</t>
  </si>
  <si>
    <t>118,60</t>
  </si>
  <si>
    <t>TUBO, PPR, DN 90, CLASSE PN 25,  INSTALADO EM RESERVAÇÃO DE ÁGUA DE EDIFICAÇÃO QUE POSSUA RESERVATÓRIO DE FIBRA/FIBROCIMENTO  FORNECIMENTO E INSTALAÇÃO. AF_06/2016</t>
  </si>
  <si>
    <t>189,73</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</si>
  <si>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</si>
  <si>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</si>
  <si>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</si>
  <si>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</si>
  <si>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14,61</t>
  </si>
  <si>
    <t>TUBO, PEX, MONOCAMADA, DN 32, INSTALADO EM RAMAL/SUB-RAMAL OU DISTRIBUIÇÃO DE ÁGUA - FORNECIMENTO E INSTALAÇÃO. AF_02/2023</t>
  </si>
  <si>
    <t>22,51</t>
  </si>
  <si>
    <t>TUBO EM COBRE FLEXÍVEL, DN 1/4, COM ISOLAMENTO, INSTALADO EM RAMAL DE ALIMENTAÇÃO DE AR CONDICIONADO COM CONDENSADORA INDIVIDUAL   FORNECIMENTO E INSTALAÇÃO. AF_12/2015</t>
  </si>
  <si>
    <t>26,40</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</si>
  <si>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</si>
  <si>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</si>
  <si>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56,31</t>
  </si>
  <si>
    <t>TUBO EM COBRE FLEXÍVEL, DN 5/8", COM ISOLAMENTO, INSTALADO EM RAMAL DE ALIMENTAÇÃO DE AR CONDICIONADO COM CONDENSADORA INDIVIDUAL  FORNECIMENTO E INSTALAÇÃO. AF_12/2015</t>
  </si>
  <si>
    <t>68,89</t>
  </si>
  <si>
    <t>TUBO EM COBRE FLEXÍVEL, DN 1/4", COM ISOLAMENTO, INSTALADO EM RAMAL DE ALIMENTAÇÃO DE AR CONDICIONADO COM CONDENSADORA CENTRAL  FORNECIMENTO E INSTALAÇÃO. AF_12/2015</t>
  </si>
  <si>
    <t>26,69</t>
  </si>
  <si>
    <t>TUBO EM COBRE FLEXÍVEL, DN 3/8", COM ISOLAMENTO, INSTALADO EM RAMAL DE ALIMENTAÇÃO DE AR CONDICIONADO COM CONDENSADORA CENTRAL  FORNECIMENTO E INSTALAÇÃO. AF_12/2015</t>
  </si>
  <si>
    <t>44,62</t>
  </si>
  <si>
    <t>TUBO EM COBRE FLEXÍVEL, DN 1/2", COM ISOLAMENTO, INSTALADO EM RAMAL DE ALIMENTAÇÃO DE AR CONDICIONADO COM CONDENSADORA CENTRAL  FORNECIMENTO E INSTALAÇÃO. AF_12/2015</t>
  </si>
  <si>
    <t>56,74</t>
  </si>
  <si>
    <t>TUBO EM COBRE FLEXÍVEL, DN 5/8, COM ISOLAMENTO, INSTALADO EM RAMAL DE ALIMENTAÇÃO DE AR CONDICIONADO COM CONDENSADORA CENTRAL   FORNECIMENTO E INSTALAÇÃO. AF_12/2015</t>
  </si>
  <si>
    <t>69,36</t>
  </si>
  <si>
    <t>TUBO EM COBRE RÍGIDO, DN 22 MM, CLASSE A, SEM ISOLAMENTO, INSTALADO EM PRUMADA DE GÁS COMBUSTÍVEL - FORNECIMENTO E INSTALAÇÃO. AF_04/2022</t>
  </si>
  <si>
    <t>79,03</t>
  </si>
  <si>
    <t>TUBO EM COBRE RÍGIDO, DN 28 MM, CLASSE A, SEM ISOLAMENTO, INSTALADO EM PRUMADA DE GÁS COMBUSTÍVEL - FORNECIMENTO E INSTALAÇÃO. AF_04/2022</t>
  </si>
  <si>
    <t>100,60</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</si>
  <si>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</si>
  <si>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</si>
  <si>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182,08</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</si>
  <si>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</si>
  <si>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</si>
  <si>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</si>
  <si>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95,25</t>
  </si>
  <si>
    <t>TUBO EM COBRE RÍGIDO, DN 28 MM, CLASSE I, SEM ISOLAMENTO, INSTALADO EM PRUMADA  FORNECIMENTO E INSTALAÇÃO. AF_12/2015</t>
  </si>
  <si>
    <t>131,58</t>
  </si>
  <si>
    <t>TUBO EM COBRE RÍGIDO, DN 35 MM, CLASSE I, SEM ISOLAMENTO, INSTALADO EM PRUMADA  FORNECIMENTO E INSTALAÇÃO. AF_12/2015</t>
  </si>
  <si>
    <t>189,70</t>
  </si>
  <si>
    <t>TUBO EM COBRE RÍGIDO, DN 42 MM, CLASSE I, SEM ISOLAMENTO, INSTALADO EM PRUMADA  FORNECIMENTO E INSTALAÇÃO. AF_12/2015</t>
  </si>
  <si>
    <t>230,33</t>
  </si>
  <si>
    <t>TUBO EM COBRE RÍGIDO, DN 54 MM, CLASSE I, SEM ISOLAMENTO, INSTALADO EM PRUMADA  FORNECIMENTO E INSTALAÇÃO. AF_12/2015</t>
  </si>
  <si>
    <t>318,49</t>
  </si>
  <si>
    <t>TUBO EM COBRE RÍGIDO, DN 66 MM, CLASSE I, SEM ISOLAMENTO, INSTALADO EM PRUMADA  FORNECIMENTO E INSTALAÇÃO. AF_12/2015</t>
  </si>
  <si>
    <t>412,76</t>
  </si>
  <si>
    <t>TUBO EM COBRE RÍGIDO, DN 15 MM, CLASSE I, SEM ISOLAMENTO, INSTALADO EM RAMAL DE DISTRIBUIÇÃO  FORNECIMENTO E INSTALAÇÃO. AF_12/2015</t>
  </si>
  <si>
    <t>62,56</t>
  </si>
  <si>
    <t>TUBO EM COBRE RÍGIDO, DN 22 MM, CLASSE I, SEM ISOLAMENTO, INSTALADO EM RAMAL DE DISTRIBUIÇÃO FORNECIMENTO E INSTALAÇÃO. AF_12/2015</t>
  </si>
  <si>
    <t>99,40</t>
  </si>
  <si>
    <t>TUBO EM COBRE RÍGIDO, DN 28 MM, CLASSE I, SEM ISOLAMENTO, INSTALADO EM RAMAL DE DISTRIBUIÇÃO FORNECIMENTO E INSTALAÇÃO. AF_12/2015</t>
  </si>
  <si>
    <t>136,04</t>
  </si>
  <si>
    <t>TUBO EM COBRE RÍGIDO, DN 15 MM, CLASSE I, SEM ISOLAMENTO, INSTALADO EM RAMAL E SUB-RAMAL  FORNECIMENTO E INSTALAÇÃO. AF_12/2015</t>
  </si>
  <si>
    <t>71,66</t>
  </si>
  <si>
    <t>TUBO EM COBRE RÍGIDO, DN 22 MM, CLASSE I, SEM ISOLAMENTO, INSTALADO EM RAMAL E SUB-RAMAL  FORNECIMENTO E INSTALAÇÃO. AF_12/2015</t>
  </si>
  <si>
    <t>115,05</t>
  </si>
  <si>
    <t>TUBO EM COBRE RÍGIDO, DN 28 MM, CLASSE I, SEM ISOLAMENTO, INSTALADO EM RAMAL E SUB-RAMAL  FORNECIMENTO E INSTALAÇÃO. AF_12/2015</t>
  </si>
  <si>
    <t>157,37</t>
  </si>
  <si>
    <t>TUBO DE AÇO GALVANIZADO COM COSTURA, CLASSE MÉDIA, DN 25 (1"), CONEXÃO ROSQUEADA, INSTALADO EM REDE DE ALIMENTAÇÃO PARA HIDRANTE - FORNECIMENTO E INSTALAÇÃO. AF_10/2020</t>
  </si>
  <si>
    <t>49,79</t>
  </si>
  <si>
    <t>TUBO DE AÇO GALVANIZADO COM COSTURA, CLASSE MÉDIA, CONEXÃO ROSQUEADA, DN 25 (1"), INSTALADO EM REDE DE ALIMENTAÇÃO PARA SPRINKLER - FORNECIMENTO E INSTALAÇÃO. AF_10/2020</t>
  </si>
  <si>
    <t>53,93</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</si>
  <si>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</si>
  <si>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</si>
  <si>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814,52</t>
  </si>
  <si>
    <t>TUBO, PEX, MULTICAMADA, DN 16, INSTALADO EM IMPLANTAÇÃO DE INSTALAÇÕES DE GÁS - FORNECIMENTO E INSTALAÇÃO. AF_01/2020</t>
  </si>
  <si>
    <t>17,58</t>
  </si>
  <si>
    <t>TUBO, PEX, MULTICAMADA, DN 20, INSTALADO EM IMPLANTAÇÃO DE INSTALAÇÕES DE GÁS - FORNECIMENTO E INSTALAÇÃO. AF_01/2020</t>
  </si>
  <si>
    <t>25,75</t>
  </si>
  <si>
    <t>TUBO, PEX, MULTICAMADA, DN 26, INSTALADO EM IMPLANTAÇÃO DE INSTALAÇÕES DE GÁS - FORNECIMENTO E INSTALAÇÃO. AF_01/2020</t>
  </si>
  <si>
    <t>34,18</t>
  </si>
  <si>
    <t>TUBO, PEX, MULTICAMADA, DN 32, INSTALADO EM IMPLANTAÇÃO DE INSTALAÇÕES DE GÁS - FORNECIMENTO E INSTALAÇÃO. AF_01/2020</t>
  </si>
  <si>
    <t>46,09</t>
  </si>
  <si>
    <t>TUBO, PEX, MULTICAMADA, COM TUBO LUVA, DN 16, INSTALADO EM IMPLANTAÇÃO DE INSTALAÇÕES DE GÁS - FORNECIMENTO E INSTALAÇÃO. AF_01/2020</t>
  </si>
  <si>
    <t>18,00</t>
  </si>
  <si>
    <t>TUBO, PEX, MULTICAMADA, COM TUBO LUVA, DN 20, INSTALADO EM IMPLANTAÇÃO DE INSTALAÇÕES DE GÁS - FORNECIMENTO E INSTALAÇÃO. AF_01/2020</t>
  </si>
  <si>
    <t>26,18</t>
  </si>
  <si>
    <t>TUBO, PEX, MULTICAMADA, COM TUBO LUVA, DN 26, INSTALADO EM IMPLANTAÇÃO DE INSTALAÇÕES DE GÁS - FORNECIMENTO E INSTALAÇÃO. AF_01/2020</t>
  </si>
  <si>
    <t>34,61</t>
  </si>
  <si>
    <t>TUBO, PEX, MULTICAMADA, COM TUBO LUVA, DN 32, INSTALADO EM IMPLANTAÇÃO DE INSTALAÇÕES DE GÁS - FORNECIMENTO E INSTALAÇÃO. AF_01/2020</t>
  </si>
  <si>
    <t>TUBO, PEX, MULTICAMADA, DN 16, INSTALADO EM RAMAL INTERNO DE INSTALAÇÕES DE GÁS - FORNECIMENTO E INSTALAÇÃO. AF_01/2020</t>
  </si>
  <si>
    <t>16,71</t>
  </si>
  <si>
    <t>TUBO, PEX, MULTICAMADA, DN 20, INSTALADO EM RAMAL INTERNO DE INSTALAÇÕES DE GÁS - FORNECIMENTO E INSTALAÇÃO. AF_01/2020</t>
  </si>
  <si>
    <t>24,72</t>
  </si>
  <si>
    <t>TUBO, PEX, MULTICAMADA, DN 26, INSTALADO EM RAMAL INTERNO DE INSTALAÇÕES DE GÁS - FORNECIMENTO E INSTALAÇÃO. AF_01/2020</t>
  </si>
  <si>
    <t>32,94</t>
  </si>
  <si>
    <t>TUBO, PEX, MULTICAMADA, DN 32, INSTALADO EM RAMAL INTERNO DE INSTALAÇÕES DE GÁS - FORNECIMENTO E INSTALAÇÃO. AF_01/2020</t>
  </si>
  <si>
    <t>44,57</t>
  </si>
  <si>
    <t>TUBO, PEX, MULTICAMADA, COM TUBO LUVA, DN 16, INSTALADO EM RAMAL INTERNO DE INSTALAÇÕES DE GÁS - FORNECIMENTO E INSTALAÇÃO. AF_01/2020</t>
  </si>
  <si>
    <t>22,97</t>
  </si>
  <si>
    <t>TUBO, PEX, MULTICAMADA, COM TUBO LUVA, DN 20, INSTALADO EM RAMAL INTERNO DE INSTALAÇÕES DE GÁS - FORNECIMENTO E INSTALAÇÃO. AF_01/2020</t>
  </si>
  <si>
    <t>32,07</t>
  </si>
  <si>
    <t>TUBO, PEX, MULTICAMADA, COM TUBO LUVA, DN 26, INSTALADO EM RAMAL INTERNO DE INSTALAÇÕES DE GÁS - FORNECIMENTO E INSTALAÇÃO. AF_01/2020</t>
  </si>
  <si>
    <t>41,65</t>
  </si>
  <si>
    <t>TUBO, PEX, MULTICAMADA, COM TUBO LUVA, DN 32, INSTALADO EM RAMAL INTERNO DE INSTALAÇÕES DE GÁS - FORNECIMENTO E INSTALAÇÃO. AF_01/2020</t>
  </si>
  <si>
    <t>55,18</t>
  </si>
  <si>
    <t>TUBO DE AÇO GALVANIZADO COM COSTURA, CLASSE MÉDIA, DN 100 (4"), CONEXÃO ROSQUEADA, INSTALADO EM PRUMADAS - FORNECIMENTO E INSTALAÇÃO. AF_10/2020</t>
  </si>
  <si>
    <t>234,73</t>
  </si>
  <si>
    <t>UNIÃO, EM FERRO GALVANIZADO, 4", CONEXÃO ROSQUEADA, INSTALADO EM PRUMADAS - FORNECIMENTO E INSTALAÇÃO. AF_10/2020</t>
  </si>
  <si>
    <t>403,22</t>
  </si>
  <si>
    <t>LUVA, EM FERRO GALVANIZADO, 4", CONEXÃO ROSQUEADA, INSTALADO EM PRUMADAS - FORNECIMENTO E INSTALAÇÃO. AF_10/2020</t>
  </si>
  <si>
    <t>189,27</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</si>
  <si>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</si>
  <si>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</si>
  <si>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</si>
  <si>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</si>
  <si>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177,75</t>
  </si>
  <si>
    <t>JOELHO 90°, EM FERRO GALVANIZADO, 4", CONEXÃO ROSQUEADA, INSTALADO EM PRUMADAS - FORNECIMENTO E INSTALAÇÃO. AF_10/2020</t>
  </si>
  <si>
    <t>298,31</t>
  </si>
  <si>
    <t>TÊ, EM FERRO GALVANIZADO, 4", CONEXÃO ROSQUEADA, INSTALADO EM PRUMADAS - FORNECIMENTO E INSTALAÇÃO. AF_10/2020</t>
  </si>
  <si>
    <t>384,19</t>
  </si>
  <si>
    <t>TUBO DE AÇO GALVANIZADO COM COSTURA, CLASSE MÉDIA, DN 100 (4"), CONEXÃO ROSQUEADA, INSTALADO EM REDE DE ALIMENTAÇÃO PARA HIDRANTE - FORNECIMENTO E INSTALAÇÃO. AF_10/2020</t>
  </si>
  <si>
    <t>221,80</t>
  </si>
  <si>
    <t>UNIÃO, EM FERRO GALVANIZADO, 4", CONEXÃO ROSQUEADA, INSTALADO EM REDE DE ALIMENTAÇÃO PARA HIDRANTE - FORNECIMENTO E INSTALAÇÃO. AF_10/2020</t>
  </si>
  <si>
    <t>408,18</t>
  </si>
  <si>
    <t>LUVA, EM FERRO GALVANIZADO, 4", CONEXÃO ROSQUEADA, INSTALADO EM REDE DE ALIMENTAÇÃO PARA HIDRANTE - FORNECIMENTO E INSTALAÇÃO. AF_10/2020</t>
  </si>
  <si>
    <t>194,23</t>
  </si>
  <si>
    <t>LUVA DE REDUÇÃO, EM FERRO GALVANIZADO, 4" X 2 1/2", CONEXÃO ROSQUEADA, INSTALADO EM REDE DE ALIMENTAÇÃO PARA HIDRANTE - FORNECIMENTO E INSTALAÇÃO. AF_10/2020</t>
  </si>
  <si>
    <t>221,78</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</si>
  <si>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</si>
  <si>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</si>
  <si>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</si>
  <si>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182,71</t>
  </si>
  <si>
    <t>JOELHO 90°, EM FERRO GALVANIZADO, 4", CONEXÃO ROSQUEADA, INSTALADO EM REDE DE ALIMENTAÇÃO PARA HIDRANTE - FORNECIMENTO E INSTALAÇÃO. AF_10/2020</t>
  </si>
  <si>
    <t>305,73</t>
  </si>
  <si>
    <t>TÊ, EM FERRO GALVANIZADO, 4", CONEXÃO ROSQUEADA, INSTALADO EM REDE DE ALIMENTAÇÃO PARA HIDRANTE - FORNECIMENTO E INSTALAÇÃO. AF_10/2020</t>
  </si>
  <si>
    <t>394,10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</si>
  <si>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</si>
  <si>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</si>
  <si>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66,20</t>
  </si>
  <si>
    <t>TUBO EM COBRE RÍGIDO, DN 28 MM, CLASSE E, SEM ISOLAMENTO, INSTALADO EM RAMAL E SUB-RAMAL DE GÁS COMBUSTÍVEL - FORNECIMENTO E INSTALAÇÃO. AF_04/2022</t>
  </si>
  <si>
    <t>80,47</t>
  </si>
  <si>
    <t>TUBO EM COBRE RÍGIDO, DN 15 MM, CLASSE A, SEM ISOLAMENTO, INSTALADO EM RAMAL E SUB-RAMAL DE GÁS MEDICINAL - FORNECIMENTO E INSTALAÇÃO. AF_04/2022</t>
  </si>
  <si>
    <t>60,12</t>
  </si>
  <si>
    <t>TUBO EM COBRE RÍGIDO, DN 22 MM, CLASSE A, SEM ISOLAMENTO, INSTALADO EM RAMAL E SUB-RAMAL DE GÁS MEDICINAL - FORNECIMENTO E INSTALAÇÃO. AF_04/2022</t>
  </si>
  <si>
    <t>93,74</t>
  </si>
  <si>
    <t>TUBO EM COBRE RÍGIDO, DN 28 MM, CLASSE A, SEM ISOLAMENTO, INSTALADO EM RAMAL E SUB-RAMAL DE GÁS MEDICINAL - FORNECIMENTO E INSTALAÇÃO. AF_04/2022</t>
  </si>
  <si>
    <t>118,29</t>
  </si>
  <si>
    <t>TUBO EM COBRE RÍGIDO, DN 15 MM, CLASSE E, SEM ISOLAMENTO, INSTALADO EM RAMAL E SUB-RAMAL DE AQUECIMENTO SOLAR - FORNECIMENTO E INSTALAÇÃO. AF_04/2022</t>
  </si>
  <si>
    <t>47,05</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</si>
  <si>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</si>
  <si>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</si>
  <si>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88,97</t>
  </si>
  <si>
    <t>TUBO EM COBRE RÍGIDO, DN 15 MM, CLASSE E, COM ISOLAMENTO, INSTALADO EM RAMAL E SUB-RAMAL DE AQUECIMENTO SOLAR - FORNECIMENTO E INSTALAÇÃO. AF_04/2022</t>
  </si>
  <si>
    <t>61,06</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</si>
  <si>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</si>
  <si>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</si>
  <si>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157,64</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</si>
  <si>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</si>
  <si>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</si>
  <si>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</si>
  <si>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72,63</t>
  </si>
  <si>
    <t>TUBO PVC, SÉRIE R, ÁGUA PLUVIAL, DN 150 MM, FORNECIDO E INSTALADO EM RAMAL DE ENCAMINHAMENTO. AF_06/2022</t>
  </si>
  <si>
    <t>75,88</t>
  </si>
  <si>
    <t>TUBO, PPR, DN 20, CLASSE PN20, INSTALADO EM RAMAL OU SUB-RAMAL DE ÁGUA - FORNECIMENTO E INSTALAÇÃO. AF_08/2022</t>
  </si>
  <si>
    <t>19,29</t>
  </si>
  <si>
    <t>TUBO, PPR, DN 20, CLASSE PN25, INSTALADO EM RAMAL OU SUB-RAMAL DE ÁGUA - FORNECIMENTO E INSTALAÇÃO. AF_08/2022</t>
  </si>
  <si>
    <t>TUBO, PVC, SOLDÁVEL, DN 20 MM, INSTALADO EM DRENO DE AR CONDICIONADO - FORNECIMENTO E INSTALAÇÃO. AF_08/2022</t>
  </si>
  <si>
    <t>15,02</t>
  </si>
  <si>
    <t>TUBO, PVC, SOLDÁVEL, DN 32 MM, INSTALADO EM DRENO DE AR CONDICIONADO - FORNECIMENTO E INSTALAÇÃO. AF_08/2022</t>
  </si>
  <si>
    <t>JOELHO 90 GRAUS, PVC, SOLDÁVEL, DN 20MM, INSTALADO EM RAMAL OU SUB-RAMAL DE ÁGUA - FORNECIMENTO E INSTALAÇÃO. AF_06/2022</t>
  </si>
  <si>
    <t>7,04</t>
  </si>
  <si>
    <t>JOELHO 45 GRAUS, PVC, SOLDÁVEL, DN 20MM, INSTALADO EM RAMAL OU SUB-RAMAL DE ÁGUA - FORNECIMENTO E INSTALAÇÃO. AF_06/2022</t>
  </si>
  <si>
    <t>7,68</t>
  </si>
  <si>
    <t>CURVA 90 GRAUS, PVC, SOLDÁVEL, DN 20MM, INSTALADO EM RAMAL OU SUB-RAMAL DE ÁGUA - FORNECIMENTO E INSTALAÇÃO. AF_06/2022</t>
  </si>
  <si>
    <t>8,85</t>
  </si>
  <si>
    <t>CURVA 45 GRAUS, PVC, SOLDÁVEL, DN 20MM, INSTALADO EM RAMAL OU SUB-RAMAL DE ÁGUA - FORNECIMENTO E INSTALAÇÃO. AF_06/2022</t>
  </si>
  <si>
    <t>JOELHO 90 GRAUS, PVC, SOLDÁVEL, DN 25MM, INSTALADO EM RAMAL OU SUB-RAMAL DE ÁGUA - FORNECIMENTO E INSTALAÇÃO. AF_06/2022</t>
  </si>
  <si>
    <t>8,36</t>
  </si>
  <si>
    <t>JOELHO 45 GRAUS, PVC, SOLDÁVEL, DN 25MM, INSTALADO EM RAMAL OU SUB-RAMAL DE ÁGUA - FORNECIMENTO E INSTALAÇÃO. AF_06/2022</t>
  </si>
  <si>
    <t>9,28</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</si>
  <si>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</si>
  <si>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</si>
  <si>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</si>
  <si>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16,53</t>
  </si>
  <si>
    <t>JOELHO 90 GRAUS, PVC, SOLDÁVEL, DN 32MM, INSTALADO EM RAMAL OU SUB-RAMAL DE ÁGUA - FORNECIMENTO E INSTALAÇÃO. AF_06/2022</t>
  </si>
  <si>
    <t>11,97</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</si>
  <si>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</si>
  <si>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</si>
  <si>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</si>
  <si>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14,41</t>
  </si>
  <si>
    <t>LUVA, PVC, SOLDÁVEL, DN 20MM, INSTALADO EM RAMAL OU SUB-RAMAL DE ÁGUA - FORNECIMENTO E INSTALAÇÃO. AF_06/2022</t>
  </si>
  <si>
    <t>5,38</t>
  </si>
  <si>
    <t>LUVA DE CORRER, PVC, SOLDÁVEL, DN 20MM, INSTALADO EM RAMAL OU SUB-RAMAL DE ÁGUA - FORNECIMENTO E INSTALAÇÃO. AF_06/2022</t>
  </si>
  <si>
    <t>LUVA DE REDUÇÃO, PVC, SOLDÁVEL, DN 25MM X 20MM, INSTALADO EM RAMAL OU SUB-RAMAL DE ÁGUA - FORNECIMENTO E INSTALAÇÃO. AF_06/2022</t>
  </si>
  <si>
    <t>6,56</t>
  </si>
  <si>
    <t>LUVA COM BUCHA DE LATÃO, PVC, SOLDÁVEL, DN 20MM X 1/2", INSTALADO EM RAMAL OU SUB-RAMAL DE ÁGUA - FORNECIMENTO E INSTALAÇÃO. AF_06/2022</t>
  </si>
  <si>
    <t>10,31</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</si>
  <si>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</si>
  <si>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</si>
  <si>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</si>
  <si>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10,33</t>
  </si>
  <si>
    <t>LUVA, PVC, SOLDÁVEL, DN 25MM, INSTALADO EM RAMAL OU SUB-RAMAL DE ÁGUA - FORNECIMENTO E INSTALAÇÃO. AF_06/2022</t>
  </si>
  <si>
    <t>6,30</t>
  </si>
  <si>
    <t>LUVA DE CORRER, PVC, SOLDÁVEL, DN 25MM, INSTALADO EM RAMAL OU SUB-RAMAL DE ÁGUA - FORNECIMENTO E INSTALAÇÃO. AF_12/2014</t>
  </si>
  <si>
    <t>20,03</t>
  </si>
  <si>
    <t>LUVA DE REDUÇÃO, PVC, SOLDÁVEL, DN 32MM X 25MM, INSTALADO EM RAMAL OU SUB-RAMAL DE ÁGUA - FORNECIMENTO E INSTALAÇÃO. AF_06/2022</t>
  </si>
  <si>
    <t>9,61</t>
  </si>
  <si>
    <t>LUVA COM BUCHA DE LATÃO, PVC, SOLDÁVEL, DN 25MM X 3/4 , INSTALADO EM RAMAL OU SUB-RAMAL DE ÁGUA - FORNECIMENTO E INSTALAÇÃO. AF_06/2022</t>
  </si>
  <si>
    <t>UNIÃO, PVC, SOLDÁVEL, DN 25MM, INSTALADO EM RAMAL OU SUB-RAMAL DE ÁGUA - FORNECIMENTO E INSTALAÇÃO. AF_06/2022</t>
  </si>
  <si>
    <t>14,84</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</si>
  <si>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</si>
  <si>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</si>
  <si>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13,29</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</si>
  <si>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</si>
  <si>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</si>
  <si>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</si>
  <si>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32,62</t>
  </si>
  <si>
    <t>LUVA SOLDÁVEL E COM ROSCA, PVC, SOLDÁVEL, DN 32MM X 1 , INSTALADO EM RAMAL OU SUB-RAMAL DE ÁGUA - FORNECIMENTO E INSTALAÇÃO. AF_06/2022</t>
  </si>
  <si>
    <t>11,28</t>
  </si>
  <si>
    <t>UNIÃO, PVC, SOLDÁVEL, DN 32MM, INSTALADO EM RAMAL OU SUB-RAMAL DE ÁGUA - FORNECIMENTO E INSTALAÇÃO. AF_06/2022</t>
  </si>
  <si>
    <t>22,54</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</si>
  <si>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</si>
  <si>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</si>
  <si>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26,16</t>
  </si>
  <si>
    <t>TE, PVC, SOLDÁVEL, DN 20MM, INSTALADO EM RAMAL OU SUB-RAMAL DE ÁGUA - FORNECIMENTO E INSTALAÇÃO. AF_06/2022</t>
  </si>
  <si>
    <t>9,81</t>
  </si>
  <si>
    <t>TÊ COM BUCHA DE LATÃO NA BOLSA CENTRAL, PVC, SOLDÁVEL, DN 20MM X 1/2 , INSTALADO EM RAMAL OU SUB-RAMAL DE ÁGUA - FORNECIMENTO E INSTALAÇÃO. AF_06/2022</t>
  </si>
  <si>
    <t>18,87</t>
  </si>
  <si>
    <t>TE, PVC, SOLDÁVEL, DN 25MM, INSTALADO EM RAMAL OU SUB-RAMAL DE ÁGUA - FORNECIMENTO E INSTALAÇÃO. AF_06/2022</t>
  </si>
  <si>
    <t>11,59</t>
  </si>
  <si>
    <t>TÊ COM BUCHA DE LATÃO NA BOLSA CENTRAL, PVC, SOLDÁVEL, DN 25MM X 1/2 , INSTALADO EM RAMAL OU SUB-RAMAL DE ÁGUA - FORNECIMENTO E INSTALAÇÃO. AF_06/2022</t>
  </si>
  <si>
    <t>20,69</t>
  </si>
  <si>
    <t>TÊ DE REDUÇÃO, PVC, SOLDÁVEL, DN 25MM X 20MM, INSTALADO EM RAMAL OU SUB-RAMAL DE ÁGUA - FORNECIMENTO E INSTALAÇÃO. AF_06/2022</t>
  </si>
  <si>
    <t>13,92</t>
  </si>
  <si>
    <t>TE, PVC, SOLDÁVEL, DN 32MM, INSTALADO EM RAMAL OU SUB-RAMAL DE ÁGUA - FORNECIMENTO E INSTALAÇÃO. AF_06/2022</t>
  </si>
  <si>
    <t>16,84</t>
  </si>
  <si>
    <t>TÊ COM BUCHA DE LATÃO NA BOLSA CENTRAL, PVC, SOLDÁVEL, DN 32MM X 3/4 , INSTALADO EM RAMAL OU SUB-RAMAL DE ÁGUA - FORNECIMENTO E INSTALAÇÃO. AF_06/2022</t>
  </si>
  <si>
    <t>25,32</t>
  </si>
  <si>
    <t>TÊ DE REDUÇÃO, PVC, SOLDÁVEL, DN 32MM X 25MM, INSTALADO EM RAMAL OU SUB-RAMAL DE ÁGUA - FORNECIMENTO E INSTALAÇÃO. AF_06/2022</t>
  </si>
  <si>
    <t>19,23</t>
  </si>
  <si>
    <t>JOELHO 90 GRAUS, PVC, SOLDÁVEL, DN 20MM, INSTALADO EM RAMAL DE DISTRIBUIÇÃO DE ÁGUA - FORNECIMENTO E INSTALAÇÃO. AF_06/2022</t>
  </si>
  <si>
    <t>6,43</t>
  </si>
  <si>
    <t>JOELHO 45 GRAUS, PVC, SOLDÁVEL, DN 20MM, INSTALADO EM RAMAL DE DISTRIBUIÇÃO DE ÁGUA - FORNECIMENTO E INSTALAÇÃO. AF_06/2022</t>
  </si>
  <si>
    <t>7,07</t>
  </si>
  <si>
    <t>CURVA 90 GRAUS, PVC, SOLDÁVEL, DN 20MM, INSTALADO EM RAMAL DE DISTRIBUIÇÃO DE ÁGUA - FORNECIMENTO E INSTALAÇÃO. AF_06/2022</t>
  </si>
  <si>
    <t>CURVA 45 GRAUS, PVC, SOLDÁVEL, DN 20MM, INSTALADO EM RAMAL DE DISTRIBUIÇÃO DE ÁGUA - FORNECIMENTO E INSTALAÇÃO. AF_06/2022</t>
  </si>
  <si>
    <t>8,33</t>
  </si>
  <si>
    <t>JOELHO 90 GRAUS, PVC, SOLDÁVEL, DN 25MM, INSTALADO EM RAMAL DE DISTRIBUIÇÃO DE ÁGUA - FORNECIMENTO E INSTALAÇÃO. AF_06/2022</t>
  </si>
  <si>
    <t>7,66</t>
  </si>
  <si>
    <t>JOELHO 45 GRAUS, PVC, SOLDÁVEL, DN 25MM, INSTALADO EM RAMAL DE DISTRIBUIÇÃO DE ÁGUA - FORNECIMENTO E INSTALAÇÃO. AF_06/2022</t>
  </si>
  <si>
    <t>CURVA 90 GRAUS, PVC, SOLDÁVEL, DN 25MM, INSTALADO EM RAMAL DE DISTRIBUIÇÃO DE ÁGUA - FORNECIMENTO E INSTALAÇÃO. AF_06/2022</t>
  </si>
  <si>
    <t>10,35</t>
  </si>
  <si>
    <t>CURVA 45 GRAUS, PVC, SOLDÁVEL, DN 25MM, INSTALADO EM RAMAL DE DISTRIBUIÇÃO DE ÁGUA - FORNECIMENTO E INSTALAÇÃO. AF_06/2022</t>
  </si>
  <si>
    <t>9,71</t>
  </si>
  <si>
    <t>JOELHO 90 GRAUS, PVC, SOLDÁVEL, DN 25MM, X 3/4  INSTALADO EM RAMAL DE DISTRIBUIÇÃO DE ÁGUA - FORNECIMENTO E INSTALAÇÃO. AF_06/2022</t>
  </si>
  <si>
    <t>JOELHO 90 GRAUS, PVC, SOLDÁVEL, DN 32MM, INSTALADO EM RAMAL DE DISTRIBUIÇÃO DE ÁGUA - FORNECIMENTO E INSTALAÇÃO. AF_06/2022</t>
  </si>
  <si>
    <t>11,15</t>
  </si>
  <si>
    <t>JOELHO 45 GRAUS, PVC, SOLDÁVEL, DN 32MM, INSTALADO EM RAMAL DE DISTRIBUIÇÃO DE ÁGUA - FORNECIMENTO E INSTALAÇÃO. AF_06/2022</t>
  </si>
  <si>
    <t>CURVA 90 GRAUS, PVC, SOLDÁVEL, DN 32MM, INSTALADO EM RAMAL DE DISTRIBUIÇÃO DE ÁGUA - FORNECIMENTO E INSTALAÇÃO. AF_06/2022</t>
  </si>
  <si>
    <t>15,96</t>
  </si>
  <si>
    <t>CURVA 45 GRAUS, PVC, SOLDÁVEL, DN 32MM, INSTALADO EM RAMAL DE DISTRIBUIÇÃO DE ÁGUA - FORNECIMENTO E INSTALAÇÃO. AF_06/2022</t>
  </si>
  <si>
    <t>13,59</t>
  </si>
  <si>
    <t>LUVA, PVC, SOLDÁVEL, DN 20MM, INSTALADO EM RAMAL DE DISTRIBUIÇÃO DE ÁGUA - FORNECIMENTO E INSTALAÇÃO. AF_06/2022</t>
  </si>
  <si>
    <t>LUVA DE CORRER, PVC, SOLDÁVEL, DN 20MM, INSTALADO EM RAMAL DE DISTRIBUIÇÃO DE ÁGUA - FORNECIMENTO E INSTALAÇÃO. AF_06/2022</t>
  </si>
  <si>
    <t>16,69</t>
  </si>
  <si>
    <t>LUVA DE REDUÇÃO, PVC, SOLDÁVEL, DN 25MM X 20MM, INSTALADO EM RAMAL DE DISTRIBUIÇÃO DE ÁGUA - FORNECIMENTO E INSTALAÇÃO. AF_06/2022</t>
  </si>
  <si>
    <t>UNIÃO, PVC, SOLDÁVEL, DN 20MM, INSTALADO EM RAMAL DE DISTRIBUIÇÃO DE ÁGUA - FORNECIMENTO E INSTALAÇÃO. AF_06/2022</t>
  </si>
  <si>
    <t>11,95</t>
  </si>
  <si>
    <t>CURVA DE TRANSPOSIÇÃO, PVC, SOLDÁVEL, DN 20MM, INSTALADO EM RAMAL DE DISTRIBUIÇÃO DE ÁGUA   FORNECIMENTO E INSTALAÇÃO. AF_06/2022</t>
  </si>
  <si>
    <t>LUVA, PVC, SOLDÁVEL, DN 25MM, INSTALADO EM RAMAL DE DISTRIBUIÇÃO DE ÁGUA - FORNECIMENTO E INSTALAÇÃO. AF_06/2022</t>
  </si>
  <si>
    <t>5,83</t>
  </si>
  <si>
    <t>LUVA DE CORRER, PVC, SOLDÁVEL, DN 25MM, INSTALADO EM RAMAL DE DISTRIBUIÇÃO DE ÁGUA - FORNECIMENTO E INSTALAÇÃO. AF_06/2022</t>
  </si>
  <si>
    <t>19,56</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</si>
  <si>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</si>
  <si>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</si>
  <si>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</si>
  <si>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14,37</t>
  </si>
  <si>
    <t>ADAPTADOR CURTO COM BOLSA E ROSCA PARA REGISTRO, PVC, SOLDÁVEL, DN 25MM X 3/4 , INSTALADO EM RAMAL DE DISTRIBUIÇÃO DE ÁGUA - FORNECIMENTO E INSTALAÇÃO. AF_06/2022</t>
  </si>
  <si>
    <t>5,50</t>
  </si>
  <si>
    <t>CURVA DE TRANSPOSIÇÃO, PVC, SOLDÁVEL, DN 25MM, INSTALADO EM RAMAL DE DISTRIBUIÇÃO DE ÁGUA   FORNECIMENTO E INSTALAÇÃO. AF_06/2022</t>
  </si>
  <si>
    <t>12,82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</si>
  <si>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</si>
  <si>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</si>
  <si>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</si>
  <si>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12,87</t>
  </si>
  <si>
    <t>LUVA SOLDÁVEL E COM ROSCA, PVC, SOLDÁVEL, DN 32MM X 1 , INSTALADO EM RAMAL DE DISTRIBUIÇÃO DE ÁGUA - FORNECIMENTO E INSTALAÇÃO. AF_06/2022</t>
  </si>
  <si>
    <t>10,77</t>
  </si>
  <si>
    <t>UNIÃO, PVC, SOLDÁVEL, DN 32MM, INSTALADO EM RAMAL DE DISTRIBUIÇÃO DE ÁGUA - FORNECIMENTO E INSTALAÇÃO. AF_06/2022</t>
  </si>
  <si>
    <t>21,99</t>
  </si>
  <si>
    <t>ADAPTADOR CURTO COM BOLSA E ROSCA PARA REGISTRO, PVC, SOLDÁVEL, DN 32MM X 1 , INSTALADO EM RAMAL DE DISTRIBUIÇÃO DE ÁGUA - FORNECIMENTO E INSTALAÇÃO. AF_06/2022</t>
  </si>
  <si>
    <t>7,54</t>
  </si>
  <si>
    <t>CURVA DE TRANSPOSIÇÃO, PVC, SOLDÁVEL, DN 32MM, INSTALADO EM RAMAL DE DISTRIBUIÇÃO DE ÁGUA   FORNECIMENTO E INSTALAÇÃO. AF_06/2022</t>
  </si>
  <si>
    <t>25,61</t>
  </si>
  <si>
    <t>TE, PVC, SOLDÁVEL, DN 20MM, INSTALADO EM RAMAL DE DISTRIBUIÇÃO DE ÁGUA - FORNECIMENTO E INSTALAÇÃO. AF_06/2022</t>
  </si>
  <si>
    <t>9,01</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</si>
  <si>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</si>
  <si>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</si>
  <si>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10,66</t>
  </si>
  <si>
    <t>TÊ DE REDUÇÃO, PVC, SOLDÁVEL, DN 25MM X 20MM, INSTALADO EM RAMAL DE DISTRIBUIÇÃO DE ÁGUA - FORNECIMENTO E INSTALAÇÃO. AF_06/2022</t>
  </si>
  <si>
    <t>13,05</t>
  </si>
  <si>
    <t>TE, PVC, SOLDÁVEL, DN 32MM, INSTALADO EM RAMAL DE DISTRIBUIÇÃO DE ÁGUA - FORNECIMENTO E INSTALAÇÃO. AF_06/2022</t>
  </si>
  <si>
    <t>15,74</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</si>
  <si>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</si>
  <si>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</si>
  <si>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18,21</t>
  </si>
  <si>
    <t>JOELHO 90 GRAUS, PVC, SOLDÁVEL, DN 25MM, INSTALADO EM PRUMADA DE ÁGUA - FORNECIMENTO E INSTALAÇÃO. AF_06/2022</t>
  </si>
  <si>
    <t>JOELHO 45 GRAUS, PVC, SOLDÁVEL, DN 25MM, INSTALADO EM PRUMADA DE ÁGUA - FORNECIMENTO E INSTALAÇÃO. AF_06/2022</t>
  </si>
  <si>
    <t>5,74</t>
  </si>
  <si>
    <t>CURVA 90 GRAUS, PVC, SOLDÁVEL, DN 25MM, INSTALADO EM PRUMADA DE ÁGUA - FORNECIMENTO E INSTALAÇÃO. AF_06/2022</t>
  </si>
  <si>
    <t>7,51</t>
  </si>
  <si>
    <t>CURVA 45 GRAUS, PVC, SOLDÁVEL, DN 25MM, INSTALADO EM PRUMADA DE ÁGUA - FORNECIMENTO E INSTALAÇÃO. AF_06/2022</t>
  </si>
  <si>
    <t>6,87</t>
  </si>
  <si>
    <t>JOELHO 90 GRAUS, PVC, SOLDÁVEL, DN 32MM, INSTALADO EM PRUMADA DE ÁGUA - FORNECIMENTO E INSTALAÇÃO. AF_06/2022</t>
  </si>
  <si>
    <t>JOELHO 45 GRAUS, PVC, SOLDÁVEL, DN 32MM, INSTALADO EM PRUMADA DE ÁGUA - FORNECIMENTO E INSTALAÇÃO. AF_06/2022</t>
  </si>
  <si>
    <t>9,88</t>
  </si>
  <si>
    <t>CURVA 90 GRAUS, PVC, SOLDÁVEL, DN 32MM, INSTALADO EM PRUMADA DE ÁGUA - FORNECIMENTO E INSTALAÇÃO. AF_06/2022</t>
  </si>
  <si>
    <t>12,64</t>
  </si>
  <si>
    <t>CURVA 45 GRAUS, PVC, SOLDÁVEL, DN 32MM, INSTALADO EM PRUMADA DE ÁGUA - FORNECIMENTO E INSTALAÇÃO. AF_06/2022</t>
  </si>
  <si>
    <t>JOELHO 90 GRAUS, PVC, SOLDÁVEL, DN 40MM, INSTALADO EM PRUMADA DE ÁGUA - FORNECIMENTO E INSTALAÇÃO. AF_06/2022</t>
  </si>
  <si>
    <t>13,12</t>
  </si>
  <si>
    <t>JOELHO 45 GRAUS, PVC, SOLDÁVEL, DN 40MM, INSTALADO EM PRUMADA DE ÁGUA - FORNECIMENTO E INSTALAÇÃO. AF_06/2022</t>
  </si>
  <si>
    <t>13,19</t>
  </si>
  <si>
    <t>CURVA 90 GRAUS, PVC, SOLDÁVEL, DN 40MM, INSTALADO EM PRUMADA DE ÁGUA - FORNECIMENTO E INSTALAÇÃO. AF_06/2022</t>
  </si>
  <si>
    <t>20,42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</si>
  <si>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</si>
  <si>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</si>
  <si>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</si>
  <si>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16,77</t>
  </si>
  <si>
    <t>CURVA 90 GRAUS, PVC, SOLDÁVEL, DN 50MM, INSTALADO EM PRUMADA DE ÁGUA - FORNECIMENTO E INSTALAÇÃO. AF_06/2022</t>
  </si>
  <si>
    <t>23,40</t>
  </si>
  <si>
    <t>CURVA 45 GRAUS, PVC, SOLDÁVEL, DN 50MM, INSTALADO EM PRUMADA DE ÁGUA - FORNECIMENTO E INSTALAÇÃO. AF_06/2022</t>
  </si>
  <si>
    <t>18,90</t>
  </si>
  <si>
    <t>JOELHO 90 GRAUS, PVC, SOLDÁVEL, DN 60MM, INSTALADO EM PRUMADA DE ÁGUA - FORNECIMENTO E INSTALAÇÃO. AF_06/2022</t>
  </si>
  <si>
    <t>44,16</t>
  </si>
  <si>
    <t>JOELHO 45 GRAUS, PVC, SOLDÁVEL, DN 60MM, INSTALADO EM PRUMADA DE ÁGUA - FORNECIMENTO E INSTALAÇÃO. AF_06/2022</t>
  </si>
  <si>
    <t>42,08</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</si>
  <si>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</si>
  <si>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</si>
  <si>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</si>
  <si>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114,45</t>
  </si>
  <si>
    <t>JOELHO 90 GRAUS, PVC, SERIE R, ÁGUA PLUVIAL, DN 40 MM, JUNTA SOLDÁVEL, FORNECIDO E INSTALADO EM RAMAL DE ENCAMINHAMENTO. AF_06/2022</t>
  </si>
  <si>
    <t>JOELHO 45 GRAUS, PVC, SOLDÁVEL, DN 75MM, INSTALADO EM PRUMADA DE ÁGUA - FORNECIMENTO E INSTALAÇÃO. AF_06/2022</t>
  </si>
  <si>
    <t>90,43</t>
  </si>
  <si>
    <t>JOELHO 45 GRAUS, PVC, SERIE R, ÁGUA PLUVIAL, DN 40 MM, JUNTA SOLDÁVEL, FORNECIDO E INSTALADO EM RAMAL DE ENCAMINHAMENTO. AF_06/2022</t>
  </si>
  <si>
    <t>CURVA 90 GRAUS, PVC, SOLDÁVEL, DN 75MM, INSTALADO EM PRUMADA DE ÁGUA - FORNECIMENTO E INSTALAÇÃO. AF_06/2022</t>
  </si>
  <si>
    <t>75,10</t>
  </si>
  <si>
    <t>JOELHO 90 GRAUS, PVC, SERIE R, ÁGUA PLUVIAL, DN 50 MM, JUNTA ELÁSTICA, FORNECIDO E INSTALADO EM RAMAL DE ENCAMINHAMENTO. AF_06/2022</t>
  </si>
  <si>
    <t>14,56</t>
  </si>
  <si>
    <t>CURVA 45 GRAUS, PVC, SOLDÁVEL, DN 75MM, INSTALADO EM PRUMADA DE ÁGUA - FORNECIMENTO E INSTALAÇÃO. AF_06/2022</t>
  </si>
  <si>
    <t>49,60</t>
  </si>
  <si>
    <t>JOELHO 45 GRAUS, PVC, SERIE R, ÁGUA PLUVIAL, DN 50 MM, JUNTA ELÁSTICA, FORNECIDO E INSTALADO EM RAMAL DE ENCAMINHAMENTO. AF_06/2022</t>
  </si>
  <si>
    <t>15,32</t>
  </si>
  <si>
    <t>JOELHO 90 GRAUS, PVC, SOLDÁVEL, DN 85MM, INSTALADO EM PRUMADA DE ÁGUA - FORNECIMENTO E INSTALAÇÃO. AF_06/2022</t>
  </si>
  <si>
    <t>136,52</t>
  </si>
  <si>
    <t>JOELHO 90 GRAUS, PVC, SERIE R, ÁGUA PLUVIAL, DN 75 MM, JUNTA ELÁSTICA, FORNECIDO E INSTALADO EM RAMAL DE ENCAMINHAMENTO. AF_06/2022</t>
  </si>
  <si>
    <t>29,02</t>
  </si>
  <si>
    <t>JOELHO 45 GRAUS, PVC, SOLDÁVEL, DN 85MM, INSTALADO EM PRUMADA DE ÁGUA - FORNECIMENTO E INSTALAÇÃO. AF_06/2022</t>
  </si>
  <si>
    <t>110,79</t>
  </si>
  <si>
    <t>JOELHO 45 GRAUS, PVC, SERIE R, ÁGUA PLUVIAL, DN 75 MM, JUNTA ELÁSTICA, FORNECIDO E INSTALADO EM RAMAL DE ENCAMINHAMENTO. AF_06/2022</t>
  </si>
  <si>
    <t>29,51</t>
  </si>
  <si>
    <t>CURVA 90 GRAUS, PVC, SOLDÁVEL, DN 85MM, INSTALADO EM PRUMADA DE ÁGUA - FORNECIMENTO E INSTALAÇÃO. AF_06/2022</t>
  </si>
  <si>
    <t>94,80</t>
  </si>
  <si>
    <t>CURVA 87 GRAUS E 30 MINUTOS, PVC, SERIE R, ÁGUA PLUVIAL, DN 75 MM, JUNTA ELÁSTICA, FORNECIDO E INSTALADO EM RAMAL DE ENCAMINHAMENTO. AF_06/2022</t>
  </si>
  <si>
    <t>CURVA 45 GRAUS, PVC, SOLDÁVEL, DN 85MM, INSTALADO EM PRUMADA DE ÁGUA - FORNECIMENTO E INSTALAÇÃO. AF_06/2022</t>
  </si>
  <si>
    <t>59,90</t>
  </si>
  <si>
    <t>LUVA, PVC, SOLDÁVEL, DN 25MM, INSTALADO EM PRUMADA DE ÁGUA - FORNECIMENTO E INSTALAÇÃO. AF_06/2022</t>
  </si>
  <si>
    <t>JOELHO 90 GRAUS, PVC, SERIE R, ÁGUA PLUVIAL, DN 100 MM, JUNTA ELÁSTICA, FORNECIDO E INSTALADO EM RAMAL DE ENCAMINHAMENTO. AF_06/2022</t>
  </si>
  <si>
    <t>35,83</t>
  </si>
  <si>
    <t>LUVA DE CORRER, PVC, SOLDÁVEL, DN 25MM, INSTALADO EM PRUMADA DE ÁGUA - FORNECIMENTO E INSTALAÇÃO. AF_06/2022</t>
  </si>
  <si>
    <t>17,65</t>
  </si>
  <si>
    <t>JOELHO 45 GRAUS, PVC, SERIE R, ÁGUA PLUVIAL, DN 100 MM, JUNTA ELÁSTICA, FORNECIDO E INSTALADO EM RAMAL DE ENCAMINHAMENTO. AF_06/2022</t>
  </si>
  <si>
    <t>36,92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</si>
  <si>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</si>
  <si>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</si>
  <si>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41,58</t>
  </si>
  <si>
    <t>UNIÃO, PVC, SOLDÁVEL, DN 25MM, INSTALADO EM PRUMADA DE ÁGUA - FORNECIMENTO E INSTALAÇÃO. AF_06/2022</t>
  </si>
  <si>
    <t>12,46</t>
  </si>
  <si>
    <t>CURVA DE TRANSPOSIÇÃO, PVC, SOLDÁVEL, DN 25MM, INSTALADO EM PRUMADA DE ÁGUA  - FORNECIMENTO E INSTALAÇÃO. AF_06/2022</t>
  </si>
  <si>
    <t>LUVA, PVC, SOLDÁVEL, DN 32MM, INSTALADO EM PRUMADA DE ÁGUA - FORNECIMENTO E INSTALAÇÃO. AF_06/2022</t>
  </si>
  <si>
    <t>6,12</t>
  </si>
  <si>
    <t>LUVA DE CORRER, PVC, SOLDÁVEL, DN 32MM, INSTALADO EM PRUMADA DE ÁGUA - FORNECIMENTO E INSTALAÇÃO. AF_06/2022</t>
  </si>
  <si>
    <t>29,86</t>
  </si>
  <si>
    <t>LUVA SIMPLES, PVC, SERIE R, ÁGUA PLUVIAL, DN 40 MM, JUNTA SOLDÁVEL, FORNECIDO E INSTALADO EM RAMAL DE ENCAMINHAMENTO. AF_06/2022</t>
  </si>
  <si>
    <t>8,16</t>
  </si>
  <si>
    <t>LUVA SIMPLES, PVC, SERIE R, ÁGUA PLUVIAL, DN 50 MM, JUNTA ELÁSTICA, FORNECIDO E INSTALADO EM RAMAL DE ENCAMINHAMENTO. AF_06/2022</t>
  </si>
  <si>
    <t>16,43</t>
  </si>
  <si>
    <t>BUCHA DE REDUÇÃO LONGA, PVC, SERIE R, ÁGUA PLUVIAL, DN 50 X 40 MM, JUNTA ELÁSTICA, FORNECIDO E INSTALADO EM RAMAL DE ENCAMINHAMENTO. AF_06/2022</t>
  </si>
  <si>
    <t>10,76</t>
  </si>
  <si>
    <t>LUVA SIMPLES, PVC, SERIE R, ÁGUA PLUVIAL, DN 75 MM, JUNTA ELÁSTICA, FORNECIDO E INSTALADO EM RAMAL DE ENCAMINHAMENTO. AF_06/2022</t>
  </si>
  <si>
    <t>LUVA DE CORRER, PVC, SERIE R, ÁGUA PLUVIAL, DN 75 MM, JUNTA ELÁSTICA, FORNECIDO E INSTALADO EM RAMAL DE ENCAMINHAMENTO. AF_06/2022</t>
  </si>
  <si>
    <t>22,32</t>
  </si>
  <si>
    <t>REDUÇÃO EXCÊNTRICA, PVC, SERIE R, ÁGUA PLUVIAL, DN 75 X 50 MM, JUNTA ELÁSTICA, FORNECIDO E INSTALADO EM RAMAL DE ENCAMINHAMENTO. AF_06/2022</t>
  </si>
  <si>
    <t>18,47</t>
  </si>
  <si>
    <t>TÊ DE INSPEÇÃO, PVC, SERIE R, ÁGUA PLUVIAL, DN 75 MM, JUNTA ELÁSTICA, FORNECIDO E INSTALADO EM RAMAL DE ENCAMINHAMENTO. AF_06/2022</t>
  </si>
  <si>
    <t>40,99</t>
  </si>
  <si>
    <t>LUVA SOLDÁVEL E COM ROSCA, PVC, SOLDÁVEL, DN 32MM X 1 , INSTALADO EM PRUMADA DE ÁGUA - FORNECIMENTO E INSTALAÇÃO. AF_06/2022</t>
  </si>
  <si>
    <t>8,71</t>
  </si>
  <si>
    <t>UNIÃO, PVC, SOLDÁVEL, DN 32MM, INSTALADO EM PRUMADA DE ÁGUA - FORNECIMENTO E INSTALAÇÃO. AF_06/2022</t>
  </si>
  <si>
    <t>19,78</t>
  </si>
  <si>
    <t>ADAPTADOR CURTO COM BOLSA E ROSCA PARA REGISTRO, PVC, SOLDÁVEL, DN 32MM X 1 , INSTALADO EM PRUMADA DE ÁGUA - FORNECIMENTO E INSTALAÇÃO. AF_06/2022</t>
  </si>
  <si>
    <t>5,48</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</si>
  <si>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</si>
  <si>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</si>
  <si>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</si>
  <si>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</si>
  <si>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31,17</t>
  </si>
  <si>
    <t>LUVA, PVC, SOLDÁVEL, DN 40MM, INSTALADO EM PRUMADA DE ÁGUA - FORNECIMENTO E INSTALAÇÃO. AF_06/2022</t>
  </si>
  <si>
    <t>9,65</t>
  </si>
  <si>
    <t>TÊ DE INSPEÇÃO, PVC, SERIE R, ÁGUA PLUVIAL, DN 100 MM, JUNTA ELÁSTICA, FORNECIDO E INSTALADO EM RAMAL DE ENCAMINHAMENTO. AF_06/2022</t>
  </si>
  <si>
    <t>67,00</t>
  </si>
  <si>
    <t>LUVA DE CORRER, PVC, SOLDÁVEL, DN 40MM, INSTALADO EM PRUMADA DE ÁGUA   FORNECIMENTO E INSTALAÇÃO. AF_06/2022</t>
  </si>
  <si>
    <t>38,34</t>
  </si>
  <si>
    <t>JUNÇÃO SIMPLES, PVC, SERIE R, ÁGUA PLUVIAL, DN 40 MM, JUNTA SOLDÁVEL, FORNECIDO E INSTALADO EM RAMAL DE ENCAMINHAMENTO. AF_06/2022</t>
  </si>
  <si>
    <t>14,18</t>
  </si>
  <si>
    <t>LUVA DE REDUÇÃO, PVC, SOLDÁVEL, DN 40MM X 32MM, INSTALADO EM PRUMADA DE ÁGUA - FORNECIMENTO E INSTALAÇÃO. AF_06/2022</t>
  </si>
  <si>
    <t>10,48</t>
  </si>
  <si>
    <t>JUNÇÃO SIMPLES, PVC, SERIE R, ÁGUA PLUVIAL, DN 50 MM, JUNTA ELÁSTICA, FORNECIDO E INSTALADO EM RAMAL DE ENCAMINHAMENTO. AF_06/2022</t>
  </si>
  <si>
    <t>34,14</t>
  </si>
  <si>
    <t>LUVA COM ROSCA, PVC, SOLDÁVEL, DN 40MM X 1.1/4 , INSTALADO EM PRUMADA DE ÁGUA - FORNECIMENTO E INSTALAÇÃO. AF_06/2022</t>
  </si>
  <si>
    <t>JUNÇÃO SIMPLES, PVC, SERIE R, ÁGUA PLUVIAL, DN 75 X 75 MM, JUNTA ELÁSTICA, FORNECIDO E INSTALADO EM RAMAL DE ENCAMINHAMENTO. AF_06/2022</t>
  </si>
  <si>
    <t>55,27</t>
  </si>
  <si>
    <t>TÊ, PVC, SERIE R, ÁGUA PLUVIAL, DN 75 MM, JUNTA ELÁSTICA, FORNECIDO E INSTALADO EM RAMAL DE ENCAMINHAMENTO. AF_06/2022</t>
  </si>
  <si>
    <t>JUNÇÃO SIMPLES, PVC, SERIE R, ÁGUA PLUVIAL, DN 100 X 100 MM, JUNTA ELÁSTICA, FORNECIDO E INSTALADO EM RAMAL DE ENCAMINHAMENTO. AF_06/2022</t>
  </si>
  <si>
    <t>79,39</t>
  </si>
  <si>
    <t>UNIÃO, PVC, SOLDÁVEL, DN 40MM, INSTALADO EM PRUMADA DE ÁGUA - FORNECIMENTO E INSTALAÇÃO. AF_06/2022</t>
  </si>
  <si>
    <t>JUNÇÃO SIMPLES, PVC, SERIE R, ÁGUA PLUVIAL, DN 100 X 75 MM, JUNTA ELÁSTICA, FORNECIDO E INSTALADO EM RAMAL DE ENCAMINHAMENTO. AF_06/2022</t>
  </si>
  <si>
    <t>93,48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</si>
  <si>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</si>
  <si>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</si>
  <si>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68,36</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</si>
  <si>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</si>
  <si>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</si>
  <si>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75,64</t>
  </si>
  <si>
    <t>JUNÇÃO DUPLA, PVC, SERIE R, ÁGUA PLUVIAL, DN 100 X 100 X 100 MM, JUNTA ELÁSTICA, FORNECIDO E INSTALADO EM RAMAL DE ENCAMINHAMENTO. AF_06/2022</t>
  </si>
  <si>
    <t>154,78</t>
  </si>
  <si>
    <t>LUVA, PVC, SOLDÁVEL, DN 50MM, INSTALADO EM PRUMADA DE ÁGUA - FORNECIMENTO E INSTALAÇÃO. AF_06/2022</t>
  </si>
  <si>
    <t>11,23</t>
  </si>
  <si>
    <t>LUVA DE CORRER, PVC, SOLDÁVEL, DN 50MM, INSTALADO EM PRUMADA DE ÁGUA - FORNECIMENTO E INSTALAÇÃO. AF_06/2022</t>
  </si>
  <si>
    <t>LUVA DE REDUÇÃO, PVC, SOLDÁVEL, DN 50MM X 25MM, INSTALADO EM PRUMADA DE ÁGUA   FORNECIMENTO E INSTALAÇÃO. AF_06/2022</t>
  </si>
  <si>
    <t>11,92</t>
  </si>
  <si>
    <t>JOELHO 90 GRAUS, PVC, SERIE R, ÁGUA PLUVIAL, DN 75 MM, JUNTA ELÁSTICA, FORNECIDO E INSTALADO EM CONDUTORES VERTICAIS DE ÁGUAS PLUVIAIS. AF_06/2022</t>
  </si>
  <si>
    <t>32,43</t>
  </si>
  <si>
    <t>JOELHO 45 GRAUS, PVC, SERIE R, ÁGUA PLUVIAL, DN 75 MM, JUNTA ELÁSTICA, FORNECIDO E INSTALADO EM CONDUTORES VERTICAIS DE ÁGUAS PLUVIAIS. AF_06/2022</t>
  </si>
  <si>
    <t>32,92</t>
  </si>
  <si>
    <t>CURVA 87 GRAUS E 30 MINUTOS, PVC, SERIE R, ÁGUA PLUVIAL, DN 75 MM, JUNTA ELÁSTICA, FORNECIDO E INSTALADO EM CONDUTORES VERTICAIS DE ÁGUAS PLUVIAIS. AF_06/2022</t>
  </si>
  <si>
    <t>41,83</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</si>
  <si>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</si>
  <si>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</si>
  <si>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43,08</t>
  </si>
  <si>
    <t>CURVA 87 GRAUS E 30 MINUTOS, PVC, SERIE R, ÁGUA PLUVIAL, DN 100 MM, JUNTA ELÁSTICA, FORNECIDO E INSTALADO EM CONDUTORES VERTICAIS DE ÁGUAS PLUVIAIS. AF_06/2022</t>
  </si>
  <si>
    <t>47,74</t>
  </si>
  <si>
    <t>JOELHO 90 GRAUS, PVC, SERIE R, ÁGUA PLUVIAL, DN 150 MM, JUNTA ELÁSTICA, FORNECIDO E INSTALADO EM CONDUTORES VERTICAIS DE ÁGUAS PLUVIAIS. AF_06/2022</t>
  </si>
  <si>
    <t>130,31</t>
  </si>
  <si>
    <t>JOELHO 45 GRAUS, PVC, SERIE R, ÁGUA PLUVIAL, DN 150 MM, JUNTA ELÁSTICA, FORNECIDO E INSTALADO EM CONDUTORES VERTICAIS DE ÁGUAS PLUVIAIS. AF_06/2022</t>
  </si>
  <si>
    <t>126,99</t>
  </si>
  <si>
    <t>CURVA 87 GRAUS E 30 MINUTOS, PVC, SERIE R, ÁGUA PLUVIAL, DN 150 MM, JUNTA ELÁSTICA, FORNECIDO E INSTALADO EM CONDUTORES VERTICAIS DE ÁGUAS PLUVIAIS. AF_06/2022</t>
  </si>
  <si>
    <t>156,19</t>
  </si>
  <si>
    <t>LUVA COM ROSCA, PVC, SOLDÁVEL, DN 50MM X 1.1/2 , INSTALADO EM PRUMADA DE ÁGUA - FORNECIMENTO E INSTALAÇÃO. AF_06/2022</t>
  </si>
  <si>
    <t>UNIÃO, PVC, SOLDÁVEL, DN 50MM, INSTALADO EM PRUMADA DE ÁGUA - FORNECIMENTO E INSTALAÇÃO. AF_06/2022</t>
  </si>
  <si>
    <t>38,97</t>
  </si>
  <si>
    <t>ADAPTADOR CURTO COM BOLSA E ROSCA PARA REGISTRO, PVC, SOLDÁVEL, DN 50MM X 1.1/4 , INSTALADO EM PRUMADA DE ÁGUA - FORNECIMENTO E INSTALAÇÃO. AF_06/2022</t>
  </si>
  <si>
    <t>14,90</t>
  </si>
  <si>
    <t>ADAPTADOR CURTO COM BOLSA E ROSCA PARA REGISTRO, PVC, SOLDÁVEL, DN 50MM X 1.1/2 , INSTALADO EM PRUMADA DE ÁGUA - FORNECIMENTO E INSTALAÇÃO. AF_06/2022</t>
  </si>
  <si>
    <t>10,30</t>
  </si>
  <si>
    <t>LUVA, PVC, SOLDÁVEL, DN 60MM, INSTALADO EM PRUMADA DE ÁGUA - FORNECIMENTO E INSTALAÇÃO. AF_06/2022</t>
  </si>
  <si>
    <t>23,41</t>
  </si>
  <si>
    <t>LUVA DE CORRER, PVC, SOLDÁVEL, DN 60MM, INSTALADO EM PRUMADA DE ÁGUA   FORNECIMENTO E INSTALAÇÃO. AF_06/2022</t>
  </si>
  <si>
    <t>54,28</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</si>
  <si>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</si>
  <si>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</si>
  <si>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24,59</t>
  </si>
  <si>
    <t>LUVA DE REDUÇÃO, PVC, SOLDÁVEL, DN 60MM X 50MM, INSTALADO EM PRUMADA DE ÁGUA - FORNECIMENTO E INSTALAÇÃO. AF_06/2022</t>
  </si>
  <si>
    <t>UNIÃO, PVC, SOLDÁVEL, DN 60MM, INSTALADO EM PRUMADA DE ÁGUA - FORNECIMENTO E INSTALAÇÃO. AF_06/2022</t>
  </si>
  <si>
    <t>93,18</t>
  </si>
  <si>
    <t>ADAPTADOR CURTO COM BOLSA E ROSCA PARA REGISTRO, PVC, SOLDÁVEL, DN 60MM X 2 , INSTALADO EM PRUMADA DE ÁGUA - FORNECIMENTO E INSTALAÇÃO. AF_06/2022</t>
  </si>
  <si>
    <t>20,06</t>
  </si>
  <si>
    <t>LUVA, PVC, SOLDÁVEL, DN 75MM, INSTALADO EM PRUMADA DE ÁGUA - FORNECIMENTO E INSTALAÇÃO. AF_06/2022</t>
  </si>
  <si>
    <t>33,31</t>
  </si>
  <si>
    <t>UNIÃO, PVC, SOLDÁVEL, DN 75MM, INSTALADO EM PRUMADA DE ÁGUA - FORNECIMENTO E INSTALAÇÃO. AF_06/2022</t>
  </si>
  <si>
    <t>184,55</t>
  </si>
  <si>
    <t>ADAPTADOR CURTO COM BOLSA E ROSCA PARA REGISTRO, PVC, SOLDÁVEL, DN 75MM X 2.1/2, INSTALADO EM PRUMADA DE ÁGUA - FORNECIMENTO E INSTALAÇÃO. AF_12/2014</t>
  </si>
  <si>
    <t>31,94</t>
  </si>
  <si>
    <t>LUVA, PVC, SOLDÁVEL, DN 85MM, INSTALADO EM PRUMADA DE ÁGUA - FORNECIMENTO E INSTALAÇÃO. AF_06/2022</t>
  </si>
  <si>
    <t>64,17</t>
  </si>
  <si>
    <t>UNIÃO, PVC, SOLDÁVEL, DN 85MM, INSTALADO EM PRUMADA DE ÁGUA - FORNECIMENTO E INSTALAÇÃO. AF_06/2022</t>
  </si>
  <si>
    <t>217,96</t>
  </si>
  <si>
    <t>ADAPTADOR CURTO COM BOLSA E ROSCA PARA REGISTRO, PVC, SOLDÁVEL, DN 85MM X 3 , INSTALADO EM PRUMADA DE ÁGUA - FORNECIMENTO E INSTALAÇÃO. AF_06/2022</t>
  </si>
  <si>
    <t>TE, PVC, SOLDÁVEL, DN 25MM, INSTALADO EM PRUMADA DE ÁGUA - FORNECIMENTO E INSTALAÇÃO. AF_06/2022</t>
  </si>
  <si>
    <t>6,86</t>
  </si>
  <si>
    <t>TE, PVC, SOLDÁVEL, DN 32MM, INSTALADO EM PRUMADA DE ÁGUA - FORNECIMENTO E INSTALAÇÃO. AF_06/2022</t>
  </si>
  <si>
    <t>11,34</t>
  </si>
  <si>
    <t>TÊ DE REDUÇÃO, PVC, SOLDÁVEL, DN 32MM X 25MM, INSTALADO EM PRUMADA DE ÁGUA - FORNECIMENTO E INSTALAÇÃO. AF_06/2022</t>
  </si>
  <si>
    <t>14,12</t>
  </si>
  <si>
    <t>TE, PVC, SOLDÁVEL, DN 40MM, INSTALADO EM PRUMADA DE ÁGUA - FORNECIMENTO E INSTALAÇÃO. AF_06/2022</t>
  </si>
  <si>
    <t>19,39</t>
  </si>
  <si>
    <t>TÊ DE REDUÇÃO, PVC, SOLDÁVEL, DN 40MM X 32MM, INSTALADO EM PRUMADA DE ÁGUA - FORNECIMENTO E INSTALAÇÃO. AF_06/2022</t>
  </si>
  <si>
    <t>17,97</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</si>
  <si>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</si>
  <si>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</si>
  <si>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</si>
  <si>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20,29</t>
  </si>
  <si>
    <t>TE, PVC, SOLDÁVEL, DN 60MM, INSTALADO EM PRUMADA DE ÁGUA - FORNECIMENTO E INSTALAÇÃO. AF_06/2022</t>
  </si>
  <si>
    <t>TE, PVC, SOLDÁVEL, DN 75MM, INSTALADO EM PRUMADA DE ÁGUA - FORNECIMENTO E INSTALAÇÃO. AF_06/2022</t>
  </si>
  <si>
    <t>86,17</t>
  </si>
  <si>
    <t>TE DE REDUÇÃO, PVC, SOLDÁVEL, DN 75MM X 50MM, INSTALADO EM PRUMADA DE ÁGUA - FORNECIMENTO E INSTALAÇÃO. AF_06/2022</t>
  </si>
  <si>
    <t>65,08</t>
  </si>
  <si>
    <t>TE, PVC, SOLDÁVEL, DN 85MM, INSTALADO EM PRUMADA DE ÁGUA - FORNECIMENTO E INSTALAÇÃO. AF_06/2022</t>
  </si>
  <si>
    <t>113,93</t>
  </si>
  <si>
    <t>TE DE REDUÇÃO, PVC, SOLDÁVEL, DN 85MM X 60MM, INSTALADO EM PRUMADA DE ÁGUA - FORNECIMENTO E INSTALAÇÃO. AF_06/2022</t>
  </si>
  <si>
    <t>134,44</t>
  </si>
  <si>
    <t>JOELHO 90 GRAUS, CPVC, SOLDÁVEL, DN 15MM, INSTALADO EM RAMAL OU SUB-RAMAL DE ÁGUA - FORNECIMENTO E INSTALAÇÃO. AF_06/2022</t>
  </si>
  <si>
    <t>9,98</t>
  </si>
  <si>
    <t>JOELHO 45 GRAUS, CPVC, SOLDÁVEL, DN 15MM, INSTALADO EM RAMAL OU SUB-RAMAL DE ÁGUA - FORNECIMENTO E INSTALAÇÃO. AF_06/2022</t>
  </si>
  <si>
    <t>CURVA 90 GRAUS, CPVC, SOLDÁVEL, DN 15MM, INSTALADO EM RAMAL OU SUB-RAMAL DE ÁGUA - FORNECIMENTO E INSTALAÇÃO. AF_06/2022</t>
  </si>
  <si>
    <t>11,60</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</si>
  <si>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</si>
  <si>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</si>
  <si>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</si>
  <si>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14,54</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</si>
  <si>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</si>
  <si>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</si>
  <si>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</si>
  <si>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32,59</t>
  </si>
  <si>
    <t>JOELHO 90 GRAUS, CPVC, SOLDÁVEL, DN 28MM, INSTALADO EM RAMAL OU SUB-RAMAL DE ÁGUA - FORNECIMENTO E INSTALAÇÃO. AF_06/2022</t>
  </si>
  <si>
    <t>19,83</t>
  </si>
  <si>
    <t>JOELHO 45 GRAUS, CPVC, SOLDÁVEL, DN 28MM, INSTALADO EM RAMAL OU SUB-RAMAL DE ÁGUA   FORNECIMENTO E INSTALAÇÃO. AF_06/2022</t>
  </si>
  <si>
    <t>19,14</t>
  </si>
  <si>
    <t>CURVA 90 GRAUS, CPVC, SOLDÁVEL, DN 28MM, INSTALADO EM RAMAL OU SUB-RAMAL DE ÁGUA   FORNECIMENTO E INSTALAÇÃO. AF_06/2022</t>
  </si>
  <si>
    <t>24,37</t>
  </si>
  <si>
    <t>JOELHO 90 GRAUS, CPVC, SOLDÁVEL, DN 35MM, INSTALADO EM RAMAL OU SUB-RAMAL DE ÁGUA   FORNECIMENTO E INSTALAÇÃO. AF_06/2022</t>
  </si>
  <si>
    <t>JOELHO 45 GRAUS, CPVC, SOLDÁVEL, DN 35MM, INSTALADO EM RAMAL OU SUB-RAMAL DE ÁGUA   FORNECIMENTO E INSTALAÇÃO. AF_06/2022</t>
  </si>
  <si>
    <t>27,96</t>
  </si>
  <si>
    <t>LUVA, CPVC, SOLDÁVEL, DN 15MM, INSTALADO EM RAMAL OU SUB-RAMAL DE ÁGUA - FORNECIMENTO E INSTALAÇÃO. AF_06/2022</t>
  </si>
  <si>
    <t>6,66</t>
  </si>
  <si>
    <t>LUVA DE CORRER, CPVC, SOLDÁVEL, DN 15MM, INSTALADO EM RAMAL OU SUB-RAMAL DE ÁGUA   FORNECIMENTO E INSTALAÇÃO. AF_06/2022</t>
  </si>
  <si>
    <t>11,98</t>
  </si>
  <si>
    <t>LUVA DE TRANSIÇÃO, CPVC, SOLDÁVEL, DN15MM X 1/2, INSTALADO EM RAMAL OU SUB-RAMAL DE ÁGUA - FORNECIMENTO E INSTALAÇÃO. AF_06/2022</t>
  </si>
  <si>
    <t>17,38</t>
  </si>
  <si>
    <t>UNIÃO, CPVC, SOLDÁVEL, DN15MM, INSTALADO EM RAMAL OU SUB-RAMAL DE ÁGUA   FORNECIMENTO E INSTALAÇÃO. AF_06/2022</t>
  </si>
  <si>
    <t>CONECTOR, CPVC, SOLDÁVEL, DN 15MM X 1/2 , INSTALADO EM RAMAL OU SUB-RAMAL DE ÁGUA   FORNECIMENTO E INSTALAÇÃO. AF_06/2022</t>
  </si>
  <si>
    <t>24,31</t>
  </si>
  <si>
    <t>ADAPTADOR, CPVC, SOLDÁVEL, DN15MM, INSTALADO EM RAMAL OU SUB-RAMAL DE ÁGUA   FORNECIMENTO E INSTALAÇÃO. AF_06/2022</t>
  </si>
  <si>
    <t>22,59</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</si>
  <si>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</si>
  <si>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</si>
  <si>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</si>
  <si>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16,89</t>
  </si>
  <si>
    <t>LUVA DE TRANSIÇÃO, CPVC, SOLDÁVEL, DN22MM X 25MM, INSTALADO EM RAMAL OU SUB-RAMAL DE ÁGUA - FORNECIMENTO E INSTALAÇÃO. AF_06/2022</t>
  </si>
  <si>
    <t>UNIÃO, CPVC, SOLDÁVEL, DN22MM, INSTALADO EM RAMAL OU SUB-RAMAL DE ÁGUA   FORNECIMENTO E INSTALAÇÃO. AF_06/2022</t>
  </si>
  <si>
    <t>23,48</t>
  </si>
  <si>
    <t>CONECTOR, CPVC, SOLDÁVEL, DN 22MM X 1/2 , INSTALADO EM RAMAL OU SUB-RAMAL DE ÁGUA   FORNECIMENTO E INSTALAÇÃO. AF_06/2022</t>
  </si>
  <si>
    <t>31,56</t>
  </si>
  <si>
    <t>ADAPTADOR, CPVC, SOLDÁVEL, DN22MM, INSTALADO EM RAMAL OU SUB-RAMAL DE ÁGUA   FORNECIMENTO E INSTALAÇÃO. AF_06/2022</t>
  </si>
  <si>
    <t>30,27</t>
  </si>
  <si>
    <t>CURVA DE TRANSPOSIÇÃO, CPVC, SOLDÁVEL, DN22MM, INSTALADO EM RAMAL OU SUB-RAMAL DE ÁGUA   FORNECIMENTO E INSTALAÇÃO. AF_06/2022</t>
  </si>
  <si>
    <t>BUCHA DE REDUÇÃO, CPVC, SOLDÁVEL, DN22MM X 15MM, INSTALADO EM RAMAL OU SUB-RAMAL DE ÁGUA   FORNECIMENTO E INSTALAÇÃO. AF_06/2022</t>
  </si>
  <si>
    <t>6,75</t>
  </si>
  <si>
    <t>TÊ DE INSPEÇÃO, PVC, SERIE R, ÁGUA PLUVIAL, DN 75 MM, JUNTA ELÁSTICA, FORNECIDO E INSTALADO EM CONDUTORES VERTICAIS DE ÁGUAS PLUVIAIS. AF_06/2022</t>
  </si>
  <si>
    <t>43,26</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</si>
  <si>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</si>
  <si>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</si>
  <si>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31,16</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</si>
  <si>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</si>
  <si>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</si>
  <si>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</si>
  <si>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23,43</t>
  </si>
  <si>
    <t>REDUÇÃO EXCÊNTRICA, PVC, SERIE R, ÁGUA PLUVIAL, DN 100 X 75 MM, JUNTA ELÁSTICA, FORNECIDO E INSTALADO EM CONDUTORES VERTICAIS DE ÁGUAS PLUVIAIS. AF_06/2022</t>
  </si>
  <si>
    <t>34,35</t>
  </si>
  <si>
    <t>UNIÃO, CPVC, SOLDÁVEL, DN28MM, INSTALADO EM RAMAL OU SUB-RAMAL DE ÁGUA   FORNECIMENTO E INSTALAÇÃO. AF_06/2022</t>
  </si>
  <si>
    <t>30,66</t>
  </si>
  <si>
    <t>TÊ DE INSPEÇÃO, PVC, SERIE R, ÁGUA PLUVIAL, DN 100 MM, JUNTA ELÁSTICA, FORNECIDO E INSTALADO EM CONDUTORES VERTICAIS DE ÁGUAS PLUVIAIS. AF_06/2022</t>
  </si>
  <si>
    <t>71,10</t>
  </si>
  <si>
    <t>CONECTOR, CPVC, SOLDÁVEL, DN 28MM X 1 , INSTALADO EM RAMAL OU SUB-RAMAL DE ÁGUA   FORNECIMENTO E INSTALAÇÃO. AF_06/2022</t>
  </si>
  <si>
    <t>37,31</t>
  </si>
  <si>
    <t>LUVA SIMPLES, PVC, SERIE R, ÁGUA PLUVIAL, DN 150 MM, JUNTA ELÁSTICA, FORNECIDO E INSTALADO EM CONDUTORES VERTICAIS DE ÁGUAS PLUVIAIS. AF_06/2022</t>
  </si>
  <si>
    <t>74,39</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</si>
  <si>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</si>
  <si>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</si>
  <si>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121,24</t>
  </si>
  <si>
    <t>LUVA, CPVC, SOLDÁVEL, DN 35MM, INSTALADO EM RAMAL OU SUB-RAMAL DE ÁGUA   FORNECIMENTO E INSTALAÇÃO. AF_06/2022</t>
  </si>
  <si>
    <t>21,94</t>
  </si>
  <si>
    <t>REDUÇÃO EXCÊNTRICA, PVC, SERIE R, ÁGUA PLUVIAL, DN 150 X 100 MM, JUNTA ELÁSTICA, FORNECIDO E INSTALADO EM CONDUTORES VERTICAIS DE ÁGUAS PLUVIAIS. AF_06/2022</t>
  </si>
  <si>
    <t>88,29</t>
  </si>
  <si>
    <t>LUVA DE CORRER, CPVC, SOLDÁVEL, DN 35MM, INSTALADO EM RAMAL OU SUB-RAMAL DE ÁGUA   FORNECIMENTO E INSTALAÇÃO. AF_06/2022</t>
  </si>
  <si>
    <t>31,37</t>
  </si>
  <si>
    <t>TÊ DE INSPEÇÃO, PVC, SERIE R, ÁGUA PLUVIAL, DN 150 X 100 MM, JUNTA ELÁSTICA, FORNECIDO E INSTALADO EM CONDUTORES VERTICAIS DE ÁGUAS PLUVIAIS. AF_06/2022</t>
  </si>
  <si>
    <t>285,03</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</si>
  <si>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</si>
  <si>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</si>
  <si>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59,80</t>
  </si>
  <si>
    <t>CONECTOR, CPVC, SOLDÁVEL, DN 35MM X 1 1/4 , INSTALADO EM RAMAL OU SUB-RAMAL DE ÁGUA   FORNECIMENTO E INSTALAÇÃO. AF_06/2022</t>
  </si>
  <si>
    <t>57,37</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</si>
  <si>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</si>
  <si>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</si>
  <si>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37,86</t>
  </si>
  <si>
    <t>JUNÇÃO SIMPLES, PVC, SERIE R, ÁGUA PLUVIAL, DN 100 X 100 MM, JUNTA ELÁSTICA, FORNECIDO E INSTALADO EM CONDUTORES VERTICAIS DE ÁGUAS PLUVIAIS. AF_06/2022</t>
  </si>
  <si>
    <t>87,60</t>
  </si>
  <si>
    <t>TE, CPVC, SOLDÁVEL, DN 15MM, INSTALADO EM RAMAL OU SUB-RAMAL DE ÁGUA - FORNECIMENTO E INSTALAÇÃO. AF_06/2022</t>
  </si>
  <si>
    <t>12,75</t>
  </si>
  <si>
    <t>JUNÇÃO SIMPLES, PVC, SERIE R, ÁGUA PLUVIAL, DN 100 X 75 MM, JUNTA ELÁSTICA, FORNECIDO E INSTALADO EM CONDUTORES VERTICAIS DE ÁGUAS PLUVIAIS. AF_06/2022</t>
  </si>
  <si>
    <t>100,46</t>
  </si>
  <si>
    <t>TÊ, PVC, SERIE R, ÁGUA PLUVIAL, DN 100 X 100 MM, JUNTA ELÁSTICA, FORNECIDO E INSTALADO EM CONDUTORES VERTICAIS DE ÁGUAS PLUVIAIS. AF_06/2022</t>
  </si>
  <si>
    <t>76,57</t>
  </si>
  <si>
    <t>TE DE TRANSIÇÃO, CPVC, SOLDÁVEL, DN 15MM X 1/2 , INSTALADO EM RAMAL OU SUB-RAMAL DE ÁGUA   FORNECIMENTO E INSTALAÇÃO. AF_06/2022</t>
  </si>
  <si>
    <t>19,59</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</si>
  <si>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</si>
  <si>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</si>
  <si>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</si>
  <si>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16,61</t>
  </si>
  <si>
    <t>JUNÇÃO SIMPLES, PVC, SERIE R, ÁGUA PLUVIAL, DN 150 X 150 MM, JUNTA ELÁSTICA, FORNECIDO E INSTALADO EM CONDUTORES VERTICAIS DE ÁGUAS PLUVIAIS. AF_06/2022</t>
  </si>
  <si>
    <t>263,29</t>
  </si>
  <si>
    <t>JUNÇÃO SIMPLES, PVC, SERIE R, ÁGUA PLUVIAL, DN 150 X 100 MM, JUNTA ELÁSTICA, FORNECIDO E INSTALADO EM CONDUTORES VERTICAIS DE ÁGUAS PLUVIAIS. AF_06/2022</t>
  </si>
  <si>
    <t>198,15</t>
  </si>
  <si>
    <t>TE DE TRANSIÇÃO, CPVC, SOLDÁVEL, DN 22MM X 1/2 , INSTALADO EM RAMAL OU SUB-RAMAL DE ÁGUA   FORNECIMENTO E INSTALAÇÃO. AF_06/2022</t>
  </si>
  <si>
    <t>22,37</t>
  </si>
  <si>
    <t>TÊ, PVC, SERIE R, ÁGUA PLUVIAL, DN 150 X 150 MM, JUNTA ELÁSTICA, FORNECIDO E INSTALADO EM CONDUTORES VERTICAIS DE ÁGUAS PLUVIAIS. AF_06/2022</t>
  </si>
  <si>
    <t>192,48</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</si>
  <si>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</si>
  <si>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</si>
  <si>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</si>
  <si>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148,24</t>
  </si>
  <si>
    <t>TÊ, CPVC, SOLDÁVEL, DN28MM, INSTALADO EM RAMAL OU SUB-RAMAL DE ÁGUA   FORNECIMENTO E INSTALAÇÃO. AF_06/2022</t>
  </si>
  <si>
    <t>TÊ, CPVC, SOLDÁVEL, DN35MM, INSTALADO EM RAMAL OU SUB-RAMAL DE ÁGUA   FORNECIMENTO E INSTALAÇÃO. AF_06/2022</t>
  </si>
  <si>
    <t>56,10</t>
  </si>
  <si>
    <t>TUBO, CPVC, SOLDÁVEL, DN 35MM, INSTALADO EM RAMAL DE DISTRIBUIÇÃO DE ÁGUA   FORNECIMENTO E INSTALAÇÃO. AF_06/2022</t>
  </si>
  <si>
    <t>JOELHO 90 GRAUS, CPVC, SOLDÁVEL, DN 22MM, INSTALADO EM RAMAL DE DISTRIBUIÇÃO DE ÁGUA   FORNECIMENTO E INSTALAÇÃO. AF_06/2022</t>
  </si>
  <si>
    <t>12,22</t>
  </si>
  <si>
    <t>JOELHO 45 GRAUS, CPVC, SOLDÁVEL, DN 22MM, INSTALADO EM RAMAL DE DISTRIBUIÇÃO DE ÁGUA   FORNECIMENTO E INSTALAÇÃO. AF_06/2022</t>
  </si>
  <si>
    <t>13,90</t>
  </si>
  <si>
    <t>CURVA 90 GRAUS, CPVC, SOLDÁVEL, DN 22MM, INSTALADO EM RAMAL DE DISTRIBUIÇÃO DE ÁGUA - FORNECIMENTO E INSTALAÇÃO. AF_06/2022</t>
  </si>
  <si>
    <t>15,23</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</si>
  <si>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</si>
  <si>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</si>
  <si>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</si>
  <si>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18,40</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</si>
  <si>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</si>
  <si>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</si>
  <si>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</si>
  <si>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12,30</t>
  </si>
  <si>
    <t>JOELHO 90 GRAUS, CPVC, SOLDÁVEL, DN 35MM, INSTALADO EM RAMAL DE DISTRIBUIÇÃO DE ÁGUA   FORNECIMENTO E INSTALAÇÃO. AF_06/2022</t>
  </si>
  <si>
    <t>28,81</t>
  </si>
  <si>
    <t>CURVA LONGA 90 GRAUS, PVC, SERIE NORMAL, ESGOTO PREDIAL, DN 40 MM, JUNTA SOLDÁVEL, FORNECIDO E INSTALADO EM RAMAL DE DESCARGA OU RAMAL DE ESGOTO SANITÁRIO. AF_08/2022</t>
  </si>
  <si>
    <t>14,31</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</si>
  <si>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</si>
  <si>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</si>
  <si>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14,46</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</si>
  <si>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</si>
  <si>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</si>
  <si>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27,09</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</si>
  <si>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</si>
  <si>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</si>
  <si>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8,42</t>
  </si>
  <si>
    <t>JOELHO 90 GRAUS, PVC, SERIE NORMAL, ESGOTO PREDIAL, DN 75 MM, JUNTA ELÁSTICA, FORNECIDO E INSTALADO EM RAMAL DE DESCARGA OU RAMAL DE ESGOTO SANITÁRIO. AF_08/2022</t>
  </si>
  <si>
    <t>21,19</t>
  </si>
  <si>
    <t>LUVA DE CORRER, CPVC, SOLDÁVEL, DN 22MM, INSTALADO EM RAMAL DE DISTRIBUIÇÃO DE ÁGUA   FORNECIMENTO E INSTALAÇÃO. AF_12/2014</t>
  </si>
  <si>
    <t>16,46</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</si>
  <si>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</si>
  <si>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</si>
  <si>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</si>
  <si>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23,05</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</si>
  <si>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</si>
  <si>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</si>
  <si>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61,00</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</si>
  <si>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</si>
  <si>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</si>
  <si>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26,65</t>
  </si>
  <si>
    <t>ADAPTADOR, CPVC, SOLDÁVEL, DN 22MM, INSTALADO EM RAMAL DE DISTRIBUIÇÃO DE ÁGUA   FORNECIMENTO E INSTALAÇÃO. AF_06/2022</t>
  </si>
  <si>
    <t>29,84</t>
  </si>
  <si>
    <t>CURVA CURTA 90 GRAUS, PVC, SERIE NORMAL, ESGOTO PREDIAL, DN 100 MM, JUNTA ELÁSTICA, FORNECIDO E INSTALADO EM RAMAL DE DESCARGA OU RAMAL DE ESGOTO SANITÁRIO. AF_08/2022</t>
  </si>
  <si>
    <t>41,66</t>
  </si>
  <si>
    <t>CURVA DE TRANSPOSIÇÃO, CPVC, SOLDÁVEL, DN 22MM, INSTALADO EM RAMAL DE DISTRIBUIÇÃO DE ÁGUA   FORNECIMENTO E INSTALAÇÃO. AF_06/2022</t>
  </si>
  <si>
    <t>16,38</t>
  </si>
  <si>
    <t>CURVA LONGA 90 GRAUS, PVC, SERIE NORMAL, ESGOTO PREDIAL, DN 100 MM, JUNTA ELÁSTICA, FORNECIDO E INSTALADO EM RAMAL DE DESCARGA OU RAMAL DE ESGOTO SANITÁRIO. AF_08/2022</t>
  </si>
  <si>
    <t>78,72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</si>
  <si>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</si>
  <si>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</si>
  <si>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8,64</t>
  </si>
  <si>
    <t>LUVA DE CORRER, PVC, SERIE NORMAL, ESGOTO PREDIAL, DN 50 MM, JUNTA ELÁSTICA, FORNECIDO E INSTALADO EM RAMAL DE DESCARGA OU RAMAL DE ESGOTO SANITÁRIO. AF_08/2022</t>
  </si>
  <si>
    <t>20,41</t>
  </si>
  <si>
    <t>LUVA, CPVC, SOLDÁVEL, DN 28MM, INSTALADO EM RAMAL DE DISTRIBUIÇÃO DE ÁGUA   FORNECIMENTO E INSTALAÇÃO. AF_06/2022</t>
  </si>
  <si>
    <t>12,95</t>
  </si>
  <si>
    <t>LUVA DE CORRER, CPVC, SOLDÁVEL, DN 28MM, INSTALADO EM RAMAL DE DISTRIBUIÇÃO DE ÁGUA   FORNECIMENTO E INSTALAÇÃO. AF_06/2022</t>
  </si>
  <si>
    <t>22,94</t>
  </si>
  <si>
    <t>UNIÃO, CPVC, SOLDÁVEL, DN 28MM, INSTALADO EM RAMAL DE DISTRIBUIÇÃO DE ÁGUA   FORNECIMENTO E INSTALAÇÃO. AF_06/2022</t>
  </si>
  <si>
    <t>CONECTOR, CPVC, SOLDÁVEL, DN 28MM X 1 , INSTALADO EM RAMAL DE DISTRIBUIÇÃO DE ÁGUA   FORNECIMENTO E INSTALAÇÃO. AF_06/2022</t>
  </si>
  <si>
    <t>37,23</t>
  </si>
  <si>
    <t>BUCHA DE REDUÇÃO, CPVC, SOLDÁVEL, DN 28MM X 22MM, INSTALADO EM RAMAL DE DISTRIBUIÇÃO DE ÁGUA - FORNECIMENTO E INSTALAÇÃO. AF_06/2022</t>
  </si>
  <si>
    <t>LUVA, CPVC, SOLDÁVEL, DN 35MM, INSTALADO EM RAMAL DE DISTRIBUIÇÃO DE ÁGUA - FORNECIMENTO E INSTALAÇÃO. AF_06/2022</t>
  </si>
  <si>
    <t>21,36</t>
  </si>
  <si>
    <t>LUVA DE CORRER, CPVC, SOLDÁVEL, DN 35MM, INSTALADO EM RAMAL DE DISTRIBUIÇÃO DE ÁGUA - FORNECIMENTO E INSTALAÇÃO. AF_06/2022</t>
  </si>
  <si>
    <t>30,79</t>
  </si>
  <si>
    <t>UNIÃO, CPVC, SOLDÁVEL, DN35MM, INSTALADO EM RAMAL DE DISTRIBUIÇÃO DE ÁGUA - FORNECIMENTO E INSTALAÇÃO. AF_06/2022</t>
  </si>
  <si>
    <t>44,30</t>
  </si>
  <si>
    <t>CONECTOR, CPVC, SOLDÁVEL, DN 35MM X 1 1/4 , INSTALADO EM RAMAL DE DISTRIBUIÇÃO DE ÁGUA - FORNECIMENTO E INSTALAÇÃO. AF_06/2022</t>
  </si>
  <si>
    <t>56,80</t>
  </si>
  <si>
    <t>BUCHA DE REDUÇÃO, CPVC, SOLDÁVEL, DN35MM X 28MM, INSTALADO EM RAMAL DE DISTRIBUIÇÃO DE ÁGUA - FORNECIMENTO E INSTALAÇÃO. AF_06/2022</t>
  </si>
  <si>
    <t>37,33</t>
  </si>
  <si>
    <t>TE, CPVC, SOLDÁVEL, DN 22MM, INSTALADO EM RAMAL DE DISTRIBUIÇÃO DE ÁGUA - FORNECIMENTO E INSTALAÇÃO. AF_06/2022</t>
  </si>
  <si>
    <t>15,76</t>
  </si>
  <si>
    <t>TÊ MISTURADOR, CPVC, SOLDÁVEL, DN 22MM, INSTALADO EM RAMAL DE DISTRIBUIÇÃO DE ÁGUA - FORNECIMENTO E INSTALAÇÃO. AF_06/2022</t>
  </si>
  <si>
    <t>20,24</t>
  </si>
  <si>
    <t>TÊ, CPVC, SOLDÁVEL, DN 28MM, INSTALADO EM RAMAL DE DISTRIBUIÇÃO DE ÁGUA - FORNECIMENTO E INSTALAÇÃO. AF_06/2022</t>
  </si>
  <si>
    <t>23,38</t>
  </si>
  <si>
    <t>TÊ, CPVC, SOLDÁVEL, DN35MM, INSTALADO EM RAMAL DE DISTRIBUIÇÃO DE ÁGUA - FORNECIMENTO E INSTALAÇÃO. AF_06/2022</t>
  </si>
  <si>
    <t>54,94</t>
  </si>
  <si>
    <t>TUBO, CPVC, SOLDÁVEL, DN 54MM, INSTALADO EM PRUMADA DE ÁGUA   FORNECIMENTO E INSTALAÇÃO. AF_06/2022</t>
  </si>
  <si>
    <t>93,31</t>
  </si>
  <si>
    <t>LUVA SIMPLES, PVC, SERIE NORMAL, ESGOTO PREDIAL, DN 75 MM, JUNTA ELÁSTICA, FORNECIDO E INSTALADO EM RAMAL DE DESCARGA OU RAMAL DE ESGOTO SANITÁRIO. AF_08/2022</t>
  </si>
  <si>
    <t>14,58</t>
  </si>
  <si>
    <t>LUVA DE CORRER, PVC, SERIE NORMAL, ESGOTO PREDIAL, DN 75 MM, JUNTA ELÁSTICA, FORNECIDO E INSTALADO EM RAMAL DE DESCARGA OU RAMAL DE ESGOTO SANITÁRIO. AF_08/2022</t>
  </si>
  <si>
    <t>24,71</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</si>
  <si>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</si>
  <si>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</si>
  <si>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</si>
  <si>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33,76</t>
  </si>
  <si>
    <t>JOELHO 45 GRAUS, CPVC, SOLDÁVEL, DN 35MM, INSTALADO EM PRUMADA DE ÁGUA - FORNECIMENTO E INSTALAÇÃO. AF_06/2022</t>
  </si>
  <si>
    <t>23,66</t>
  </si>
  <si>
    <t>JOELHO 90 GRAUS, CPVC, SOLDÁVEL, DN 42MM, INSTALADO EM PRUMADA DE ÁGUA   FORNECIMENTO E INSTALAÇÃO. AF_06/2022</t>
  </si>
  <si>
    <t>36,29</t>
  </si>
  <si>
    <t>TE, PVC, SERIE NORMAL, ESGOTO PREDIAL, DN 40 X 40 MM, JUNTA SOLDÁVEL, FORNECIDO E INSTALADO EM RAMAL DE DESCARGA OU RAMAL DE ESGOTO SANITÁRIO. AF_08/2022</t>
  </si>
  <si>
    <t>13,47</t>
  </si>
  <si>
    <t>JUNÇÃO SIMPLES, PVC, SERIE NORMAL, ESGOTO PREDIAL, DN 40 MM, JUNTA SOLDÁVEL, FORNECIDO E INSTALADO EM RAMAL DE DESCARGA OU RAMAL DE ESGOTO SANITÁRIO. AF_08/2022</t>
  </si>
  <si>
    <t>13,57</t>
  </si>
  <si>
    <t>TE, PVC, SERIE NORMAL, ESGOTO PREDIAL, DN 50 X 50 MM, JUNTA ELÁSTICA, FORNECIDO E INSTALADO EM RAMAL DE DESCARGA OU RAMAL DE ESGOTO SANITÁRIO. AF_08/2022</t>
  </si>
  <si>
    <t>22,66</t>
  </si>
  <si>
    <t>JUNÇÃO SIMPLES, PVC, SERIE NORMAL, ESGOTO PREDIAL, DN 50 X 50 MM, JUNTA ELÁSTICA, FORNECIDO E INSTALADO EM RAMAL DE DESCARGA OU RAMAL DE ESGOTO SANITÁRIO. AF_08/2022</t>
  </si>
  <si>
    <t>25,14</t>
  </si>
  <si>
    <t>TE, PVC, SERIE NORMAL, ESGOTO PREDIAL, DN 75 X 75 MM, JUNTA ELÁSTICA, FORNECIDO E INSTALADO EM RAMAL DE DESCARGA OU RAMAL DE ESGOTO SANITÁRIO. AF_08/2022</t>
  </si>
  <si>
    <t>37,14</t>
  </si>
  <si>
    <t>JOELHO 45 GRAUS, CPVC, SOLDÁVEL, DN 42MM, INSTALADO EM PRUMADA DE ÁGUA   FORNECIMENTO E INSTALAÇÃO. AF_06/2022</t>
  </si>
  <si>
    <t>35,87</t>
  </si>
  <si>
    <t>JOELHO 90 GRAUS, CPVC, SOLDÁVEL, DN 54MM, INSTALADO EM PRUMADA DE ÁGUA   FORNECIMENTO E INSTALAÇÃO. AF_06/2022</t>
  </si>
  <si>
    <t>80,45</t>
  </si>
  <si>
    <t>JOELHO 45 GRAUS, CPVC, SOLDÁVEL, DN 54MM, INSTALADO EM PRUMADA DE ÁGUA   FORNECIMENTO E INSTALAÇÃO. AF_06/2022</t>
  </si>
  <si>
    <t>67,94</t>
  </si>
  <si>
    <t>JOELHO 90 GRAUS, CPVC, SOLDÁVEL, DN 73MM, INSTALADO EM PRUMADA DE ÁGUA   FORNECIMENTO E INSTALAÇÃO. AF_06/2022</t>
  </si>
  <si>
    <t>162,45</t>
  </si>
  <si>
    <t>JOELHO 45 GRAUS, CPVC, SOLDÁVEL, DN 73MM, INSTALADO EM PRUMADA DE ÁGUA   FORNECIMENTO E INSTALAÇÃO. AF_06/2022</t>
  </si>
  <si>
    <t>156,79</t>
  </si>
  <si>
    <t>JOELHO 90 GRAUS, CPVC, SOLDÁVEL, DN 89MM, INSTALADO EM PRUMADA DE ÁGUA   FORNECIMENTO E INSTALAÇÃO. AF_06/2022</t>
  </si>
  <si>
    <t>191,30</t>
  </si>
  <si>
    <t>JOELHO 45 GRAUS, CPVC, SOLDÁVEL, DN 89MM, INSTALADO EM PRUMADA DE ÁGUA   FORNECIMENTO E INSTALAÇÃO. AF_06/2022</t>
  </si>
  <si>
    <t>226,52</t>
  </si>
  <si>
    <t>LUVA, CPVC, SOLDÁVEL, DN 35MM, INSTALADO EM PRUMADA DE ÁGUA   FORNECIMENTO E INSTALAÇÃO. AF_06/2022</t>
  </si>
  <si>
    <t>19,08</t>
  </si>
  <si>
    <t>JUNÇÃO SIMPLES, PVC, SERIE NORMAL, ESGOTO PREDIAL, DN 75 X 75 MM, JUNTA ELÁSTICA, FORNECIDO E INSTALADO EM RAMAL DE DESCARGA OU RAMAL DE ESGOTO SANITÁRIO. AF_08/2022</t>
  </si>
  <si>
    <t>39,34</t>
  </si>
  <si>
    <t>TE, PVC, SERIE NORMAL, ESGOTO PREDIAL, DN 100 X 100 MM, JUNTA ELÁSTICA, FORNECIDO E INSTALADO EM RAMAL DE DESCARGA OU RAMAL DE ESGOTO SANITÁRIO. AF_08/2022</t>
  </si>
  <si>
    <t>41,02</t>
  </si>
  <si>
    <t>JUNÇÃO SIMPLES, PVC, SERIE NORMAL, ESGOTO PREDIAL, DN 100 X 100 MM, JUNTA ELÁSTICA, FORNECIDO E INSTALADO EM RAMAL DE DESCARGA OU RAMAL DE ESGOTO SANITÁRIO. AF_08/2022</t>
  </si>
  <si>
    <t>49,52</t>
  </si>
  <si>
    <t>JOELHO 90 GRAUS, PVC, SERIE NORMAL, ESGOTO PREDIAL, DN 50 MM, JUNTA ELÁSTICA, FORNECIDO E INSTALADO EM PRUMADA DE ESGOTO SANITÁRIO OU VENTILAÇÃO. AF_08/2022</t>
  </si>
  <si>
    <t>9,27</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</si>
  <si>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</si>
  <si>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</si>
  <si>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</si>
  <si>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20,52</t>
  </si>
  <si>
    <t>JOELHO 90 GRAUS, PVC, SERIE NORMAL, ESGOTO PREDIAL, DN 75 MM, JUNTA ELÁSTICA, FORNECIDO E INSTALADO EM PRUMADA DE ESGOTO SANITÁRIO OU VENTILAÇÃO. AF_08/2022</t>
  </si>
  <si>
    <t>19,49</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</si>
  <si>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</si>
  <si>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</si>
  <si>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</si>
  <si>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59,30</t>
  </si>
  <si>
    <t>JOELHO 90 GRAUS, PVC, SERIE NORMAL, ESGOTO PREDIAL, DN 100 MM, JUNTA ELÁSTICA, FORNECIDO E INSTALADO EM PRUMADA DE ESGOTO SANITÁRIO OU VENTILAÇÃO. AF_08/2022</t>
  </si>
  <si>
    <t>26,81</t>
  </si>
  <si>
    <t>JOELHO 45 GRAUS, PVC, SERIE NORMAL, ESGOTO PREDIAL, DN 100 MM, JUNTA ELÁSTICA, FORNECIDO E INSTALADO EM PRUMADA DE ESGOTO SANITÁRIO OU VENTILAÇÃO. AF_08/2022</t>
  </si>
  <si>
    <t>27,70</t>
  </si>
  <si>
    <t>CURVA CURTA 90 GRAUS, PVC, SERIE NORMAL, ESGOTO PREDIAL, DN 100 MM, JUNTA ELÁSTICA, FORNECIDO E INSTALADO EM PRUMADA DE ESGOTO SANITÁRIO OU VENTILAÇÃO. AF_08/2022</t>
  </si>
  <si>
    <t>42,71</t>
  </si>
  <si>
    <t>CURVA LONGA 90 GRAUS, PVC, SERIE NORMAL, ESGOTO PREDIAL, DN 100 MM, JUNTA ELÁSTICA, FORNECIDO E INSTALADO EM PRUMADA DE ESGOTO SANITÁRIO OU VENTILAÇÃO. AF_08/2022</t>
  </si>
  <si>
    <t>79,77</t>
  </si>
  <si>
    <t>LUVA SIMPLES, PVC, SERIE NORMAL, ESGOTO PREDIAL, DN 50 MM, JUNTA ELÁSTICA, FORNECIDO E INSTALADO EM PRUMADA DE ESGOTO SANITÁRIO OU VENTILAÇÃO. AF_08/2022</t>
  </si>
  <si>
    <t>5,61</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</si>
  <si>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</si>
  <si>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</si>
  <si>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28,51</t>
  </si>
  <si>
    <t>UNIÃO, CPVC, SOLDÁVEL, DN35MM, INSTALADO EM PRUMADA DE ÁGUA   FORNECIMENTO E INSTALAÇÃO. AF_06/2022</t>
  </si>
  <si>
    <t>42,02</t>
  </si>
  <si>
    <t>LUVA SIMPLES, PVC, SERIE NORMAL, ESGOTO PREDIAL, DN 75 MM, JUNTA ELÁSTICA, FORNECIDO E INSTALADO EM PRUMADA DE ESGOTO SANITÁRIO OU VENTILAÇÃO. AF_08/2022</t>
  </si>
  <si>
    <t>13,40</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</si>
  <si>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</si>
  <si>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</si>
  <si>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</si>
  <si>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17,17</t>
  </si>
  <si>
    <t>LUVA, CPVC, SOLDÁVEL, DN 42MM, INSTALADO EM PRUMADA DE ÁGUA   FORNECIMENTO E INSTALAÇÃO. AF_06/2022</t>
  </si>
  <si>
    <t>25,12</t>
  </si>
  <si>
    <t>LUVA DE CORRER, PVC, SERIE NORMAL, ESGOTO PREDIAL, DN 100 MM, JUNTA ELÁSTICA, FORNECIDO E INSTALADO EM PRUMADA DE ESGOTO SANITÁRIO OU VENTILAÇÃO. AF_08/2022</t>
  </si>
  <si>
    <t>34,47</t>
  </si>
  <si>
    <t>LUVA DE CORRER, CPVC, SOLDÁVEL, DN 42MM, INSTALADO EM PRUMADA DE ÁGUA   FORNECIMENTO E INSTALAÇÃO. AF_06/2022</t>
  </si>
  <si>
    <t>TE, PVC, SERIE NORMAL, ESGOTO PREDIAL, DN 50 X 50 MM, JUNTA ELÁSTICA, FORNECIDO E INSTALADO EM PRUMADA DE ESGOTO SANITÁRIO OU VENTILAÇÃO. AF_08/2022</t>
  </si>
  <si>
    <t>16,76</t>
  </si>
  <si>
    <t>LUVA DE TRANSIÇÃO, CPVC, SOLDÁVEL, DN42MM X 1.1/2 , INSTALADO EM PRUMADA DE ÁGUA   FORNECIMENTO E INSTALAÇÃO. AF_06/2022</t>
  </si>
  <si>
    <t>131,12</t>
  </si>
  <si>
    <t>JUNÇÃO SIMPLES, PVC, SERIE NORMAL, ESGOTO PREDIAL, DN 50 X 50 MM, JUNTA ELÁSTICA, FORNECIDO E INSTALADO EM PRUMADA DE ESGOTO SANITÁRIO OU VENTILAÇÃO. AF_08/2022</t>
  </si>
  <si>
    <t>19,24</t>
  </si>
  <si>
    <t>UNIÃO, CPVC, SOLDÁVEL, DN42MM, INSTALADO EM PRUMADA DE ÁGUA   FORNECIMENTO E INSTALAÇÃO. AF_06/2022</t>
  </si>
  <si>
    <t>61,60</t>
  </si>
  <si>
    <t>TE, PVC, SERIE NORMAL, ESGOTO PREDIAL, DN 75 X 75 MM, JUNTA ELÁSTICA, FORNECIDO E INSTALADO EM PRUMADA DE ESGOTO SANITÁRIO OU VENTILAÇÃO. AF_08/2022</t>
  </si>
  <si>
    <t>34,89</t>
  </si>
  <si>
    <t>JUNÇÃO SIMPLES, PVC, SERIE NORMAL, ESGOTO PREDIAL, DN 75 X 75 MM, JUNTA ELÁSTICA, FORNECIDO E INSTALADO EM PRUMADA DE ESGOTO SANITÁRIO OU VENTILAÇÃO. AF_08/2022</t>
  </si>
  <si>
    <t>37,09</t>
  </si>
  <si>
    <t>CONECTOR, CPVC, SOLDÁVEL, DN 42MM X 1.1/2 , INSTALADO EM PRUMADA DE ÁGUA   FORNECIMENTO E INSTALAÇÃO. AF_06/2022</t>
  </si>
  <si>
    <t>66,10</t>
  </si>
  <si>
    <t>BUCHA DE REDUÇÃO, CPVC, SOLDÁVEL, DN 42MM X 22MM, INSTALADO EM RAMAL DE DISTRIBUIÇÃO DE ÁGUA - FORNECIMENTO E INSTALAÇÃO. AF_06/2022</t>
  </si>
  <si>
    <t>41,78</t>
  </si>
  <si>
    <t>TE, PVC, SERIE NORMAL, ESGOTO PREDIAL, DN 100 X 100 MM, JUNTA ELÁSTICA, FORNECIDO E INSTALADO EM PRUMADA DE ESGOTO SANITÁRIO OU VENTILAÇÃO. AF_08/2022</t>
  </si>
  <si>
    <t>42,43</t>
  </si>
  <si>
    <t>JUNÇÃO SIMPLES, PVC, SERIE NORMAL, ESGOTO PREDIAL, DN 100 X 100 MM, JUNTA ELÁSTICA, FORNECIDO E INSTALADO EM PRUMADA DE ESGOTO SANITÁRIO OU VENTILAÇÃO. AF_08/2022</t>
  </si>
  <si>
    <t>50,93</t>
  </si>
  <si>
    <t>LUVA, CPVC, SOLDÁVEL, DN 54MM, INSTALADO EM PRUMADA DE ÁGUA   FORNECIMENTO E INSTALAÇÃO. AF_06/2022</t>
  </si>
  <si>
    <t>44,03</t>
  </si>
  <si>
    <t>LUVA DE TRANSIÇÃO, CPVC, SOLDÁVEL, DN 54MM X 2 , INSTALADO EM PRUMADA DE ÁGUA   FORNECIMENTO E INSTALAÇÃO. AF_06/2022</t>
  </si>
  <si>
    <t>206,52</t>
  </si>
  <si>
    <t>UNIÃO, CPVC, SOLDÁVEL, DN 54MM, INSTALADO EM PRUMADA DE ÁGUA   FORNECIMENTO E INSTALAÇÃO. AF_06/2022</t>
  </si>
  <si>
    <t>137,78</t>
  </si>
  <si>
    <t>LUVA, CPVC, SOLDÁVEL, DN 73MM, INSTALADO EM PRUMADA DE ÁGUA   FORNECIMENTO E INSTALAÇÃO. AF_06/2022</t>
  </si>
  <si>
    <t>157,62</t>
  </si>
  <si>
    <t>UNIÃO, CPVC, SOLDÁVEL, DN 73MM, INSTALADO EM PRUMADA DE ÁGUA   FORNECIMENTO E INSTALAÇÃO. AF_06/2022</t>
  </si>
  <si>
    <t>179,08</t>
  </si>
  <si>
    <t>LUVA, CPVC, SOLDÁVEL, DN 89MM, INSTALADO EM PRUMADA DE ÁGUA   FORNECIMENTO E INSTALAÇÃO. AF_06/2022</t>
  </si>
  <si>
    <t>185,02</t>
  </si>
  <si>
    <t>UNIÃO, CPVC, SOLDÁVEL, DN 89MM, INSTALADO EM PRUMADA DE ÁGUA   FORNECIMENTO E INSTALAÇÃO. AF_06/2022</t>
  </si>
  <si>
    <t>272,08</t>
  </si>
  <si>
    <t>TÊ, CPVC, SOLDÁVEL, DN 35MM, INSTALADO EM PRUMADA DE ÁGUA   FORNECIMENTO E INSTALAÇÃO. AF_06/2022</t>
  </si>
  <si>
    <t>50,39</t>
  </si>
  <si>
    <t>TE, CPVC, SOLDÁVEL, DN  42MM, INSTALADO EM PRUMADA DE ÁGUA   FORNECIMENTO E INSTALAÇÃO. AF_06/2022</t>
  </si>
  <si>
    <t>63,64</t>
  </si>
  <si>
    <t>TÊ, CPVC, SOLDÁVEL, DN 54 MM, INSTALADO EM PRUMADA DE ÁGUA   FORNECIMENTO E INSTALAÇÃO. AF_06/2022</t>
  </si>
  <si>
    <t>TÊ, CPVC, SOLDÁVEL, DN 73MM, INSTALADO EM PRUMADA DE ÁGUA   FORNECIMENTO E INSTALAÇÃO. AF_06/2022</t>
  </si>
  <si>
    <t>218,42</t>
  </si>
  <si>
    <t>TÊ, CPVC, SOLDÁVEL, DN 89MM, INSTALADO EM PRUMADA DE ÁGUA   FORNECIMENTO E INSTALAÇÃO. AF_06/2022</t>
  </si>
  <si>
    <t>259,76</t>
  </si>
  <si>
    <t>JOELHO 90 GRAUS, PVC, SERIE NORMAL, ESGOTO PREDIAL, DN 100 MM, JUNTA ELÁSTICA, FORNECIDO E INSTALADO EM SUBCOLETOR AÉREO DE ESGOTO SANITÁRIO. AF_08/2022</t>
  </si>
  <si>
    <t>29,39</t>
  </si>
  <si>
    <t>JOELHO 45 GRAUS, PVC, SERIE NORMAL, ESGOTO PREDIAL, DN 100 MM, JUNTA ELÁSTICA, FORNECIDO E INSTALADO EM SUBCOLETOR AÉREO DE ESGOTO SANITÁRIO. AF_08/2022</t>
  </si>
  <si>
    <t>30,28</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</si>
  <si>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</si>
  <si>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</si>
  <si>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82,35</t>
  </si>
  <si>
    <t>JOELHO 90 GRAUS, PVC, SERIE NORMAL, ESGOTO PREDIAL, DN 150 MM, JUNTA ELÁSTICA, FORNECIDO E INSTALADO EM SUBCOLETOR AÉREO DE ESGOTO SANITÁRIO. AF_08/2022</t>
  </si>
  <si>
    <t>104,37</t>
  </si>
  <si>
    <t>JOELHO 45 GRAUS, PVC, SERIE NORMAL, ESGOTO PREDIAL, DN 150 MM, JUNTA ELÁSTICA, FORNECIDO E INSTALADO EM SUBCOLETOR AÉREO DE ESGOTO SANITÁRIO. AF_08/2022</t>
  </si>
  <si>
    <t>109,89</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</si>
  <si>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</si>
  <si>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</si>
  <si>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36,18</t>
  </si>
  <si>
    <t>TE, PVC, SERIE NORMAL, ESGOTO PREDIAL, DN 100 X 100 MM, JUNTA ELÁSTICA, FORNECIDO E INSTALADO EM SUBCOLETOR AÉREO DE ESGOTO SANITÁRIO. AF_08/2022</t>
  </si>
  <si>
    <t>45,86</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</si>
  <si>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</si>
  <si>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</si>
  <si>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</si>
  <si>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7,44</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</si>
  <si>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</si>
  <si>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</si>
  <si>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</si>
  <si>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26,62</t>
  </si>
  <si>
    <t>LUVA SOLDÁVEL E COM BUCHA DE LATÃO, PVC, SOLDÁVEL, DN 32MM X 1 , INSTALADO EM PRUMADA DE ÁGUA   FORNECIMENTO E INSTALAÇÃO. AF_06/2022</t>
  </si>
  <si>
    <t>24,05</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</si>
  <si>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</si>
  <si>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</si>
  <si>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22,48</t>
  </si>
  <si>
    <t>COTOVELO EM COBRE, DN 22 MM, 90 GRAUS, SEM ANEL DE SOLDA, INSTALADO EM PRUMADA DE HIDRÁULICA PREDIAL - FORNECIMENTO E INSTALAÇÃO. AF_04/2022</t>
  </si>
  <si>
    <t>16,72</t>
  </si>
  <si>
    <t>COTOVELO EM COBRE, DN 28 MM, 90 GRAUS, SEM ANEL DE SOLDA, INSTALADO EM PRUMADA DE HIDRÁULICA PREDIAL - FORNECIMENTO E INSTALAÇÃO. AF_04/2022</t>
  </si>
  <si>
    <t>26,53</t>
  </si>
  <si>
    <t>COTOVELO EM COBRE, DN 35 MM, 90 GRAUS, SEM ANEL DE SOLDA, INSTALADO EM PRUMADA DE HIDRÁULICA PREDIAL - FORNECIMENTO E INSTALAÇÃO. AF_04/2022</t>
  </si>
  <si>
    <t>47,39</t>
  </si>
  <si>
    <t>COTOVELO EM COBRE, DN 42 MM, 90 GRAUS, SEM ANEL DE SOLDA, INSTALADO EM PRUMADA DE HIDRÁULICA PREDIAL - FORNECIMENTO E INSTALAÇÃO. AF_04/2022</t>
  </si>
  <si>
    <t>72,07</t>
  </si>
  <si>
    <t>COTOVELO EM COBRE, DN 54 MM, 90 GRAUS, SEM ANEL DE SOLDA, INSTALADO EM PRUMADA DE HIDRÁULICA PREDIAL - FORNECIMENTO E INSTALAÇÃO. AF_04/2022</t>
  </si>
  <si>
    <t>111,95</t>
  </si>
  <si>
    <t>COTOVELO EM COBRE, DN 66 MM, 90 GRAUS, SEM ANEL DE SOLDA, INSTALADO EM PRUMADA DE HIDRÁULICA PREDIAL - FORNECIMENTO E INSTALAÇÃO. AF_04/2022</t>
  </si>
  <si>
    <t>349,43</t>
  </si>
  <si>
    <t>LUVA EM COBRE, DN 22 MM, SEM ANEL DE SOLDA, INSTALADO EM PRUMADA DE HIDRÁULICA PREDIAL - FORNECIMENTO E INSTALAÇÃO. AF_04/2022</t>
  </si>
  <si>
    <t>LUVA EM COBRE, DN 28 MM, SEM ANEL DE SOLDA, INSTALADO EM PRUMADA DE HIDRÁULICA PREDIAL - FORNECIMENTO E INSTALAÇÃO. AF_04/2022</t>
  </si>
  <si>
    <t>16,13</t>
  </si>
  <si>
    <t>LUVA EM COBRE, DN 35 MM, SEM ANEL DE SOLDA, INSTALADO EM PRUMADA DE HIDRÁULICA PREDIAL - FORNECIMENTO E INSTALAÇÃO. AF_04/2022</t>
  </si>
  <si>
    <t>LUVA EM COBRE, DN 42 MM, SEM ANEL DE SOLDA, INSTALADO EM PRUMADA DE HIDRÁULICA PREDIAL - FORNECIMENTO E INSTALAÇÃO. AF_04/2022</t>
  </si>
  <si>
    <t>40,77</t>
  </si>
  <si>
    <t>LUVA EM COBRE, DN 54 MM, SEM ANEL DE SOLDA, INSTALADO EM PRUMADA DE HIDRÁULICA PREDIAL - FORNECIMENTO E INSTALAÇÃO. AF_04/2022</t>
  </si>
  <si>
    <t>63,45</t>
  </si>
  <si>
    <t>LUVA EM COBRE, DN 66 MM, SEM ANEL DE SOLDA, INSTALADO EM PRUMADA DE HIDRÁULICA PREDIAL - FORNECIMENTO E INSTALAÇÃO. AF_04/2022</t>
  </si>
  <si>
    <t>179,76</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</si>
  <si>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</si>
  <si>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</si>
  <si>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</si>
  <si>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67,39</t>
  </si>
  <si>
    <t>TE EM COBRE, DN 42 MM, SEM ANEL DE SOLDA, INSTALADO EM PRUMADA DE HIDRÁULICA PREDIAL - FORNECIMENTO E INSTALAÇÃO. AF_04/2022</t>
  </si>
  <si>
    <t>89,17</t>
  </si>
  <si>
    <t>TE EM COBRE, DN 54 MM, SEM ANEL DE SOLDA, INSTALADO EM PRUMADA DE HIDRÁULICA PREDIAL - FORNECIMENTO E INSTALAÇÃO. AF_04/2022</t>
  </si>
  <si>
    <t>164,44</t>
  </si>
  <si>
    <t>TE EM COBRE, DN 66 MM, SEM ANEL DE SOLDA, INSTALADO EM PRUMADA DE HIDRÁULICA PREDIAL - FORNECIMENTO E INSTALAÇÃO. AF_04/2022</t>
  </si>
  <si>
    <t>429,49</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</si>
  <si>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</si>
  <si>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</si>
  <si>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20,33</t>
  </si>
  <si>
    <t>COTOVELO EM COBRE, DN 28 MM, 90 GRAUS, SEM ANEL DE SOLDA, INSTALADO EM RAMAL DE DISTRIBUIÇÃO DE HIDRÁULICA PREDIAL - FORNECIMENTO E INSTALAÇÃO. AF_04/2022</t>
  </si>
  <si>
    <t>29,88</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</si>
  <si>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</si>
  <si>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</si>
  <si>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11,87</t>
  </si>
  <si>
    <t>LUVA EM COBRE, DN 28 MM, SEM ANEL DE SOLDA, INSTALADO EM RAMAL DE DISTRIBUIÇÃO DE HIDRÁULICA PREDIAL - FORNECIMENTO E INSTALAÇÃO. AF_04/2022</t>
  </si>
  <si>
    <t>18,37</t>
  </si>
  <si>
    <t>TE EM COBRE, DN 15 MM, SEM ANEL DE SOLDA, INSTALADO EM RAMAL DE DISTRIBUIÇÃO DE HIDRÁULICA PREDIAL - FORNECIMENTO E INSTALAÇÃO. AF_04/2022</t>
  </si>
  <si>
    <t>16,82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</si>
  <si>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</si>
  <si>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</si>
  <si>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38,15</t>
  </si>
  <si>
    <t>COTOVELO EM COBRE, DN 15 MM, 90 GRAUS, SEM ANEL DE SOLDA, INSTALADO EM RAMAL E SUB-RAMAL DE HIDRÁULICA PREDIAL - FORNECIMENTO E INSTALAÇÃO. AF_04/2022</t>
  </si>
  <si>
    <t>12,59</t>
  </si>
  <si>
    <t>COTOVELO EM COBRE, DN 22 MM, 90 GRAUS, SEM ANEL DE SOLDA, INSTALADO EM RAMAL E SUB-RAMAL DE HIDRÁULICA PREDIAL - FORNECIMENTO E INSTALAÇÃO. AF_04/2022</t>
  </si>
  <si>
    <t>23,02</t>
  </si>
  <si>
    <t>COTOVELO EM COBRE, DN 28 MM, 90 GRAUS, SEM ANEL DE SOLDA, INSTALADO EM RAMAL E SUB-RAMAL DE HIDRÁULICA PREDIAL - FORNECIMENTO E INSTALAÇÃO. AF_04/2022</t>
  </si>
  <si>
    <t>34,65</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</si>
  <si>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</si>
  <si>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</si>
  <si>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13,67</t>
  </si>
  <si>
    <t>LUVA EM COBRE, DN 28 MM, SEM ANEL DE SOLDA, INSTALADO EM RAMAL E SUB-RAMAL DE HIDRÁULICA PREDIAL - FORNECIMENTO E INSTALAÇÃO. AF_04/2022</t>
  </si>
  <si>
    <t>21,58</t>
  </si>
  <si>
    <t>TE EM COBRE, DN 15 MM, SEM ANEL DE SOLDA, INSTALADO EM RAMAL E SUB-RAMAL DE HIDRÁULICA PREDIAL - FORNECIMENTO E INSTALAÇÃO. AF_04/2022</t>
  </si>
  <si>
    <t>17,11</t>
  </si>
  <si>
    <t>TE EM COBRE, DN 22 MM, SEM ANEL DE SOLDA, INSTALADO EM RAMAL E SUB-RAMAL DE HIDRÁULICA PREDIAL - FORNECIMENTO E INSTALAÇÃO. AF_04/2022</t>
  </si>
  <si>
    <t>30,41</t>
  </si>
  <si>
    <t>TE EM COBRE, DN 28 MM, SEM ANEL DE SOLDA, INSTALADO EM RAMAL E SUB-RAMAL DE HIDRÁULICA PREDIAL - FORNECIMENTO E INSTALAÇÃO. AF_04/2022</t>
  </si>
  <si>
    <t>44,54</t>
  </si>
  <si>
    <t>NIPLE, EM FERRO GALVANIZADO, DN 50 (2"), CONEXÃO ROSQUEADA, INSTALADO EM PRUMADAS - FORNECIMENTO E INSTALAÇÃO. AF_10/2020</t>
  </si>
  <si>
    <t>63,29</t>
  </si>
  <si>
    <t>LUVA, EM FERRO GALVANIZADO, DN 50 (2"), CONEXÃO ROSQUEADA, INSTALADO EM PRUMADAS - FORNECIMENTO E INSTALAÇÃO. AF_10/2020</t>
  </si>
  <si>
    <t>63,26</t>
  </si>
  <si>
    <t>NIPLE, EM FERRO GALVANIZADO, DN 65 (2 1/2"), CONEXÃO ROSQUEADA, INSTALADO EM PRUMADAS - FORNECIMENTO E INSTALAÇÃO. AF_10/2020</t>
  </si>
  <si>
    <t>84,49</t>
  </si>
  <si>
    <t>LUVA, EM FERRO GALVANIZADO, DN 65 (2 1/2"), CONEXÃO ROSQUEADA, INSTALADO EM PRUMADAS - FORNECIMENTO E INSTALAÇÃO. AF_10/2020</t>
  </si>
  <si>
    <t>94,76</t>
  </si>
  <si>
    <t>NIPLE, EM FERRO GALVANIZADO, DN 80 (3"), CONEXÃO ROSQUEADA, INSTALADO EM PRUMADAS - FORNECIMENTO E INSTALAÇÃO. AF_10/2020</t>
  </si>
  <si>
    <t>120,69</t>
  </si>
  <si>
    <t>LUVA, EM FERRO GALVANIZADO, DN 80 (3"), CONEXÃO ROSQUEADA, INSTALADO EM PRUMADAS - FORNECIMENTO E INSTALAÇÃO. AF_10/2020</t>
  </si>
  <si>
    <t>129,83</t>
  </si>
  <si>
    <t>JOELHO 45 GRAUS, EM FERRO GALVANIZADO, DN 50 (2"), CONEXÃO ROSQUEADA, INSTALADO EM PRUMADAS - FORNECIMENTO E INSTALAÇÃO. AF_10/2020</t>
  </si>
  <si>
    <t>94,07</t>
  </si>
  <si>
    <t>JOELHO 90 GRAUS, EM FERRO GALVANIZADO, DN 50 (2"), CONEXÃO ROSQUEADA, INSTALADO EM PRUMADAS - FORNECIMENTO E INSTALAÇÃO. AF_10/2020</t>
  </si>
  <si>
    <t>91,79</t>
  </si>
  <si>
    <t>JOELHO 45 GRAUS, EM FERRO GALVANIZADO, DN 65 (2 1/2"), CONEXÃO ROSQUEADA, INSTALADO EM PRUMADAS - FORNECIMENTO E INSTALAÇÃO. AF_10/2020</t>
  </si>
  <si>
    <t>146,49</t>
  </si>
  <si>
    <t>JOELHO 90 GRAUS, EM FERRO GALVANIZADO, DN 65 (2 1/2"), CONEXÃO ROSQUEADA, INSTALADO EM PRUMADAS - FORNECIMENTO E INSTALAÇÃO. AF_10/2020</t>
  </si>
  <si>
    <t>136,44</t>
  </si>
  <si>
    <t>JOELHO 45 GRAUS, EM FERRO GALVANIZADO, DN 80 (3"), CONEXÃO ROSQUEADA, INSTALADO EM PRUMADAS - FORNECIMENTO E INSTALAÇÃO. AF_10/2020</t>
  </si>
  <si>
    <t>196,81</t>
  </si>
  <si>
    <t>JOELHO 90 GRAUS, EM FERRO GALVANIZADO, DN 80 (3"), CONEXÃO ROSQUEADA, INSTALADO EM PRUMADAS - FORNECIMENTO E INSTALAÇÃO. AF_10/2020</t>
  </si>
  <si>
    <t>177,44</t>
  </si>
  <si>
    <t>TÊ, EM FERRO GALVANIZADO, DN 50 (2"), CONEXÃO ROSQUEADA, INSTALADO EM PRUMADAS - FORNECIMENTO E INSTALAÇÃO. AF_10/2020</t>
  </si>
  <si>
    <t>122,35</t>
  </si>
  <si>
    <t>TÊ, EM FERRO GALVANIZADO, DN 65 (2 1/2"), CONEXÃO ROSQUEADA, INSTALADO EM PRUMADAS - FORNECIMENTO E INSTALAÇÃO. AF_10/2020</t>
  </si>
  <si>
    <t>186,97</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</si>
  <si>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</si>
  <si>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</si>
  <si>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32,79</t>
  </si>
  <si>
    <t>LUVA, EM FERRO GALVANIZADO, DN 25 (1"), CONEXÃO ROSQUEADA, INSTALADO EM REDE DE ALIMENTAÇÃO PARA HIDRANTE - FORNECIMENTO E INSTALAÇÃO. AF_10/2020</t>
  </si>
  <si>
    <t>34,64</t>
  </si>
  <si>
    <t>NIPLE, EM FERRO GALVANIZADO, DN 32 (1 1/4"), CONEXÃO ROSQUEADA, INSTALADO EM REDE DE ALIMENTAÇÃO PARA HIDRANTE - FORNECIMENTO E INSTALAÇÃO. AF_10/2020</t>
  </si>
  <si>
    <t>40,18</t>
  </si>
  <si>
    <t>LUVA, EM FERRO GALVANIZADO, DN 32 (1 1/4"), CONEXÃO ROSQUEADA, INSTALADO EM REDE DE ALIMENTAÇÃO PARA HIDRANTE - FORNECIMENTO E INSTALAÇÃO. AF_10/2020</t>
  </si>
  <si>
    <t>41,90</t>
  </si>
  <si>
    <t>NIPLE, EM FERRO GALVANIZADO, DN 40 (1 1/2"), CONEXÃO ROSQUEADA, INSTALADO EM REDE DE ALIMENTAÇÃO PARA HIDRANTE - FORNECIMENTO E INSTALAÇÃO. AF_10/2020</t>
  </si>
  <si>
    <t>47,93</t>
  </si>
  <si>
    <t>LUVA, EM FERRO GALVANIZADO, DN 40 (1 1/2"), CONEXÃO ROSQUEADA, INSTALADO EM REDE DE ALIMENTAÇÃO PARA HIDRANTE - FORNECIMENTO E INSTALAÇÃO. AF_10/2020</t>
  </si>
  <si>
    <t>48,26</t>
  </si>
  <si>
    <t>NIPLE, EM FERRO GALVANIZADO, DN 50 (2"), CONEXÃO ROSQUEADA, INSTALADO EM REDE DE ALIMENTAÇÃO PARA HIDRANTE - FORNECIMENTO E INSTALAÇÃO. AF_10/2020</t>
  </si>
  <si>
    <t>63,24</t>
  </si>
  <si>
    <t>LUVA, EM FERRO GALVANIZADO, DN 50 (2"), CONEXÃO ROSQUEADA, INSTALADO EM REDE DE ALIMENTAÇÃO PARA HIDRANTE - FORNECIMENTO E INSTALAÇÃO. AF_10/2020</t>
  </si>
  <si>
    <t>63,21</t>
  </si>
  <si>
    <t>NIPLE, EM FERRO GALVANIZADO, DN 65 (2 1/2"), CONEXÃO ROSQUEADA, INSTALADO EM REDE DE ALIMENTAÇÃO PARA HIDRANTE - FORNECIMENTO E INSTALAÇÃO. AF_10/2020</t>
  </si>
  <si>
    <t>85,94</t>
  </si>
  <si>
    <t>LUVA, EM FERRO GALVANIZADO, DN 65 (2 1/2"), CONEXÃO ROSQUEADA, INSTALADO EM REDE DE ALIMENTAÇÃO PARA HIDRANTE - FORNECIMENTO E INSTALAÇÃO. AF_10/2020</t>
  </si>
  <si>
    <t>96,21</t>
  </si>
  <si>
    <t>NIPLE, EM FERRO GALVANIZADO, DN 80 (3"), CONEXÃO ROSQUEADA, INSTALADO EM REDE DE ALIMENTAÇÃO PARA HIDRANTE - FORNECIMENTO E INSTALAÇÃO. AF_10/2020</t>
  </si>
  <si>
    <t>123,68</t>
  </si>
  <si>
    <t>LUVA, EM FERRO GALVANIZADO, DN 80 (3"), CONEXÃO ROSQUEADA, INSTALADO EM REDE DE ALIMENTAÇÃO PARA HIDRANTE - FORNECIMENTO E INSTALAÇÃO. AF_10/2020</t>
  </si>
  <si>
    <t>132,82</t>
  </si>
  <si>
    <t>JOELHO 45 GRAUS, EM FERRO GALVANIZADO, DN 25 (1"), CONEXÃO ROSQUEADA, INSTALADO EM REDE DE ALIMENTAÇÃO PARA HIDRANTE - FORNECIMENTO E INSTALAÇÃO. AF_10/2020</t>
  </si>
  <si>
    <t>49,74</t>
  </si>
  <si>
    <t>JOELHO 90 GRAUS, EM FERRO GALVANIZADO, DN 25 (1"), CONEXÃO ROSQUEADA, INSTALADO EM REDE DE ALIMENTAÇÃO PARA HIDRANTE - FORNECIMENTO E INSTALAÇÃO. AF_10/2020</t>
  </si>
  <si>
    <t>47,29</t>
  </si>
  <si>
    <t>JOELHO 45 GRAUS, EM FERRO GALVANIZADO, DN 32 (1 1/4"), CONEXÃO ROSQUEADA, INSTALADO EM REDE DE ALIMENTAÇÃO PARA HIDRANTE - FORNECIMENTO E INSTALAÇÃO. AF_10/2020</t>
  </si>
  <si>
    <t>63,83</t>
  </si>
  <si>
    <t>JOELHO 90 GRAUS, EM FERRO GALVANIZADO, DN 32 (1 1/4"), CONEXÃO ROSQUEADA, INSTALADO EM REDE DE ALIMENTAÇÃO PARA HIDRANTE - FORNECIMENTO E INSTALAÇÃO. AF_10/2020</t>
  </si>
  <si>
    <t>58,95</t>
  </si>
  <si>
    <t>JOELHO 45 GRAUS, EM FERRO GALVANIZADO, DN 40 (1 1/2"), CONEXÃO ROSQUEADA, INSTALADO EM REDE DE ALIMENTAÇÃO PARA HIDRANTE - FORNECIMENTO E INSTALAÇÃO. AF_10/2020</t>
  </si>
  <si>
    <t>73,58</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</si>
  <si>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</si>
  <si>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</si>
  <si>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93,99</t>
  </si>
  <si>
    <t>JOELHO 90 GRAUS, EM FERRO GALVANIZADO, DN 50 (2"), CONEXÃO ROSQUEADA, INSTALADO EM REDE DE ALIMENTAÇÃO PARA HIDRANTE - FORNECIMENTO E INSTALAÇÃO. AF_10/2020</t>
  </si>
  <si>
    <t>91,71</t>
  </si>
  <si>
    <t>JOELHO 45 GRAUS, EM FERRO GALVANIZADO, DN 65 (2 1/2"), CONEXÃO ROSQUEADA, INSTALADO EM REDE DE ALIMENTAÇÃO PARA HIDRANTE - FORNECIMENTO E INSTALAÇÃO. AF_10/2020</t>
  </si>
  <si>
    <t>148,71</t>
  </si>
  <si>
    <t>JOELHO 90 GRAUS, EM FERRO GALVANIZADO, DN 65 (2 1/2"), CONEXÃO ROSQUEADA, INSTALADO EM REDE DE ALIMENTAÇÃO PARA HIDRANTE - FORNECIMENTO E INSTALAÇÃO. AF_10/2020</t>
  </si>
  <si>
    <t>138,66</t>
  </si>
  <si>
    <t>JOELHO 45 GRAUS, EM FERRO GALVANIZADO, CONEXÃO ROSQUEADA, DN 80 (3"), INSTALADO EM REDE DE ALIMENTAÇÃO PARA HIDRANTE - FORNECIMENTO E INSTALAÇÃO. AF_10/2020</t>
  </si>
  <si>
    <t>201,30</t>
  </si>
  <si>
    <t>JOELHO 90 GRAUS, EM FERRO GALVANIZADO, CONEXÃO ROSQUEADA, DN 80 (3"), INSTALADO EM REDE DE ALIMENTAÇÃO PARA HIDRANTE - FORNECIMENTO E INSTALAÇÃO. AF_10/2020</t>
  </si>
  <si>
    <t>181,93</t>
  </si>
  <si>
    <t>TÊ, EM FERRO GALVANIZADO, CONEXÃO ROSQUEADA, DN 25 (1"), INSTALADO EM REDE DE ALIMENTAÇÃO PARA HIDRANTE - FORNECIMENTO E INSTALAÇÃO. AF_10/2020</t>
  </si>
  <si>
    <t>63,97</t>
  </si>
  <si>
    <t>TÊ, EM FERRO GALVANIZADO, CONEXÃO ROSQUEADA, DN 32 (1 1/4"), INSTALADO EM REDE DE ALIMENTAÇÃO PARA HIDRANTE - FORNECIMENTO E INSTALAÇÃO. AF_10/2020</t>
  </si>
  <si>
    <t>79,21</t>
  </si>
  <si>
    <t>TÊ, EM FERRO GALVANIZADO, CONEXÃO ROSQUEADA, DN 40 (1 1/2"), INSTALADO EM REDE DE ALIMENTAÇÃO PARA HIDRANTE - FORNECIMENTO E INSTALAÇÃO. AF_10/2020</t>
  </si>
  <si>
    <t>92,32</t>
  </si>
  <si>
    <t>TÊ, EM FERRO GALVANIZADO, CONEXÃO ROSQUEADA, DN 50 (2"), INSTALADO EM REDE DE ALIMENTAÇÃO PARA HIDRANTE - FORNECIMENTO E INSTALAÇÃO. AF_10/2020</t>
  </si>
  <si>
    <t>122,21</t>
  </si>
  <si>
    <t>TÊ, EM FERRO GALVANIZADO, CONEXÃO ROSQUEADA, DN 65 (2 1/2"), INSTALADO EM REDE DE ALIMENTAÇÃO PARA HIDRANTE - FORNECIMENTO E INSTALAÇÃO. AF_10/2020</t>
  </si>
  <si>
    <t>189,88</t>
  </si>
  <si>
    <t>TÊ, EM FERRO GALVANIZADO, CONEXÃO ROSQUEADA, DN 80 (3"), INSTALADO EM REDE DE ALIMENTAÇÃO PARA HIDRANTE - FORNECIMENTO E INSTALAÇÃO. AF_10/2020</t>
  </si>
  <si>
    <t>240,71</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</si>
  <si>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</si>
  <si>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</si>
  <si>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</si>
  <si>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</si>
  <si>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32,71</t>
  </si>
  <si>
    <t>NIPLE, EM FERRO GALVANIZADO, CONEXÃO ROSQUEADA, DN 40 (1 1/2"), INSTALADO EM REDE DE ALIMENTAÇÃO PARA SPRINKLER - FORNECIMENTO E INSTALAÇÃO. AF_10/2020</t>
  </si>
  <si>
    <t>37,46</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</si>
  <si>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</si>
  <si>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</si>
  <si>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51,18</t>
  </si>
  <si>
    <t>LUVA, EM FERRO GALVANIZADO, CONEXÃO ROSQUEADA, DN 50 (2"), INSTALADO EM REDE DE ALIMENTAÇÃO PARA SPRINKLER - FORNECIMENTO E INSTALAÇÃO. AF_10/2020</t>
  </si>
  <si>
    <t>51,15</t>
  </si>
  <si>
    <t>NIPLE, EM FERRO GALVANIZADO, CONEXÃO ROSQUEADA, DN 65 (2 1/2"), INSTALADO EM REDE DE ALIMENTAÇÃO PARA SPRINKLER - FORNECIMENTO E INSTALAÇÃO. AF_10/2020</t>
  </si>
  <si>
    <t>71,48</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</si>
  <si>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</si>
  <si>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</si>
  <si>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106,88</t>
  </si>
  <si>
    <t>LUVA, EM FERRO GALVANIZADO, CONEXÃO ROSQUEADA, DN 80 (3"), INSTALADO EM REDE DE ALIMENTAÇÃO PARA SPRINKLER - FORNECIMENTO E INSTALAÇÃO. AF_10/2020</t>
  </si>
  <si>
    <t>116,02</t>
  </si>
  <si>
    <t>JOELHO 45 GRAUS, EM FERRO GALVANIZADO, CONEXÃO ROSQUEADA, DN 25 (1"), INSTALADO EM REDE DE ALIMENTAÇÃO PARA SPRINKLER - FORNECIMENTO E INSTALAÇÃO. AF_10/2020</t>
  </si>
  <si>
    <t>37,60</t>
  </si>
  <si>
    <t>JOELHO 90 GRAUS, EM FERRO GALVANIZADO, CONEXÃO ROSQUEADA, DN 25 (1"), INSTALADO EM REDE DE ALIMENTAÇÃO PARA SPRINKLER - FORNECIMENTO E INSTALAÇÃO. AF_10/2020</t>
  </si>
  <si>
    <t>35,15</t>
  </si>
  <si>
    <t>JOELHO 45 GRAUS, EM FERRO GALVANIZADO, CONEXÃO ROSQUEADA, DN 32 (1 1/4"), INSTALADO EM REDE DE ALIMENTAÇÃO PARA SPRINKLER - FORNECIMENTO E INSTALAÇÃO. AF_10/2020</t>
  </si>
  <si>
    <t>50,07</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</si>
  <si>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</si>
  <si>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</si>
  <si>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57,88</t>
  </si>
  <si>
    <t>JOELHO 90 GRAUS, EM FERRO GALVANIZADO, CONEXÃO ROSQUEADA, DN 40 (1 1/2"), INSTALADO EM REDE DE ALIMENTAÇÃO PARA SPRINKLER - FORNECIMENTO E INSTALAÇÃO. AF_10/2020</t>
  </si>
  <si>
    <t>54,52</t>
  </si>
  <si>
    <t>JOELHO 45 GRAUS, EM FERRO GALVANIZADO, CONEXÃO ROSQUEADA, DN 50 (2"), INSTALADO EM REDE DE ALIMENTAÇÃO PARA SPRINKLER - FORNECIMENTO E INSTALAÇÃO. AF_10/2020</t>
  </si>
  <si>
    <t>75,94</t>
  </si>
  <si>
    <t>JOELHO 90 GRAUS, EM FERRO GALVANIZADO, CONEXÃO ROSQUEADA, DN 50 (2"), INSTALADO EM REDE DE ALIMENTAÇÃO PARA SPRINKLER - FORNECIMENTO E INSTALAÇÃO. AF_10/2020</t>
  </si>
  <si>
    <t>73,66</t>
  </si>
  <si>
    <t>JOELHO 45 GRAUS, EM FERRO GALVANIZADO, CONEXÃO ROSQUEADA, DN 65 (2 1/2"), INSTALADO EM REDE DE ALIMENTAÇÃO PARA SPRINKLER - FORNECIMENTO E INSTALAÇÃO. AF_10/2020</t>
  </si>
  <si>
    <t>127,07</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</si>
  <si>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</si>
  <si>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</si>
  <si>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176,11</t>
  </si>
  <si>
    <t>JOELHO 90 GRAUS, EM FERRO GALVANIZADO, CONEXÃO ROSQUEADA, DN 80 (3"), INSTALADO EM REDE DE ALIMENTAÇÃO PARA SPRINKLER - FORNECIMENTO E INSTALAÇÃO. AF_10/2020</t>
  </si>
  <si>
    <t>156,74</t>
  </si>
  <si>
    <t>TÊ, EM FERRO GALVANIZADO, CONEXÃO ROSQUEADA, DN 25 (1"), INSTALADO EM REDE DE ALIMENTAÇÃO PARA SPRINKLER - FORNECIMENTO E INSTALAÇÃO. AF_10/2020</t>
  </si>
  <si>
    <t>47,77</t>
  </si>
  <si>
    <t>TÊ, EM FERRO GALVANIZADO, CONEXÃO ROSQUEADA, DN 32 (1 1/4"), INSTALADO EM REDE DE ALIMENTAÇÃO PARA SPRINKLER - FORNECIMENTO E INSTALAÇÃO. AF_10/2020</t>
  </si>
  <si>
    <t>60,78</t>
  </si>
  <si>
    <t>TÊ, EM FERRO GALVANIZADO, CONEXÃO ROSQUEADA, DN 40 (1 1/2"), INSTALADO EM REDE DE ALIMENTAÇÃO PARA SPRINKLER - FORNECIMENTO E INSTALAÇÃO. AF_10/2020</t>
  </si>
  <si>
    <t>71,42</t>
  </si>
  <si>
    <t>TÊ, EM FERRO GALVANIZADO, CONEXÃO ROSQUEADA, DN 50 (2"), INSTALADO EM REDE DE ALIMENTAÇÃO PARA SPRINKLER - FORNECIMENTO E INSTALAÇÃO. AF_10/2020</t>
  </si>
  <si>
    <t>98,14</t>
  </si>
  <si>
    <t>TÊ, EM FERRO GALVANIZADO, CONEXÃO ROSQUEADA, DN 65 (2 1/2"), INSTALADO EM REDE DE ALIMENTAÇÃO PARA SPRINKLER - FORNECIMENTO E INSTALAÇÃO. AF_10/2020</t>
  </si>
  <si>
    <t>161,06</t>
  </si>
  <si>
    <t>TÊ, EM FERRO GALVANIZADO, CONEXÃO ROSQUEADA, DN 80 (3"), INSTALADO EM REDE DE ALIMENTAÇÃO PARA SPRINKLER - FORNECIMENTO E INSTALAÇÃO. AF_10/2020</t>
  </si>
  <si>
    <t>207,11</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</si>
  <si>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</si>
  <si>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</si>
  <si>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13,61</t>
  </si>
  <si>
    <t>NIPLE, EM FERRO GALVANIZADO, CONEXÃO ROSQUEADA, DN 20 (3/4"), INSTALADO EM RAMAIS E SUB-RAMAIS DE GÁS - FORNECIMENTO E INSTALAÇÃO. AF_10/2020</t>
  </si>
  <si>
    <t>20,80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</si>
  <si>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</si>
  <si>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</si>
  <si>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32,45</t>
  </si>
  <si>
    <t>LUVA, EM FERRO GALVANIZADO, CONEXÃO ROSQUEADA, DN 25 (1"), INSTALADO EM RAMAIS E SUB-RAMAIS DE GÁS - FORNECIMENTO E INSTALAÇÃO. AF_10/2020</t>
  </si>
  <si>
    <t>34,30</t>
  </si>
  <si>
    <t>JOELHO 45 GRAUS, EM FERRO GALVANIZADO, CONEXÃO ROSQUEADA, DN 15 (1/2"), INSTALADO EM RAMAIS E SUB-RAMAIS DE GÁS - FORNECIMENTO E INSTALAÇÃO. AF_10/2020</t>
  </si>
  <si>
    <t>19,50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</si>
  <si>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</si>
  <si>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</si>
  <si>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31,66</t>
  </si>
  <si>
    <t>JOELHO 90 GRAUS, EM FERRO GALVANIZADO, CONEXÃO ROSQUEADA, DN 20 (3/4"), INSTALADO EM RAMAIS E SUB-RAMAIS DE GÁS - FORNECIMENTO E INSTALAÇÃO. AF_10/2020</t>
  </si>
  <si>
    <t>29,67</t>
  </si>
  <si>
    <t>JOELHO 45 GRAUS, EM FERRO GALVANIZADO, CONEXÃO ROSQUEADA, DN 25 (1"), INSTALADO EM RAMAIS E SUB-RAMAIS DE GÁS - FORNECIMENTO E INSTALAÇÃO. AF_10/2020</t>
  </si>
  <si>
    <t>49,27</t>
  </si>
  <si>
    <t>JOELHO 90 GRAUS, EM FERRO GALVANIZADO, CONEXÃO ROSQUEADA, DN 25 (1"), INSTALADO EM RAMAIS E SUB-RAMAIS DE GÁS - FORNECIMENTO E INSTALAÇÃO. AF_10/2020</t>
  </si>
  <si>
    <t>46,82</t>
  </si>
  <si>
    <t>TÊ, EM FERRO GALVANIZADO, CONEXÃO ROSQUEADA, DN 15 (1/2"), INSTALADO EM RAMAIS E SUB-RAMAIS DE GÁS - FORNECIMENTO E INSTALAÇÃO. AF_10/2020</t>
  </si>
  <si>
    <t>24,50</t>
  </si>
  <si>
    <t>TÊ, EM FERRO GALVANIZADO, CONEXÃO ROSQUEADA, DN 20 (3/4"), INSTALADO EM RAMAIS E SUB-RAMAIS DE GÁS - FORNECIMENTO E INSTALAÇÃO. AF_10/2020</t>
  </si>
  <si>
    <t>39,13</t>
  </si>
  <si>
    <t>TÊ, EM FERRO GALVANIZADO, CONEXÃO ROSQUEADA, DN 25 (1"), INSTALADO EM RAMAIS E SUB-RAMAIS DE GÁS - FORNECIMENTO E INSTALAÇÃO. AF_10/2020</t>
  </si>
  <si>
    <t>63,34</t>
  </si>
  <si>
    <t>UNIÃO, EM FERRO GALVANIZADO, DN 50 (2"), CONEXÃO ROSQUEADA, INSTALADO EM PRUMADAS - FORNECIMENTO E INSTALAÇÃO. AF_10/2020</t>
  </si>
  <si>
    <t>129,95</t>
  </si>
  <si>
    <t>UNIÃO, EM FERRO GALVANIZADO, DN 65 (2 1/2"), CONEXÃO ROSQUEADA, INSTALADO EM PRUMADAS - FORNECIMENTO E INSTALAÇÃO. AF_10/2020</t>
  </si>
  <si>
    <t>199,14</t>
  </si>
  <si>
    <t>UNIÃO, EM FERRO GALVANIZADO, DN 80 (3"), CONEXÃO ROSQUEADA, INSTALADO EM PRUMADAS - FORNECIMENTO E INSTALAÇÃO. AF_10/2020</t>
  </si>
  <si>
    <t>294,14</t>
  </si>
  <si>
    <t>UNIÃO, EM FERRO GALVANIZADO, DN 25 (1"), CONEXÃO ROSQUEADA, INSTALADO EM REDE DE ALIMENTAÇÃO PARA HIDRANTE - FORNECIMENTO E INSTALAÇÃO. AF_10/2020</t>
  </si>
  <si>
    <t>54,48</t>
  </si>
  <si>
    <t>UNIÃO, EM FERRO GALVANIZADO, DN 32 (1 1/4"), CONEXÃO ROSQUEADA, INSTALADO EM REDE DE ALIMENTAÇÃO PARA HIDRANTE - FORNECIMENTO E INSTALAÇÃO. AF_10/2020</t>
  </si>
  <si>
    <t>78,80</t>
  </si>
  <si>
    <t>UNIÃO, EM FERRO GALVANIZADO, DN 40 (1 1/2"), CONEXÃO ROSQUEADA, INSTALADO EM REDE DE ALIMENTAÇÃO PARA HIDRANTE - FORNECIMENTO E INSTALAÇÃO. AF_10/2020</t>
  </si>
  <si>
    <t>94,56</t>
  </si>
  <si>
    <t>UNIÃO, EM FERRO GALVANIZADO, DN 50 (2"), CONEXÃO ROSQUEADA, INSTALADO EM REDE DE ALIMENTAÇÃO PARA HIDRANTE - FORNECIMENTO E INSTALAÇÃO. AF_10/2020</t>
  </si>
  <si>
    <t>129,90</t>
  </si>
  <si>
    <t>UNIÃO, EM FERRO GALVANIZADO, DN 65 (2 1/2"), CONEXÃO ROSQUEADA, INSTALADO EM REDE DE ALIMENTAÇÃO PARA HIDRANTE - FORNECIMENTO E INSTALAÇÃO. AF_10/2020</t>
  </si>
  <si>
    <t>200,59</t>
  </si>
  <si>
    <t>UNIÃO, EM FERRO GALVANIZADO, DN 80 (3"), CONEXÃO ROSQUEADA, INSTALADO EM REDE DE ALIMENTAÇÃO PARA HIDRANTE - FORNECIMENTO E INSTALAÇÃO. AF_10/2020</t>
  </si>
  <si>
    <t>297,13</t>
  </si>
  <si>
    <t>UNIÃO, EM FERRO GALVANIZADO, CONEXÃO ROSQUEADA, DN 25 (1"), INSTALADO EM REDE DE ALIMENTAÇÃO PARA SPRINKLER - FORNECIMENTO E INSTALAÇÃO. AF_10/2020</t>
  </si>
  <si>
    <t>46,41</t>
  </si>
  <si>
    <t>UNIÃO, EM FERRO GALVANIZADO, CONEXÃO ROSQUEADA, DN 32 (1 1/4"), INSTALADO EM REDE DE ALIMENTAÇÃO PARA SPRINKLER - FORNECIMENTO E INSTALAÇÃO. AF_10/2020</t>
  </si>
  <si>
    <t>69,61</t>
  </si>
  <si>
    <t>UNIÃO, EM FERRO GALVANIZADO, CONEXÃO ROSQUEADA, DN 40 (1 1/2"), INSTALADO EM REDE DE ALIMENTAÇÃO PARA SPRINKLER - FORNECIMENTO E INSTALAÇÃO. AF_10/2020</t>
  </si>
  <si>
    <t>84,09</t>
  </si>
  <si>
    <t>UNIÃO, EM FERRO GALVANIZADO, CONEXÃO ROSQUEADA, DN 50 (2"), INSTALADO EM REDE DE ALIMENTAÇÃO PARA SPRINKLER - FORNECIMENTO E INSTALAÇÃO. AF_10/2020</t>
  </si>
  <si>
    <t>117,84</t>
  </si>
  <si>
    <t>UNIÃO, EM FERRO GALVANIZADO, CONEXÃO ROSQUEADA, DN 65 (2 1/2"), INSTALADO EM REDE DE ALIMENTAÇÃO PARA SPRINKLER - FORNECIMENTO E INSTALAÇÃO. AF_10/2020</t>
  </si>
  <si>
    <t>186,13</t>
  </si>
  <si>
    <t>UNIÃO, EM FERRO GALVANIZADO, CONEXÃO ROSQUEADA, DN 80 (3"), INSTALADO EM REDE DE ALIMENTAÇÃO PARA SPRINKLER - FORNECIMENTO E INSTALAÇÃO. AF_10/2020</t>
  </si>
  <si>
    <t>280,33</t>
  </si>
  <si>
    <t>UNIÃO, EM FERRO GALVANIZADO, CONEXÃO ROSQUEADA, DN 15 (1/2"), INSTALADO EM RAMAIS E SUB-RAMAIS DE GÁS - FORNECIMENTO E INSTALAÇÃO. AF_10/2020</t>
  </si>
  <si>
    <t>31,83</t>
  </si>
  <si>
    <t>UNIÃO, EM FERRO GALVANIZADO, CONEXÃO ROSQUEADA, DN 20 (3/4"), INSTALADO EM RAMAIS E SUB-RAMAIS DE GÁS - FORNECIMENTO E INSTALAÇÃO. AF_10/2020</t>
  </si>
  <si>
    <t>45,11</t>
  </si>
  <si>
    <t>UNIÃO, EM FERRO GALVANIZADO, CONEXÃO ROSQUEADA, DN 25 (1"), INSTALADO EM RAMAIS E SUB-RAMAIS DE GÁS - FORNECIMENTO E INSTALAÇÃO. AF_10/2020</t>
  </si>
  <si>
    <t>54,14</t>
  </si>
  <si>
    <t>LUVA DE REDUÇÃO, EM FERRO GALVANIZADO, 2" X 1 1/2", CONEXÃO ROSQUEADA, INSTALADO EM PRUMADAS - FORNECIMENTO E INSTALAÇÃO. AF_10/2020</t>
  </si>
  <si>
    <t>67,14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</si>
  <si>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</si>
  <si>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</si>
  <si>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</si>
  <si>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99,10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</si>
  <si>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</si>
  <si>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</si>
  <si>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134,90</t>
  </si>
  <si>
    <t>LUVA DE REDUÇÃO, EM FERRO GALVANIZADO, 3" X 2 1/2", CONEXÃO ROSQUEADA, INSTALADO EM PRUMADAS - FORNECIMENTO E INSTALAÇÃO. AF_10/2020</t>
  </si>
  <si>
    <t>137,40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</si>
  <si>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</si>
  <si>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</si>
  <si>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34,48</t>
  </si>
  <si>
    <t>LUVA DE REDUÇÃO, EM FERRO GALVANIZADO, 1" X 3/4", CONEXÃO ROSQUEADA, INSTALADO EM REDE DE ALIMENTAÇÃO PARA HIDRANTE - FORNECIMENTO E INSTALAÇÃO. AF_10/2020</t>
  </si>
  <si>
    <t>34,74</t>
  </si>
  <si>
    <t>LUVA DE REDUÇÃO, EM FERRO GALVANIZADO, 1 1/4" X 1", CONEXÃO ROSQUEADA, INSTALADO EM REDE DE ALIMENTAÇÃO PARA HIDRANTE - FORNECIMENTO E INSTALAÇÃO. AF_10/2020</t>
  </si>
  <si>
    <t>43,28</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</si>
  <si>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</si>
  <si>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</si>
  <si>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</si>
  <si>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49,69</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</si>
  <si>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</si>
  <si>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</si>
  <si>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</si>
  <si>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67,09</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</si>
  <si>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</si>
  <si>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</si>
  <si>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</si>
  <si>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100,55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</si>
  <si>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</si>
  <si>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</si>
  <si>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140,39</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</si>
  <si>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</si>
  <si>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</si>
  <si>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26,41</t>
  </si>
  <si>
    <t>LUVA DE REDUÇÃO, EM FERRO GALVANIZADO, 1" X 3/4", CONEXÃO ROSQUEADA, INSTALADO EM REDE DE ALIMENTAÇÃO PARA SPRINKLER - FORNECIMENTO E INSTALAÇÃO. AF_10/2020</t>
  </si>
  <si>
    <t>26,67</t>
  </si>
  <si>
    <t>LUVA DE REDUÇÃO, EM FERRO GALVANIZADO, 1 1/4" X 1", CONEXÃO ROSQUEADA, INSTALADO EM REDE DE ALIMENTAÇÃO PARA SPRINKLER - FORNECIMENTO E INSTALAÇÃO. AF_10/2020</t>
  </si>
  <si>
    <t>34,09</t>
  </si>
  <si>
    <t>LUVA DE REDUÇÃO, EM FERRO GALVANIZADO, 1 1/4" X 1/2", CONEXÃO ROSQUEADA, INSTALADO EM REDE DE ALIMENTAÇÃO PARA SPRINKLER - FORNECIMENTO E INSTALAÇÃO. AF_10/2020</t>
  </si>
  <si>
    <t>34,07</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</si>
  <si>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</si>
  <si>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</si>
  <si>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39,22</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</si>
  <si>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</si>
  <si>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</si>
  <si>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</si>
  <si>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55,03</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</si>
  <si>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</si>
  <si>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</si>
  <si>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</si>
  <si>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86,09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</si>
  <si>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</si>
  <si>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</si>
  <si>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123,59</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</si>
  <si>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</si>
  <si>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</si>
  <si>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</si>
  <si>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10,75</t>
  </si>
  <si>
    <t>JUNTA DE EXPANSÃO EM COBRE, DN 22 MM, PONTA X PONTA, INSTALADO EM PRUMADA DE HIDRÁULICA PREDIAL - FORNECIMENTO E INSTALAÇÃO. AF_04/2022</t>
  </si>
  <si>
    <t>510,21</t>
  </si>
  <si>
    <t>CONECTOR EM BRONZE/LATÃO, DN 22 MM X 3/4", SEM ANEL DE SOLDA, BOLSA X ROSCA F, INSTALADO EM PRUMADA DE HIDRÁULICA PREDIAL - FORNECIMENTO E INSTALAÇÃO. AF_04/2022</t>
  </si>
  <si>
    <t>21,55</t>
  </si>
  <si>
    <t>CURVA DE TRANSPOSIÇÃO EM BRONZE/LATÃO, DN 22 MM, SEM ANEL DE SOLDA, BOLSA X BOLSA, INSTALADO EM PRUMADA DE HIDRÁULICA PREDIAL - FORNECIMENTO E INSTALAÇÃO. AF_04/2022</t>
  </si>
  <si>
    <t>43,82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</si>
  <si>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</si>
  <si>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</si>
  <si>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13,38</t>
  </si>
  <si>
    <t>JUNTA DE EXPANSÃO EM COBRE, DN 28 MM, PONTA X PONTA, INSTALADO EM PRUMADA DE HIDRÁULICA PREDIAL - FORNECIMENTO E INSTALAÇÃO. AF_04/2022</t>
  </si>
  <si>
    <t>561,24</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</si>
  <si>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</si>
  <si>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</si>
  <si>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76,95</t>
  </si>
  <si>
    <t>LUVA PASSANTE EM COBRE, DN 35 MM, SEM ANEL DE SOLDA, INSTALADO EM PRUMADA DE HIDRÁULICA PREDIAL - FORNECIMENTO E INSTALAÇÃO. AF_04/2022</t>
  </si>
  <si>
    <t>30,84</t>
  </si>
  <si>
    <t>BUCHA DE REDUÇÃO EM COBRE, DN 35 MM X 28 MM, SEM ANEL DE SOLDA, PONTA X BOLSA, INSTALADO EM PRUMADA DE HIDRÁULICA PREDIAL - FORNECIMENTO E INSTALAÇÃO. AF_04/2022</t>
  </si>
  <si>
    <t>25,99</t>
  </si>
  <si>
    <t>JUNTA DE EXPANSÃO EM BRONZE/LATÃO, DN 35 MM, PONTA X PONTA, INSTALADO EM PRUMADA DE HIDRÁULICA PREDIAL - FORNECIMENTO E INSTALAÇÃO. AF_04/2022</t>
  </si>
  <si>
    <t>643,08</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</si>
  <si>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</si>
  <si>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</si>
  <si>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42,66</t>
  </si>
  <si>
    <t>JUNTA DE EXPANSÃO EM BRONZE/LATÃO, DN 42 MM, PONTA X PONTA, INSTALADO EM PRUMADA DE HIDRÁULICA PREDIAL - FORNECIMENTO E INSTALAÇÃO. AF_04/2022</t>
  </si>
  <si>
    <t>807,06</t>
  </si>
  <si>
    <t>LUVA PASSANTE EM COBRE, DN 54 MM, SEM ANEL DE SOLDA, INSTALADO EM PRUMADA DE HIDRÁULICA PREDIAL - FORNECIMENTO E INSTALAÇÃO. AF_04/2022</t>
  </si>
  <si>
    <t>70,79</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</si>
  <si>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</si>
  <si>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</si>
  <si>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1.118,77</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</si>
  <si>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</si>
  <si>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</si>
  <si>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165,28</t>
  </si>
  <si>
    <t>JUNTA DE EXPANSÃO EM BRONZE/LATÃO, DN 66 MM, PONTA X PONTA, INSTALADO EM PRUMADA DE HIDRÁULICA PREDIAL - FORNECIMENTO E INSTALAÇÃO. AF_04/2022</t>
  </si>
  <si>
    <t>1.476,56</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</si>
  <si>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</si>
  <si>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</si>
  <si>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18,75</t>
  </si>
  <si>
    <t>CURVA EM COBRE, DN 22 MM, 45 GRAUS, SEM ANEL DE SOLDA, BOLSA X BOLSA, INSTALADO EM RAMAL DE DISTRIBUIÇÃO DE HIDRÁULICA PREDIAL - FORNECIMENTO E INSTALAÇÃO. AF_04/2022</t>
  </si>
  <si>
    <t>20,05</t>
  </si>
  <si>
    <t>COTOVELO EM BRONZE/LATÃO, DN 22 MM X 1/2", 90 GRAUS, SEM ANEL DE SOLDA, BOLSA X ROSCA F, INSTALADO EM RAMAL DE DISTRIBUIÇÃO DE HIDRÁULICA PREDIAL - FORNECIMENTO E INSTALAÇÃO. AF_04/2022</t>
  </si>
  <si>
    <t>26,70</t>
  </si>
  <si>
    <t>COTOVELO EM BRONZE/LATÃO, DN 22 MM X 3/4", 90 GRAUS, SEM ANEL DE SOLDA, BOLSA X ROSCA F, INSTALADO EM RAMAL DE DISTRIBUIÇÃO DE HIDRÁULICA PREDIAL - FORNECIMENTO E INSTALAÇÃO. AF_04/2022</t>
  </si>
  <si>
    <t>30,03</t>
  </si>
  <si>
    <t>CURVA EM COBRE, DN 28 MM, 45 GRAUS, SEM ANEL DE SOLDA, BOLSA X BOLSA, INSTALADO EM RAMAL DE DISTRIBUIÇÃO DE HIDRÁULICA PREDIAL - FORNECIMENTO E INSTALAÇÃO. AF_04/2022</t>
  </si>
  <si>
    <t>28,14</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</si>
  <si>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</si>
  <si>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</si>
  <si>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</si>
  <si>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</si>
  <si>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441,55</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</si>
  <si>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</si>
  <si>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</si>
  <si>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13,94</t>
  </si>
  <si>
    <t>JUNTA DE EXPANSÃO EM COBRE, DN 22 MM, PONTA X PONTA, INSTALADO EM RAMAL DE DISTRIBUIÇÃO DE HIDRÁULICA PREDIAL - FORNECIMENTO E INSTALAÇÃO. AF_04/2022</t>
  </si>
  <si>
    <t>512,63</t>
  </si>
  <si>
    <t>CONECTOR EM BRONZE/LATÃO, DN 22 MM X 1/2", SEM ANEL DE SOLDA, BOLSA X ROSCA F, INSTALADO EM RAMAL DE DISTRIBUIÇÃO DE HIDRÁULICA PREDIAL - FORNECIMENTO E INSTALAÇÃO. AF_04/2022</t>
  </si>
  <si>
    <t>18,61</t>
  </si>
  <si>
    <t>CONECTOR EM BRONZE/LATÃO, DN 22 MM X 3/4", SEM ANEL DE SOLDA, BOLSA X ROSCA F, INSTALADO EM RAMAL DE DISTRIBUIÇÃO DE HIDRÁULICA PREDIAL - FORNECIMENTO E INSTALAÇÃO. AF_04/2022</t>
  </si>
  <si>
    <t>23,06</t>
  </si>
  <si>
    <t>CURVA DE TRANSPOSIÇÃO EM BRONZE/LATÃO, DN 22 MM, SEM ANEL DE SOLDA, BOLSA X BOLSA, INSTALADO EM RAMAL DE DISTRIBUIÇÃO DE HIDRÁULICA PREDIAL - FORNECIMENTO E INSTALAÇÃO. AF_04/2022</t>
  </si>
  <si>
    <t>46,24</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</si>
  <si>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</si>
  <si>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</si>
  <si>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15,71</t>
  </si>
  <si>
    <t>JUNTA DE EXPANSÃO EM COBRE, DN 28 MM, PONTA X PONTA, INSTALADO EM RAMAL DE DISTRIBUIÇÃO DE HIDRÁULICA PREDIAL - FORNECIMENTO E INSTALAÇÃO. AF_04/2022</t>
  </si>
  <si>
    <t>563,48</t>
  </si>
  <si>
    <t>CONECTOR EM BRONZE/LATÃO, DN 28 MM X 1/2", SEM ANEL DE SOLDA, BOLSA X ROSCA F, INSTALADO EM RAMAL DE DISTRIBUIÇÃO DE HIDRÁULICA PREDIAL - FORNECIMENTO E INSTALAÇÃO. AF_04/2022</t>
  </si>
  <si>
    <t>29,46</t>
  </si>
  <si>
    <t>CURVA DE TRANSPOSIÇÃO EM BRONZE/LATÃO, DN 28 MM, SEM ANEL DE SOLDA, BOLSA X BOLSA, INSTALADO EM RAMAL DE DISTRIBUIÇÃO DE HIDRÁULICA PREDIAL - FORNECIMENTO E INSTALAÇÃO. AF_04/2022</t>
  </si>
  <si>
    <t>79,19</t>
  </si>
  <si>
    <t>CURVA EM COBRE, DN 15 MM, 45 GRAUS, SEM ANEL DE SOLDA, BOLSA X BOLSA, INSTALADO EM RAMAL E SUB-RAMAL DE HIDRÁULICA PREDIAL - FORNECIMENTO E INSTALAÇÃO. AF_04/2022</t>
  </si>
  <si>
    <t>12,58</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</si>
  <si>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</si>
  <si>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</si>
  <si>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</si>
  <si>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28,04</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</si>
  <si>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</si>
  <si>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</si>
  <si>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32,91</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</si>
  <si>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</si>
  <si>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</si>
  <si>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17,85</t>
  </si>
  <si>
    <t>CURVA DE TRANSPOSIÇÃO EM BRONZE/LATÃO, DN 15 MM, SEM ANEL DE SOLDA, BOLSA X BOLSA, INSTALADO EM RAMAL E SUB-RAMAL DE HIDRÁULICA PREDIAL - FORNECIMENTO E INSTALAÇÃO. AF_04/2022</t>
  </si>
  <si>
    <t>23,23</t>
  </si>
  <si>
    <t>JUNTA DE EXPANSÃO EM COBRE, DN 15 MM, PONTA X PONTA, INSTALADO EM RAMAL E SUB-RAMAL DE HIDRÁULICA PREDIAL - FORNECIMENTO E INSTALAÇÃO. AF_04/2022</t>
  </si>
  <si>
    <t>441,71</t>
  </si>
  <si>
    <t>LUVA PASSANTE EM COBRE, DN 22 MM, SEM ANEL DE SOLDA, INSTALADO EM RAMAL E SUB-RAMAL DE HIDRÁULICA PREDIAL - FORNECIMENTO E INSTALAÇÃO. AF_04/2022</t>
  </si>
  <si>
    <t>14,97</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</si>
  <si>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</si>
  <si>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</si>
  <si>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514,43</t>
  </si>
  <si>
    <t>CONECTOR EM BRONZE/LATÃO, DN 22 MM X 1/2", SEM ANEL DE SOLDA, BOLSA X ROSCA F, INSTALADO EM RAMAL E SUB-RAMAL DE HIDRÁULICA PREDIAL - FORNECIMENTO E INSTALAÇÃO. AF_04/2022</t>
  </si>
  <si>
    <t>19,51</t>
  </si>
  <si>
    <t>CONECTOR EM BRONZE/LATÃO, DN 22 MM X 3/4", SEM ANEL DE SOLDA, BOLSA X ROSCA F, INSTALADO EM RAMAL E SUB-RAMAL DE HIDRÁULICA PREDIAL - FORNECIMENTO E INSTALAÇÃO. AF_04/2022</t>
  </si>
  <si>
    <t>23,67</t>
  </si>
  <si>
    <t>CURVA DE TRANSPOSIÇÃO EM BRONZE/LATÃO, DN 22 MM, SEM ANEL DE SOLDA, BOLSA X BOLSA, INSTALADO EM RAMAL E SUB-RAMAL DE HIDRÁULICA PREDIAL - FORNECIMENTO E INSTALAÇÃO. AF_04/2022</t>
  </si>
  <si>
    <t>48,04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</si>
  <si>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</si>
  <si>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</si>
  <si>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31,08</t>
  </si>
  <si>
    <t>CURVA DE TRANSPOSIÇÃO EM BRONZE/LATÃO, DN 28 MM, SEM ANEL DE SOLDA, BOLSA X BOLSA, INSTALADO EM RAMAL E SUB-RAMAL DE HIDRÁULICA PREDIAL - FORNECIMENTO E INSTALAÇÃO. AF_04/2022</t>
  </si>
  <si>
    <t>82,40</t>
  </si>
  <si>
    <t>JUNTA DE EXPANSÃO EM COBRE, DN 28 MM, PONTA X PONTA, INSTALADO EM RAMAL E SUB-RAMAL DE HIDRÁULICA PREDIAL - FORNECIMENTO E INSTALAÇÃO. AF_04/2022</t>
  </si>
  <si>
    <t>566,69</t>
  </si>
  <si>
    <t>TE DUPLA CURVA EM BRONZE/LATÃO, DN 1/2" X 15 MM X 1/2", SEM ANEL DE SOLDA, ROSCA F X BOLSA X ROSCA F, INSTALADO EM RAMAL E SUB-RAMAL DE HIDRÁULICA PREDIAL - FORNECIMENTO E INSTALAÇÃO. AF_04/2022</t>
  </si>
  <si>
    <t>56,27</t>
  </si>
  <si>
    <t>TE DUPLA CURVA EM BRONZE/LATÃO, DN 3/4" X 22 MM X 3/4", SEM ANEL DE SOLDA, ROSCA F X BOLSA X ROSCA F, INSTALADO EM RAMAL E SUB-RAMAL DE HIDRÁULICA PREDIAL - FORNECIMENTO E INSTALAÇÃO. AF_04/2022</t>
  </si>
  <si>
    <t>82,92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</si>
  <si>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</si>
  <si>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</si>
  <si>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</si>
  <si>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28,22</t>
  </si>
  <si>
    <t>CURVA EM COBRE, DN 28 MM, 45 GRAUS, SEM ANEL DE SOLDA, BOLSA X BOLSA, INSTALADO EM PRUMADA DE HIDRÁULICA PREDIAL - FORNECIMENTO E INSTALAÇÃO. AF_04/2022</t>
  </si>
  <si>
    <t>24,79</t>
  </si>
  <si>
    <t>CURVA EM COBRE, DN 35 MM, 45 GRAUS, SEM ANEL DE SOLDA, BOLSA X BOLSA, INSTALADO EM PRUMADA DE HIDRÁULICA PREDIAL -  FORNECIMENTO E INSTALAÇÃO. AF_04/2022</t>
  </si>
  <si>
    <t>55,92</t>
  </si>
  <si>
    <t>CURVA EM COBRE, DN 42 MM, 45 GRAUS, SEM ANEL DE SOLDA, BOLSA X BOLSA, INSTALADO EM PRUMADA DE HIDRÁULICA PREDIAL - FORNECIMENTO E INSTALAÇÃO. AF_04/2022</t>
  </si>
  <si>
    <t>88,08</t>
  </si>
  <si>
    <t>CURVA EM COBRE, DN 54 MM, 45 GRAUS, SEM ANEL DE SOLDA, BOLSA X BOLSA, INSTALADO EM PRUMADA DE HIDRÁULICA PREDIAL - FORNECIMENTO E INSTALAÇÃO. AF_04/2022</t>
  </si>
  <si>
    <t>129,69</t>
  </si>
  <si>
    <t>CURVA EM COBRE, DN 66 MM, 45 GRAUS, SEM ANEL DE SOLDA, BOLSA X BOLSA, INSTALADO EM PRUMADA DE HIDRÁULICA PREDIAL - FORNECIMENTO E INSTALAÇÃO. AF_04/2022</t>
  </si>
  <si>
    <t>287,73</t>
  </si>
  <si>
    <t>BUCHA DE REDUÇÃO EM COBRE, DN 28 MM X 22 MM, SEM ANEL DE SOLDA, INSTALADO EM RAMAL E SUB-RAMAL DE HIDRÁULICA PREDIAL - FORNECIMENTO E INSTALAÇÃO. AF_04/2022</t>
  </si>
  <si>
    <t>18,22</t>
  </si>
  <si>
    <t>LUVA, EM FERRO GALVANIZADO, CONEXÃO ROSQUEADA, DN 50 (2), INSTALADO EM RESERVAÇÃO DE ÁGUA DE EDIFICAÇÃO QUE POSSUA RESERVATÓRIO DE FIBRA/FIBROCIMENTO  FORNECIMENTO E INSTALAÇÃO. AF_06/2016</t>
  </si>
  <si>
    <t>50,46</t>
  </si>
  <si>
    <t>NIPLE, EM FERRO GALVANIZADO, CONEXÃO ROSQUEADA, DN 50 (2), INSTALADO EM RESERVAÇÃO DE ÁGUA DE EDIFICAÇÃO QUE POSSUA RESERVATÓRIO DE FIBRA/FIBROCIMENTO  FORNECIMENTO E INSTALAÇÃO. AF_06/2016</t>
  </si>
  <si>
    <t>50,49</t>
  </si>
  <si>
    <t>LUVA, EM FERRO GALVANIZADO, CONEXÃO ROSQUEADA, DN 65 (2 1/2), INSTALADO EM RESERVAÇÃO DE ÁGUA DE EDIFICAÇÃO QUE POSSUA RESERVATÓRIO DE FIBRA/FIBROCIMENTO  FORNECIMENTO E INSTALAÇÃO. AF_06/2016</t>
  </si>
  <si>
    <t>79,40</t>
  </si>
  <si>
    <t>NIPLE, EM FERRO GALVANIZADO, CONEXÃO ROSQUEADA, DN 65 (2 1/2), INSTALADO EM RESERVAÇÃO DE ÁGUA DE EDIFICAÇÃO QUE POSSUA RESERVATÓRIO DE FIBRA/FIBROCIMENTO  FORNECIMENTO E INSTALAÇÃO. AF_06/2016</t>
  </si>
  <si>
    <t>69,13</t>
  </si>
  <si>
    <t>LUVA, EM FERRO GALVANIZADO, CONEXÃO ROSQUEADA, DN 80 (3), INSTALADO EM RESERVAÇÃO DE ÁGUA DE EDIFICAÇÃO QUE POSSUA RESERVATÓRIO DE FIBRA/FIBROCIMENTO  FORNECIMENTO E INSTALAÇÃO. AF_06/2016</t>
  </si>
  <si>
    <t>115,84</t>
  </si>
  <si>
    <t>NIPLE, EM FERRO GALVANIZADO, CONEXÃO ROSQUEADA, DN 80 (3), INSTALADO EM RESERVAÇÃO DE ÁGUA DE EDIFICAÇÃO QUE POSSUA RESERVATÓRIO DE FIBRA/FIBROCIMENTO  FORNECIMENTO E INSTALAÇÃO. AF_06/2016</t>
  </si>
  <si>
    <t>106,70</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</si>
  <si>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</si>
  <si>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</si>
  <si>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74,95</t>
  </si>
  <si>
    <t>COTOVELO 90 GRAUS, EM FERRO GALVANIZADO, CONEXÃO ROSQUEADA, DN 65 (2 1/2), INSTALADO EM RESERVAÇÃO DE ÁGUA DE EDIFICAÇÃO QUE POSSUA RESERVATÓRIO DE FIBRA/FIBROCIMENTO  FORNECIMENTO E INSTALAÇÃO. AF_06/2016</t>
  </si>
  <si>
    <t>113,55</t>
  </si>
  <si>
    <t>COTOVELO 45 GRAUS, EM FERRO GALVANIZADO, CONEXÃO ROSQUEADA, DN 65 (2 1/2), INSTALADO EM RESERVAÇÃO DE ÁGUA DE EDIFICAÇÃO QUE POSSUA RESERVATÓRIO DE FIBRA/FIBROCIMENTO  FORNECIMENTO E INSTALAÇÃO. AF_06/2016</t>
  </si>
  <si>
    <t>123,60</t>
  </si>
  <si>
    <t>COTOVELO 90 GRAUS, EM FERRO GALVANIZADO, CONEXÃO ROSQUEADA, DN 80 (3), INSTALADO EM RESERVAÇÃO DE ÁGUA DE EDIFICAÇÃO QUE POSSUA RESERVATÓRIO DE FIBRA/FIBROCIMENTO  FORNECIMENTO E INSTALAÇÃO. AF_06/2016</t>
  </si>
  <si>
    <t>156,52</t>
  </si>
  <si>
    <t>COTOVELO 45 GRAUS, EM FERRO GALVANIZADO, CONEXÃO ROSQUEADA, DN 80 (3), INSTALADO EM RESERVAÇÃO DE ÁGUA DE EDIFICAÇÃO QUE POSSUA RESERVATÓRIO DE FIBRA/FIBROCIMENTO  FORNECIMENTO E INSTALAÇÃO. AF_06/2016</t>
  </si>
  <si>
    <t>175,89</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</si>
  <si>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</si>
  <si>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</si>
  <si>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156,28</t>
  </si>
  <si>
    <t>TÊ, EM FERRO GALVANIZADO, CONEXÃO ROSQUEADA, DN 80 (3), INSTALADO EM RESERVAÇÃO DE ÁGUA DE EDIFICAÇÃO QUE POSSUA RESERVATÓRIO DE FIBRA/FIBROCIMENTO  FORNECIMENTO E INSTALAÇÃO. AF_06/2016</t>
  </si>
  <si>
    <t>206,65</t>
  </si>
  <si>
    <t>LUVA EM COBRE, DN 54 MM, SEM ANEL DE SOLDA, INSTALADO EM RESERVAÇÃO DE ÁGUA DE EDIFICAÇÃO QUE POSSUA RESERVATÓRIO DE FIBRA/FIBROCIMENTO  FORNECIMENTO E INSTALAÇÃO. AF_06/2016</t>
  </si>
  <si>
    <t>76,60</t>
  </si>
  <si>
    <t>LUVA EM COBRE, DN 66 MM, SEM ANEL DE SOLDA, INSTALADO EM RESERVAÇÃO DE ÁGUA DE EDIFICAÇÃO QUE POSSUA RESERVATÓRIO DE FIBRA/FIBROCIMENTO  FORNECIMENTO E INSTALAÇÃO. AF_06/2016</t>
  </si>
  <si>
    <t>189,63</t>
  </si>
  <si>
    <t>LUVA EM COBRE, DN 79 MM, SEM ANEL DE SOLDA, INSTALADO EM RESERVAÇÃO DE ÁGUA DE EDIFICAÇÃO QUE POSSUA RESERVATÓRIO DE FIBRA/FIBROCIMENTO  FORNECIMENTO E INSTALAÇÃO. AF_06/2016</t>
  </si>
  <si>
    <t>282,06</t>
  </si>
  <si>
    <t>LUVA DE COBRE, DN 104 MM, SEM ANEL DE SOLDA, INSTALADO EM RESERVAÇÃO DE ÁGUA DE EDIFICAÇÃO QUE POSSUA RESERVATÓRIO DE FIBRA/FIBROCIMENTO  FORNECIMENTO E INSTALAÇÃO. AF_06/2016</t>
  </si>
  <si>
    <t>396,16</t>
  </si>
  <si>
    <t>COTOVELO EM COBRE, DN 54 MM, 90 GRAUS, SEM ANEL DE SOLDA, INSTALADO EM RESERVAÇÃO DE ÁGUA DE EDIFICAÇÃO QUE POSSUA RESERVATÓRIO DE FIBRA/FIBROCIMENTO  FORNECIMENTO E INSTALAÇÃO. AF_06/2016</t>
  </si>
  <si>
    <t>129,75</t>
  </si>
  <si>
    <t>CURVA EM COBRE, DN 54 MM, 45 GRAUS, SEM ANEL DE SOLDA, BOLSA X BOLSA, INSTALADO EM RESERVAÇÃO DE ÁGUA DE EDIFICAÇÃO QUE POSSUA RESERVATÓRIO DE FIBRA/FIBROCIMENTO  FORNECIMENTO E INSTALAÇÃO. AF_06/2016</t>
  </si>
  <si>
    <t>147,49</t>
  </si>
  <si>
    <t>COTOVELO EM COBRE, DN 66 MM, 90 GRAUS, SEM ANEL DE SOLDA, INSTALADO EM RESERVAÇÃO DE ÁGUA DE EDIFICAÇÃO QUE POSSUA RESERVATÓRIO DE FIBRA/FIBROCIMENTO  FORNECIMENTO E INSTALAÇÃO. AF_06/2016</t>
  </si>
  <si>
    <t>362,95</t>
  </si>
  <si>
    <t>CURVA EM COBRE, DN 66 MM, 45 GRAUS, SEM ANEL DE SOLDA, BOLSA X BOLSA, INSTALADO EM RESERVAÇÃO DE ÁGUA DE EDIFICAÇÃO QUE POSSUA RESERVATÓRIO DE FIBRA/FIBROCIMENTO  FORNECIMENTO E INSTALAÇÃO. AF_06/2016</t>
  </si>
  <si>
    <t>301,25</t>
  </si>
  <si>
    <t>COTOVELO EM COBRE, DN 79 MM, 90 GRAUS, SEM ANEL DE SOLDA, INSTALADO EM RESERVAÇÃO DE ÁGUA DE EDIFICAÇÃO QUE POSSUA RESERVATÓRIO DE FIBRA/FIBROCIMENTO  FORNECIMENTO E INSTALAÇÃO. AF_06/2016</t>
  </si>
  <si>
    <t>356,29</t>
  </si>
  <si>
    <t>COTOVELO EM COBRE, DN 104 MM, 90 GRAUS, SEM ANEL DE SOLDA, INSTALADO EM RESERVAÇÃO DE ÁGUA DE EDIFICAÇÃO QUE POSSUA RESERVATÓRIO DE FIBRA/FIBROCIMENTO  FORNECIMENTO E INSTALAÇÃO. AF_06/2016</t>
  </si>
  <si>
    <t>817,77</t>
  </si>
  <si>
    <t>TE EM COBRE, DN 54 MM, SEM ANEL DE SOLDA, INSTALADO EM RESERVAÇÃO DE ÁGUA DE EDIFICAÇÃO QUE POSSUA RESERVATÓRIO DE FIBRA/FIBROCIMENTO  FORNECIMENTO E INSTALAÇÃO. AF_06/2016</t>
  </si>
  <si>
    <t>190,00</t>
  </si>
  <si>
    <t>TE EM COBRE, DN 66 MM, SEM ANEL DE SOLDA, INSTALADO EM RESERVAÇÃO DE ÁGUA DE EDIFICAÇÃO QUE POSSUA RESERVATÓRIO DE FIBRA/FIBROCIMENTO  FORNECIMENTO E INSTALAÇÃO. AF_06/2016</t>
  </si>
  <si>
    <t>449,39</t>
  </si>
  <si>
    <t>TE EM COBRE, DN 79 MM, SEM ANEL DE SOLDA, INSTALADO EM RESERVAÇÃO DE ÁGUA DE EDIFICAÇÃO QUE POSSUA RESERVATÓRIO DE FIBRA/FIBROCIMENTO  FORNECIMENTO E INSTALAÇÃO. AF_06/2016</t>
  </si>
  <si>
    <t>684,67</t>
  </si>
  <si>
    <t>TE EM COBRE, DN 104 MM, SEM ANEL DE SOLDA, INSTALADO EM RESERVAÇÃO DE ÁGUA DE EDIFICAÇÃO QUE POSSUA RESERVATÓRIO DE FIBRA/FIBROCIMENTO  FORNECIMENTO E INSTALAÇÃO. AF_06/2016</t>
  </si>
  <si>
    <t>1.426,92</t>
  </si>
  <si>
    <t>ADAPTADOR CURTO COM BOLSA E ROSCA PARA REGISTRO, PVC, SOLDÁVEL, DN  25 MM X 3/4 , INSTALADO EM RESERVAÇÃO DE ÁGUA DE EDIFICAÇÃO QUE POSSUA RESERVATÓRIO DE FIBRA/FIBROCIMENTO   FORNECIMENTO E INSTALAÇÃO. AF_06/2016</t>
  </si>
  <si>
    <t>5,88</t>
  </si>
  <si>
    <t>LUVA PVC, SOLDÁVEL, DN  25 MM, INSTALADA EM RESERVAÇÃO DE ÁGUA DE EDIFICAÇÃO QUE POSSUA RESERVATÓRIO DE FIBRA/FIBROCIMENTO   FORNECIMENTO E INSTALAÇÃO. AF_06/2016</t>
  </si>
  <si>
    <t>5,80</t>
  </si>
  <si>
    <t>ADAPTADOR CURTO COM BOLSA E ROSCA PARA REGISTRO, PVC, SOLDÁVEL, DN 32 MM X 1 , INSTALADO EM RESERVAÇÃO DE ÁGUA DE EDIFICAÇÃO QUE POSSUA RESERVATÓRIO DE FIBRA/FIBROCIMENTO   FORNECIMENTO E INSTALAÇÃO. AF_06/2016</t>
  </si>
  <si>
    <t>6,96</t>
  </si>
  <si>
    <t>LUVA PVC, SOLDÁVEL, DN 32 MM, INSTALADA EM RESERVAÇÃO DE ÁGUA DE EDIFICAÇÃO QUE POSSUA RESERVATÓRIO DE FIBRA/FIBROCIMENTO   FORNECIMENTO E INSTALAÇÃO. AF_06/2016</t>
  </si>
  <si>
    <t>7,20</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</si>
  <si>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</si>
  <si>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</si>
  <si>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</si>
  <si>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12,71</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</si>
  <si>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</si>
  <si>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</si>
  <si>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26,77</t>
  </si>
  <si>
    <t>LUVA, PVC, SOLDÁVEL, DN 60 MM, INSTALADO EM RESERVAÇÃO DE ÁGUA DE EDIFICAÇÃO QUE POSSUA RESERVATÓRIO DE FIBRA/FIBROCIMENTO   FORNECIMENTO E INSTALAÇÃO. AF_06/2016</t>
  </si>
  <si>
    <t>29,38</t>
  </si>
  <si>
    <t>ADAPTADOR CURTO COM BOLSA E ROSCA PARA REGISTRO, PVC, SOLDÁVEL, DN 75 MM X 2 1/2 , INSTALADO EM RESERVAÇÃO DE ÁGUA DE EDIFICAÇÃO QUE POSSUA RESERVATÓRIO DE FIBRA/FIBROCIMENTO   FORNECIMENTO E INSTALAÇÃO. AF_06/2016</t>
  </si>
  <si>
    <t>36,63</t>
  </si>
  <si>
    <t>LUVA, PVC, SOLDÁVEL, DN 75 MM, INSTALADO EM RESERVAÇÃO DE ÁGUA DE EDIFICAÇÃO QUE POSSUA RESERVATÓRIO DE FIBRA/FIBROCIMENTO   FORNECIMENTO E INSTALAÇÃO. AF_06/2016</t>
  </si>
  <si>
    <t>36,74</t>
  </si>
  <si>
    <t>ADAPTADOR CURTO COM BOLSA E ROSCA PARA REGISTRO, PVC, SOLDÁVEL, DN 85 MM X 3 , INSTALADO EM RESERVAÇÃO DE ÁGUA DE EDIFICAÇÃO QUE POSSUA RESERVATÓRIO DE FIBRA/FIBROCIMENTO   FORNECIMENTO E INSTALAÇÃO. AF_06/2016</t>
  </si>
  <si>
    <t>56,22</t>
  </si>
  <si>
    <t>LUVA, PVC, SOLDÁVEL, DN 85 MM, INSTALADO EM RESERVAÇÃO DE ÁGUA DE EDIFICAÇÃO QUE POSSUA RESERVATÓRIO DE FIBRA/FIBROCIMENTO   FORNECIMENTO E INSTALAÇÃO. AF_06/2016</t>
  </si>
  <si>
    <t>76,54</t>
  </si>
  <si>
    <t>ADAPTADOR CURTO COM BOLSA E ROSCA PARA REGISTRO, PVC, SOLDÁVEL, DN 110 MM X 4 , INSTALADO EM RESERVAÇÃO DE ÁGUA DE EDIFICAÇÃO QUE POSSUA RESERVATÓRIO DE FIBRA/FIBROCIMENTO   FORNECIMENTO E INSTALAÇÃO. AF_06/2016</t>
  </si>
  <si>
    <t>75,83</t>
  </si>
  <si>
    <t>LUVA, PVC, SOLDÁVEL, DN 110 MM, INSTALADO EM RESERVAÇÃO DE ÁGUA DE EDIFICAÇÃO QUE POSSUA RESERVATÓRIO DE FIBRA/FIBROCIMENTO   FORNECIMENTO E INSTALAÇÃO. AF_06/2016</t>
  </si>
  <si>
    <t>113,03</t>
  </si>
  <si>
    <t>JOELHO 90 GRAUS COM BUCHA DE LATÃO, PVC, SOLDÁVEL, DN  25 MM, X 3/4 INSTALADO EM RESERVAÇÃO DE ÁGUA DE EDIFICAÇÃO QUE POSSUA RESERVATÓRIO DE FIBRA/FIBROCIMENTO   FORNECIMENTO E INSTALAÇÃO. AF_06/2016</t>
  </si>
  <si>
    <t>9,43</t>
  </si>
  <si>
    <t>CURVA 90 GRAUS, PVC, SOLDÁVEL, DN  25 MM, INSTALADO EM RESERVAÇÃO DE ÁGUA DE EDIFICAÇÃO QUE POSSUA RESERVATÓRIO DE FIBRA/FIBROCIMENTO   FORNECIMENTO E INSTALAÇÃO. AF_06/2016</t>
  </si>
  <si>
    <t>10,10</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</si>
  <si>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</si>
  <si>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</si>
  <si>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</si>
  <si>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16,88</t>
  </si>
  <si>
    <t>CURVA 90 GRAUS, PVC, SOLDÁVEL, DN 40 MM, INSTALADO EM RESERVAÇÃO DE ÁGUA DE EDIFICAÇÃO QUE POSSUA RESERVATÓRIO DE FIBRA/FIBROCIMENTO   FORNECIMENTO E INSTALAÇÃO. AF_06/2016</t>
  </si>
  <si>
    <t>24,18</t>
  </si>
  <si>
    <t>JOELHO 90 GRAUS, PVC, SOLDÁVEL, DN 50 MM INSTALADO EM RESERVAÇÃO DE ÁGUA DE EDIFICAÇÃO QUE POSSUA RESERVATÓRIO DE FIBRA/FIBROCIMENTO   FORNECIMENTO E INSTALAÇÃO. AF_06/2016</t>
  </si>
  <si>
    <t>15,80</t>
  </si>
  <si>
    <t>CURVA 90 GRAUS, PVC, SOLDÁVEL, DN 50 MM, INSTALADO EM RESERVAÇÃO DE ÁGUA DE EDIFICAÇÃO QUE POSSUA RESERVATÓRIO DE FIBRA/FIBROCIMENTO   FORNECIMENTO E INSTALAÇÃO. AF_06/2016</t>
  </si>
  <si>
    <t>25,40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</si>
  <si>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</si>
  <si>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</si>
  <si>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58,06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</si>
  <si>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</si>
  <si>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</si>
  <si>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79,82</t>
  </si>
  <si>
    <t>JOELHO 90 GRAUS, PVC, SOLDÁVEL, DN 85 MM INSTALADO EM RESERVAÇÃO DE ÁGUA DE EDIFICAÇÃO QUE POSSUA RESERVATÓRIO DE FIBRA/FIBROCIMENTO   FORNECIMENTO E INSTALAÇÃO. AF_06/2016</t>
  </si>
  <si>
    <t>152,89</t>
  </si>
  <si>
    <t>CURVA 90 GRAUS, PVC, SOLDÁVEL, DN 85 MM, INSTALADO EM RESERVAÇÃO DE ÁGUA DE EDIFICAÇÃO QUE POSSUA RESERVATÓRIO DE FIBRA/FIBROCIMENTO   FORNECIMENTO E INSTALAÇÃO. AF_06/2016</t>
  </si>
  <si>
    <t>111,17</t>
  </si>
  <si>
    <t>JOELHO 90 GRAUS, PVC, SOLDÁVEL, DN 110 MM INSTALADO EM RESERVAÇÃO DE ÁGUA DE EDIFICAÇÃO QUE POSSUA RESERVATÓRIO DE FIBRA/FIBROCIMENTO   FORNECIMENTO E INSTALAÇÃO. AF_06/2016</t>
  </si>
  <si>
    <t>277,74</t>
  </si>
  <si>
    <t>CURVA 90 GRAUS, PVC, SOLDÁVEL, DN 110 MM, INSTALADO EM RESERVAÇÃO DE ÁGUA DE EDIFICAÇÃO QUE POSSUA RESERVATÓRIO DE FIBRA/FIBROCIMENTO   FORNECIMENTO E INSTALAÇÃO. AF_06/2016</t>
  </si>
  <si>
    <t>250,05</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</si>
  <si>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</si>
  <si>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</si>
  <si>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13,91</t>
  </si>
  <si>
    <t>TÊ, PVC, SOLDÁVEL, DN 32 MM INSTALADO EM RESERVAÇÃO DE ÁGUA DE EDIFICAÇÃO QUE POSSUA RESERVATÓRIO DE FIBRA/FIBROCIMENTO   FORNECIMENTO E INSTALAÇÃO. AF_06/2016</t>
  </si>
  <si>
    <t>13,37</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</si>
  <si>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</si>
  <si>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</si>
  <si>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</si>
  <si>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23,88</t>
  </si>
  <si>
    <t>TÊ, PVC, SOLDÁVEL, DN 50 MM INSTALADO EM RESERVAÇÃO DE ÁGUA DE EDIFICAÇÃO QUE POSSUA RESERVATÓRIO DE FIBRA/FIBROCIMENTO   FORNECIMENTO E INSTALAÇÃO. AF_06/2016</t>
  </si>
  <si>
    <t>25,03</t>
  </si>
  <si>
    <t>TÊ DE REDUÇÃO, PVC, SOLDÁVEL, DN 50 MM X 40 MM, INSTALADO EM RESERVAÇÃO DE ÁGUA DE EDIFICAÇÃO QUE POSSUA RESERVATÓRIO DE FIBRA/FIBROCIMENTO   FORNECIMENTO E INSTALAÇÃO. AF_06/2016</t>
  </si>
  <si>
    <t>35,10</t>
  </si>
  <si>
    <t>TÊ, PVC, SOLDÁVEL, DN 60 MM INSTALADO EM RESERVAÇÃO DE ÁGUA DE EDIFICAÇÃO QUE POSSUA RESERVATÓRIO DE FIBRA/FIBROCIMENTO   FORNECIMENTO E INSTALAÇÃO. AF_06/2016</t>
  </si>
  <si>
    <t>61,14</t>
  </si>
  <si>
    <t>TÊ, PVC, SOLDÁVEL, DN 75 MM INSTALADO EM RESERVAÇÃO DE ÁGUA DE EDIFICAÇÃO QUE POSSUA RESERVATÓRIO DE FIBRA/FIBROCIMENTO   FORNECIMENTO E INSTALAÇÃO. AF_06/2016</t>
  </si>
  <si>
    <t>92,69</t>
  </si>
  <si>
    <t>TÊ DE REDUÇÃO, PVC, SOLDÁVEL, DN 75 MM X 50 MM, INSTALADO EM RESERVAÇÃO DE ÁGUA DE EDIFICAÇÃO QUE POSSUA RESERVATÓRIO DE FIBRA/FIBROCIMENTO   FORNECIMENTO E INSTALAÇÃO. AF_06/2016</t>
  </si>
  <si>
    <t>75,00</t>
  </si>
  <si>
    <t>TÊ, PVC, SOLDÁVEL, DN 85 MM INSTALADO EM RESERVAÇÃO DE ÁGUA DE EDIFICAÇÃO QUE POSSUA RESERVATÓRIO DE FIBRA/FIBROCIMENTO   FORNECIMENTO E INSTALAÇÃO. AF_06/2016</t>
  </si>
  <si>
    <t>136,51</t>
  </si>
  <si>
    <t>TÊ DE REDUÇÃO, PVC, SOLDÁVEL, DN 85 MM X 60 MM, INSTALADO EM RESERVAÇÃO DE ÁGUA DE EDIFICAÇÃO QUE POSSUA RESERVATÓRIO DE FIBRA/FIBROCIMENTO   FORNECIMENTO E INSTALAÇÃO. AF_06/2016</t>
  </si>
  <si>
    <t>160,75</t>
  </si>
  <si>
    <t>TÊ, PVC, SOLDÁVEL, DN 110 MM INSTALADO EM RESERVAÇÃO DE ÁGUA DE EDIFICAÇÃO QUE POSSUA RESERVATÓRIO DE FIBRA/FIBROCIMENTO   FORNECIMENTO E INSTALAÇÃO. AF_06/2016</t>
  </si>
  <si>
    <t>243,29</t>
  </si>
  <si>
    <t>TÊ DE REDUÇÃO, PVC, SOLDÁVEL, DN 110 MM X 60 MM, INSTALADO EM RESERVAÇÃO DE ÁGUA DE EDIFICAÇÃO QUE POSSUA RESERVATÓRIO DE FIBRA/FIBROCIMENTO   FORNECIMENTO E INSTALAÇÃO. AF_06/2016</t>
  </si>
  <si>
    <t>213,15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</si>
  <si>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</si>
  <si>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</si>
  <si>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29,50</t>
  </si>
  <si>
    <t>ADAPTADOR COM FLANGE E ANEL DE VEDAÇÃO, PVC, SOLDÁVEL, DN 40 MM X 1 1/4 , INSTALADO EM RESERVAÇÃO DE ÁGUA DE EDIFICAÇÃO QUE POSSUA RESERVATÓRIO DE FIBRA/FIBROCIMENTO   FORNECIMENTO E INSTALAÇÃO. AF_06/2016</t>
  </si>
  <si>
    <t>40,48</t>
  </si>
  <si>
    <t>ADAPTADOR COM FLANGE E ANEL DE VEDAÇÃO, PVC, SOLDÁVEL, DN 50 MM X 1 1/2 , INSTALADO EM RESERVAÇÃO DE ÁGUA DE EDIFICAÇÃO QUE POSSUA RESERVATÓRIO DE FIBRA/FIBROCIMENTO   FORNECIMENTO E INSTALAÇÃO. AF_06/2016</t>
  </si>
  <si>
    <t>46,07</t>
  </si>
  <si>
    <t>ADAPTADOR COM FLANGE E ANEL DE VEDAÇÃO, PVC, SOLDÁVEL, DN 60 MM X 2 , INSTALADO EM RESERVAÇÃO DE ÁGUA DE EDIFICAÇÃO QUE POSSUA RESERVATÓRIO DE FIBRA/FIBROCIMENTO   FORNECIMENTO E INSTALAÇÃO. AF_06/2016</t>
  </si>
  <si>
    <t>69,42</t>
  </si>
  <si>
    <t>ADAPTADOR COM FLANGES LIVRES, PVC, SOLDÁVEL, DN 75 MM X 2 1/2 , INSTALADO EM RESERVAÇÃO DE ÁGUA DE EDIFICAÇÃO QUE POSSUA RESERVATÓRIO DE FIBRA/FIBROCIMENTO   FORNECIMENTO E INSTALAÇÃO. AF_06/2016</t>
  </si>
  <si>
    <t>274,81</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</si>
  <si>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</si>
  <si>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</si>
  <si>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338,66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</si>
  <si>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</si>
  <si>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</si>
  <si>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6,18</t>
  </si>
  <si>
    <t>CONECTOR, CPVC, SOLDÁVEL, DN 28 MM X 1, INSTALADO EM RESERVAÇÃO DE ÁGUA DE EDIFICAÇÃO QUE POSSUA RESERVATÓRIO DE FIBRA/FIBROCIMENTO  FORNECIMENTO E INSTALAÇÃO. AF_06/2016</t>
  </si>
  <si>
    <t>33,71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</si>
  <si>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</si>
  <si>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</si>
  <si>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</si>
  <si>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</si>
  <si>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63,84</t>
  </si>
  <si>
    <t>LUVA, CPVC, SOLDÁVEL, DN 42 MM, INSTALADO EM RESERVAÇÃO DE ÁGUA DE EDIFICAÇÃO QUE POSSUA RESERVATÓRIO DE FIBRA/FIBROCIMENTO  FORNECIMENTO E INSTALAÇÃO. AF_06/2016</t>
  </si>
  <si>
    <t>22,25</t>
  </si>
  <si>
    <t>CONECTOR, CPVC, SOLDÁVEL, DN 54 MM X 2", INSTALADO EM RESERVAÇÃO DE ÁGUA DE EDIFICAÇÃO QUE POSSUA RESERVATÓRIO DE FIBRA/FIBROCIMENTO - FORNECIMENTO E INSTALAÇÃO. AF_06/2016</t>
  </si>
  <si>
    <t>104,36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</si>
  <si>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</si>
  <si>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</si>
  <si>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378,62</t>
  </si>
  <si>
    <t>CONECTOR, CPVC, SOLDÁVEL, DN 89 MM X 3", INSTALADO EM RESERVAÇÃO DE ÁGUA DE EDIFICAÇÃO QUE POSSUA RESERVATÓRIO DE FIBRA/FIBROCIMENTO - FORNECIMENTO E INSTALAÇÃO. AF_06/2016</t>
  </si>
  <si>
    <t>553,88</t>
  </si>
  <si>
    <t>LUVA, CPVC, SOLDÁVEL, DN 89 MM, INSTALADO EM RESERVAÇÃO DE ÁGUA DE EDIFICAÇÃO QUE POSSUA RESERVATÓRIO DE FIBRA/FIBROCIMENTO  FORNECIMENTO E INSTALAÇÃO. AF_06/2016</t>
  </si>
  <si>
    <t>183,26</t>
  </si>
  <si>
    <t>CONECTOR, CPVC, SOLDÁVEL, DN 114 MM X 4", INSTALADO EM RESERVAÇÃO DE ÁGUA DE EDIFICAÇÃO QUE POSSUA RESERVATÓRIO DE FIBRA/FIBROCIMENTO - FORNECIMENTO E INSTALAÇÃO. AF_06/2016</t>
  </si>
  <si>
    <t>1.664,70</t>
  </si>
  <si>
    <t>LUVA, CPVC, SOLDÁVEL, DN 114 MM, INSTALADO EM RESERVAÇÃO DE ÁGUA DE EDIFICAÇÃO QUE POSSUA RESERVATÓRIO DE FIBRA/FIBROCIMENTO - FORNECIMENTO E INSTALAÇÃO. AF_06/2016</t>
  </si>
  <si>
    <t>210,45</t>
  </si>
  <si>
    <t>JOELHO 90 GRAUS, CPVC, SOLDÁVEL, DN 22 MM, INSTALADO EM RESERVAÇÃO DE ÁGUA DE EDIFICAÇÃO QUE POSSUA RESERVATÓRIO DE FIBRA/FIBROCIMENTO  FORNECIMENTO E INSTALAÇÃO. AF_06/2016</t>
  </si>
  <si>
    <t>9,78</t>
  </si>
  <si>
    <t>CURVA 90 GRAUS, CPVC, SOLDÁVEL, DN 22 MM, INSTALADO EM RESERVAÇÃO DE ÁGUA DE EDIFICAÇÃO QUE POSSUA RESERVATÓRIO DE FIBRA/FIBROCIMENTO  FORNECIMENTO E INSTALAÇÃO. AF_06/2016</t>
  </si>
  <si>
    <t>12,79</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</si>
  <si>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</si>
  <si>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</si>
  <si>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19,44</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</si>
  <si>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</si>
  <si>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</si>
  <si>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33,92</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</si>
  <si>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</si>
  <si>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</si>
  <si>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159,69</t>
  </si>
  <si>
    <t>JOELHO 90 GRAUS, CPVC, SOLDÁVEL, DN 89 MM, INSTALADO EM RESERVAÇÃO DE ÁGUA DE EDIFICAÇÃO QUE POSSUA RESERVATÓRIO DE FIBRA/FIBROCIMENTO  FORNECIMENTO E INSTALAÇÃO. AF_06/2016</t>
  </si>
  <si>
    <t>193,87</t>
  </si>
  <si>
    <t>JOELHO 90 GRAUS, CPVC, SOLDÁVEL, DN 114 MM, INSTALADO EM RESERVAÇÃO DE ÁGUA DE EDIFICAÇÃO QUE POSSUA RESERVATÓRIO DE FIBRA/FIBROCIMENTO - FORNECIMENTO E INSTALAÇÃO. AF_06/2016</t>
  </si>
  <si>
    <t>260,94</t>
  </si>
  <si>
    <t>TE, CPVC, SOLDÁVEL, DN 22 MM, INSTALADO EM RESERVAÇÃO DE ÁGUA DE EDIFICAÇÃO QUE POSSUA RESERVATÓRIO DE FIBRA/FIBROCIMENTO  FORNECIMENTO E INSTALAÇÃO. AF_06/2016</t>
  </si>
  <si>
    <t>12,17</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</si>
  <si>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</si>
  <si>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</si>
  <si>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48,62</t>
  </si>
  <si>
    <t>TE, CPVC, SOLDÁVEL, DN 42 MM, INSTALADO EM RESERVAÇÃO DE ÁGUA DE EDIFICAÇÃO QUE POSSUA RESERVATÓRIO DE FIBRA/FIBROCIMENTO  FORNECIMENTO E INSTALAÇÃO. AF_06/2016</t>
  </si>
  <si>
    <t>59,77</t>
  </si>
  <si>
    <t>TE, CPVC, SOLDÁVEL, DN 54 MM, INSTALADO EM RESERVAÇÃO DE ÁGUA DE EDIFICAÇÃO QUE POSSUA RESERVATÓRIO DE FIBRA/FIBROCIMENTO  FORNECIMENTO E INSTALAÇÃO. AF_06/2016</t>
  </si>
  <si>
    <t>100,26</t>
  </si>
  <si>
    <t>TE, CPVC, SOLDÁVEL, DN 73 MM, INSTALADO EM RESERVAÇÃO DE ÁGUA DE EDIFICAÇÃO QUE POSSUA RESERVATÓRIO DE FIBRA/FIBROCIMENTO  FORNECIMENTO E INSTALAÇÃO. AF_06/2016</t>
  </si>
  <si>
    <t>213,76</t>
  </si>
  <si>
    <t>TE, CPVC, SOLDÁVEL, DN 89 MM, INSTALADO EM RESERVAÇÃO DE ÁGUA DE EDIFICAÇÃO QUE POSSUA RESERVATÓRIO DE FIBRA/FIBROCIMENTO  FORNECIMENTO E INSTALAÇÃO. AF_06/2016</t>
  </si>
  <si>
    <t>261,49</t>
  </si>
  <si>
    <t>TE, CPVC, SOLDÁVEL, DN 114 MM, INSTALADO EM RESERVAÇÃO DE ÁGUA DE EDIFICAÇÃO QUE POSSUA RESERVATÓRIO DE FIBRA/FIBROCIMENTO - FORNECIMENTO E INSTALAÇÃO. AF_06/2016</t>
  </si>
  <si>
    <t>318,68</t>
  </si>
  <si>
    <t>ADAPTADOR COM FLANGE E ANEL DE VEDAÇÃO, CPVC, ROSCÁVEL, DN 15 MM, INSTALADO EM RESERVAÇÃO DE ÁGUA DE EDIFICAÇÃO QUE POSSUA RESERVATÓRIO DE FIBRA/FIBROCIMENTO - FORNECIMENTO E INSTALAÇÃO. AF_06/2016</t>
  </si>
  <si>
    <t>36,80</t>
  </si>
  <si>
    <t>ADAPTADOR COM FLANGE E ANEL DE VEDAÇÃO, CPVC, ROSCÁVEL, DN 22 MM, INSTALADO EM RESERVAÇÃO DE ÁGUA DE EDIFICAÇÃO QUE POSSUA RESERVATÓRIO DE FIBRA/FIBROCIMENTO - FORNECIMENTO E INSTALAÇÃO. AF_06/2016</t>
  </si>
  <si>
    <t>40,06</t>
  </si>
  <si>
    <t>ADAPTADOR COM FLANGE E ANEL DE VEDAÇÃO, CPVC, ROSCÁVEL, DN 28 MM, INSTALADO EM RESERVAÇÃO DE ÁGUA DE EDIFICAÇÃO QUE POSSUA RESERVATÓRIO DE FIBRA/FIBROCIMENTO - FORNECIMENTO E INSTALAÇÃO. AF_06/2016</t>
  </si>
  <si>
    <t>44,36</t>
  </si>
  <si>
    <t>ADAPTADOR COM FLANGE E ANEL DE VEDAÇÃO, CPVC, ROSCÁVEL, DN 35 MM, INSTALADO EM RESERVAÇÃO DE ÁGUA DE EDIFICAÇÃO QUE POSSUA RESERVATÓRIO DE FIBRA/FIBROCIMENTO - FORNECIMENTO E INSTALAÇÃO. AF_06/2016</t>
  </si>
  <si>
    <t>66,23</t>
  </si>
  <si>
    <t>ADAPTADOR COM FLANGE E ANEL DE VEDAÇÃO, CPVC, ROSCÁVEL, DN 42 MM, INSTALADO EM RESERVAÇÃO DE ÁGUA DE EDIFICAÇÃO QUE POSSUA RESERVATÓRIO DE FIBRA/FIBROCIMENTO - FORNECIMENTO E INSTALAÇÃO. AF_06/2016</t>
  </si>
  <si>
    <t>74,73</t>
  </si>
  <si>
    <t>ADAPTADOR COM FLANGE E ANEL DE VEDAÇÃO, CPVC, ROSCÁVEL, DN 54 MM, INSTALADO EM RESERVAÇÃO DE ÁGUA DE EDIFICAÇÃO QUE POSSUA RESERVATÓRIO DE FIBRA/FIBROCIMENTO - FORNECIMENTO E INSTALAÇÃO. AF_06/2016</t>
  </si>
  <si>
    <t>102,59</t>
  </si>
  <si>
    <t>ADAPTADOR COM FLANGES LIVRES, CPVC, ROSCÁVEL, DN 15 MM, INSTALADO EM RESERVAÇÃO DE ÁGUA DE EDIFICAÇÃO QUE POSSUA RESERVATÓRIO DE FIBRA/FIBROCIMENTO - FORNECIMENTO E INSTALAÇÃO. AF_06/2016</t>
  </si>
  <si>
    <t>41,37</t>
  </si>
  <si>
    <t>ADAPTADOR COM FLANGES LIVRES, CPVC, ROSCÁVEL, DN 22 MM, INSTALADO EM RESERVAÇÃO DE ÁGUA DE EDIFICAÇÃO QUE POSSUA RESERVATÓRIO DE FIBRA/FIBROCIMENTO - FORNECIMENTO E INSTALAÇÃO. AF_06/2016</t>
  </si>
  <si>
    <t>44,63</t>
  </si>
  <si>
    <t>ADAPTADOR COM FLANGES LIVRES, CPVC, ROSCÁVEL, DN 28 MM, INSTALADO EM RESERVAÇÃO DE ÁGUA DE EDIFICAÇÃO QUE POSSUA RESERVATÓRIO DE FIBRA/FIBROCIMENTO - FORNECIMENTO E INSTALAÇÃO. AF_06/2016</t>
  </si>
  <si>
    <t>48,93</t>
  </si>
  <si>
    <t>ADAPTADOR COM FLANGES LIVRES, CPVC, ROSCÁVEL, DN 35 MM, INSTALADO EM RESERVAÇÃO DE ÁGUA DE EDIFICAÇÃO QUE POSSUA RESERVATÓRIO DE FIBRA/FIBROCIMENTO - FORNECIMENTO E INSTALAÇÃO. AF_06/2016</t>
  </si>
  <si>
    <t>70,80</t>
  </si>
  <si>
    <t>ADAPTADOR COM FLANGES LIVRES, CPVC, ROSCÁVEL, DN 42 MM, INSTALADO EM RESERVAÇÃO DE ÁGUA DE EDIFICAÇÃO QUE POSSUA RESERVATÓRIO DE FIBRA/FIBROCIMENTO - FORNECIMENTO E INSTALAÇÃO. AF_06/2016</t>
  </si>
  <si>
    <t>79,30</t>
  </si>
  <si>
    <t>ADAPTADOR COM FLANGES LIVRES, CPVC, ROSCÁVEL, DN 54 MM, INSTALADO EM RESERVAÇÃO DE ÁGUA DE EDIFICAÇÃO QUE POSSUA RESERVATÓRIO DE FIBRA/FIBROCIMENTO - FORNECIMENTO E INSTALAÇÃO. AF_06/2016</t>
  </si>
  <si>
    <t>108,65</t>
  </si>
  <si>
    <t>ADAPTADOR COM FLANGE E ANEL DE VEDAÇÃO, PVC, SOLDÁVEL, DN  20 MM X 1/2 , INSTALADO EM RESERVAÇÃO DE ÁGUA DE EDIFICAÇÃO QUE POSSUA RESERVATÓRIO DE FIBRA/FIBROCIMENTO   FORNECIMENTO E INSTALAÇÃO. AF_06/2016</t>
  </si>
  <si>
    <t>20,91</t>
  </si>
  <si>
    <t>ADAPTADOR COM FLANGES LIVRES, PVC, SOLDÁVEL LONGO, DN 32 MM X 1 , INSTALADO EM RESERVAÇÃO DE ÁGUA DE EDIFICAÇÃO QUE POSSUA RESERVATÓRIO DE FIBRA/FIBROCIMENTO   FORNECIMENTO E INSTALAÇÃO. AF_06/2016</t>
  </si>
  <si>
    <t>24,42</t>
  </si>
  <si>
    <t>ADAPTADOR COM FLANGES LIVRES, PVC, SOLDÁVEL LONGO, DN 75 MM X 2 1/2 , INSTALADO EM RESERVAÇÃO DE ÁGUA DE EDIFICAÇÃO QUE POSSUA RESERVATÓRIO DE FIBRA/FIBROCIMENTO   FORNECIMENTO E INSTALAÇÃO. AF_06/2016</t>
  </si>
  <si>
    <t>262,44</t>
  </si>
  <si>
    <t>ADAPTADOR COM FLANGES LIVRES, PVC, SOLDÁVEL LONGO, DN 85 MM X 3 , INSTALADO EM RESERVAÇÃO DE ÁGUA DE EDIFICAÇÃO QUE POSSUA RESERVATÓRIO DE FIBRA/FIBROCIMENTO   FORNECIMENTO E INSTALAÇÃO. AF_06/2016</t>
  </si>
  <si>
    <t>363,43</t>
  </si>
  <si>
    <t>ADAPTADOR COM FLANGES LIVRES, PVC, SOLDÁVEL LONGO, DN 110 MM X 4 , INSTALADO EM RESERVAÇÃO DE ÁGUA DE EDIFICAÇÃO QUE POSSUA RESERVATÓRIO DE FIBRA/FIBROCIMENTO   FORNECIMENTO E INSTALAÇÃO. AF_06/2016</t>
  </si>
  <si>
    <t>480,46</t>
  </si>
  <si>
    <t>LUVA, CPVC, SOLDÁVEL, DN 73 MM, INSTALADO EM RESERVAÇÃO DE ÁGUA DE EDIFICAÇÃO QUE POSSUA RESERVATÓRIO DE FIBRA/FIBROCIMENTO  FORNECIMENTO E INSTALAÇÃO. AF_06/2016</t>
  </si>
  <si>
    <t>153,80</t>
  </si>
  <si>
    <t>LUVA COM BUCHA DE LATÃO, PVC, SOLDÁVEL, DN 32MM X 1 , INSTALADO EM RAMAL DE DISTRIBUIÇÃO DE ÁGUA   FORNECIMENTO E INSTALAÇÃO. AF_06/2022</t>
  </si>
  <si>
    <t>26,11</t>
  </si>
  <si>
    <t>LUVA SIMPLES, PVC, SÉRIE NORMAL, ESGOTO PREDIAL, DN 150 MM, JUNTA ELÁSTICA, FORNECIDO E INSTALADO EM SUBCOLETOR AÉREO DE ESGOTO SANITÁRIO. AF_08/2022</t>
  </si>
  <si>
    <t>50,06</t>
  </si>
  <si>
    <t>CURVA 90 GRAUS, PVC, SERIE R, ÁGUA PLUVIAL, DN 100 MM, JUNTA ELÁSTICA, FORNECIDO E INSTALADO EM RAMAL DE ENCAMINHAMENTO. AF_06/2022</t>
  </si>
  <si>
    <t>52,84</t>
  </si>
  <si>
    <t>CURVA 90 GRAUS, PVC, SERIE R, ÁGUA PLUVIAL, DN 100 MM, JUNTA ELÁSTICA, FORNECIDO E INSTALADO EM CONDUTORES VERTICAIS DE ÁGUAS PLUVIAIS. AF_06/2022</t>
  </si>
  <si>
    <t>59,00</t>
  </si>
  <si>
    <t>SPRINKLER TIPO PENDENTE, 68 °C, UNIÃO POR ROSCA DN 15 (1/2") - FORNECIMENTO E INSTALAÇÃO. AF_10/2020</t>
  </si>
  <si>
    <t>JOELHO 90 GRAUS, PPR, DN 25 MM, CLASSE PN 25, INSTALADO EM RAMAL OU SUB-RAMAL DE ÁGUA   FORNECIMENTO E INSTALAÇÃO. AF_08/2022</t>
  </si>
  <si>
    <t>13,58</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</si>
  <si>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</si>
  <si>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</si>
  <si>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</si>
  <si>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23,12</t>
  </si>
  <si>
    <t>CONECTOR FÊMEA, PPR, 25 X 1/2  , CLASSE PN 25, INSTALADO EM RAMAL OU SUB-RAMAL DE ÁGUA   FORNECIMENTO E INSTALAÇÃO. AF_08/2022</t>
  </si>
  <si>
    <t>15,28</t>
  </si>
  <si>
    <t>TÊ NORMAL, PPR, DN 25 MM, CLASSE PN 25, INSTALADO EM RAMAL OU SUB-RAMAL DE ÁGUA   FORNECIMENTO E INSTALAÇÃO. AF_08/2022</t>
  </si>
  <si>
    <t>17,87</t>
  </si>
  <si>
    <t>TÊ MISTURADOR, PPR, 25 X 3/4   , CLASSE PN 25, INSTALADO EM RAMAL OU SUB-RAMAL DE ÁGUA   FORNECIMENTO E INSTALAÇÃO. AF_08/2022</t>
  </si>
  <si>
    <t>40,44</t>
  </si>
  <si>
    <t>JOELHO 90 GRAUS, PPR, DN 25 MM, CLASSE PN 25, INSTALADO EM RAMAL DE DISTRIBUIÇÃO   FORNECIMENTO E INSTALAÇÃO. AF_08/2022</t>
  </si>
  <si>
    <t>7,69</t>
  </si>
  <si>
    <t>JOELHO 45 GRAUS, PPR, DN 25 MM, CLASSE PN 25, INSTALADO EM RAMAL DE DISTRIBUIÇÃO DE ÁGUA   FORNECIMENTO E INSTALAÇÃO. AF_08/2022</t>
  </si>
  <si>
    <t>JOELHO 90 GRAUS, PPR, DN 32 MM, CLASSE PN 25, INSTALADO EM RAMAL DE DISTRIBUIÇÃO - FORNECIMENTO E INSTALAÇÃO. AF_08/2022</t>
  </si>
  <si>
    <t>9,19</t>
  </si>
  <si>
    <t>JOELHO 45 GRAUS, PPR, DN 32 MM, CLASSE PN 25, INSTALADO EM RAMAL DE DISTRIBUIÇÃO DE ÁGUA - FORNECIMENTO E INSTALAÇÃO. AF_08/2022</t>
  </si>
  <si>
    <t>JOELHO 90 GRAUS, PPR, DN 40 MM, CLASSE PN 25, INSTALADO EM RAMAL DE DISTRIBUIÇÃO - FORNECIMENTO E INSTALAÇÃO. AF_08/2022</t>
  </si>
  <si>
    <t>13,96</t>
  </si>
  <si>
    <t>JOELHO 45 GRAUS, PPR, DN 40 MM, CLASSE PN 25, INSTALADO EM RAMAL DE DISTRIBUIÇÃO DE ÁGUA - FORNECIMENTO E INSTALAÇÃO. AF_08/2022</t>
  </si>
  <si>
    <t>18,92</t>
  </si>
  <si>
    <t>LUVA, PPR, DN 25 MM, CLASSE PN 25, INSTALADO EM RAMAL DE DISTRIBUIÇÃO DE ÁGUA   FORNECIMENTO E INSTALAÇÃO. AF_08/2022</t>
  </si>
  <si>
    <t>CONECTOR MACHO, PPR, 25 X 1/2, CLASSE PN 25, INSTALADO EM RAMAL DE DISTRIBUIÇÃO DE ÁGUA   FORNECIMENTO E INSTALAÇÃO. AF_08/2022</t>
  </si>
  <si>
    <t>21,37</t>
  </si>
  <si>
    <t>CONECTOR FÊMEA, PPR, 25 X 1/2  , CLASSE PN 25, INSTALADO EM RAMAL DE DISTRIBUIÇÃO DE ÁGUA   FORNECIMENTO E INSTALAÇÃO. AF_08/2022</t>
  </si>
  <si>
    <t>13,53</t>
  </si>
  <si>
    <t>LUVA, PPR, DN 32 MM, CLASSE PN 25, INSTALADO EM RAMAL DE DISTRIBUIÇÃO DE ÁGUA   FORNECIMENTO E INSTALAÇÃO. AF_08/2022</t>
  </si>
  <si>
    <t>7,34</t>
  </si>
  <si>
    <t>CONECTOR MACHO, PPR, 32 X 3/4, CLASSE PN 25, INSTALADO EM RAMAL DE DISTRIBUIÇÃO DE ÁGUA   FORNECIMENTO E INSTALAÇÃO. AF_08/2022</t>
  </si>
  <si>
    <t>29,14</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</si>
  <si>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</si>
  <si>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</si>
  <si>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</si>
  <si>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</si>
  <si>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15,61</t>
  </si>
  <si>
    <t>TÊ NORMAL, PPR, DN 25 MM, CLASSE PN 25, INSTALADO EM RAMAL DE DISTRIBUIÇÃO DE ÁGUA   FORNECIMENTO E INSTALAÇÃO. AF_08/2022</t>
  </si>
  <si>
    <t>10,00</t>
  </si>
  <si>
    <t>TÊ NORMAL, PPR, DN 32 MM, CLASSE PN 25, INSTALADO EM RAMAL DE DISTRIBUIÇÃO DE ÁGUA   FORNECIMENTO E INSTALAÇÃO. AF_08/2022</t>
  </si>
  <si>
    <t>14,64</t>
  </si>
  <si>
    <t>TÊ NORMAL, PPR, DN 40 MM, CLASSE PN 25, INSTALADO EM RAMAL DE DISTRIBUIÇÃO DE ÁGUA   FORNECIMENTO E INSTALAÇÃO. AF_08/2022</t>
  </si>
  <si>
    <t>20,93</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</si>
  <si>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</si>
  <si>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</si>
  <si>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</si>
  <si>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</si>
  <si>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15,73</t>
  </si>
  <si>
    <t>JOELHO 90 GRAUS, PPR, DN 40 MM, CLASSE PN 25, INSTALADO EM PRUMADA DE ÁGUA   FORNECIMENTO E INSTALAÇÃO . AF_08/2022</t>
  </si>
  <si>
    <t>19,02</t>
  </si>
  <si>
    <t>JOELHO 45 GRAUS, PPR, DN 40 MM, CLASSE PN 25, INSTALADO EM PRUMADA DE ÁGUA   FORNECIMENTO E INSTALAÇÃO . AF_08/2022</t>
  </si>
  <si>
    <t>23,98</t>
  </si>
  <si>
    <t>JOELHO 90 GRAUS, PPR, DN 50 MM, CLASSE PN 25, INSTALADO EM PRUMADA DE ÁGUA   FORNECIMENTO E INSTALAÇÃO . AF_08/2022</t>
  </si>
  <si>
    <t>26,66</t>
  </si>
  <si>
    <t>JOELHO 45 GRAUS, PPR, DN 50 MM, CLASSE PN 25, INSTALADO EM PRUMADA DE ÁGUA   FORNECIMENTO E INSTALAÇÃO . AF_08/2022</t>
  </si>
  <si>
    <t>34,51</t>
  </si>
  <si>
    <t>JOELHO 90 GRAUS, PPR, DN 63 MM, CLASSE PN 25, INSTALADO EM PRUMADA DE ÁGUA   FORNECIMENTO E INSTALAÇÃO . AF_08/2022</t>
  </si>
  <si>
    <t>37,97</t>
  </si>
  <si>
    <t>JOELHO 45 GRAUS, PPR, DN 63 MM, CLASSE PN 25, INSTALADO EM PRUMADA DE ÁGUA   FORNECIMENTO E INSTALAÇÃO . AF_08/2022</t>
  </si>
  <si>
    <t>51,99</t>
  </si>
  <si>
    <t>JOELHO 90 GRAUS, PPR, DN 75 MM, CLASSE PN 25, INSTALADO EM PRUMADA DE ÁGUA   FORNECIMENTO E INSTALAÇÃO . AF_08/2022</t>
  </si>
  <si>
    <t>81,89</t>
  </si>
  <si>
    <t>JOELHO 45 GRAUS, PPR, DN 75 MM, CLASSE PN 25, INSTALADO EM PRUMADA DE ÁGUA   FORNECIMENTO E INSTALAÇÃO . AF_08/2022</t>
  </si>
  <si>
    <t>90,44</t>
  </si>
  <si>
    <t>JOELHO 90 GRAUS, PPR, DN 90 MM, CLASSE PN 25, INSTALADO EM PRUMADA DE ÁGUA   FORNECIMENTO E INSTALAÇÃO . AF_08/2022</t>
  </si>
  <si>
    <t>102,35</t>
  </si>
  <si>
    <t>JOELHO 90 GRAUS, PPR, DN 110 MM, CLASSE PN 25, INSTALADO EM PRUMADA DE ÁGUA   FORNECIMENTO E INSTALAÇÃO . AF_08/2022</t>
  </si>
  <si>
    <t>306,48</t>
  </si>
  <si>
    <t>LUVA, PPR, DN 25 MM, CLASSE PN 25, INSTALADO EM PRUMADA DE ÁGUA   FORNECIMENTO E INSTALAÇÃO . AF_08/2022</t>
  </si>
  <si>
    <t>6,98</t>
  </si>
  <si>
    <t>CONECTOR MACHO, PPR, 25 X 1/2, CLASSE PN 25, INSTALADO EM PRUMADA DE ÁGUA   FORNECIMENTO E INSTALAÇÃO . AF_08/2022</t>
  </si>
  <si>
    <t>22,79</t>
  </si>
  <si>
    <t>CONECTOR FÊMEA, PPR, 25 X 1/2, CLASSE PN 25, INSTALADO EM PRUMADA DE ÁGUA   FORNECIMENTO E INSTALAÇÃO . AF_08/2022</t>
  </si>
  <si>
    <t>14,95</t>
  </si>
  <si>
    <t>LUVA, PPR, DN 32 MM, CLASSE PN 25, INSTALADO EM PRUMADA DE ÁGUA   FORNECIMENTO E INSTALAÇÃO. AF_08/2022</t>
  </si>
  <si>
    <t>9,66</t>
  </si>
  <si>
    <t>BUCHA DE REDUÇÃO, PPR, 32 X 25, CLASSE PN 25, INSTALADO EM PRUMADA DE ÁGUA   FORNECIMENTO E INSTALAÇÃO . AF_08/2022</t>
  </si>
  <si>
    <t>10,09</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</si>
  <si>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</si>
  <si>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</si>
  <si>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</si>
  <si>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21,27</t>
  </si>
  <si>
    <t>LUVA, PPR, DN 63 MM, CLASSE PN 25, INSTALADO EM PRUMADA DE ÁGUA   FORNECIMENTO E INSTALAÇÃO. AF_08/2022</t>
  </si>
  <si>
    <t>31,72</t>
  </si>
  <si>
    <t>LUVA, PPR, DN 75 MM, CLASSE PN 25, INSTALADO EM PRUMADA DE ÁGUA   FORNECIMENTO E INSTALAÇÃO. AF_08/2022</t>
  </si>
  <si>
    <t>51,41</t>
  </si>
  <si>
    <t>LUVA, PPR, DN 90 MM, CLASSE PN 25, INSTALADO EM PRUMADA DE ÁGUA   FORNECIMENTO E INSTALAÇÃO. AF_08/2022</t>
  </si>
  <si>
    <t>78,31</t>
  </si>
  <si>
    <t>LUVA, PPR, DN 110 MM, CLASSE PN 25, INSTALADO EM PRUMADA DE ÁGUA   FORNECIMENTO E INSTALAÇÃO. AF_08/2022</t>
  </si>
  <si>
    <t>100,04</t>
  </si>
  <si>
    <t>TÊ NORMAL, PPR, DN 25 MM, CLASSE PN 25, INSTALADO EM PRUMADA DE ÁGUA   FORNECIMENTO E INSTALAÇÃO . AF_08/2022</t>
  </si>
  <si>
    <t>TÊ NORMAL, PPR, DN 32 MM, CLASSE PN 25, INSTALADO EM PRUMADA DE ÁGUA   FORNECIMENTO E INSTALAÇÃO . AF_08/2022</t>
  </si>
  <si>
    <t>19,30</t>
  </si>
  <si>
    <t>TÊ NORMAL, PPR, DN 40 MM, CLASSE PN 25, INSTALADO EM PRUMADA DE ÁGUA   FORNECIMENTO E INSTALAÇÃO . AF_08/2022</t>
  </si>
  <si>
    <t>27,67</t>
  </si>
  <si>
    <t>TÊ NORMAL, PPR, DN 50 MM, CLASSE PN 25, INSTALADO EM PRUMADA DE ÁGUA   FORNECIMENTO E INSTALAÇÃO . AF_08/2022</t>
  </si>
  <si>
    <t>42,83</t>
  </si>
  <si>
    <t>TÊ NORMAL, PPR, DN 63 MM, CLASSE PN 25, INSTALADO EM PRUMADA DE ÁGUA   FORNECIMENTO E INSTALAÇÃO . AF_08/2022</t>
  </si>
  <si>
    <t>TÊ NORMAL, PPR, DN 75 MM, CLASSE PN 25, INSTALADO EM PRUMADA DE ÁGUA   FORNECIMENTO E INSTALAÇÃO . AF_08/2022</t>
  </si>
  <si>
    <t>110,15</t>
  </si>
  <si>
    <t>TÊ NORMAL, PPR, DN 90 MM, CLASSE PN 25, INSTALADO EM PRUMADA DE ÁGUA   FORNECIMENTO E INSTALAÇÃO . AF_08/2022</t>
  </si>
  <si>
    <t>143,74</t>
  </si>
  <si>
    <t>TÊ NORMAL, PPR, DN 110 MM, CLASSE PN 25, INSTALADO EM PRUMADA DE ÁGUA   FORNECIMENTO E INSTALAÇÃO . AF_08/2022</t>
  </si>
  <si>
    <t>277,86</t>
  </si>
  <si>
    <t>LUVA, PPR, DN 20 MM, CLASSE PN 25, INSTALADO EM RESERVAÇÃO DE ÁGUA DE EDIFICAÇÃO QUE POSSUA RESERVATÓRIO DE FIBRA/FIBROCIMENTO  FORNECIMENTO E INSTALAÇÃO. AF_06/2016</t>
  </si>
  <si>
    <t>5,86</t>
  </si>
  <si>
    <t>LUVA, PPR, DN 25 MM, CLASSE PN 25, INSTALADO EM RESERVAÇÃO DE ÁGUA DE EDIFICAÇÃO QUE POSSUA RESERVATÓRIO DE FIBRA/FIBROCIMENTO  FORNECIMENTO E INSTALAÇÃO. AF_06/2016</t>
  </si>
  <si>
    <t>5,67</t>
  </si>
  <si>
    <t>CONECTOR MACHO, PPR, 25 X 1/2'', CLASSE PN 25,  INSTALADO EM RESERVAÇÃO DE ÁGUA DE EDIFICAÇÃO QUE POSSUA RESERVATÓRIO DE FIBRA/FIBROCIMENTO   FORNECIMENTO E INSTALAÇÃO. AF_06/2016</t>
  </si>
  <si>
    <t>21,48</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</si>
  <si>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</si>
  <si>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</si>
  <si>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</si>
  <si>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14,89</t>
  </si>
  <si>
    <t>LUVA, PPR, DN 50 MM, CLASSE PN 25, INSTALADO EM RESERVAÇÃO DE ÁGUA DE EDIFICAÇÃO QUE POSSUA RESERVATÓRIO DE FIBRA/FIBROCIMENTO  FORNECIMENTO E INSTALAÇÃO. AF_06/2016</t>
  </si>
  <si>
    <t>19,55</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</si>
  <si>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</si>
  <si>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</si>
  <si>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50,38</t>
  </si>
  <si>
    <t>LUVA, PPR, DN 90 MM, CLASSE PN 25, INSTALADO EM RESERVAÇÃO DE ÁGUA DE EDIFICAÇÃO QUE POSSUA RESERVATÓRIO DE FIBRA/FIBROCIMENTO  FORNECIMENTO E INSTALAÇÃO. AF_06/2016</t>
  </si>
  <si>
    <t>74,92</t>
  </si>
  <si>
    <t>LUVA, PPR, DN 110 MM, CLASSE PN 25, INSTALADO EM RESERVAÇÃO DE ÁGUA DE EDIFICAÇÃO QUE POSSUA RESERVATÓRIO DE FIBRA/FIBROCIMENTO  FORNECIMENTO E INSTALAÇÃO. AF_06/2016</t>
  </si>
  <si>
    <t>100,20</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</si>
  <si>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</si>
  <si>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</si>
  <si>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7,85</t>
  </si>
  <si>
    <t>JOELHO 90 GRAUS, PPR, DN 32 MM, CLASSE PN 25,  INSTALADO EM RESERVAÇÃO DE ÁGUA DE EDIFICAÇÃO QUE POSSUA RESERVATÓRIO DE FIBRA/FIBROCIMENTO  FORNECIMENTO E INSTALAÇÃO. AF_06/2016</t>
  </si>
  <si>
    <t>10,60</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</si>
  <si>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</si>
  <si>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</si>
  <si>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24,02</t>
  </si>
  <si>
    <t>JOELHO 90 GRAUS, PPR, DN 63 MM, CLASSE PN 25,  INSTALADO EM RESERVAÇÃO DE ÁGUA DE EDIFICAÇÃO QUE POSSUA RESERVATÓRIO DE FIBRA/FIBROCIMENTO  FORNECIMENTO E INSTALAÇÃO. AF_06/2016</t>
  </si>
  <si>
    <t>32,29</t>
  </si>
  <si>
    <t>JOELHO 90 GRAUS, PPR, DN 75 MM, CLASSE PN 25,  INSTALADO EM RESERVAÇÃO DE ÁGUA DE EDIFICAÇÃO QUE POSSUA RESERVATÓRIO DE FIBRA/FIBROCIMENTO  FORNECIMENTO E INSTALAÇÃO. AF_06/2016</t>
  </si>
  <si>
    <t>80,31</t>
  </si>
  <si>
    <t>JOELHO 90 GRAUS, PPR, DN 90 MM, CLASSE PN 25,  INSTALADO EM RESERVAÇÃO DE ÁGUA DE EDIFICAÇÃO QUE POSSUA RESERVATÓRIO DE FIBRA/FIBROCIMENTO  FORNECIMENTO E INSTALAÇÃO. AF_06/2016</t>
  </si>
  <si>
    <t>97,24</t>
  </si>
  <si>
    <t>JOELHO 90 GRAUS, PPR, DN 110 MM, CLASSE PN 25,  INSTALADO EM RESERVAÇÃO DE ÁGUA DE EDIFICAÇÃO QUE POSSUA RESERVATÓRIO DE FIBRA/FIBROCIMENTO  FORNECIMENTO E INSTALAÇÃO. AF_06/2016</t>
  </si>
  <si>
    <t>306,73</t>
  </si>
  <si>
    <t>TÊ MISTURADOR, PPR, DN 20 MM, CLASSE PN 25,  INSTALADO EM RESERVAÇÃO DE ÁGUA DE EDIFICAÇÃO QUE POSSUA RESERVATÓRIO DE FIBRA/FIBROCIMENTO  FORNECIMENTO E INSTALAÇÃO. AF_06/2016</t>
  </si>
  <si>
    <t>18,52</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</si>
  <si>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</si>
  <si>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</si>
  <si>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</si>
  <si>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</si>
  <si>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39,33</t>
  </si>
  <si>
    <t>TÊ, PPR, DN 63 MM, CLASSE PN 25,  INSTALADO EM RESERVAÇÃO DE ÁGUA DE EDIFICAÇÃO QUE POSSUA RESERVATÓRIO DE FIBRA/FIBROCIMENTO  FORNECIMENTO E INSTALAÇÃO. AF_06/2016</t>
  </si>
  <si>
    <t>53,65</t>
  </si>
  <si>
    <t>TÊ, PPR, DN 75 MM, CLASSE PN 25,  INSTALADO EM RESERVAÇÃO DE ÁGUA DE EDIFICAÇÃO QUE POSSUA RESERVATÓRIO DE FIBRA/FIBROCIMENTO  FORNECIMENTO E INSTALAÇÃO. AF_06/2016</t>
  </si>
  <si>
    <t>108,03</t>
  </si>
  <si>
    <t>TÊ, PPR, DN 90 MM, CLASSE PN 25,  INSTALADO EM RESERVAÇÃO DE ÁGUA DE EDIFICAÇÃO QUE POSSUA RESERVATÓRIO DE FIBRA/FIBROCIMENTO  FORNECIMENTO E INSTALAÇÃO. AF_06/2016</t>
  </si>
  <si>
    <t>136,89</t>
  </si>
  <si>
    <t>TÊ, PPR, DN 110 MM, CLASSE PN 25,  INSTALADO EM RESERVAÇÃO DE ÁGUA DE EDIFICAÇÃO QUE POSSUA RESERVATÓRIO DE FIBRA/FIBROCIMENTO  FORNECIMENTO E INSTALAÇÃO. AF_06/2016</t>
  </si>
  <si>
    <t>278,19</t>
  </si>
  <si>
    <t>KIT CHASSI PEX, PRÉ-FABRICADO, PARA CHUVEIRO, INCLUSO QUADRO METÁLICO, TUBOS, REGISTROS DE PRESSÃO E CONEXÕES POR CRIMPAGEM - FORNECIMENTO E INSTALAÇÃO. AF_02/2023</t>
  </si>
  <si>
    <t>229,21</t>
  </si>
  <si>
    <t>KIT CHASSI PEX, PRÉ-FABRICADO, PARA COZINHA COM CUBA SIMPLES, INCLUSO QUADRO METÁLICO, TUBOS E CONEXÕES POR CRIMPAGEM - FORNECIMENTO E INSTALAÇÃO. AF_02/2023</t>
  </si>
  <si>
    <t>119,73</t>
  </si>
  <si>
    <t>KIT CHASSI PEX, PRÉ-FABRICADO, PARA ÁREA DE SERVIÇO COM TANQUE E MÁQUINA DE LAVAR ROUPA, INCLUSO QUADRO METÁLICO, TUBOS E CONEXÕES POR CRIMPAGEM - FORNECIMENTO E INSTALAÇÃO. AF_02/2023</t>
  </si>
  <si>
    <t>213,37</t>
  </si>
  <si>
    <t>KIT CHASSI PEX, PRÉ-FABRICADO, PARA CHUVEIRO, INCLUSO QUADRO METÁLICO, TUBOS, REGISTROS DE PRESSÃO E CONEXÕES POR ANEL DESLIZANTE - FORNECIMENTO E INSTALAÇÃO. AF_02/2023</t>
  </si>
  <si>
    <t>235,58</t>
  </si>
  <si>
    <t>KIT CHASSI PEX, PRÉ-FABRICADO, PARA COZINHA COM CUBA SIMPLES, INCLUSO QUADRO METÁLICO, TUBOS E CONEXÕES POR ANEL DESLIZANTE - FORNECIMENTO E INSTALAÇÃO. AF_02/2023</t>
  </si>
  <si>
    <t>116,06</t>
  </si>
  <si>
    <t>KIT CHASSI PEX, PRÉ-FABRICADO, PARA ÁREA DE SERVIÇO COM TANQUE E MÁQUINA DE LAVAR ROUPA, INCLUSO QUADRO METÁLICO, TUBOS E CONEXÕES POR ANEL DESLIZANTE - FORNECIMENTO E INSTALAÇÃO. AF_02/2023</t>
  </si>
  <si>
    <t>193,83</t>
  </si>
  <si>
    <t>UNIÃO METÁLICA PARA INSTALAÇÕES EM PEX ÁGUA, DN 16 MM, COM ANEL DESLIZANTE - FORNECIMENTO E INSTALAÇÃO. AF_02/2023</t>
  </si>
  <si>
    <t>13,98</t>
  </si>
  <si>
    <t>CONEXÃO FIXA, ROSCA FÊMEA, METÁLICA, PARA INSTALAÇÕES EM PEX ÁGUA, DN 16 MM X 1/2", COM ANEL DESLIZANTE. FORNECIMENTO E INSTALAÇÃO. AF_02/2023</t>
  </si>
  <si>
    <t>15,46</t>
  </si>
  <si>
    <t>CONEXÃO MÓVEL, ROSCA FÊMEA, METÁLICA, PARA INSTALAÇÕES EM PEX ÁGUA, DN 16 MM X 3/4", COM ANEL DESLIZANTE. FORNECIMENTO E INSTALAÇÃO. AF_02/2023</t>
  </si>
  <si>
    <t>16,79</t>
  </si>
  <si>
    <t>UNIÃO METÁLICA PARA INSTALAÇÕES EM PEX ÁGUA, DN 20 MM, COM ANEL DESLIZANTE - FORNECIMENTO E INSTALAÇÃO. AF_02/2023</t>
  </si>
  <si>
    <t>17,70</t>
  </si>
  <si>
    <t>CONEXÃO FIXA, ROSCA FÊMEA, METÁLICA, PARA INSTALAÇÕES EM PEX ÁGUA, DN 20 MM X 1/2", COM ANEL DESLIZANTE. FORNECIMENTO E INSTALAÇÃO. AF_02/2023</t>
  </si>
  <si>
    <t>16,12</t>
  </si>
  <si>
    <t>CONEXÃO FIXA, ROSCA FÊMEA, METÁLICA, PARA INSTALAÇÕES EM PEX ÁGUA, DN 20 MM X 3/4", COM ANEL DESLIZANTE. FORNECIMENTO E INSTALAÇÃO. AF_02/2023</t>
  </si>
  <si>
    <t>18,39</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</si>
  <si>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</si>
  <si>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</si>
  <si>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</si>
  <si>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</si>
  <si>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27,82</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</si>
  <si>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</si>
  <si>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</si>
  <si>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</si>
  <si>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33,18</t>
  </si>
  <si>
    <t>CONEXÃO FIXA, ROSCA FÊMEA, METÁLICA, PARA INSTALAÇÕES EM PEX ÁGUA, DN 32 MM X 1", COM ANEL DESLIZANTE - FORNECIMENTO E INSTALAÇÃO. AF_02/2023</t>
  </si>
  <si>
    <t>30,98</t>
  </si>
  <si>
    <t>UNIÃO DE REDUÇÃO, METÁLICA, PARA INSTALAÇÕES EM PEX ÁGUA, DN 32 X 25 MM, CONEXÃO POR ANEL DESLIZANTE - FORNECIMENTO E INSTALAÇÃO. AF_02/2023</t>
  </si>
  <si>
    <t>25,16</t>
  </si>
  <si>
    <t>LUVA PARA INSTALAÇÕES EM PEX ÁGUA, DN 16 MM, CONEXÃO POR CRIMPAGEM - FORNECIMENTO E INSTALAÇÃO. AF_02/2023</t>
  </si>
  <si>
    <t>CONEXÃO FIXA, ROSCA FÊMEA, PARA INSTALAÇÕES EM PEX ÁGUA, DN 16MM X 1/2", CONEXÃO POR CRIMPAGEM - FORNECIMENTO E INSTALAÇÃO. AF_02/2023</t>
  </si>
  <si>
    <t>14,51</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</si>
  <si>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</si>
  <si>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</si>
  <si>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</si>
  <si>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</si>
  <si>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17,80</t>
  </si>
  <si>
    <t>LUVA PARA INSTALAÇÕES EM PEX ÁGUA, DN 25 MM, CONEXÃO POR CRIMPAGEM - FORNECIMENTO E INSTALAÇÃO. AF_02/2023</t>
  </si>
  <si>
    <t>26,10</t>
  </si>
  <si>
    <t>CONEXÃO FIXA, ROSCA FÊMEA, PARA INSTALAÇÕES EM PEX ÁGUA, DN 25MM X 3/4", CONEXÃO POR CRIMPAGEM - FORNECIMENTO E INSTALAÇÃO. AF_02/2023</t>
  </si>
  <si>
    <t>24,64</t>
  </si>
  <si>
    <t>LUVA DE REDUÇÃO PARA INSTALAÇÕES EM PEX ÁGUA, DN 25 X 16 MM, CONEXÃO POR CRIMPAGEM - FORNECIMENTO E INSTALAÇÃO. AF_02/2023</t>
  </si>
  <si>
    <t>22,40</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</si>
  <si>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</si>
  <si>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</si>
  <si>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</si>
  <si>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17,23</t>
  </si>
  <si>
    <t>JOELHO 90 GRAUS, ROSCA FÊMEA TERMINAL, METÁLICO, PARA INSTALAÇÕES EM PEX ÁGUA, DN 16MM X 1/2", CONEXÃO POR ANEL DESLIZANTE - FORNECIMENTO E INSTALAÇÃO. AF_02/2023</t>
  </si>
  <si>
    <t>20,70</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</si>
  <si>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</si>
  <si>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</si>
  <si>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20,81</t>
  </si>
  <si>
    <t>JOELHO 90 GRAUS, ROSCA FÊMEA TERMINAL, METÁLICO, PARA INSTALAÇÕES EM PEX ÁGUA, DN 20 MM X 1/2", CONEXÃO POR ANEL DESLIZANTE - FORNECIMENTO E INSTALAÇÃO. AF_02/2023</t>
  </si>
  <si>
    <t>23,00</t>
  </si>
  <si>
    <t>JOELHO 90 GRAUS, ROSCA FÊMEA TERMINAL, METÁLICO, PARA INSTALAÇÕES EM PEX ÁGUA, DN 20 MM X 3/4", CONEXÃO POR ANEL DESLIZANTE - FORNECIMENTO E INSTALAÇÃO. AF_02/2023</t>
  </si>
  <si>
    <t>26,36</t>
  </si>
  <si>
    <t>JOELHO ROSCA FÊMEA, COM BASE FIXA, METÁLICO, PARA INSTALAÇÕES EM PEX ÁGUA, DN 20MM X 1/2", CONEXÃO POR ANEL DESLIZANTE - FORNECIMENTO E INSTALAÇÃO. AF_02/2023</t>
  </si>
  <si>
    <t>23,97</t>
  </si>
  <si>
    <t>JOELHO ROSCA FÊMEA, MÓVEL, METÁLICO, PARA INSTALAÇÕES EM PEX ÁGUA, DN 20MM X 3/4", CONEXÃO POR ANEL DESLIZANTE - FORNECIMENTO E INSTALAÇÃO. AF_02/2023</t>
  </si>
  <si>
    <t>27,62</t>
  </si>
  <si>
    <t>JOELHO 90 GRAUS, METÁLICO, PARA INSTALAÇÕES EM PEX ÁGUA, DN 25 MM, CONEXÃO POR ANEL DESLIZANTE - FORNECIMENTO E INSTALAÇÃO. AF_02/2023</t>
  </si>
  <si>
    <t>32,90</t>
  </si>
  <si>
    <t>JOELHO 90 GRAUS, ROSCA FÊMEA TERMINAL, METÁLICO, PARA INSTALAÇÕES EM PEX ÁGUA, DN 25 MM X 3/4", CONEXÃO POR ANEL DESLIZANTE - FORNECIMENTO E INSTALAÇÃO. AF_02/2023</t>
  </si>
  <si>
    <t>30,78</t>
  </si>
  <si>
    <t>JOELHO ROSCA FÊMEA, COM BASE FIXA, METÁLICO, PARA INSTALAÇÕES EM PEX ÁGUA, DN 25MM X 3/4", CONEXÃO POR ANEL DESLIZANTE - FORNECIMENTO E INSTALAÇÃO. AF_02/2023</t>
  </si>
  <si>
    <t>30,35</t>
  </si>
  <si>
    <t>JOELHO 90 GRAUS, METÁLICO, PARA INSTALAÇÕES EM PEX ÁGUA, DN 32 MM, CONEXÃO POR ANEL DESLIZANTE - FORNECIMENTO E INSTALAÇÃO. AF_02/2023</t>
  </si>
  <si>
    <t>43,71</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</si>
  <si>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</si>
  <si>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</si>
  <si>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</si>
  <si>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17,55</t>
  </si>
  <si>
    <t>JOELHO 90 GRAUS, ROSCA FÊMEA TERMINAL, PARA INSTALAÇÕES EM PEX ÁGUA, DN 20MM X 1/2", CONEXÃO POR CRIMPAGEM - FORNECIMENTO E INSTALAÇÃO. AF_02/2023</t>
  </si>
  <si>
    <t>20,77</t>
  </si>
  <si>
    <t>JOELHO 90 GRAUS, ROSCA FÊMEA TERMINAL, PARA INSTALAÇÕES EM PEX ÁGUA, DN 20MM X 3/4", CONEXÃO POR CRIMPAGEM - FORNECIMENTO E INSTALAÇÃO. AF_02/2023</t>
  </si>
  <si>
    <t>25,63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</si>
  <si>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</si>
  <si>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</si>
  <si>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29,48</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</si>
  <si>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</si>
  <si>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</si>
  <si>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</si>
  <si>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30,34</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</si>
  <si>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</si>
  <si>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</si>
  <si>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42,99</t>
  </si>
  <si>
    <t>TÊ, ROSCA FÊMEA, METÁLICO, PARA INSTALAÇÕES EM PEX ÁGUA, DN 25 MM X 3/4", CONEXÃO POR ANEL DESLIZANTE - FORNECIMENTO E INSTALAÇÃO. AF_02/2023</t>
  </si>
  <si>
    <t>37,67</t>
  </si>
  <si>
    <t>TÊ, METÁLICO, PARA INSTALAÇÕES EM PEX ÁGUA, DN 32 MM, CONEXÃO POR ANEL DESLIZANTE - FORNECIMENTO E INSTALAÇÃO. AF_02/2023</t>
  </si>
  <si>
    <t>55,97</t>
  </si>
  <si>
    <t>TÊ, PARA INSTALAÇÕES EM PEX ÁGUA, DN 16 MM, CONEXÃO POR CRIMPAGEM - FORNECIMENTO E INSTALAÇÃO. AF_02/2023</t>
  </si>
  <si>
    <t>25,94</t>
  </si>
  <si>
    <t>TÊ, PARA INSTALAÇÕES EM PEX ÁGUA, DN 20 MM, CONEXÃO POR CRIMPAGEM - FORNECIMENTO E INSTALAÇÃO. AF_02/2023</t>
  </si>
  <si>
    <t>24,77</t>
  </si>
  <si>
    <t>TÊ, PARA INSTALAÇÕES EM PEX ÁGUA, DN 25 MM, CONEXÃO POR CRIMPAGEM - FORNECIMENTO E INSTALAÇÃO. AF_02/2023</t>
  </si>
  <si>
    <t>37,30</t>
  </si>
  <si>
    <t>TÊ, PARA INSTALAÇÕES EM PEX ÁGUA, DN 32 MM, CONEXÃO POR CRIMPAGEM - FORNECIMENTO E INSTALAÇÃO. AF_02/2023</t>
  </si>
  <si>
    <t>42,60</t>
  </si>
  <si>
    <t>DISTRIBUIDOR 2 SAÍDAS, METÁLICO, PARA INSTALAÇÕES EM PEX ÁGUA, ENTRADA DE 3/4" X 2 SAÍDAS DE 1/2", CONEXÃO POR ANEL DESLIZANTE - FORNECIMENTO E INSTALAÇÃO. AF_02/2023</t>
  </si>
  <si>
    <t>39,38</t>
  </si>
  <si>
    <t>DISTRIBUIDOR 2 SAÍDAS, METÁLICO, PARA INSTALAÇÕES EM PEX ÁGUA, ENTRADA DE 1" X 2 SAÍDAS DE 1/2", CONEXÃO POR ANEL DESLIZANTE - FORNECIMENTO E INSTALAÇÃO. AF_02/2023</t>
  </si>
  <si>
    <t>52,57</t>
  </si>
  <si>
    <t>DISTRIBUIDOR 3 SAÍDAS, METÁLICO, PARA INSTALAÇÕES EM PEX ÁGUA, ENTRADA DE 3/4" X 3 SAÍDAS DE 1/2", CONEXÃO POR ANEL DESLIZANTE - FORNECIMENTO E INSTALAÇÃO. AF_02/2023</t>
  </si>
  <si>
    <t>47,91</t>
  </si>
  <si>
    <t>DISTRIBUIDOR 3 SAÍDAS, METÁLICO, PARA INSTALAÇÕES EM PEX ÁGUA, ENTRADA DE 1" X 3 SAÍDAS DE 1/2", CONEXÃO POR ANEL DESLIZANTE - FORNECIMENTO E INSTALAÇÃO. AF_02/2023</t>
  </si>
  <si>
    <t>63,01</t>
  </si>
  <si>
    <t>DISTRIBUIDOR 2 SAÍDAS, PARA INSTALAÇÕES EM PEX ÁGUA, ENTRADA DE 32 MM X 2 SAÍDAS DE 16 MM, CONEXÃO POR CRIMPAGEM FORNECIMENTO E INSTALAÇÃO. AF_02/2023</t>
  </si>
  <si>
    <t>149,50</t>
  </si>
  <si>
    <t>DISTRIBUIDOR 2 SAÍDAS, PARA INSTALAÇÕES EM PEX ÁGUA, ENTRADA DE 32 MM X 2 SAÍDAS DE 25 MM, CONEXÃO POR CRIMPAGEM - FORNECIMENTO E INSTALAÇÃO. AF_02/2023</t>
  </si>
  <si>
    <t>167,60</t>
  </si>
  <si>
    <t>DISTRIBUIDOR 3 SAÍDAS, PARA INSTALAÇÕES EM PEX ÁGUA, ENTRADA DE 32 MM X 3 SAÍDAS DE 16 MM, CONEXÃO POR CRIMPAGEM - FORNECIMENTO E INSTALAÇÃO. AF_02/2023</t>
  </si>
  <si>
    <t>162,44</t>
  </si>
  <si>
    <t>DISTRIBUIDOR 3 SAÍDAS, PARA INSTALAÇÕES EM PEX ÁGUA, ENTRADA DE 32 MM X 3 SAÍDAS DE 25 MM, CONEXÃO POR CRIMPAGEM - FORNECIMENTO E INSTALAÇÃO. AF_02/2023</t>
  </si>
  <si>
    <t>192,32</t>
  </si>
  <si>
    <t>FLANGE EM AÇO, DN 15 MM X 1/2'', INSTALADO EM RESERVAÇÃO DE ÁGUA DE EDIFICAÇÃO QUE POSSUA RESERVATÓRIO DE FIBRA/FIBROCIMENTO - FORNECIMENTO E INSTALAÇÃO. AF_06/2016</t>
  </si>
  <si>
    <t>29,82</t>
  </si>
  <si>
    <t>FLANGE EM AÇO, DN 20 MM X 3/4'', INSTALADO EM RESERVAÇÃO DE ÁGUA DE EDIFICAÇÃO QUE POSSUA RESERVATÓRIO DE FIBRA/FIBROCIMENTO - FORNECIMENTO E INSTALAÇÃO. AF_06/2016</t>
  </si>
  <si>
    <t>36,54</t>
  </si>
  <si>
    <t>FLANGE EM AÇO, DN 25 MM X 1'', INSTALADO EM RESERVAÇÃO DE ÁGUA DE EDIFICAÇÃO QUE POSSUA RESERVATÓRIO DE FIBRA/FIBROCIMENTO - FORNECIMENTO E INSTALAÇÃO. AF_06/2016</t>
  </si>
  <si>
    <t>41,63</t>
  </si>
  <si>
    <t>FLANGE EM AÇO, DN 32 MM X 1 1/4'', INSTALADO EM RESERVAÇÃO DE ÁGUA DE EDIFICAÇÃO QUE POSSUA RESERVATÓRIO DE FIBRA/FIBROCIMENTO - FORNECIMENTO E INSTALAÇÃO. AF_06/2016</t>
  </si>
  <si>
    <t>53,42</t>
  </si>
  <si>
    <t>FLANGE EM AÇO, DN 40 MM X 1 1/2'', INSTALADO EM RESERVAÇÃO DE ÁGUA DE EDIFICAÇÃO QUE POSSUA RESERVATÓRIO DE FIBRA/FIBROCIMENTO - FORNECIMENTO E INSTALAÇÃO. AF_06/2016</t>
  </si>
  <si>
    <t>64,28</t>
  </si>
  <si>
    <t>ACOPLAMENTO RÍGIDO EM AÇO, CONEXÃO RANHURADA, DN 50 (2"), INSTALADO EM PRUMADAS - FORNECIMENTO E INSTALAÇÃO. AF_10/2020</t>
  </si>
  <si>
    <t>39,17</t>
  </si>
  <si>
    <t>ACOPLAMENTO RÍGIDO EM AÇO, CONEXÃO RANHURADA, DN 65 (2 1/2"), INSTALADO EM PRUMADAS - FORNECIMENTO E INSTALAÇÃO. AF_10/2020</t>
  </si>
  <si>
    <t>ACOPLAMENTO RÍGIDO EM AÇO, CONEXÃO RANHURADA, DN 80 (3"), INSTALADO EM PRUMADAS - FORNECIMENTO E INSTALAÇÃO. AF_10/2020</t>
  </si>
  <si>
    <t>49,16</t>
  </si>
  <si>
    <t>CURVA 45 GRAUS, EM AÇO, CONEXÃO RANHURADA, DN 50 (2"), INSTALADO EM PRUMADAS - FORNECIMENTO E INSTALAÇÃO. AF_10/2020</t>
  </si>
  <si>
    <t>91,46</t>
  </si>
  <si>
    <t>CURVA 90 GRAUS, EM AÇO, CONEXÃO RANHURADA, DN 50 (2"), INSTALADO EM PRUMADAS - FORNECIMENTO E INSTALAÇÃO. AF_10/2020</t>
  </si>
  <si>
    <t>93,25</t>
  </si>
  <si>
    <t>CURVA 45 GRAUS, EM AÇO, CONEXÃO RANHURADA, DN 65 (2 1/2"), INSTALADO EM PRUMADAS - FORNECIMENTO E INSTALAÇÃO. AF_10/2020</t>
  </si>
  <si>
    <t>107,03</t>
  </si>
  <si>
    <t>CURVA 90 GRAUS, EM AÇO, CONEXÃO RANHURADA, DN 65 (2 1/2"), INSTALADO EM PRUMADAS - FORNECIMENTO E INSTALAÇÃO. AF_10/2020</t>
  </si>
  <si>
    <t>110,47</t>
  </si>
  <si>
    <t>CURVA 45 GRAUS, EM AÇO, CONEXÃO RANHURADA, DN 80 (3), INSTALADO EM PRUMADAS - FORNECIMENTO E INSTALAÇÃO. AF_10/2020</t>
  </si>
  <si>
    <t>122,53</t>
  </si>
  <si>
    <t>CURVA 90 GRAUS, EM AÇO, CONEXÃO RANHURADA, DN 80 (3"), INSTALADO EM PRUMADAS - FORNECIMENTO E INSTALAÇÃO. AF_10/2020</t>
  </si>
  <si>
    <t>126,21</t>
  </si>
  <si>
    <t>TÊ, EM AÇO, CONEXÃO RANHURADA, DN 50 (2"), INSTALADO EM PRUMADAS - FORNECIMENTO E INSTALAÇÃO. AF_10/2020</t>
  </si>
  <si>
    <t>139,09</t>
  </si>
  <si>
    <t>TÊ, EM AÇO, CONEXÃO RANHURADA, DN 65 (2 1/2"), INSTALADO EM PRUMADAS - FORNECIMENTO E INSTALAÇÃO. AF_10/2020</t>
  </si>
  <si>
    <t>166,98</t>
  </si>
  <si>
    <t>TÊ, EM AÇO, CONEXÃO RANHURADA, DN 80 (3"), INSTALADO EM PRUMADAS - FORNECIMENTO E INSTALAÇÃO. AF_10/2020</t>
  </si>
  <si>
    <t>184,33</t>
  </si>
  <si>
    <t>LUVA, EM AÇO, CONEXÃO SOLDADA, DN 50 (2"), INSTALADO EM PRUMADAS - FORNECIMENTO E INSTALAÇÃO. AF_10/2020</t>
  </si>
  <si>
    <t>110,03</t>
  </si>
  <si>
    <t>LUVA COM REDUÇÃO, EM AÇO, CONEXÃO SOLDADA, DN 50 X 40 MM (2  X 1 1/2"), INSTALADO EM PRUMADAS - FORNECIMENTO E INSTALAÇÃO. AF_10/2020</t>
  </si>
  <si>
    <t>130,76</t>
  </si>
  <si>
    <t>LUVA, EM AÇO, CONEXÃO SOLDADA, DN 65 (2 1/2"), INSTALADO EM PRUMADAS - FORNECIMENTO E INSTALAÇÃO. AF_10/2020</t>
  </si>
  <si>
    <t>231,05</t>
  </si>
  <si>
    <t>LUVA COM REDUÇÃO, EM AÇO, CONEXÃO SOLDADA, DN 65 X 50 MM (2 1/2" X 2"), INSTALADO EM PRUMADAS - FORNECIMENTO E INSTALAÇÃO. AF_10/2020</t>
  </si>
  <si>
    <t>LUVA, EM AÇO, CONEXÃO SOLDADA, DN 80 (3"), INSTALADO EM PRUMADAS - FORNECIMENTO E INSTALAÇÃO. AF_10/2020</t>
  </si>
  <si>
    <t>246,15</t>
  </si>
  <si>
    <t>LUVA COM REDUÇÃO, EM AÇO, CONEXÃO SOLDADA, DN 80 X 65 MM (3" X 2 1/2"), INSTALADO EM PRUMADAS - FORNECIMENTO E INSTALAÇÃO. AF_10/2020</t>
  </si>
  <si>
    <t>302,59</t>
  </si>
  <si>
    <t>CURVA 45 GRAUS, EM AÇO, CONEXÃO SOLDADA, DN 50 (2"), INSTALADO EM PRUMADAS - FORNECIMENTO E INSTALAÇÃO. AF_10/2020</t>
  </si>
  <si>
    <t>181,64</t>
  </si>
  <si>
    <t>CURVA 90 GRAUS, EM AÇO, CONEXÃO SOLDADA, DN 50 (2"), INSTALADO EM PRUMADAS - FORNECIMENTO E INSTALAÇÃO. AF_10/2020</t>
  </si>
  <si>
    <t>193,47</t>
  </si>
  <si>
    <t>CURVA 45 GRAUS, EM AÇO, CONEXÃO SOLDADA, DN 65 (2 1/2"), INSTALADO EM PRUMADAS - FORNECIMENTO E INSTALAÇÃO. AF_10/2020</t>
  </si>
  <si>
    <t>316,03</t>
  </si>
  <si>
    <t>CURVA 90 GRAUS, EM AÇO, CONEXÃO SOLDADA, DN 65 (2 1/2"), INSTALADO EM PRUMADAS - FORNECIMENTO E INSTALAÇÃO. AF_10/2020</t>
  </si>
  <si>
    <t>334,95</t>
  </si>
  <si>
    <t>CURVA 45 GRAUS, EM AÇO, CONEXÃO SOLDADA, DN 80 (3"), INSTALADO EM PRUMADAS - FORNECIMENTO E INSTALAÇÃO. AF_10/2020</t>
  </si>
  <si>
    <t>729,45</t>
  </si>
  <si>
    <t>CURVA 90 GRAUS, EM AÇO, CONEXÃO SOLDADA, DN 80 (3"), INSTALADO EM PRUMADAS - FORNECIMENTO E INSTALAÇÃO. AF_10/2020</t>
  </si>
  <si>
    <t>644,56</t>
  </si>
  <si>
    <t>TÊ, EM AÇO, CONEXÃO SOLDADA, DN 50 (2"), INSTALADO EM PRUMADAS - FORNECIMENTO E INSTALAÇÃO. AF_10/2020</t>
  </si>
  <si>
    <t>289,86</t>
  </si>
  <si>
    <t>TÊ, EM AÇO, CONEXÃO SOLDADA, DN 65 (2 1/2"), INSTALADO EM PRUMADAS - FORNECIMENTO E INSTALAÇÃO. AF_10/2020</t>
  </si>
  <si>
    <t>506,58</t>
  </si>
  <si>
    <t>TÊ, EM AÇO, CONEXÃO SOLDADA, DN 80 (3"), INSTALADO EM PRUMADAS - FORNECIMENTO E INSTALAÇÃO. AF_10/2020</t>
  </si>
  <si>
    <t>785,62</t>
  </si>
  <si>
    <t>LUVA, EM AÇO, CONEXÃO SOLDADA, DN 25 (1"), INSTALADO EM REDE DE ALIMENTAÇÃO PARA HIDRANTE - FORNECIMENTO E INSTALAÇÃO. AF_10/2020</t>
  </si>
  <si>
    <t>34,98</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</si>
  <si>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</si>
  <si>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</si>
  <si>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60,91</t>
  </si>
  <si>
    <t>LUVA, EM AÇO, CONEXÃO SOLDADA, DN 40 (1 1/2"), INSTALADO EM REDE DE ALIMENTAÇÃO PARA HIDRANTE - FORNECIMENTO E INSTALAÇÃO. AF_10/2020</t>
  </si>
  <si>
    <t>64,33</t>
  </si>
  <si>
    <t>LUVA COM REDUÇÃO, EM AÇO, CONEXÃO SOLDADA, DN 40  X 32 MM (1 1/2" X 1 1/4"), INSTALADO EM REDE DE ALIMENTAÇÃO PARA HIDRANTE - FORNECIMENTO E INSTALAÇÃO. AF_10/2020</t>
  </si>
  <si>
    <t>77,44</t>
  </si>
  <si>
    <t>LUVA, EM AÇO, CONEXÃO SOLDADA, DN 50 (2"), INSTALADO EM REDE DE ALIMENTAÇÃO PARA HIDRANTE - FORNECIMENTO E INSTALAÇÃO. AF_10/2020</t>
  </si>
  <si>
    <t>95,71</t>
  </si>
  <si>
    <t>LUVA COM REDUÇÃO, EM AÇO, CONEXÃO SOLDADA, DN 50 X 40 MM (2" X 1 1/2"), INSTALADO EM REDE DE ALIMENTAÇÃO PARA HIDRANTE - FORNECIMENTO E INSTALAÇÃO. AF_10/2020</t>
  </si>
  <si>
    <t>116,44</t>
  </si>
  <si>
    <t>LUVA, EM AÇO, CONEXÃO SOLDADA, DN 65 (2 1/2"), INSTALADO EM REDE DE ALIMENTAÇÃO PARA HIDRANTE - FORNECIMENTO E INSTALAÇÃO. AF_10/2020</t>
  </si>
  <si>
    <t>177,27</t>
  </si>
  <si>
    <t>LUVA COM REDUÇÃO, EM AÇO, CONEXÃO SOLDADA, DN 65 X 50 MM (2 1/2" X 2"), INSTALADO EM REDE DE ALIMENTAÇÃO PARA HIDRANTE - FORNECIMENTO E INSTALAÇÃO. AF_10/2020</t>
  </si>
  <si>
    <t>219,17</t>
  </si>
  <si>
    <t>LUVA, EM AÇO, CONEXÃO SOLDADA, DN 80 (3"), INSTALADO EM REDE DE ALIMENTAÇÃO PARA HIDRANTE - FORNECIMENTO E INSTALAÇÃO. AF_10/2020</t>
  </si>
  <si>
    <t>236,72</t>
  </si>
  <si>
    <t>LUVA COM REDUÇÃO, EM AÇO, CONEXÃO SOLDADA, DN 80 X 65 MM (3" X 2 1/2"), INSTALADO EM REDE DE ALIMENTAÇÃO PARA HIDRANTE - FORNECIMENTO E INSTALAÇÃO. AF_10/2020</t>
  </si>
  <si>
    <t>293,16</t>
  </si>
  <si>
    <t>CURVA 45 GRAUS, EM AÇO, CONEXÃO SOLDADA, DN 25 (1"), INSTALADO EM REDE DE ALIMENTAÇÃO PARA HIDRANTE - FORNECIMENTO E INSTALAÇÃO. AF_10/2020</t>
  </si>
  <si>
    <t>56,42</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</si>
  <si>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</si>
  <si>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</si>
  <si>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82,26</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</si>
  <si>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</si>
  <si>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</si>
  <si>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115,71</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</si>
  <si>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</si>
  <si>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</si>
  <si>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160,22</t>
  </si>
  <si>
    <t>CURVA 90 GRAUS, EM AÇO, CONEXÃO SOLDADA, DN 50 (2"), INSTALADO EM REDE DE ALIMENTAÇÃO PARA HIDRANTE - FORNECIMENTO E INSTALAÇÃO. AF_10/2020</t>
  </si>
  <si>
    <t>172,05</t>
  </si>
  <si>
    <t>CURVA 45 GRAUS, EM AÇO, CONEXÃO SOLDADA, DN 65 (2 1/2"), INSTALADO EM REDE DE ALIMENTAÇÃO PARA HIDRANTE - FORNECIMENTO E INSTALAÇÃO. AF_10/2020</t>
  </si>
  <si>
    <t>298,26</t>
  </si>
  <si>
    <t>CURVA 90 GRAUS, EM AÇO, CONEXÃO SOLDADA, DN 65 (2 1/2"), INSTALADO EM REDE DE ALIMENTAÇÃO PARA HIDRANTE - FORNECIMENTO E INSTALAÇÃO. AF_10/2020</t>
  </si>
  <si>
    <t>317,18</t>
  </si>
  <si>
    <t>CURVA 45 GRAUS, EM AÇO, CONEXÃO SOLDADA, DN 80 (3"), INSTALADO EM REDE DE ALIMENTAÇÃO PARA HIDRANTE - FORNECIMENTO E INSTALAÇÃO. AF_10/2020</t>
  </si>
  <si>
    <t>715,26</t>
  </si>
  <si>
    <t>CURVA 90 GRAUS, EM AÇO, CONEXÃO SOLDADA, DN 80 (3"), INSTALADO EM REDE DE ALIMENTAÇÃO PARA HIDRANTE - FORNECIMENTO E INSTALAÇÃO. AF_10/2020</t>
  </si>
  <si>
    <t>630,37</t>
  </si>
  <si>
    <t>TÊ, EM AÇO, CONEXÃO SOLDADA, DN 25 (1"), INSTALADO EM REDE DE ALIMENTAÇÃO PARA HIDRANTE - FORNECIMENTO E INSTALAÇÃO. AF_10/2020</t>
  </si>
  <si>
    <t>87,83</t>
  </si>
  <si>
    <t>TÊ, EM AÇO, CONEXÃO SOLDADA, DN 32 (1 1/4"), INSTALADO EM REDE DE ALIMENTAÇÃO PARA HIDRANTE - FORNECIMENTO E INSTALAÇÃO. AF_10/2020</t>
  </si>
  <si>
    <t>129,56</t>
  </si>
  <si>
    <t>TÊ, EM AÇO, CONEXÃO SOLDADA, DN 40 (1 1/2"), INSTALADO EM REDE DE ALIMENTAÇÃO PARA HIDRANTE - FORNECIMENTO E INSTALAÇÃO. AF_10/2020</t>
  </si>
  <si>
    <t>TÊ, EM AÇO, CONEXÃO SOLDADA, DN 50 (2"), INSTALADO EM REDE DE ALIMENTAÇÃO PARA HIDRANTE - FORNECIMENTO E INSTALAÇÃO. AF_10/2020</t>
  </si>
  <si>
    <t>261,23</t>
  </si>
  <si>
    <t>TÊ, EM AÇO, CONEXÃO SOLDADA, DN 65 (2 1/2"), INSTALADO EM REDE DE ALIMENTAÇÃO PARA HIDRANTE - FORNECIMENTO E INSTALAÇÃO. AF_10/2020</t>
  </si>
  <si>
    <t>482,84</t>
  </si>
  <si>
    <t>TÊ, EM AÇO, CONEXÃO SOLDADA, DN 80 (3"), INSTALADO EM REDE DE ALIMENTAÇÃO PARA HIDRANTE - FORNECIMENTO E INSTALAÇÃO. AF_10/2020</t>
  </si>
  <si>
    <t>766,75</t>
  </si>
  <si>
    <t>LUVA, EM AÇO, CONEXÃO SOLDADA, DN 25 (1"), INSTALADO EM REDE DE ALIMENTAÇÃO PARA SPRINKLER - FORNECIMENTO E INSTALAÇÃO. AF_10/2020</t>
  </si>
  <si>
    <t>32,67</t>
  </si>
  <si>
    <t>LUVA COM REDUÇÃO, EM AÇO, CONEXÃO SOLDADA, DN 25 X 20 MM (1" X 3/4"), INSTALADO EM REDE DE ALIMENTAÇÃO PARA SPRINKLER - FORNECIMENTO E INSTALAÇÃO. AF_10/2020</t>
  </si>
  <si>
    <t>26,59</t>
  </si>
  <si>
    <t>LUVA, EM AÇO, CONEXÃO SOLDADA, DN 32 (1 1/4"), INSTALADO EM REDE DE ALIMENTAÇÃO PARA SPRINKLER - FORNECIMENTO E INSTALAÇÃO. AF_10/2020</t>
  </si>
  <si>
    <t>46,39</t>
  </si>
  <si>
    <t>LUVA COM REDUÇÃO, EM AÇO, CONEXÃO SOLDADA, DN 32 X 25 MM (1 1/4"  X 1"), INSTALADO EM REDE DE ALIMENTAÇÃO PARA SPRINKLER - FORNECIMENTO E INSTALAÇÃO. AF_10/2020</t>
  </si>
  <si>
    <t>56,84</t>
  </si>
  <si>
    <t>LUVA, EM AÇO, CONEXÃO SOLDADA, DN 40 (1 1/2"), INSTALADO EM REDE DE ALIMENTAÇÃO PARA SPRINKLER - FORNECIMENTO E INSTALAÇÃO. AF_10/2020</t>
  </si>
  <si>
    <t>58,28</t>
  </si>
  <si>
    <t>LUVA COM REDUÇÃO, EM AÇO, CONEXÃO SOLDADA, DN 40  X 32 MM (1 1/2" X 1 1/4"), INSTALADO EM REDE DE ALIMENTAÇÃO PARA SPRINKLER - FORNECIMENTO E INSTALAÇÃO. AF_10/2020</t>
  </si>
  <si>
    <t>71,39</t>
  </si>
  <si>
    <t>LUVA, EM AÇO, CONEXÃO SOLDADA, DN 50 (2"), INSTALADO EM REDE DE ALIMENTAÇÃO PARA SPRINKLER - FORNECIMENTO E INSTALAÇÃO. AF_10/2020</t>
  </si>
  <si>
    <t>87,16</t>
  </si>
  <si>
    <t>LUVA COM REDUÇÃO, EM AÇO, CONEXÃO SOLDADA, DN 50 X 40 MM (2" X 1 1/2"), INSTALADO EM REDE DE ALIMENTAÇÃO PARA SPRINKLER - FORNECIMENTO E INSTALAÇÃO. AF_10/2020</t>
  </si>
  <si>
    <t>107,89</t>
  </si>
  <si>
    <t>LUVA, EM AÇO, CONEXÃO SOLDADA, DN 65 (2 1/2"), INSTALADO EM REDE DE ALIMENTAÇÃO PARA SPRINKLER - FORNECIMENTO E INSTALAÇÃO. AF_10/2020</t>
  </si>
  <si>
    <t>165,00</t>
  </si>
  <si>
    <t>LUVA COM REDUÇÃO, EM AÇO, CONEXÃO SOLDADA, DN 65 X 50 MM (2 1/2" X 2"), INSTALADO EM REDE DE ALIMENTAÇÃO PARA SPRINKLER - FORNECIMENTO E INSTALAÇÃO. AF_10/2020</t>
  </si>
  <si>
    <t>206,90</t>
  </si>
  <si>
    <t>LUVA, EM AÇO, CONEXÃO SOLDADA, DN 80 (3"), INSTALADO EM REDE DE ALIMENTAÇÃO PARA SPRINKLER - FORNECIMENTO E INSTALAÇÃO. AF_10/2020</t>
  </si>
  <si>
    <t>220,57</t>
  </si>
  <si>
    <t>LUVA COM REDUÇÃO, EM AÇO, CONEXÃO SOLDADA, DN 80 X 65 MM (3" X 2 1/2"), INSTALADO EM REDE DE ALIMENTAÇÃO PARA SPRINKLER - FORNECIMENTO E INSTALAÇÃO. AF_10/2020</t>
  </si>
  <si>
    <t>277,01</t>
  </si>
  <si>
    <t>CURVA 45 GRAUS, EM AÇO, CONEXÃO SOLDADA, DN 25 (1"), INSTALADO EM REDE DE ALIMENTAÇÃO PARA SPRINKLER - FORNECIMENTO E INSTALAÇÃO. AF_10/2020</t>
  </si>
  <si>
    <t>52,95</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</si>
  <si>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</si>
  <si>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</si>
  <si>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76,15</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</si>
  <si>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</si>
  <si>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</si>
  <si>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106,62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</si>
  <si>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</si>
  <si>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</si>
  <si>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147,38</t>
  </si>
  <si>
    <t>CURVA 90 GRAUS, EM AÇO, CONEXÃO SOLDADA, DN 50 (2"), INSTALADO EM REDE DE ALIMENTAÇÃO PARA SPRINKLER - FORNECIMENTO E INSTALAÇÃO. AF_10/2020</t>
  </si>
  <si>
    <t>159,21</t>
  </si>
  <si>
    <t>CURVA 45 GRAUS, EM AÇO, CONEXÃO SOLDADA, DN 65 (2 1/2"), INSTALADO EM REDE DE ALIMENTAÇÃO PARA SPRINKLER - FORNECIMENTO E INSTALAÇÃO. AF_10/2020</t>
  </si>
  <si>
    <t>279,73</t>
  </si>
  <si>
    <t>CURVA 90 GRAUS, EM AÇO, CONEXÃO SOLDADA, DN 65 (2 1/2"), INSTALADO EM REDE DE ALIMENTAÇÃO PARA SPRINKLER - FORNECIMENTO E INSTALAÇÃO. AF_10/2020</t>
  </si>
  <si>
    <t>298,65</t>
  </si>
  <si>
    <t>CURVA 45 GRAUS, EM AÇO, CONEXÃO SOLDADA, DN 80 (3"), INSTALADO EM REDE DE ALIMENTAÇÃO PARA SPRINKLER - FORNECIMENTO E INSTALAÇÃO. AF_10/2020</t>
  </si>
  <si>
    <t>691,11</t>
  </si>
  <si>
    <t>CURVA 90 GRAUS, EM AÇO, CONEXÃO SOLDADA, DN 80 (3"), INSTALADO EM REDE DE ALIMENTAÇÃO PARA SPRINKLER - FORNECIMENTO E INSTALAÇÃO. AF_10/2020</t>
  </si>
  <si>
    <t>606,22</t>
  </si>
  <si>
    <t>TÊ, EM AÇO, CONEXÃO SOLDADA, DN 25 (1"), INSTALADO EM REDE DE ALIMENTAÇÃO PARA SPRINKLER - FORNECIMENTO E INSTALAÇÃO. AF_10/2020</t>
  </si>
  <si>
    <t>83,28</t>
  </si>
  <si>
    <t>TÊ, EM AÇO, CONEXÃO SOLDADA, DN 32 (1 1/4"), INSTALADO EM REDE DE ALIMENTAÇÃO PARA SPRINKLER - FORNECIMENTO E INSTALAÇÃO. AF_10/2020</t>
  </si>
  <si>
    <t>121,42</t>
  </si>
  <si>
    <t>TÊ, EM AÇO, CONEXÃO SOLDADA, DN 40 (1 1/2"), INSTALADO EM REDE DE ALIMENTAÇÃO PARA SPRINKLER - FORNECIMENTO E INSTALAÇÃO. AF_10/2020</t>
  </si>
  <si>
    <t>155,08</t>
  </si>
  <si>
    <t>TÊ, EM AÇO, CONEXÃO SOLDADA, DN 50 (2"), INSTALADO EM REDE DE ALIMENTAÇÃO PARA SPRINKLER - FORNECIMENTO E INSTALAÇÃO. AF_10/2020</t>
  </si>
  <si>
    <t>244,13</t>
  </si>
  <si>
    <t>TÊ, EM AÇO, CONEXÃO SOLDADA, DN 65 (2 1/2"), INSTALADO EM REDE DE ALIMENTAÇÃO PARA SPRINKLER - FORNECIMENTO E INSTALAÇÃO. AF_10/2020</t>
  </si>
  <si>
    <t>461,80</t>
  </si>
  <si>
    <t>TÊ, EM AÇO, CONEXÃO SOLDADA, DN 80 (3"), INSTALADO EM REDE DE ALIMENTAÇÃO PARA SPRINKLER - FORNECIMENTO E INSTALAÇÃO. AF_10/2020</t>
  </si>
  <si>
    <t>734,52</t>
  </si>
  <si>
    <t>LUVA, EM AÇO, CONEXÃO SOLDADA, DN 15 (1/2"), INSTALADO EM RAMAIS E SUB-RAMAIS DE GÁS - FORNECIMENTO E INSTALAÇÃO. AF_10/2020</t>
  </si>
  <si>
    <t>24,04</t>
  </si>
  <si>
    <t>LUVA, EM AÇO, CONEXÃO SOLDADA, DN 20 (3/4"), INSTALADO EM RAMAIS E SUB-RAMAIS DE GÁS - FORNECIMENTO E INSTALAÇÃO. AF_10/2020</t>
  </si>
  <si>
    <t>31,69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</si>
  <si>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</si>
  <si>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</si>
  <si>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</si>
  <si>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44,56</t>
  </si>
  <si>
    <t>CURVA 45 GRAUS, EM AÇO, CONEXÃO SOLDADA, DN 15 (1/2"), INSTALADO EM RAMAIS E SUB-RAMAIS DE GÁS - FORNECIMENTO E INSTALAÇÃO. AF_10/2020</t>
  </si>
  <si>
    <t>33,38</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</si>
  <si>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</si>
  <si>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</si>
  <si>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48,90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</si>
  <si>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</si>
  <si>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</si>
  <si>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</si>
  <si>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</si>
  <si>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</si>
  <si>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69,62</t>
  </si>
  <si>
    <t>TÊ, EM AÇO, CONEXÃO SOLDADA, DN 25 (1"), INSTALADO EM RAMAIS E SUB-RAMAIS DE GÁS - FORNECIMENTO E INSTALAÇÃO. AF_10/2020</t>
  </si>
  <si>
    <t>119,31</t>
  </si>
  <si>
    <t>CONECTOR EM BRONZE/LATÃO, DN 22 MM X 1/2", SEM ANEL DE SOLDA, BOLSA X ROSCA F, INSTALADO EM PRUMADA DE HIDRÁULICA PREDIAL - FORNECIMENTO E INSTALAÇÃO. AF_04/2022</t>
  </si>
  <si>
    <t>17,40</t>
  </si>
  <si>
    <t>COTOVELO EM COBRE, DN 15 MM, 90 GRAUS, SEM ANEL DE SOLDA, INSTALADO EM RAMAL E SUB-RAMAL DE GÁS COMBUSTÍVEL - FORNECIMENTO E INSTALAÇÃO. AF_04/2022</t>
  </si>
  <si>
    <t>16,45</t>
  </si>
  <si>
    <t>CURVA EM COBRE, DN 15 MM, 45 GRAUS, SEM ANEL DE SOLDA, BOLSA X BOLSA, INSTALADO EM RAMAL E SUB-RAMAL DE GÁS COMBUSTÍVEL - FORNECIMENTO E INSTALAÇÃO. AF_04/2022</t>
  </si>
  <si>
    <t>16,42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</si>
  <si>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</si>
  <si>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</si>
  <si>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</si>
  <si>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</si>
  <si>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32,01</t>
  </si>
  <si>
    <t>COTOVELO EM BRONZE/LATÃO, DN 22 MM X 3/4, 90 GRAUS, SEM ANEL DE SOLDA, BOLSA X ROSCA F, INSTALADO EM RAMAL E SUB-RAMAL DE GÁS COMBUSTÍVEL - FORNECIMENTO E INSTALAÇÃO. AF_04/2022</t>
  </si>
  <si>
    <t>35,35</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</si>
  <si>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</si>
  <si>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</si>
  <si>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44,38</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</si>
  <si>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</si>
  <si>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</si>
  <si>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</si>
  <si>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</si>
  <si>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444,29</t>
  </si>
  <si>
    <t>CONECTOR EM BRONZE/LATÃO, DN 15 MM X 1/2, SEM ANEL DE SOLDA, BOLSA X ROSCA F, INSTALADO EM RAMAL E SUB-RAMAL DE GÁS COMBUSTÍVEL - FORNECIMENTO E INSTALAÇÃO. AF_04/2022</t>
  </si>
  <si>
    <t>19,13</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</si>
  <si>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</si>
  <si>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</si>
  <si>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20,32</t>
  </si>
  <si>
    <t>JUNTA DE EXPANSÃO EM COBRE, DN 22 MM, PONTA X PONTA, INSTALADO EM RAMAL E SUB-RAMAL DE GÁS COMBUSTÍVEL - FORNECIMENTO E INSTALAÇÃO. AF_04/2022</t>
  </si>
  <si>
    <t>519,78</t>
  </si>
  <si>
    <t>CURVA DE TRANSPOSIÇÃO EM BRONZE/LATÃO, DN 22 MM, SEM ANEL DE SOLDA, BOLSA X BOLSA, INSTALADO EM RAMAL E SUB-RAMAL DE GÁS COMBUSTÍVEL - FORNECIMENTO E INSTALAÇÃO. AF_04/2022</t>
  </si>
  <si>
    <t>53,39</t>
  </si>
  <si>
    <t>BUCHA DE REDUÇÃO EM COBRE, DN 22 MM X 15 MM, SEM ANEL DE SOLDA, PONTA X BOLSA, INSTALADO EM RAMAL E SUB-RAMAL DE GÁS COMBUSTÍVEL - FORNECIMENTO E INSTALAÇÃO. AF_04/2022</t>
  </si>
  <si>
    <t>16,58</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</si>
  <si>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</si>
  <si>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</si>
  <si>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</si>
  <si>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28,82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</si>
  <si>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</si>
  <si>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</si>
  <si>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89,64</t>
  </si>
  <si>
    <t>JUNTA DE EXPANSÃO EM COBRE, DN 28 MM, PONTA X PONTA, INSTALADO EM RAMAL E SUB-RAMAL DE GÁS COMBUSTÍVEL - FORNECIMENTO E INSTALAÇÃO. AF_04/2022</t>
  </si>
  <si>
    <t>573,93</t>
  </si>
  <si>
    <t>CONECTOR EM BRONZE/LATÃO, DN 28 MM X 1/2, SEM ANEL DE SOLDA, BOLSA X ROSCA F, INSTALADO EM RAMAL E SUB-RAMAL DE GÁS COMBUSTÍVEL - FORNECIMENTO E INSTALAÇÃO. AF_04/2022</t>
  </si>
  <si>
    <t>34,69</t>
  </si>
  <si>
    <t>BUCHA DE REDUÇÃO EM COBRE, DN 28 MM X 22 MM, SEM ANEL DE SOLDA, INSTALADO EM RAMAL E SUB-RAMAL DE GÁS COMBUSTÍVEL - FORNECIMENTO E INSTALAÇÃO. AF_04/2022</t>
  </si>
  <si>
    <t>24,75</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</si>
  <si>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</si>
  <si>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</si>
  <si>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41,03</t>
  </si>
  <si>
    <t>TÊ EM COBRE, DN 28 MM, SEM ANEL DE SOLDA, INSTALADO EM RAMAL E SUB-RAMAL DE GÁS COMBUSTÍVEL - FORNECIMENTO E INSTALAÇÃO. AF_04/2022</t>
  </si>
  <si>
    <t>59,86</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</si>
  <si>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</si>
  <si>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</si>
  <si>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15,79</t>
  </si>
  <si>
    <t>COTOVELO EM BRONZE/LATÃO, DN 15 MM X 1/2, 90 GRAUS, SEM ANEL DE SOLDA, BOLSA X ROSCA F, INSTALADO EM RAMAL E SUB-RAMAL DE GÁS MEDICINAL - FORNECIMENTO E INSTALAÇÃO. AF_04/2022</t>
  </si>
  <si>
    <t>20,47</t>
  </si>
  <si>
    <t>COTOVELO EM COBRE, DN 22 MM, 90 GRAUS, SEM ANEL DE SOLDA, INSTALADO EM RAMAL E SUB-RAMAL DE GÁS MEDICINAL - FORNECIMENTO E INSTALAÇÃO. AF_04/2022</t>
  </si>
  <si>
    <t>26,09</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</si>
  <si>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</si>
  <si>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</si>
  <si>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29,59</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</si>
  <si>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</si>
  <si>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</si>
  <si>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37,61</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</si>
  <si>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</si>
  <si>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</si>
  <si>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</si>
  <si>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</si>
  <si>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</si>
  <si>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443,88</t>
  </si>
  <si>
    <t>CONECTOR EM BRONZE/LATÃO, DN 15 MM X 1/2, SEM ANEL DE SOLDA, BOLSA X ROSCA F, INSTALADO EM RAMAL E SUB-RAMAL DE GÁS MEDICINAL - FORNECIMENTO E INSTALAÇÃO. AF_04/2022</t>
  </si>
  <si>
    <t>18,93</t>
  </si>
  <si>
    <t>LUVA EM COBRE, DN 22 MM, SEM ANEL DE SOLDA, INSTALADO EM RAMAL E SUB-RAMAL DE GÁS MEDICINAL - FORNECIMENTO E INSTALAÇÃO. AF_04/2022</t>
  </si>
  <si>
    <t>15,75</t>
  </si>
  <si>
    <t>LUVA PASSANTE EM COBRE, DN 22 MM, SEM ANEL DE SOLDA, INSTALADO EM RAMAL E SUB-RAMAL DE GÁS MEDICINAL - FORNECIMENTO E INSTALAÇÃO. AF_04/2022</t>
  </si>
  <si>
    <t>17,05</t>
  </si>
  <si>
    <t>JUNTA DE EXPANSÃO EM COBRE, DN 22 MM, PONTA X PONTA, INSTALADO EM RAMAL E SUB-RAMAL DE GÁS MEDICINAL - FORNECIMENTO E INSTALAÇÃO. AF_04/2022</t>
  </si>
  <si>
    <t>516,51</t>
  </si>
  <si>
    <t>CURVA DE TRANSPOSIÇÃO EM BRONZE/LATÃO, DN 22 MM, SEM ANEL DE SOLDA, BOLSA X BOLSA, INSTALADO EM RAMAL E SUB-RAMAL DE GÁS MEDICINAL - FORNECIMENTO E INSTALAÇÃO. AF_04/2022</t>
  </si>
  <si>
    <t>50,12</t>
  </si>
  <si>
    <t>BUCHA DE REDUÇÃO EM COBRE, DN 22 MM X 15 MM, SEM ANEL DE SOLDA, PONTA X BOLSA, INSTALADO EM RAMAL E SUB-RAMAL DE GÁS MEDICINAL - FORNECIMENTO E INSTALAÇÃO. AF_04/2022</t>
  </si>
  <si>
    <t>14,85</t>
  </si>
  <si>
    <t>CONECTOR EM BRONZE/LATÃO, DN 22 MM X 1/2", SEM ANEL DE SOLDA, BOLSA X ROSCA F, INSTALADO EM RAMAL E SUB-RAMAL DE GÁS MEDICINAL - FORNECIMENTO E INSTALAÇÃO. AF_04/2022</t>
  </si>
  <si>
    <t>20,55</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</si>
  <si>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</si>
  <si>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</si>
  <si>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</si>
  <si>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</si>
  <si>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84,39</t>
  </si>
  <si>
    <t>JUNTA DE EXPANSÃO EM COBRE, DN 28 MM, PONTA X PONTA, INSTALADO EM RAMAL E SUB-RAMAL DE GÁS MEDICINAL - FORNECIMENTO E INSTALAÇÃO. AF_04/2022</t>
  </si>
  <si>
    <t>568,68</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</si>
  <si>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</si>
  <si>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</si>
  <si>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</si>
  <si>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</si>
  <si>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34,53</t>
  </si>
  <si>
    <t>TÊ EM COBRE, DN 28 MM, SEM ANEL DE SOLDA, INSTALADO EM RAMAL E SUB-RAMAL DE GÁS MEDICINAL - FORNECIMENTO E INSTALAÇÃO. AF_04/2022</t>
  </si>
  <si>
    <t>48,49</t>
  </si>
  <si>
    <t>COTOVELO EM COBRE, DN 15 MM, 90 GRAUS, SEM ANEL DE SOLDA, INSTALADO EM RAMAL E SUB-RAMAL DE AQUECIMENTO SOLAR - FORNECIMENTO E INSTALAÇÃO. AF_04/2022</t>
  </si>
  <si>
    <t>16,48</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</si>
  <si>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</si>
  <si>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</si>
  <si>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</si>
  <si>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25,37</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</si>
  <si>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</si>
  <si>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</si>
  <si>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29,21</t>
  </si>
  <si>
    <t>COTOVELO EM BRONZE/LATÃO, DN 22 MM X 3/4", 90 GRAUS, SEM ANEL DE SOLDA, BOLSA X ROSCA F, INSTALADO EM RAMAL E SUB-RAMAL DE AQUECIMENTO SOLAR - FORNECIMENTO E INSTALAÇÃO. AF_04/2022</t>
  </si>
  <si>
    <t>32,55</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</si>
  <si>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</si>
  <si>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</si>
  <si>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33,95</t>
  </si>
  <si>
    <t>LUVA EM COBRE, DN 15 MM, SEM ANEL DE SOLDA, INSTALADO EM RAMAL E SUB-RAMAL DE AQUECIMENTO SOLAR - FORNECIMENTO E INSTALAÇÃO. AF_04/2022</t>
  </si>
  <si>
    <t>10,74</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</si>
  <si>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</si>
  <si>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</si>
  <si>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25,82</t>
  </si>
  <si>
    <t>JUNTA DE EXPANSÃO EM COBRE, DN 15 MM, PONTA X PONTA, INSTALADO EM RAMAL E SUB-RAMAL DE AQUECIMENTO SOLAR - FORNECIMENTO E INSTALAÇÃO. AF_04/2022</t>
  </si>
  <si>
    <t>444,30</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</si>
  <si>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</si>
  <si>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</si>
  <si>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</si>
  <si>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</si>
  <si>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515,99</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</si>
  <si>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</si>
  <si>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</si>
  <si>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</si>
  <si>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20,28</t>
  </si>
  <si>
    <t>CONECTOR EM BRONZE/LATÃO, DN 22 MM X 3/4", SEM ANEL DE SOLDA, BOLSA X ROSCA F, INSTALADO EM RAMAL E SUB-RAMAL DE AQUECIMENTO SOLAR - FORNECIMENTO E INSTALAÇÃO. AF_04/2022</t>
  </si>
  <si>
    <t>24,45</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</si>
  <si>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</si>
  <si>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</si>
  <si>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</si>
  <si>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83,07</t>
  </si>
  <si>
    <t>JUNTA DE EXPANSÃO EM COBRE, DN 28 MM, PONTA X PONTA, INSTALADO EM RAMAL E SUB-RAMAL DE AQUECIMENTO SOLAR - FORNECIMENTO E INSTALAÇÃO. AF_04/2022</t>
  </si>
  <si>
    <t>567,36</t>
  </si>
  <si>
    <t>CONECTOR EM BRONZE/LATÃO, DN 28 MM X 1/2", SEM ANEL DE SOLDA, BOLSA X ROSCA F, INSTALADO EM RAMAL E SUB-RAMAL DE AQUECIMENTO SOLAR - FORNECIMENTO E INSTALAÇÃO. AF_04/2022</t>
  </si>
  <si>
    <t>31,40</t>
  </si>
  <si>
    <t>BUCHA DE REDUÇÃO EM COBRE, DN 28 MM X 22 MM, SEM ANEL DE SOLDA, INSTALADO EM RAMAL E SUB-RAMAL DE AQUECIMENTO SOLAR - FORNECIMENTO E INSTALAÇÃO. AF_04/2022</t>
  </si>
  <si>
    <t>19,34</t>
  </si>
  <si>
    <t>TÊ EM COBRE, DN 15 MM, SEM ANEL DE SOLDA, INSTALADO EM RAMAL E SUB-RAMAL DE AQUECIMENTO SOLAR - FORNECIMENTO E INSTALAÇÃO. AF_04/2022</t>
  </si>
  <si>
    <t>22,28</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</si>
  <si>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</si>
  <si>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</si>
  <si>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45,92</t>
  </si>
  <si>
    <t>BUCHA DE REDUÇÃO, CURTA, PVC, SOLDÁVEL, DN 25 X 20 MM, INSTALADO EM RAMAL OU SUB-RAMAL DE ÁGUA - FORNECIMENTO E INSTALAÇÃO. AF_06/2022</t>
  </si>
  <si>
    <t>5,60</t>
  </si>
  <si>
    <t>BUCHA DE REDUÇÃO, CURTA, PVC, SOLDÁVEL, DN 32 X 25 MM, INSTALADO EM RAMAL OU SUB-RAMAL DE ÁGUA - FORNECIMENTO E INSTALAÇÃO. AF_06/2022</t>
  </si>
  <si>
    <t>7,05</t>
  </si>
  <si>
    <t>BUCHA DE REDUÇÃO, LONGA, PVC, SOLDÁVEL, DN 32 X 20 MM, INSTALADO EM RAMAL OU SUB-RAMAL DE ÁGUA - FORNECIMENTO E INSTALAÇÃO. AF_06/2022</t>
  </si>
  <si>
    <t>8,82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</si>
  <si>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</si>
  <si>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</si>
  <si>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14,45</t>
  </si>
  <si>
    <t>BUCHA DE REDUÇÃO, CURTA, PVC, SOLDÁVEL, DN 25 X 20 MM, INSTALADO EM RAMAL DE DISTRIBUIÇÃO DE ÁGUA - FORNECIMENTO E INSTALAÇÃO. AF_06/2022</t>
  </si>
  <si>
    <t>5,15</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</si>
  <si>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</si>
  <si>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</si>
  <si>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</si>
  <si>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</si>
  <si>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</si>
  <si>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</si>
  <si>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</si>
  <si>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14,88</t>
  </si>
  <si>
    <t>BUCHA DE REDUÇÃO, LONGA, PVC, SOLDÁVEL, DN 32 X 20 MM, INSTALADO EM PRUMADA DE ÁGUA - FORNECIMENTO E INSTALAÇÃO. AF_06/2022</t>
  </si>
  <si>
    <t>6,35</t>
  </si>
  <si>
    <t>BUCHA DE REDUÇÃO, LONGA, PVC, SOLDÁVEL, DN 40 X 25 MM, INSTALADO EM PRUMADA DE ÁGUA - FORNECIMENTO E INSTALAÇÃO. AF_06/2022</t>
  </si>
  <si>
    <t>BUCHA DE REDUÇÃO, LONGA, PVC, SOLDÁVEL, DN 50 X 25 MM, INSTALADO EM PRUMADA DE ÁGUA - FORNECIMENTO E INSTALAÇÃO. AF_06/2022</t>
  </si>
  <si>
    <t>9,55</t>
  </si>
  <si>
    <t>BUCHA DE REDUÇÃO , LONGA, PVC, SOLDÁVEL, DN 50 X 32 MM, INSTALADO EM PRUMADA DE ÁGUA - FORNECIMENTO E INSTALAÇÃO. AF_06/2022</t>
  </si>
  <si>
    <t>BUCHA DE REDUÇÃO, LONGA, PVC, SOLDÁVEL, DN 60 X 25 MM, INSTALADO EM PRUMADA DE ÁGUA - FORNECIMENTO E INSTALAÇÃO. AF_06/2022</t>
  </si>
  <si>
    <t>17,35</t>
  </si>
  <si>
    <t>BUCHA DE REDUÇÃO, LONGA, PVC, SOLDÁVEL, DN 60 X 32 MM, INSTALADO EM PRUMADA DE ÁGUA - FORNECIMENTO E INSTALAÇÃO. AF_06/2022</t>
  </si>
  <si>
    <t>20,68</t>
  </si>
  <si>
    <t>BUCHA DE REDUÇÃO, LONGA, PVC, SOLDÁVEL, DN 60 X 50 MM, INSTALADO EM PRUMADA DE ÁGUA - FORNECIMENTO E INSTALAÇÃO. AF_06/2022</t>
  </si>
  <si>
    <t>26,42</t>
  </si>
  <si>
    <t>BUCHA DE REDUÇÃO, LONGA, PVC, SOLDÁVEL, DN 75 X 50 MM, INSTALADO EM PRUMADA DE ÁGUA - FORNECIMENTO E INSTALAÇÃO. AF_06/2022</t>
  </si>
  <si>
    <t>30,53</t>
  </si>
  <si>
    <t>JOELHO DE REDUÇÃO, 90 GRAUS, PVC, SOLDÁVEL, DN 32 MM X 25 MM, INSTALADO EM PRUMADA DE ÁGUA - FORNECIMENTO E INSTALAÇÃO. AF_06/2022</t>
  </si>
  <si>
    <t>10,62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</si>
  <si>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</si>
  <si>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</si>
  <si>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</si>
  <si>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6,67</t>
  </si>
  <si>
    <t>JOELHO 90 GRAUS, PVC, SOLDÁVEL, DN 40MM, INSTALADO EM RAMAL DE DISTRIBUIÇÃO DE ÁGUA - FORNECIMENTO E INSTALAÇÃO. AF_06/2022</t>
  </si>
  <si>
    <t>16,92</t>
  </si>
  <si>
    <t>JOELHO 45 GRAUS, PVC, SOLDÁVEL, DN 40MM, INSTALADO EM RAMAL DE DISTRIBUIÇÃO DE ÁGUA - FORNECIMENTO E INSTALAÇÃO. AF_06/2022</t>
  </si>
  <si>
    <t>CURVA 90 GRAUS, PVC, SOLDÁVEL, DN 40MM, INSTALADO EM RAMAL DE DISTRIBUIÇÃO DE ÁGUA - FORNECIMENTO E INSTALAÇÃO. AF_06/2022</t>
  </si>
  <si>
    <t>24,22</t>
  </si>
  <si>
    <t>CURVA 45 GRAUS, PVC, SOLDÁVEL, DN 40MM, INSTALADO EM RAMAL DE DISTRIBUIÇÃO DE ÁGUA - FORNECIMENTO E INSTALAÇÃO. AF_06/2022</t>
  </si>
  <si>
    <t>16,35</t>
  </si>
  <si>
    <t>JOELHO 90 GRAUS, PVC, SOLDÁVEL, DN 50MM, INSTALADO EM RAMAL DE DISTRIBUIÇÃO DE ÁGUA - FORNECIMENTO E INSTALAÇÃO. AF_06/2022</t>
  </si>
  <si>
    <t>18,25</t>
  </si>
  <si>
    <t>JOELHO 45 GRAUS, PVC, SOLDÁVEL, DN 50MM, INSTALADO EM RAMAL DE DISTRIBUIÇÃO DE ÁGUA - FORNECIMENTO E INSTALAÇÃO. AF_06/2022</t>
  </si>
  <si>
    <t>21,22</t>
  </si>
  <si>
    <t>CURVA 90 GRAUS, PVC, SOLDÁVEL, DN 50MM, INSTALADO EM RAMAL DE DISTRIBUIÇÃO DE ÁGUA - FORNECIMENTO E INSTALAÇÃO. AF_06/2022</t>
  </si>
  <si>
    <t>CURVA 45 GRAUS, PVC, SOLDÁVEL, DN 50MM, INSTALADO EM RAMAL DE DISTRIBUIÇÃO DE ÁGUA - FORNECIMENTO E INSTALAÇÃO. AF_06/2022</t>
  </si>
  <si>
    <t>23,35</t>
  </si>
  <si>
    <t>LUVA, PVC, SOLDÁVEL, DN 40MM, INSTALADO EM RAMAL DE DISTRIBUIÇÃO DE ÁGUA - FORNECIMENTO E INSTALAÇÃO. AF_06/2022</t>
  </si>
  <si>
    <t>UNIÃO, PVC, SOLDÁVEL, DN 40MM, INSTALADO EM RAMAL DE DISTRIBUIÇÃO DE ÁGUA - FORNECIMENTO E INSTALAÇÃO. AF_06/2022</t>
  </si>
  <si>
    <t>38,01</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</si>
  <si>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</si>
  <si>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</si>
  <si>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10,97</t>
  </si>
  <si>
    <t>BUCHA DE REDUÇÃO, PVC, SOLDÁVEL, DN 40MM X 32MM, INSTALADO EM RAMAL DE DISTRIBUIÇÃO DE ÁGUA - FORNECIMENTO E INSTALAÇÃO. AF_06/2022</t>
  </si>
  <si>
    <t>9,06</t>
  </si>
  <si>
    <t>ADAPTADOR CURTO COM BOLSA E ROSCA PARA REGISTRO, PVC, SOLDÁVEL, DN 40MM X 1.1/2, INSTALADO EM RAMAL DE DISTRIBUIÇÃO DE ÁGUA - FORNECIMENTO E INSTALAÇÃO. AF_06/2022</t>
  </si>
  <si>
    <t>14,04</t>
  </si>
  <si>
    <t>LUVA, PVC, SOLDÁVEL, DN 50MM, INSTALADO EM RAMAL DE DISTRIBUIÇÃO DE ÁGUA - FORNECIMENTO E INSTALAÇÃO. AF_06/2022</t>
  </si>
  <si>
    <t>14,23</t>
  </si>
  <si>
    <t>LUVA DE CORRER, PVC, SOLDÁVEL, DN 50MM, INSTALADO EM RAMAL DE DISTRIBUIÇÃO DE ÁGUA - FORNECIMENTO E INSTALAÇÃO. AF_06/2022</t>
  </si>
  <si>
    <t>43,07</t>
  </si>
  <si>
    <t>UNIÃO, PVC, SOLDÁVEL, DN 50MM, INSTALADO EM RAMAL DE DISTRIBUIÇÃO DE ÁGUA - FORNECIMENTO E INSTALAÇÃO. AF_06/2022</t>
  </si>
  <si>
    <t>41,97</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</si>
  <si>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</si>
  <si>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</si>
  <si>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</si>
  <si>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29,61</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</si>
  <si>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</si>
  <si>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</si>
  <si>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17,52</t>
  </si>
  <si>
    <t>BUCHA DE REDUÇÃO , LONGA, PVC, SOLDÁVEL, DN 50 X 32 MM, INSTALADO EM RAMAL DE DISTRIBUIÇÃO DE ÁGUA - FORNECIMENTO E INSTALAÇÃO. AF_06/2022</t>
  </si>
  <si>
    <t>14,30</t>
  </si>
  <si>
    <t>TE, PVC, SOLDÁVEL, DN 50MM, INSTALADO EM RAMAL DE DISTRIBUIÇÃO DE ÁGUA - FORNECIMENTO E INSTALAÇÃO. AF_06/2022</t>
  </si>
  <si>
    <t>28,31</t>
  </si>
  <si>
    <t>TÊ DE REDUÇÃO, PVC, SOLDÁVEL, DN 50MM X 40MM, INSTALADO EM RAMAL DE DISTRIBUIÇÃO DE ÁGUA - FORNECIMENTO E INSTALAÇÃO. AF_06/2022</t>
  </si>
  <si>
    <t>36,71</t>
  </si>
  <si>
    <t>TÊ DE REDUÇÃO, PVC, SOLDÁVEL, DN 50MM X 25MM, INSTALADO EM RAMAL DE DISTRIBUIÇÃO DE ÁGUA - FORNECIMENTO E INSTALAÇÃO. AF_06/2022</t>
  </si>
  <si>
    <t>24,63</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</si>
  <si>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</si>
  <si>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</si>
  <si>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31,67</t>
  </si>
  <si>
    <t>BUCHA DE REDUÇÃO, CURTA, PVC, SOLDÁVEL, DN 50 X 40 MM, INSTALADO EM RAMAL DE DISTRIBUIÇÃO DE ÁGUA - FORNECIMENTO E INSTALAÇÃO. AF_06/2022</t>
  </si>
  <si>
    <t>12,43</t>
  </si>
  <si>
    <t>TE, PVC, SOLDÁVEL, DN 40MM, INSTALADO EM RAMAL DE DISTRIBUIÇÃO DE ÁGUA - FORNECIMENTO E INSTALAÇÃO. AF_06/2022</t>
  </si>
  <si>
    <t>24,46</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</si>
  <si>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</si>
  <si>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</si>
  <si>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</si>
  <si>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</si>
  <si>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20,87</t>
  </si>
  <si>
    <t>TE DE REDUÇÃO, CPVC, SOLDÁVEL, DN 35 X 28 MM, INSTALADO EM RAMAL OU SUB-RAMAL DE ÁGUA - FORNECIMENTO E INSTALAÇÃO. AF_06/2022</t>
  </si>
  <si>
    <t>44,48</t>
  </si>
  <si>
    <t>19,95</t>
  </si>
  <si>
    <t>TE DE REDUÇÃO, CPVC, SOLDÁVEL, DN 35 X 28 MM, INSTALADO EM RAMAL DE DISTRIBUIÇÃO DE ÁGUA - FORNECIMENTO E INSTALAÇÃO. AF_06/2022</t>
  </si>
  <si>
    <t>43,41</t>
  </si>
  <si>
    <t>TE DE REDUÇÃO, CPVC, SOLDÁVEL, DN 42 X 35 MM, INSTALADO EM PRUMADA DE ÁGUA - FORNECIMENTO E INSTALAÇÃO. AF_06/2022</t>
  </si>
  <si>
    <t>TE, CPVC, SOLDÁVEL, DN  42MM, INSTALADO EM RAMAL DE DISTRIBUIÇÃO DE ÁGUA  FORNECIMENTO E INSTALAÇÃO. AF_06/2022</t>
  </si>
  <si>
    <t>68,78</t>
  </si>
  <si>
    <t>JOELHO 90 GRAUS, CPVC, SOLDÁVEL, DN 42MM, INSTALADO EM RAMAL DE DISTRIBUIÇÃO DE ÁGUA  FORNECIMENTO E INSTALAÇÃO. AF_06/2022</t>
  </si>
  <si>
    <t>40,14</t>
  </si>
  <si>
    <t>JOELHO 45 GRAUS, CPVC, SOLDÁVEL, DN 42MM, INSTALADO EM RAMAL DE DISTRIBUIÇÃO DE ÁGUA  FORNECIMENTO E INSTALAÇÃO. AF_06/2022</t>
  </si>
  <si>
    <t>39,72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</si>
  <si>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</si>
  <si>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</si>
  <si>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</si>
  <si>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</si>
  <si>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133,54</t>
  </si>
  <si>
    <t>CONECTOR, CPVC, SOLDÁVEL, DN 42MM X 1.1/2, INSTALADO EM RAMAL DE DISTRIBUIÇÃO DE ÁGUA  FORNECIMENTO E INSTALAÇÃO. AF_06/2022</t>
  </si>
  <si>
    <t>68,52</t>
  </si>
  <si>
    <t>TE DE REDUÇÃO, CPVC, SOLDÁVEL, DN 42 X 35 MM, INSTALADO EM RAMAL DE DISTRIBUIÇÃO DE ÁGUA - FORNECIMENTO E INSTALAÇÃO. AF_06/2022</t>
  </si>
  <si>
    <t>60,81</t>
  </si>
  <si>
    <t>LUVA DE CORRER, PVC, SOLDÁVEL, DN 40MM, INSTALADO EM RAMAL DE DISTRIBUIÇÃO DE ÁGUA  FORNECIMENTO E INSTALAÇÃO. AF_06/2022</t>
  </si>
  <si>
    <t>40,92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</si>
  <si>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</si>
  <si>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</si>
  <si>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117,97</t>
  </si>
  <si>
    <t>CURVA 87 GRAUS E 30 MINUTOS, PVC, SERIE R, ÁGUA PLUVIAL, DN 150 MM, JUNTA ELÁSTICA, FORNECIDO E INSTALADO EM RAMAL DE ENCAMINHAMENTO. AF_06/2022</t>
  </si>
  <si>
    <t>147,17</t>
  </si>
  <si>
    <t>LUVA SIMPLES, PVC, SERIE R, ÁGUA PLUVIAL, DN 150 MM, JUNTA ELÁSTICA, FORNECIDO E INSTALADO EM RAMAL DE ENCAMINHAMENTO. AF_06/2022</t>
  </si>
  <si>
    <t>68,15</t>
  </si>
  <si>
    <t>LUVA DE CORRER, PVC, SERIE R, ÁGUA PLUVIAL, DN 150 MM, JUNTA ELÁSTICA, FORNECIDO E INSTALADO EM RAMAL DE ENCAMINHAMENTO. AF_06/2022</t>
  </si>
  <si>
    <t>96,46</t>
  </si>
  <si>
    <t>TÊ DE INSPEÇÃO, PVC, SERIE R, ÁGUA PLUVIAL, DN 150 MM, JUNTA ELÁSTICA, FORNECIDO E INSTALADO EM RAMAL DE ENCAMINHAMENTO. AF_06/2022</t>
  </si>
  <si>
    <t>279,00</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</si>
  <si>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</si>
  <si>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</si>
  <si>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188,65</t>
  </si>
  <si>
    <t>TÊ, PVC, SERIE R, ÁGUA PLUVIAL, DN 150 X 100 MM, JUNTA ELÁSTICA, FORNECIDO E INSTALADO EM RAMAL DE ENCAMINHAMENTO. AF_06/2022</t>
  </si>
  <si>
    <t>138,74</t>
  </si>
  <si>
    <t>JUNÇÃO SIMPLES, PVC, SERIE R, ÁGUA PLUVIAL, DN 150 X 150 MM, JUNTA ELÁSTICA, FORNECIDO E INSTALADO EM RAMAL DE ENCAMINHAMENTO. AF_06/2022</t>
  </si>
  <si>
    <t>251,25</t>
  </si>
  <si>
    <t>TÊ, PVC, SERIE R, ÁGUA PLUVIAL, DN 150 X 150 MM, JUNTA ELÁSTICA, FORNECIDO E INSTALADO EM RAMAL DE ENCAMINHAMENTO. AF_06/2022</t>
  </si>
  <si>
    <t>180,44</t>
  </si>
  <si>
    <t>CAP, PVC, SERIE R, ÁGUA PLUVIAL, DN 100 MM, JUNTA ELÁSTICA, FORNECIDO E INSTALADO EM RAMAL DE ENCAMINHAMENTO. AF_06/2022</t>
  </si>
  <si>
    <t>CAP, PVC, SERIE R, ÁGUA PLUVIAL, DN 150 MM, JUNTA ELÁSTICA, FORNECIDO E INSTALADO EM RAMAL DE ENCAMINHAMENTO. AF_06/2022</t>
  </si>
  <si>
    <t>83,96</t>
  </si>
  <si>
    <t>BUCHA DE REDUÇÃO, PPR, DN 25 X 20 MM, INSTALADO EM RAMAL OU SUB-RAMAL DE ÁGUA - FORNECIMENTO E INSTALAÇÃO. AF_08/2022</t>
  </si>
  <si>
    <t>TÊ MISTURADOR, PPR, F M M, DN 25 X 25 MM, INSTALADO EM RAMAL OU SUB-RAMAL DE ÁGUA - FORNECIMENTO E INSTALAÇÃO. AF_08/2022</t>
  </si>
  <si>
    <t>25,60</t>
  </si>
  <si>
    <t>JOELHO 45 GRAUS, PPR, F/ F, DN 90 MM, INSTALADO EM PRUMADA DE ÁGUA - FORNECIMENTO E INSTALAÇÃO. AF_08/2022</t>
  </si>
  <si>
    <t>150,82</t>
  </si>
  <si>
    <t>CURVA 90 GRAUS, PPR, DN 20 MM, INSTALADO EM RAMAL OU SUB-RAMAL DE ÁGUA - FORNECIMENTO E INSTALAÇÃO. AF_08/2022</t>
  </si>
  <si>
    <t>14,17</t>
  </si>
  <si>
    <t>CURVA 90 GRAUS, PPR, DN 25 MM, INSTALADO EM RAMAL OU SUB-RAMAL DE ÁGUA - FORNECIMENTO E INSTALAÇÃO. AF_08/2022</t>
  </si>
  <si>
    <t>26,46</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</si>
  <si>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</si>
  <si>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</si>
  <si>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</si>
  <si>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5,33</t>
  </si>
  <si>
    <t>TÊ MISTURADOR, PPR, F M M, DN 20 X 20 MM, INSTALADO EM RAMAL OU SUB-RAMAL DE ÁGUA - FORNECIMENTO E INSTALAÇÃO. AF_08/2022</t>
  </si>
  <si>
    <t>TÊ NORMAL, PPR, 90 GRAUS, DN 20 X 20 X 20 MM, INSTALADO EM RAMAL OU SUB-RAMAL DE ÁGUA - FORNECIMENTO E INSTALAÇÃO. AF_08/2022</t>
  </si>
  <si>
    <t>9,63</t>
  </si>
  <si>
    <t>JOELHO 90 GRAUS, PVC, SOLDÁVEL, DN 20 MM, INSTALADO EM DRENO DE AR CONDICIONADO - FORNECIMENTO E INSTALAÇÃO. AF_08/2022</t>
  </si>
  <si>
    <t>5,93</t>
  </si>
  <si>
    <t>JOELHO 45 GRAUS, PVC, SOLDÁVEL, DN 20 MM, INSTALADO EM DRENO DE AR CONDICIONADO - FORNECIMENTO E INSTALAÇÃO. AF_08/2022</t>
  </si>
  <si>
    <t>6,57</t>
  </si>
  <si>
    <t>JOELHO 90 GRAUS, PVC, SOLDÁVEL, DN 32 MM, INSTALADO EM DRENO DE AR CONDICIONADO - FORNECIMENTO E INSTALAÇÃO. AF_08/2022</t>
  </si>
  <si>
    <t>9,20</t>
  </si>
  <si>
    <t>JOELHO 45 GRAUS, PVC, SOLDÁVEL, DN 32 MM, INSTALADO EM DRENO DE AR CONDICIONADO - FORNECIMENTO E INSTALAÇÃO. AF_08/2022</t>
  </si>
  <si>
    <t>11,25</t>
  </si>
  <si>
    <t>LUVA, PVC, SOLDÁVEL, DN 20 MM, INSTALADO EM DRENO DE AR CONDICIONADO - FORNECIMENTO E INSTALAÇÃO. AF_08/2022</t>
  </si>
  <si>
    <t>4,65</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</si>
  <si>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</si>
  <si>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</si>
  <si>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</si>
  <si>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13,13</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</si>
  <si>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</si>
  <si>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</si>
  <si>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32,39</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</si>
  <si>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</si>
  <si>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</si>
  <si>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41,16</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</si>
  <si>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</si>
  <si>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</si>
  <si>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46,08</t>
  </si>
  <si>
    <t>TERMINAL DE VENTILAÇÃO, PVC, SÉRIE NORMAL, ESGOTO PREDIAL, DN 50 MM, JUNTA SOLDÁVEL, FORNECIDO E INSTALADO EM PRUMADA DE ESGOTO SANITÁRIO OU VENTILAÇÃO. AF_08/2022</t>
  </si>
  <si>
    <t>11,29</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</si>
  <si>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</si>
  <si>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</si>
  <si>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23,09</t>
  </si>
  <si>
    <t>TE, PVC, SÉRIE NORMAL, ESGOTO PREDIAL, DN 100 X 50 MM, JUNTA ELÁSTICA, FORNECIDO E INSTALADO EM PRUMADA DE ESGOTO SANITÁRIO OU VENTILAÇÃO. AF_08/2022</t>
  </si>
  <si>
    <t>37,94</t>
  </si>
  <si>
    <t>JUNÇÃO DE REDUÇÃO INVERTIDA, PVC, SÉRIE NORMAL, ESGOTO PREDIAL, DN 100 X 50 MM, JUNTA ELÁSTICA, FORNECIDO E INSTALADO EM PRUMADA DE ESGOTO SANITÁRIO OU VENTILAÇÃO. AF_08/2022</t>
  </si>
  <si>
    <t>40,13</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</si>
  <si>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</si>
  <si>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</si>
  <si>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46,26</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</si>
  <si>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</si>
  <si>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</si>
  <si>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18,54</t>
  </si>
  <si>
    <t>CAIXA ENTERRADA HIDRÁULICA RETANGULAR, EM CONCRETO PRÉ-MOLDADO, DIMENSÕES INTERNAS: 0,3X0,3X0,3 M. AF_12/2020</t>
  </si>
  <si>
    <t>187,51</t>
  </si>
  <si>
    <t>CAIXA ENTERRADA HIDRÁULICA RETANGULAR, EM CONCRETO PRÉ-MOLDADO, DIMENSÕES INTERNAS: 0,4X0,4X0,4 M. AF_12/2020</t>
  </si>
  <si>
    <t>347,62</t>
  </si>
  <si>
    <t>CAIXA ENTERRADA HIDRÁULICA RETANGULAR, EM CONCRETO PRÉ-MOLDADO, DIMENSÕES INTERNAS: 0,6X0,6X0,5 M. AF_12/2020</t>
  </si>
  <si>
    <t>450,12</t>
  </si>
  <si>
    <t>CAIXA ENTERRADA HIDRÁULICA RETANGULAR, EM CONCRETO PRÉ-MOLDADO, DIMENSÕES INTERNAS: 0,8X0,8X0,5 M. AF_12/2020</t>
  </si>
  <si>
    <t>854,36</t>
  </si>
  <si>
    <t>CAIXA ENTERRADA HIDRÁULICA RETANGULAR EM ALVENARIA COM TIJOLOS CERÂMICOS MACIÇOS, DIMENSÕES INTERNAS: 0,3X0,3X0,3 M PARA REDE DE ESGOTO. AF_12/2020</t>
  </si>
  <si>
    <t>173,07</t>
  </si>
  <si>
    <t>CAIXA ENTERRADA HIDRÁULICA RETANGULAR EM ALVENARIA COM TIJOLOS CERÂMICOS MACIÇOS, DIMENSÕES INTERNAS: 0,4X0,4X0,4 M PARA REDE DE ESGOTO. AF_12/2020</t>
  </si>
  <si>
    <t>270,26</t>
  </si>
  <si>
    <t>CAIXA ENTERRADA HIDRÁULICA RETANGULAR EM ALVENARIA COM TIJOLOS CERÂMICOS MACIÇOS, DIMENSÕES INTERNAS: 0,6X0,6X0,6 M PARA REDE DE ESGOTO. AF_12/2020</t>
  </si>
  <si>
    <t>523,34</t>
  </si>
  <si>
    <t>CAIXA ENTERRADA HIDRÁULICA RETANGULAR EM ALVENARIA COM TIJOLOS CERÂMICOS MACIÇOS, DIMENSÕES INTERNAS: 0,8X0,8X0,6 M PARA REDE DE ESGOTO. AF_12/2020</t>
  </si>
  <si>
    <t>727,59</t>
  </si>
  <si>
    <t>CAIXA ENTERRADA HIDRÁULICA RETANGULAR EM ALVENARIA COM TIJOLOS CERÂMICOS MACIÇOS, DIMENSÕES INTERNAS: 1X1X0,6 M PARA REDE DE ESGOTO. AF_12/2020</t>
  </si>
  <si>
    <t>861,49</t>
  </si>
  <si>
    <t>CAIXA ENTERRADA HIDRÁULICA RETANGULAR, EM ALVENARIA COM BLOCOS DE CONCRETO, DIMENSÕES INTERNAS: 0,4X0,4X0,4 M PARA REDE DE ESGOTO. AF_12/2020</t>
  </si>
  <si>
    <t>220,22</t>
  </si>
  <si>
    <t>CAIXA ENTERRADA HIDRÁULICA RETANGULAR, EM ALVENARIA COM BLOCOS DE CONCRETO, DIMENSÕES INTERNAS: 0,6X0,6X0,6 M PARA REDE DE ESGOTO. AF_12/2020</t>
  </si>
  <si>
    <t>407,54</t>
  </si>
  <si>
    <t>CAIXA ENTERRADA HIDRÁULICA RETANGULAR, EM ALVENARIA COM BLOCOS DE CONCRETO, DIMENSÕES INTERNAS: 0,8X0,8X0,6 M PARA REDE DE ESGOTO. AF_12/2020</t>
  </si>
  <si>
    <t>579,81</t>
  </si>
  <si>
    <t>CAIXA ENTERRADA HIDRÁULICA RETANGULAR, EM ALVENARIA COM BLOCOS DE CONCRETO, DIMENSÕES INTERNAS: 1X1X0,6 M PARA REDE DE ESGOTO. AF_12/2020</t>
  </si>
  <si>
    <t>686,64</t>
  </si>
  <si>
    <t>CAIXA DE GORDURA SIMPLES, CIRCULAR, EM CONCRETO PRÉ-MOLDADO, DIÂMETRO INTERNO = 0,4 M, ALTURA INTERNA = 0,4 M. AF_12/2020</t>
  </si>
  <si>
    <t>177,66</t>
  </si>
  <si>
    <t>CAIXA DE GORDURA SIMPLES (CAPACIDADE: 36L), RETANGULAR, EM ALVENARIA COM TIJOLOS CERÂMICOS MACIÇOS, DIMENSÕES INTERNAS = 0,2X0,4 M, ALTURA INTERNA = 0,8 M. AF_12/2020</t>
  </si>
  <si>
    <t>336,63</t>
  </si>
  <si>
    <t>CAIXA DE GORDURA DUPLA (CAPACIDADE: 126 L), RETANGULAR, EM ALVENARIA COM TIJOLOS CERÂMICOS MACIÇOS, DIMENSÕES INTERNAS = 0,4X0,7 M, ALTURA INTERNA = 0,8 M. AF_12/2020</t>
  </si>
  <si>
    <t>585,26</t>
  </si>
  <si>
    <t>CAIXA DE GORDURA ESPECIAL (CAPACIDADE: 312 L - PARA ATÉ 146 PESSOAS SERVIDAS NO PICO), RETANGULAR, EM ALVENARIA COM TIJOLOS CERÂMICOS MACIÇOS, DIMENSÕES INTERNAS = 0,4X1,2 M, ALTURA INTERNA = 1 M. AF_12/2020</t>
  </si>
  <si>
    <t>964,49</t>
  </si>
  <si>
    <t>CAIXA DE GORDURA SIMPLES (CAPACIDADE: 36 L), RETANGULAR, EM ALVENARIA COM BLOCOS DE CONCRETO, DIMENSÕES INTERNAS = 0,2X0,4 M, ALTURA INTERNA = 0,8 M. AF_12/2020</t>
  </si>
  <si>
    <t>247,05</t>
  </si>
  <si>
    <t>CAIXA DE GORDURA DUPLA (CAPACIDADE: 126 L), RETANGULAR, EM ALVENARIA COM BLOCOS DE CONCRETO, DIMENSÕES INTERNAS = 0,4X0,7 M, ALTURA INTERNA = 0,8 M. AF_12/2020</t>
  </si>
  <si>
    <t>440,61</t>
  </si>
  <si>
    <t>CAIXA ENTERRADA HIDRÁULICA RETANGULAR EM ALVENARIA COM TIJOLOS CERÂMICOS MACIÇOS, DIMENSÕES INTERNAS: 0,3X0,3X0,3 M PARA REDE DE DRENAGEM. AF_12/2020</t>
  </si>
  <si>
    <t>169,16</t>
  </si>
  <si>
    <t>CAIXA ENTERRADA HIDRÁULICA RETANGULAR EM ALVENARIA COM TIJOLOS CERÂMICOS MACIÇOS, DIMENSÕES INTERNAS: 0,4X0,4X0,4 M PARA REDE DE DRENAGEM. AF_12/2020</t>
  </si>
  <si>
    <t>263,56</t>
  </si>
  <si>
    <t>CAIXA ENTERRADA HIDRÁULICA RETANGULAR EM ALVENARIA COM TIJOLOS CERÂMICOS MACIÇOS, DIMENSÕES INTERNAS: 0,6X0,6X0,6 M PARA REDE DE DRENAGEM. AF_12/2020</t>
  </si>
  <si>
    <t>508,30</t>
  </si>
  <si>
    <t>CAIXA ENTERRADA HIDRÁULICA RETANGULAR EM ALVENARIA COM TIJOLOS CERÂMICOS MACIÇOS, DIMENSÕES INTERNAS: 0,8X0,8X0,6 M PARA REDE DE DRENAGEM. AF_12/2020</t>
  </si>
  <si>
    <t>706,97</t>
  </si>
  <si>
    <t>CAIXA ENTERRADA HIDRÁULICA RETANGULAR EM ALVENARIA COM TIJOLOS CERÂMICOS MACIÇOS, DIMENSÕES INTERNAS: 1X1X0,6 M PARA REDE DE DRENAGEM. AF_12/2020</t>
  </si>
  <si>
    <t>834,82</t>
  </si>
  <si>
    <t>CAIXA ENTERRADA HIDRÁULICA RETANGULAR, EM ALVENARIA COM BLOCOS DE CONCRETO, DIMENSÕES INTERNAS: 0,4X0,4X0,4 M PARA REDE DE DRENAGEM. AF_12/2020</t>
  </si>
  <si>
    <t>215,96</t>
  </si>
  <si>
    <t>CAIXA ENTERRADA HIDRÁULICA RETANGULAR, EM ALVENARIA COM BLOCOS DE CONCRETO, DIMENSÕES INTERNAS: 0,6X0,6X0,6 M PARA REDE DE DRENAGEM. AF_12/2020</t>
  </si>
  <si>
    <t>398,07</t>
  </si>
  <si>
    <t>CAIXA ENTERRADA HIDRÁULICA RETANGULAR, EM ALVENARIA COM BLOCOS DE CONCRETO, DIMENSÕES INTERNAS: 0,8X0,8X0,6 M PARA REDE DE DRENAGEM. AF_12/2020</t>
  </si>
  <si>
    <t>566,29</t>
  </si>
  <si>
    <t>CAIXA ENTERRADA HIDRÁULICA RETANGULAR, EM ALVENARIA COM BLOCOS DE CONCRETO, DIMENSÕES INTERNAS: 1X1X0,6 M PARA REDE DE DRENAGEM. AF_12/2020</t>
  </si>
  <si>
    <t>668,38</t>
  </si>
  <si>
    <t>FURO EM CAIXA D'ÁGUA COM ESPESSURA DE 2 ATÉ 5 MM E DIÂMETRO DE 15 MM. AF_06/2021</t>
  </si>
  <si>
    <t>2,98</t>
  </si>
  <si>
    <t>FURO EM CAIXA D'ÁGUA COM ESPESSURA DE 6 ATÉ 8 MM E DIÂMETRO DE 15 MM. AF_06/2021</t>
  </si>
  <si>
    <t>FURO EM CAIXA D'ÁGUA COM ESPESSURA DE 2 ATÉ 5 MM E DIÂMETRO DE 20 MM. AF_06/2021</t>
  </si>
  <si>
    <t>FURO EM CAIXA D'ÁGUA COM ESPESSURA DE 6 ATÉ 8 MM E DIÂMETRO DE 20 MM. AF_06/2021</t>
  </si>
  <si>
    <t>4,66</t>
  </si>
  <si>
    <t>FURO EM CAIXA D'ÁGUA COM ESPESSURA DE 2 ATÉ 5 MM E DIÂMETRO DE 25 MM. AF_06/2021</t>
  </si>
  <si>
    <t>3,66</t>
  </si>
  <si>
    <t>FURO EM CAIXA D'ÁGUA COM ESPESSURA DE 6 ATÉ 8 MM E DIÂMETRO DE 25 MM. AF_06/2021</t>
  </si>
  <si>
    <t>4,98</t>
  </si>
  <si>
    <t>FURO EM CAIXA D'ÁGUA COM ESPESSURA DE 2 ATÉ 5 MM E DIÂMETRO DE 32 MM. AF_06/2021</t>
  </si>
  <si>
    <t>4,13</t>
  </si>
  <si>
    <t>FURO EM CAIXA D'ÁGUA COM ESPESSURA DE 6 ATÉ 8 MM E DIÂMETRO DE 32 MM. AF_06/2021</t>
  </si>
  <si>
    <t>5,47</t>
  </si>
  <si>
    <t>FURO EM CAIXA D'ÁGUA COM ESPESSURA DE 2 ATÉ 5 MM E DIÂMETRO DE 40 MM. AF_06/2021</t>
  </si>
  <si>
    <t>FURO EM CAIXA D'ÁGUA COM ESPESSURA DE 6 ATÉ 8 MM E DIÂMETRO DE 40 MM. AF_06/2021</t>
  </si>
  <si>
    <t>FURO EM CAIXA D'ÁGUA COM ESPESSURA DE 2 ATÉ 5 MM E DIÂMETRO DE 50 MM. AF_06/2021</t>
  </si>
  <si>
    <t>5,34</t>
  </si>
  <si>
    <t>FURO EM CAIXA D'ÁGUA COM ESPESSURA DE 6 ATÉ 8 MM E DIÂMETRO DE 50 MM. AF_06/2021</t>
  </si>
  <si>
    <t>6,68</t>
  </si>
  <si>
    <t>FURO EM CAIXA D'ÁGUA COM ESPESSURA DE 2 ATÉ 5 MM E DIÂMETRO DE 60 MM. AF_06/2021</t>
  </si>
  <si>
    <t>FURO EM CAIXA D'ÁGUA COM ESPESSURA DE 6 ATÉ 8 MM E DIÂMETRO DE 60 MM. AF_06/2021</t>
  </si>
  <si>
    <t>7,35</t>
  </si>
  <si>
    <t>FURO EM CAIXA D'ÁGUA COM ESPESSURA DE 2 ATÉ 5 MM E DIÂMETRO DE 75 MM. AF_06/2021</t>
  </si>
  <si>
    <t>7,02</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</si>
  <si>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</si>
  <si>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</si>
  <si>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</si>
  <si>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</si>
  <si>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294,71</t>
  </si>
  <si>
    <t>CAIXA D´ÁGUA EM POLIETILENO, 750 LITROS - FORNECIMENTO E INSTALAÇÃO. AF_06/2021</t>
  </si>
  <si>
    <t>454,45</t>
  </si>
  <si>
    <t>CAIXA D´ÁGUA EM POLIETILENO, 1000 LITROS - FORNECIMENTO E INSTALAÇÃO. AF_06/2021</t>
  </si>
  <si>
    <t>486,34</t>
  </si>
  <si>
    <t>CAIXA D´ÁGUA EM POLIETILENO, 1500 LITROS - FORNECIMENTO E INSTALAÇÃO. AF_06/2021</t>
  </si>
  <si>
    <t>1.116,26</t>
  </si>
  <si>
    <t>CAIXA D´ÁGUA EM POLIETILENO, 2000 LITROS - FORNECIMENTO E INSTALAÇÃO. AF_06/2021</t>
  </si>
  <si>
    <t>1.267,98</t>
  </si>
  <si>
    <t>CAIXA D´ÁGUA EM POLIETILENO, 3000 LITROS - FORNECIMENTO E INSTALAÇÃO. AF_06/2021</t>
  </si>
  <si>
    <t>2.180,54</t>
  </si>
  <si>
    <t>CAIXA D´ÁGUA EM POLIÉSTER REFORÇADO COM FIBRA DE VIDRO, 500 LITROS - FORNECIMENTO E INSTALAÇÃO. AF_06/2021</t>
  </si>
  <si>
    <t>490,25</t>
  </si>
  <si>
    <t>CAIXA D´ÁGUA EM POLIÉSTER REFORÇADO COM FIBRA DE VIDRO, 750 LITROS - FORNECIMENTO E INSTALAÇÃO. AF_06/2021</t>
  </si>
  <si>
    <t>704,23</t>
  </si>
  <si>
    <t>CAIXA D´ÁGUA EM POLIÉSTER REFORÇADO COM FIBRA DE VIDRO, 1000 LITROS - FORNECIMENTO E INSTALAÇÃO. AF_06/2021</t>
  </si>
  <si>
    <t>682,36</t>
  </si>
  <si>
    <t>CAIXA D´ÁGUA EM POLIÉSTER REFORÇADO COM FIBRA DE VIDRO, 1500 LITROS - FORNECIMENTO E INSTALAÇÃO. AF_06/2021</t>
  </si>
  <si>
    <t>1.049,59</t>
  </si>
  <si>
    <t>CAIXA D´ÁGUA EM POLIÉSTER REFORÇADO COM FIBRA DE VIDRO, 2000 LITROS - FORNECIMENTO E INSTALAÇÃO. AF_06/2021</t>
  </si>
  <si>
    <t>1.317,24</t>
  </si>
  <si>
    <t>CAIXA D´ÁGUA EM POLIÉSTER REFORÇADO COM FIBRA DE VIDRO, 3000 LITROS - FORNECIMENTO E INSTALAÇÃO. AF_06/2021</t>
  </si>
  <si>
    <t>1.950,36</t>
  </si>
  <si>
    <t>CAIXA D´ÁGUA EM POLIÉSTER REFORÇADO COM FIBRA DE VIDRO, 5000 LITROS - FORNECIMENTO E INSTALAÇÃO. AF_06/2021</t>
  </si>
  <si>
    <t>3.490,21</t>
  </si>
  <si>
    <t>CAIXA D´ÁGUA EM POLIÉSTER REFORÇADO COM FIBRA DE VIDRO, 7000 LITROS - FORNECIMENTO E INSTALAÇÃO. AF_06/2021</t>
  </si>
  <si>
    <t>4.223,02</t>
  </si>
  <si>
    <t>CAIXA D´ÁGUA EM POLIÉSTER REFORÇADO COM FIBRA DE VIDRO, 10000 LITROS - FORNECIMENTO E INSTALAÇÃO. AF_06/2021</t>
  </si>
  <si>
    <t>5.709,77</t>
  </si>
  <si>
    <t>CAIXA D´ÁGUA EM POLIÉSTER REFORÇADO COM FIBRA DE VIDRO, 15000 LITROS - FORNECIMENTO E INSTALAÇÃO. AF_06/2021</t>
  </si>
  <si>
    <t>8.349,09</t>
  </si>
  <si>
    <t>CAIXA D´ÁGUA EM POLIÉSTER REFORÇADO COM FIBRA DE VIDRO, 20000 LITROS - FORNECIMENTO E INSTALAÇÃO. AF_06/2021</t>
  </si>
  <si>
    <t>12.897,30</t>
  </si>
  <si>
    <t>CAIXA D´ÁGUA EM POLIETILENO, 500 LITROS (INCLUSOS TUBOS, CONEXÕES E TORNEIRA DE BÓIA) - FORNECIMENTO E INSTALAÇÃO. AF_06/2021</t>
  </si>
  <si>
    <t>596,82</t>
  </si>
  <si>
    <t>CAIXA D´ÁGUA EM POLIETILENO, 1000 LITROS (INCLUSOS TUBOS, CONEXÕES E TORNEIRA DE BÓIA) - FORNECIMENTO E INSTALAÇÃO. AF_06/2021</t>
  </si>
  <si>
    <t>844,84</t>
  </si>
  <si>
    <t>CAIXA SIFONADA, PVC, DN 100 X 100 X 50 MM, FORNECIDA E INSTALADA EM RAMAIS DE ENCAMINHAMENTO DE ÁGUA PLUVIAL. AF_06/2022</t>
  </si>
  <si>
    <t>33,84</t>
  </si>
  <si>
    <t>CAIXA SIFONADA, PVC, DN 150 X 185 X 75 MM, FORNECIDA E INSTALADA EM RAMAIS DE ENCAMINHAMENTO DE ÁGUA PLUVIAL. AF_06/2022</t>
  </si>
  <si>
    <t>85,74</t>
  </si>
  <si>
    <t>RALO SIFONADO, PVC, DN 100 X 40 MM, JUNTA SOLDÁVEL, FORNECIDO E INSTALADO EM RAMAIS DE ENCAMINHAMENTO DE ÁGUA PLUVIAL. AF_06/2022</t>
  </si>
  <si>
    <t>15,60</t>
  </si>
  <si>
    <t>CAIXA SIFONADA, PVC, DN 100 X 100 X 50 MM, JUNTA ELÁSTICA, FORNECIDA E INSTALADA EM RAMAL DE DESCARGA OU EM RAMAL DE ESGOTO SANITÁRIO. AF_08/2022</t>
  </si>
  <si>
    <t>41,61</t>
  </si>
  <si>
    <t>CAIXA SIFONADA, PVC, DN 150 X 185 X 75 MM, JUNTA ELÁSTICA, FORNECIDA E INSTALADA EM RAMAL DE DESCARGA OU EM RAMAL DE ESGOTO SANITÁRIO. AF_08/2022</t>
  </si>
  <si>
    <t>88,36</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</si>
  <si>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</si>
  <si>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</si>
  <si>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</si>
  <si>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</si>
  <si>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16,33</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</si>
  <si>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</si>
  <si>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</si>
  <si>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67,74</t>
  </si>
  <si>
    <t>TANQUE DE LOUÇA BRANCA COM COLUNA, 30L OU EQUIVALENTE - FORNECIMENTO E INSTALAÇÃO. AF_01/2020</t>
  </si>
  <si>
    <t>710,93</t>
  </si>
  <si>
    <t>TANQUE DE LOUÇA BRANCA SUSPENSO, 18L OU EQUIVALENTE - FORNECIMENTO E INSTALAÇÃO. AF_01/2020</t>
  </si>
  <si>
    <t>497,72</t>
  </si>
  <si>
    <t>TANQUE DE MÁRMORE SINTÉTICO COM COLUNA, 22L OU EQUIVALENTE   FORNECIMENTO E INSTALAÇÃO. AF_01/2020</t>
  </si>
  <si>
    <t>517,66</t>
  </si>
  <si>
    <t>TANQUE DE MÁRMORE SINTÉTICO SUSPENSO, 22L OU EQUIVALENTE - FORNECIMENTO E INSTALAÇÃO. AF_01/2020</t>
  </si>
  <si>
    <t>299,09</t>
  </si>
  <si>
    <t>VÁLVULA EM METAL CROMADO 1.1/2 X 1.1/2 PARA TANQUE OU LAVATÓRIO, COM OU SEM LADRÃO - FORNECIMENTO E INSTALAÇÃO. AF_01/2020</t>
  </si>
  <si>
    <t>81,97</t>
  </si>
  <si>
    <t>VÁLVULA EM METAL CROMADO TIPO AMERICANA 3.1/2 X 1.1/2 PARA PIA - FORNECIMENTO E INSTALAÇÃO. AF_01/2020</t>
  </si>
  <si>
    <t>88,54</t>
  </si>
  <si>
    <t>VÁLVULA EM PLÁSTICO 1 PARA PIA, TANQUE OU LAVATÓRIO, COM OU SEM LADRÃO - FORNECIMENTO E INSTALAÇÃO. AF_01/2020</t>
  </si>
  <si>
    <t>9,12</t>
  </si>
  <si>
    <t>VÁLVULA EM PLÁSTICO CROMADO TIPO AMERICANA 3.1/2 X 1.1/2 SEM ADAPTADOR PARA PIA - FORNECIMENTO E INSTALAÇÃO. AF_01/2020</t>
  </si>
  <si>
    <t>25,89</t>
  </si>
  <si>
    <t>SIFÃO DO TIPO GARRAFA EM METAL CROMADO 1 X 1.1/2 - FORNECIMENTO E INSTALAÇÃO. AF_01/2020</t>
  </si>
  <si>
    <t>251,98</t>
  </si>
  <si>
    <t>SIFÃO DO TIPO GARRAFA/COPO EM PVC 1.1/4  X 1.1/2 - FORNECIMENTO E INSTALAÇÃO. AF_01/2020</t>
  </si>
  <si>
    <t>SIFÃO DO TIPO FLEXÍVEL EM PVC 1  X 1.1/2  - FORNECIMENTO E INSTALAÇÃO. AF_01/2020</t>
  </si>
  <si>
    <t>11,79</t>
  </si>
  <si>
    <t>ENGATE FLEXÍVEL EM PLÁSTICO BRANCO, 1/2 X 30CM - FORNECIMENTO E INSTALAÇÃO. AF_01/2020</t>
  </si>
  <si>
    <t>ENGATE FLEXÍVEL EM PLÁSTICO BRANCO, 1/2 X 40CM - FORNECIMENTO E INSTALAÇÃO. AF_01/2020</t>
  </si>
  <si>
    <t>ENGATE FLEXÍVEL EM INOX, 1/2  X 30CM - FORNECIMENTO E INSTALAÇÃO. AF_01/2020</t>
  </si>
  <si>
    <t>60,45</t>
  </si>
  <si>
    <t>ENGATE FLEXÍVEL EM INOX, 1/2  X 40CM - FORNECIMENTO E INSTALAÇÃO. AF_01/2020</t>
  </si>
  <si>
    <t>65,74</t>
  </si>
  <si>
    <t>VASO SANITÁRIO SIFONADO COM CAIXA ACOPLADA LOUÇA BRANCA - FORNECIMENTO E INSTALAÇÃO. AF_01/2020</t>
  </si>
  <si>
    <t>474,92</t>
  </si>
  <si>
    <t>BANCADA DE GRANITO CINZA POLIDO, DE 1,50 X 0,60 M, PARA PIA DE COZINHA - FORNECIMENTO E INSTALAÇÃO. AF_01/2020</t>
  </si>
  <si>
    <t>579,19</t>
  </si>
  <si>
    <t>BANCADA DE MÁRMORE BRANCO POLIDO, DE 1,50 X 0,60 M, PARA PIA DE COZINHA - FORNECIMENTO E INSTALAÇÃO. AF_01/2020</t>
  </si>
  <si>
    <t>503,39</t>
  </si>
  <si>
    <t>BANCADA DE MÁRMORE SINTÉTICO, DE 120 X 60CM, COM CUBA INTEGRADA - FORNECIMENTO E INSTALAÇÃO. AF_01/2020</t>
  </si>
  <si>
    <t>282,40</t>
  </si>
  <si>
    <t>BANCADA DE GRANITO CINZA POLIDO, DE 0,50 X 0,60 M, PARA LAVATÓRIO - FORNECIMENTO E INSTALAÇÃO. AF_01/2020</t>
  </si>
  <si>
    <t>295,92</t>
  </si>
  <si>
    <t>BANCADA DE MÁRMORE BRANCO POLIDO, DE 0,50 X 0,60 M, PARA LAVATÓRIO - FORNECIMENTO E INSTALAÇÃO. AF_01/2020</t>
  </si>
  <si>
    <t>267,48</t>
  </si>
  <si>
    <t>CUBA DE EMBUTIR RETANGULAR DE AÇO INOXIDÁVEL, 46 X 30 X 12 CM - FORNECIMENTO E INSTALAÇÃO. AF_01/2020</t>
  </si>
  <si>
    <t>203,25</t>
  </si>
  <si>
    <t>CUBA DE EMBUTIR OVAL EM LOUÇA BRANCA, 35 X 50CM OU EQUIVALENTE - FORNECIMENTO E INSTALAÇÃO. AF_01/2020</t>
  </si>
  <si>
    <t>142,97</t>
  </si>
  <si>
    <t>LAVATÓRIO LOUÇA BRANCA COM COLUNA, *44 X 35,5* CM, PADRÃO POPULAR - FORNECIMENTO E INSTALAÇÃO. AF_01/2020</t>
  </si>
  <si>
    <t>323,88</t>
  </si>
  <si>
    <t>LAVATÓRIO LOUÇA BRANCA COM COLUNA, 45 X 55CM OU EQUIVALENTE, PADRÃO MÉDIO - FORNECIMENTO E INSTALAÇÃO. AF_01/2020</t>
  </si>
  <si>
    <t>361,44</t>
  </si>
  <si>
    <t>LAVATÓRIO LOUÇA BRANCA SUSPENSO, 29,5 X 39CM OU EQUIVALENTE, PADRÃO POPULAR - FORNECIMENTO E INSTALAÇÃO. AF_01/2020</t>
  </si>
  <si>
    <t>148,69</t>
  </si>
  <si>
    <t>APARELHO MISTURADOR DE MESA PARA LAVATÓRIO, PADRÃO MÉDIO - FORNECIMENTO E INSTALAÇÃO. AF_01/2020</t>
  </si>
  <si>
    <t>318,00</t>
  </si>
  <si>
    <t>TORNEIRA CROMADA DE MESA, 1/2 OU 3/4, PARA LAVATÓRIO, PADRÃO POPULAR - FORNECIMENTO E INSTALAÇÃO. AF_01/2020</t>
  </si>
  <si>
    <t>58,87</t>
  </si>
  <si>
    <t>APARELHO MISTURADOR DE MESA PARA PIA DE COZINHA, PADRÃO MÉDIO - FORNECIMENTO E INSTALAÇÃO. AF_01/2020</t>
  </si>
  <si>
    <t>379,48</t>
  </si>
  <si>
    <t>TORNEIRA CROMADA TUBO MÓVEL, DE MESA, 1/2 OU 3/4, PARA PIA DE COZINHA, PADRÃO ALTO - FORNECIMENTO E INSTALAÇÃO. AF_01/2020</t>
  </si>
  <si>
    <t>102,23</t>
  </si>
  <si>
    <t>TORNEIRA CROMADA TUBO MÓVEL, DE PAREDE, 1/2 OU 3/4, PARA PIA DE COZINHA, PADRÃO MÉDIO - FORNECIMENTO E INSTALAÇÃO. AF_01/2020</t>
  </si>
  <si>
    <t>100,45</t>
  </si>
  <si>
    <t>TORNEIRA CROMADA LONGA, DE PAREDE, 1/2 OU 3/4, PARA PIA DE COZINHA, PADRÃO POPULAR - FORNECIMENTO E INSTALAÇÃO. AF_01/2020</t>
  </si>
  <si>
    <t>68,91</t>
  </si>
  <si>
    <t>TORNEIRA CROMADA 1/2 OU 3/4 PARA TANQUE, PADRÃO POPULAR - FORNECIMENTO E INSTALAÇÃO. AF_01/2020</t>
  </si>
  <si>
    <t>43,48</t>
  </si>
  <si>
    <t>TORNEIRA CROMADA 1/2 OU 3/4 PARA TANQUE, PADRÃO MÉDIO - FORNECIMENTO E INSTALAÇÃO. AF_01/2020</t>
  </si>
  <si>
    <t>77,46</t>
  </si>
  <si>
    <t>TORNEIRA CROMADA DE MESA, 1/2 OU 3/4, PARA LAVATÓRIO, PADRÃO MÉDIO - FORNECIMENTO E INSTALAÇÃO. AF_01/2020</t>
  </si>
  <si>
    <t>112,33</t>
  </si>
  <si>
    <t>TORNEIRA PLÁSTICA 3/4 PARA TANQUE - FORNECIMENTO E INSTALAÇÃO. AF_01/2020</t>
  </si>
  <si>
    <t>22,19</t>
  </si>
  <si>
    <t>TANQUE DE LOUÇA BRANCA COM COLUNA, 30L OU EQUIVALENTE, INCLUSO SIFÃO FLEXÍVEL EM PVC, VÁLVULA METÁLICA E TORNEIRA DE METAL CROMADO PADRÃO MÉDIO - FORNECIMENTO E INSTALAÇÃO. AF_01/2020</t>
  </si>
  <si>
    <t>882,15</t>
  </si>
  <si>
    <t>TANQUE DE LOUÇA BRANCA COM COLUNA, 30L OU EQUIVALENTE, INCLUSO SIFÃO FLEXÍVEL EM PVC, VÁLVULA PLÁSTICA E TORNEIRA DE METAL CROMADO PADRÃO POPULAR - FORNECIMENTO E INSTALAÇÃO. AF_01/2020</t>
  </si>
  <si>
    <t>775,32</t>
  </si>
  <si>
    <t>TANQUE DE LOUÇA BRANCA COM COLUNA, 30L OU EQUIVALENTE, INCLUSO SIFÃO FLEXÍVEL EM PVC, VÁLVULA PLÁSTICA E TORNEIRA DE PLÁSTICO - FORNECIMENTO E INSTALAÇÃO. AF_01/2020</t>
  </si>
  <si>
    <t>754,03</t>
  </si>
  <si>
    <t>TANQUE DE LOUÇA BRANCA SUSPENSO, 18L OU EQUIVALENTE, INCLUSO SIFÃO TIPO GARRAFA EM METAL CROMADO, VÁLVULA METÁLICA E TORNEIRA DE METAL CROMADO PADRÃO MÉDIO - FORNECIMENTO E INSTALAÇÃO. AF_01/2020</t>
  </si>
  <si>
    <t>909,13</t>
  </si>
  <si>
    <t>TANQUE DE LOUÇA BRANCA SUSPENSO, 18L OU EQUIVALENTE, INCLUSO SIFÃO TIPO GARRAFA EM PVC, VÁLVULA PLÁSTICA E TORNEIRA DE METAL CROMADO PADRÃO POPULAR - FORNECIMENTO E INSTALAÇÃO. AF_01/2020</t>
  </si>
  <si>
    <t>572,11</t>
  </si>
  <si>
    <t>TANQUE DE LOUÇA BRANCA SUSPENSO, 18L OU EQUIVALENTE, INCLUSO SIFÃO TIPO GARRAFA EM PVC, VÁLVULA PLÁSTICA E TORNEIRA DE PLÁSTICO - FORNECIMENTO E INSTALAÇÃO. AF_01/2020</t>
  </si>
  <si>
    <t>550,82</t>
  </si>
  <si>
    <t>TANQUE DE MÁRMORE SINTÉTICO COM COLUNA, 22L OU EQUIVALENTE, INCLUSO SIFÃO FLEXÍVEL EM PVC, VÁLVULA PLÁSTICA E TORNEIRA DE METAL CROMADO PADRÃO POPULAR - FORNECIMENTO E INSTALAÇÃO. AF_01/2020</t>
  </si>
  <si>
    <t>582,05</t>
  </si>
  <si>
    <t>TANQUE DE MÁRMORE SINTÉTICO COM COLUNA, 22L OU EQUIVALENTE, INCLUSO SIFÃO FLEXÍVEL EM PVC, VÁLVULA PLÁSTICA E TORNEIRA DE PLÁSTICO - FORNECIMENTO E INSTALAÇÃO. AF_01/2020</t>
  </si>
  <si>
    <t>560,76</t>
  </si>
  <si>
    <t>TANQUE DE MÁRMORE SINTÉTICO SUSPENSO, 22L OU EQUIVALENTE, INCLUSO SIFÃO TIPO GARRAFA EM PVC, VÁLVULA PLÁSTICA E TORNEIRA DE METAL CROMADO PADRÃO POPULAR - FORNEC. E INSTALAÇÃO. AF_01/2020</t>
  </si>
  <si>
    <t>373,48</t>
  </si>
  <si>
    <t>TANQUE DE MÁRMORE SINTÉTICO SUSPENSO, 22L OU EQUIVALENTE, INCLUSO SIFÃO TIPO GARRAFA EM PVC, VÁLVULA PLÁSTICA E TORNEIRA DE PLÁSTICO - FORNECIMENTO E INSTALAÇÃO. AF_01/2020</t>
  </si>
  <si>
    <t>352,19</t>
  </si>
  <si>
    <t>TANQUE DE MÁRMORE SINTÉTICO SUSPENSO, 22L OU EQUIVALENTE, INCLUSO SIFÃO FLEXÍVEL EM PVC, VÁLVULA PLÁSTICA E TORNEIRA DE METAL CROMADO PADRÃO POPULAR - FORNECIMENTO E INSTALAÇÃO. AF_01/2020</t>
  </si>
  <si>
    <t>363,48</t>
  </si>
  <si>
    <t>TANQUE DE MÁRMORE SINTÉTICO SUSPENSO, 22L OU EQUIVALENTE, INCLUSO SIFÃO FLEXÍVEL EM PVC, VÁLVULA PLÁSTICA E TORNEIRA DE PLÁSTICO - FORNECIMENTO E INSTALAÇÃO. AF_01/2020</t>
  </si>
  <si>
    <t>342,19</t>
  </si>
  <si>
    <t>VASO SANITÁRIO SIFONADO COM CAIXA ACOPLADA LOUÇA BRANCA, INCLUSO ENGATE FLEXÍVEL EM PLÁSTICO BRANCO, 1/2  X 40CM - FORNECIMENTO E INSTALAÇÃO. AF_01/2020</t>
  </si>
  <si>
    <t>486,47</t>
  </si>
  <si>
    <t>VASO SANITÁRIO SIFONADO COM CAIXA ACOPLADA LOUÇA BRANCA - PADRÃO MÉDIO, INCLUSO ENGATE FLEXÍVEL EM METAL CROMADO, 1/2  X 40CM - FORNECIMENTO E INSTALAÇÃO. AF_01/2020</t>
  </si>
  <si>
    <t>540,66</t>
  </si>
  <si>
    <t>BANCADA DE MÁRMORE SINTÉTICO 120 X 60CM, COM CUBA INTEGRADA, INCLUSO SIFÃO TIPO GARRAFA EM PVC, VÁLVULA EM PLÁSTICO CROMADO TIPO AMERICANA E TORNEIRA CROMADA LONGA, DE PAREDE, PADRÃO POPULAR - FORNECIMENTO E INSTALAÇÃO. AF_01/2020</t>
  </si>
  <si>
    <t>398,99</t>
  </si>
  <si>
    <t>BANCADA DE MÁRMORE SINTÉTICO 120 X 60CM, COM CUBA INTEGRADA, INCLUSO SIFÃO TIPO FLEXÍVEL EM PVC, VÁLVULA EM PLÁSTICO CROMADO TIPO AMERICANA E TORNEIRA CROMADA LONGA, DE PAREDE, PADRÃO POPULAR - FORNECIMENTO E INSTALAÇÃO. AF_01/2020</t>
  </si>
  <si>
    <t>388,99</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</si>
  <si>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</si>
  <si>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</si>
  <si>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543,77</t>
  </si>
  <si>
    <t>CUBA DE EMBUTIR OVAL EM LOUÇA BRANCA, 35 X 50CM OU EQUIVALENTE, INCLUSO VÁLVULA EM METAL CROMADO E SIFÃO FLEXÍVEL EM PVC - FORNECIMENTO E INSTALAÇÃO. AF_01/2020</t>
  </si>
  <si>
    <t>236,73</t>
  </si>
  <si>
    <t>CUBA DE EMBUTIR OVAL EM LOUÇA BRANCA, 35 X 50CM OU EQUIVALENTE, INCLUSO VÁLVULA E SIFÃO TIPO GARRAFA EM METAL CROMADO - FORNECIMENTO E INSTALAÇÃO. AF_01/2020</t>
  </si>
  <si>
    <t>476,92</t>
  </si>
  <si>
    <t>LAVATÓRIO LOUÇA BRANCA COM COLUNA, *44 X 35,5* CM, PADRÃO POPULAR, INCLUSO SIFÃO FLEXÍVEL EM PVC, VÁLVULA E ENGATE FLEXÍVEL 30CM EM PLÁSTICO E COM TORNEIRA CROMADA PADRÃO POPULAR - FORNECIMENTO E INSTALAÇÃO. AF_01/2020</t>
  </si>
  <si>
    <t>413,75</t>
  </si>
  <si>
    <t>LAVATÓRIO LOUÇA BRANCA COM COLUNA, 45 X 55CM OU EQUIVALENTE, PADRÃO MÉDIO, INCLUSO SIFÃO TIPO GARRAFA, VÁLVULA E ENGATE FLEXÍVEL DE 40CM EM METAL CROMADO, COM APARELHO MISTURADOR PADRÃO MÉDIO - FORNECIMENTO E INSTALAÇÃO. AF_01/2020</t>
  </si>
  <si>
    <t>1.144,87</t>
  </si>
  <si>
    <t>LAVATÓRIO LOUÇA BRANCA COM COLUNA, 45 X 55CM OU EQUIVALENTE, PADRÃO MÉDIO, INCLUSO SIFÃO TIPO GARRAFA, VÁLVULA E ENGATE FLEXÍVEL DE 40CM EM METAL CROMADO, COM TORNEIRA CROMADA DE MESA, PADRÃO MÉDIO - FORNECIMENTO E INSTALAÇÃO. AF_01/2020</t>
  </si>
  <si>
    <t>873,46</t>
  </si>
  <si>
    <t>LAVATÓRIO LOUÇA BRANCA SUSPENSO, 29,5 X 39CM OU EQUIVALENTE, PADRÃO POPULAR, INCLUSO SIFÃO TIPO GARRAFA EM PVC, VÁLVULA E ENGATE FLEXÍVEL 30CM EM PLÁSTICO E TORNEIRA CROMADA DE MESA, PADRÃO POPULAR - FORNECIMENTO E INSTALAÇÃO. AF_01/2020</t>
  </si>
  <si>
    <t>248,56</t>
  </si>
  <si>
    <t>LAVATÓRIO LOUÇA BRANCA SUSPENSO, 29,5 X 39CM OU EQUIVALENTE, PADRÃO POPULAR, INCLUSO SIFÃO FLEXÍVEL EM PVC, VÁLVULA E ENGATE FLEXÍVEL 30CM EM PLÁSTICO E TORNEIRA CROMADA DE MESA, PADRÃO POPULAR - FORNECIMENTO E INSTALAÇÃO. AF_01/2020</t>
  </si>
  <si>
    <t>238,56</t>
  </si>
  <si>
    <t>BANCADA MÁRMORE BRANCO, 50 X 60 CM, INCLUSO CUBA DE EMBUTIR OVAL EM LOUÇA BRANCA 35 X 50 CM, VÁLVULA, SIFÃO TIPO GARRAFA E ENGATE FLEXÍVEL 40 CM EM METAL CROMADO E APARELHO MISTURADOR DE MESA, PADRÃO MÉDIO - FORNEC. E INSTALAÇÃO. AF_01/2020</t>
  </si>
  <si>
    <t>1.193,88</t>
  </si>
  <si>
    <t>BANCADA GRANITO CINZA,  50 X 60 CM, INCL. CUBA DE EMBUTIR OVAL LOUÇA BRANCA 35 X 50 CM, VÁLVULA METAL CROMADO, SIFÃO FLEXÍVEL PVC, ENGATE 30 CM FLEXÍVEL PLÁSTICO E TORNEIRA CROMADA DE MESA, PADRÃO POPULAR - FORNEC. E INSTALAÇÃO. AF_01/2020</t>
  </si>
  <si>
    <t>601,61</t>
  </si>
  <si>
    <t>BANCADA GRANITO CINZA  150 X 60 CM, COM CUBA DE EMBUTIR DE AÇO, VÁLVULA AMERICANA EM METAL, SIFÃO FLEXÍVEL EM PVC, ENGATE FLEXÍVEL 30 CM, TORNEIRA CROMADA LONGA, DE PAREDE, 1/2 OU 3/4, P/ COZINHA, PADRÃO POPULAR - FORNEC. E INSTALAÇÃO. AF_01/2020</t>
  </si>
  <si>
    <t>961,77</t>
  </si>
  <si>
    <t>BANCADA MÁRMORE BRANCO 150 X 60 CM, COM CUBA DE EMBUTIR DE AÇO, VÁLVULA AMERICANA E SIFÃO TIPO GARRAFA EM METAL , ENGATE FLEXÍVEL 30 CM, TORNEIRA CROMADA, DE MESA, 1/2 OU 3/4, PARA PIA COZINHA, PADRÃO ALTO - FORNEC. E INSTALAÇÃO. AF_01/2020</t>
  </si>
  <si>
    <t>1.159,48</t>
  </si>
  <si>
    <t>VASO SANITARIO SIFONADO CONVENCIONAL COM  LOUÇA BRANCA - FORNECIMENTO E INSTALAÇÃO. AF_01/2020</t>
  </si>
  <si>
    <t>293,08</t>
  </si>
  <si>
    <t>VASO SANITARIO SIFONADO CONVENCIONAL COM LOUÇA BRANCA, INCLUSO CONJUNTO DE LIGAÇÃO PARA BACIA SANITÁRIA AJUSTÁVEL - FORNECIMENTO E INSTALAÇÃO. AF_10/2016</t>
  </si>
  <si>
    <t>302,54</t>
  </si>
  <si>
    <t>VASO SANITARIO SIFONADO CONVENCIONAL PARA PCD SEM FURO FRONTAL COM  LOUÇA BRANCA SEM ASSENTO -  FORNECIMENTO E INSTALAÇÃO. AF_01/2020</t>
  </si>
  <si>
    <t>740,86</t>
  </si>
  <si>
    <t>VASO SANITARIO SIFONADO CONVENCIONAL PARA PCD SEM FURO FRONTAL COM LOUÇA BRANCA SEM ASSENTO, INCLUSO CONJUNTO DE LIGAÇÃO PARA BACIA SANITÁRIA AJUSTÁVEL - FORNECIMENTO E INSTALAÇÃO. AF_01/2020</t>
  </si>
  <si>
    <t>750,32</t>
  </si>
  <si>
    <t>PORTA TOALHA ROSTO EM METAL CROMADO, TIPO ARGOLA, INCLUSO FIXAÇÃO. AF_01/2020</t>
  </si>
  <si>
    <t>PORTA TOALHA BANHO EM METAL CROMADO, TIPO BARRA, INCLUSO FIXAÇÃO. AF_01/2020</t>
  </si>
  <si>
    <t>52,33</t>
  </si>
  <si>
    <t>PAPELEIRA DE PAREDE EM METAL CROMADO SEM TAMPA, INCLUSO FIXAÇÃO. AF_01/2020</t>
  </si>
  <si>
    <t>37,68</t>
  </si>
  <si>
    <t>SABONETEIRA DE PAREDE EM METAL CROMADO, INCLUSO FIXAÇÃO. AF_01/2020</t>
  </si>
  <si>
    <t>KIT DE ACESSORIOS PARA BANHEIRO EM METAL CROMADO, 5 PECAS, INCLUSO FIXAÇÃO. AF_01/2020</t>
  </si>
  <si>
    <t>128,63</t>
  </si>
  <si>
    <t>SABONETEIRA PLASTICA TIPO DISPENSER PARA SABONETE LIQUIDO COM RESERVATORIO 800 A 1500 ML, INCLUSO FIXAÇÃO. AF_01/2020</t>
  </si>
  <si>
    <t>43,55</t>
  </si>
  <si>
    <t>VASO SANITÁRIO INFANTIL LOUÇA BRANCA - FORNECIMENTO E INSTALACAO. AF_01/2020</t>
  </si>
  <si>
    <t>535,85</t>
  </si>
  <si>
    <t>ASSENTO SANITÁRIO CONVENCIONAL - FORNECIMENTO E INSTALACAO. AF_01/2020</t>
  </si>
  <si>
    <t>45,49</t>
  </si>
  <si>
    <t>ASSENTO SANITÁRIO INFANTIL - FORNECIMENTO E INSTALACAO. AF_01/2020</t>
  </si>
  <si>
    <t>91,74</t>
  </si>
  <si>
    <t>CUBA DE EMBUTIR RETANGULAR DE AÇO INOXIDÁVEL, 56 X 33 X 12 CM - FORNECIMENTO E INSTALAÇÃO. AF_01/2020</t>
  </si>
  <si>
    <t>222,81</t>
  </si>
  <si>
    <t>TORNEIRA CROMADA DE MESA PARA LAVATORIO, TIPO MONOCOMANDO. AF_01/2020</t>
  </si>
  <si>
    <t>270,53</t>
  </si>
  <si>
    <t>TORNEIRA CROMADA DE MESA PARA LAVATÓRIO COM SENSOR DE PRESENCA. AF_01/2020</t>
  </si>
  <si>
    <t>1.402,99</t>
  </si>
  <si>
    <t>MANOPLA E CANOPLA CROMADA  FORNECIMENTO E INSTALAÇÃO. AF_01/2020</t>
  </si>
  <si>
    <t>30,05</t>
  </si>
  <si>
    <t>ACABAMENTO MONOCOMANDO PARA CHUVEIRO  FORNECIMENTO E INSTALAÇÃO. AF_01/2020</t>
  </si>
  <si>
    <t>411,78</t>
  </si>
  <si>
    <t>MICTÓRIO SIFONADO LOUÇA BRANCA  PADRÃO MÉDIO  FORNECIMENTO E INSTALAÇÃO. AF_01/2020</t>
  </si>
  <si>
    <t>666,66</t>
  </si>
  <si>
    <t>MICTÓRIO SIFONADO LOUÇA BRANCA PARA ENTRADA DE ÁGUA EMBUTIDA  PADRÃO ALTO  FORNECIMENTO E INSTALAÇÃO. AF_01/2020</t>
  </si>
  <si>
    <t>972,30</t>
  </si>
  <si>
    <t>CHUVEIRO ELÉTRICO COMUM CORPO PLÁSTICO, TIPO DUCHA  FORNECIMENTO E INSTALAÇÃO. AF_01/2020</t>
  </si>
  <si>
    <t>SUPORTE MÃO FRANCESA EM AÇO, ABAS IGUAIS 30 CM, CAPACIDADE MINIMA 60 KG, BRANCO - FORNECIMENTO E INSTALAÇÃO. AF_01/2020</t>
  </si>
  <si>
    <t>35,80</t>
  </si>
  <si>
    <t>SUPORTE MÃO FRANCESA EM ACO, ABAS IGUAIS 40 CM, CAPACIDADE MINIMA 70 KG, BRANCO - FORNECIMENTO E INSTALAÇÃO. AF_01/2020</t>
  </si>
  <si>
    <t>39,78</t>
  </si>
  <si>
    <t>BARRA DE APOIO EM "L", EM ACO INOX POLIDO 70 X 70 CM, FIXADA NA PAREDE - FORNECIMENTO E INSTALACAO. AF_01/2020</t>
  </si>
  <si>
    <t>650,38</t>
  </si>
  <si>
    <t>BARRA DE APOIO EM "L", EM ACO INOX POLIDO 80 X 80 CM, FIXADA NA PAREDE - FORNECIMENTO E INSTALACAO. AF_01/2020</t>
  </si>
  <si>
    <t>711,60</t>
  </si>
  <si>
    <t>BARRA DE APOIO LATERAL ARTICULADA, COM TRAVA, EM ACO INOX POLIDO, FIXADA NA PAREDE - FORNECIMENTO E INSTALAÇÃO. AF_01/2020</t>
  </si>
  <si>
    <t>619,59</t>
  </si>
  <si>
    <t>BARRA DE APOIO RETA, EM ACO INOX POLIDO, COMPRIMENTO 60CM, FIXADA NA PAREDE - FORNECIMENTO E INSTALAÇÃO. AF_01/2020</t>
  </si>
  <si>
    <t>339,71</t>
  </si>
  <si>
    <t>BARRA DE APOIO RETA, EM ACO INOX POLIDO, COMPRIMENTO 70 CM,  FIXADA NA PAREDE - FORNECIMENTO E INSTALAÇÃO. AF_01/2020</t>
  </si>
  <si>
    <t>359,90</t>
  </si>
  <si>
    <t>BARRA DE APOIO RETA, EM ACO INOX POLIDO, COMPRIMENTO 80 CM,  FIXADA NA PAREDE - FORNECIMENTO E INSTALAÇÃO. AF_01/2020</t>
  </si>
  <si>
    <t>373,33</t>
  </si>
  <si>
    <t>BARRA DE APOIO RETA, EM ACO INOX POLIDO, COMPRIMENTO 90 CM,  FIXADA NA PAREDE - FORNECIMENTO E INSTALAÇÃO. AF_01/2020</t>
  </si>
  <si>
    <t>383,63</t>
  </si>
  <si>
    <t>BARRA DE APOIO RETA, EM ALUMINIO, COMPRIMENTO 60 CM,  FIXADA NA PAREDE - FORNECIMENTO E INSTALAÇÃO. AF_01/2020</t>
  </si>
  <si>
    <t>321,65</t>
  </si>
  <si>
    <t>BARRA DE APOIO RETA, EM ALUMINIO, COMPRIMENTO 70 CM,  FIXADA NA PAREDE - FORNECIMENTO E INSTALAÇÃO. AF_01/2020</t>
  </si>
  <si>
    <t>345,77</t>
  </si>
  <si>
    <t>BARRA DE APOIO RETA, EM ALUMINIO, COMPRIMENTO 80 CM,  FIXADA NA PAREDE - FORNECIMENTO E INSTALAÇÃO. AF_01/2020</t>
  </si>
  <si>
    <t>361,17</t>
  </si>
  <si>
    <t>BARRA DE APOIO RETA, EM ALUMINIO, COMPRIMENTO 90 CM,  FIXADA NA PAREDE - FORNECIMENTO E INSTALAÇÃO. AF_01/2020</t>
  </si>
  <si>
    <t>370,79</t>
  </si>
  <si>
    <t>PUXADOR PARA PCD, FIXADO NA PORTA - FORNECIMENTO E INSTALAÇÃO. AF_01/2020</t>
  </si>
  <si>
    <t>BANCO ARTICULADO, EM ACO INOX, PARA PCD, FIXADO NA PAREDE - FORNECIMENTO E INSTALAÇÃO. AF_01/2020</t>
  </si>
  <si>
    <t>1.145,62</t>
  </si>
  <si>
    <t>VASO SANITÁRIO SIFONADO COM CAIXA ACOPLADA, LOUÇA BRANCA - PADRÃO ALTO - FORNECIMENTO E INSTALAÇÃO. AF_01/2020</t>
  </si>
  <si>
    <t>633,95</t>
  </si>
  <si>
    <t>TANQUE SÉPTICO CIRCULAR, EM CONCRETO PRÉ-MOLDADO, DIÂMETRO INTERNO = 1,10 M, ALTURA INTERNA = 2,50 M, VOLUME ÚTIL: 2138,2 L (PARA 5 CONTRIBUINTES). AF_12/2020_PA</t>
  </si>
  <si>
    <t>2.034,01</t>
  </si>
  <si>
    <t>TANQUE SÉPTICO CIRCULAR, EM CONCRETO PRÉ-MOLDADO, DIÂMETRO INTERNO = 1,40 M, ALTURA INTERNA = 2,50 M, VOLUME ÚTIL: 3463,6 L (PARA 13 CONTRIBUINTES). AF_12/2020_PA</t>
  </si>
  <si>
    <t>2.795,65</t>
  </si>
  <si>
    <t>TANQUE SÉPTICO CIRCULAR, EM CONCRETO PRÉ-MOLDADO, DIÂMETRO INTERNO = 1,88 M, ALTURA INTERNA = 2,50 M, VOLUME ÚTIL: 6245,8 L (PARA 32 CONTRIBUINTES). AF_12/2020_PA</t>
  </si>
  <si>
    <t>4.564,57</t>
  </si>
  <si>
    <t>TANQUE SÉPTICO CIRCULAR, EM CONCRETO PRÉ-MOLDADO, DIÂMETRO INTERNO = 2,38 M, ALTURA INTERNA = 2,50 M, VOLUME ÚTIL: 10009,8 L (PARA 69 CONTRIBUINTES). AF_12/2020_PA</t>
  </si>
  <si>
    <t>6.196,99</t>
  </si>
  <si>
    <t>TANQUE SÉPTICO CIRCULAR, EM CONCRETO PRÉ-MOLDADO, DIÂMETRO INTERNO = 2,38 M, ALTURA INTERNA = 3,0 M, VOLUME ÚTIL: 12234,2 L (PARA 86 CONTRIBUINTES). AF_12/2020_PA</t>
  </si>
  <si>
    <t>7.249,41</t>
  </si>
  <si>
    <t>TANQUE SÉPTICO CIRCULAR, EM CONCRETO PRÉ-MOLDADO, DIÂMETRO INTERNO = 2,88 M, ALTURA INTERNA = 2,50 M, VOLUME ÚTIL: 14657,4 L (PARA 105 CONTRIBUINTES). AF_12/2020_PA</t>
  </si>
  <si>
    <t>8.614,15</t>
  </si>
  <si>
    <t>FILTRO ANAERÓBIO CIRCULAR, EM CONCRETO PRÉ-MOLDADO, DIÂMETRO INTERNO = 1,10 M, ALTURA INTERNA = 1,50 M, VOLUME ÚTIL: 1140,4 L (PARA 5 CONTRIBUINTES). AF_12/2020_PA</t>
  </si>
  <si>
    <t>1.733,37</t>
  </si>
  <si>
    <t>FILTRO ANAERÓBIO CIRCULAR, EM CONCRETO PRÉ-MOLDADO, DIÂMETRO INTERNO = 1,88 M, ALTURA INTERNA = 1,50 M, VOLUME ÚTIL: 3331,1 L (PARA 19 CONTRIBUINTES). AF_12/2020_PA</t>
  </si>
  <si>
    <t>3.746,07</t>
  </si>
  <si>
    <t>FILTRO ANAERÓBIO CIRCULAR, EM CONCRETO PRÉ-MOLDADO, DIÂMETRO INTERNO = 2,38 M, ALTURA INTERNA = 1,50 M, VOLUME ÚTIL: 5338,6 L (PARA 34 CONTRIBUINTES). AF_12/2020_PA</t>
  </si>
  <si>
    <t>5.220,99</t>
  </si>
  <si>
    <t>FILTRO ANAERÓBIO CIRCULAR, EM CONCRETO PRÉ-MOLDADO, DIÂMETRO INTERNO = 2,88 M, ALTURA INTERNA = 1,50 M, VOLUME ÚTIL: 7817,3 L (PARA 75 CONTRIBUINTES). AF_12/2020_PA</t>
  </si>
  <si>
    <t>7.280,72</t>
  </si>
  <si>
    <t>SUMIDOURO CIRCULAR, EM CONCRETO PRÉ-MOLDADO, DIÂMETRO INTERNO = 1,88 M, ALTURA INTERNA = 2,00 M, ÁREA DE INFILTRAÇÃO: 13,1 M² (PARA 5 CONTRIBUINTES). AF_12/2020_PA</t>
  </si>
  <si>
    <t>3.014,65</t>
  </si>
  <si>
    <t>SUMIDOURO CIRCULAR, EM CONCRETO PRÉ-MOLDADO, DIÂMETRO INTERNO = 2,38 M, ALTURA INTERNA = 2,50 M, ÁREA DE INFILTRAÇÃO: 21,3 M² (PARA 8 CONTRIBUINTES). AF_12/2020_PA</t>
  </si>
  <si>
    <t>4.600,96</t>
  </si>
  <si>
    <t>SUMIDOURO CIRCULAR, EM CONCRETO PRÉ-MOLDADO, DIÂMETRO INTERNO = 2,38 M, ALTURA INTERNA = 3,0 M, ÁREA DE INFILTRAÇÃO: 25 M² (PARA 10 CONTRIBUINTES). AF_12/2020_PA</t>
  </si>
  <si>
    <t>5.335,09</t>
  </si>
  <si>
    <t>SUMIDOURO CIRCULAR, EM CONCRETO PRÉ-MOLDADO, DIÂMETRO INTERNO = 2,88 M, ALTURA INTERNA = 3,0 M, ÁREA DE INFILTRAÇÃO: 31,4 M² (PARA 12 CONTRIBUINTES). AF_12/2020_PA</t>
  </si>
  <si>
    <t>7.414,20</t>
  </si>
  <si>
    <t>TANQUE SÉPTICO RETANGULAR, EM ALVENARIA COM TIJOLOS CERÂMICOS MACIÇOS, DIMENSÕES INTERNAS: 1,0 X 2,0 X H=1,4 M, VOLUME ÚTIL: 2000 L (PARA 5 CONTRIBUINTES). AF_12/2020</t>
  </si>
  <si>
    <t>4.368,03</t>
  </si>
  <si>
    <t>TANQUE SÉPTICO RETANGULAR, EM ALVENARIA COM TIJOLOS CERÂMICOS MACIÇOS, DIMENSÕES INTERNAS: 1,2 X 2,4 X H=1,6 M, VOLUME ÚTIL: 3456 L (PARA 13 CONTRIBUINTES). AF_12/2020</t>
  </si>
  <si>
    <t>5.809,79</t>
  </si>
  <si>
    <t>TANQUE SÉPTICO RETANGULAR, EM ALVENARIA COM TIJOLOS CERÂMICOS MACIÇOS, DIMENSÕES INTERNAS: 1,4 X 3,2 X H=1,8 M, VOLUME ÚTIL: 6272 L (PARA 32 CONTRIBUINTES). AF_12/2020</t>
  </si>
  <si>
    <t>8.192,38</t>
  </si>
  <si>
    <t>TANQUE SÉPTICO RETANGULAR, EM ALVENARIA COM TIJOLOS CERÂMICOS MACIÇOS, DIMENSÕES INTERNAS: 1,6 X 4,4 X H=1,8 M, VOLUME ÚTIL: 9856 L (PARA 68 CONTRIBUINTES). AF_12/2020</t>
  </si>
  <si>
    <t>11.015,31</t>
  </si>
  <si>
    <t>TANQUE SÉPTICO RETANGULAR, EM ALVENARIA COM TIJOLOS CERÂMICOS MACIÇOS, DIMENSÕES INTERNAS: 1,6 X 4,8 X H=2,0 M, VOLUME ÚTIL: 12288 L (PARA 86 CONTRIBUINTES). AF_12/2020</t>
  </si>
  <si>
    <t>12.568,62</t>
  </si>
  <si>
    <t>TANQUE SÉPTICO RETANGULAR, EM ALVENARIA COM TIJOLOS CERÂMICOS MACIÇOS, DIMENSÕES INTERNAS: 1,6 X 4,6 X H=2,4 M, VOLUME ÚTIL: 14720 L (PARA 105 CONTRIBUINTES). AF_12/2020</t>
  </si>
  <si>
    <t>13.682,87</t>
  </si>
  <si>
    <t>FILTRO ANAERÓBIO RETANGULAR, EM ALVENARIA COM TIJOLOS CERÂMICOS MACIÇOS, DIMENSÕES INTERNAS: 0,8 X 1,2 X H=1,67 M, VOLUME ÚTIL: 1152 L (PARA 5 CONTRIBUINTES). AF_12/2020</t>
  </si>
  <si>
    <t>3.700,28</t>
  </si>
  <si>
    <t>FILTRO ANAERÓBIO RETANGULAR, EM ALVENARIA COM TIJOLOS CERÂMICOS MACIÇOS, DIMENSÕES INTERNAS: 1,2 X 1,8 X H=1,67 M, VOLUME ÚTIL: 2592 L (PARA 13 CONTRIBUINTES). AF_12/2020</t>
  </si>
  <si>
    <t>5.807,55</t>
  </si>
  <si>
    <t>FILTRO ANAERÓBIO RETANGULAR, EM ALVENARIA COM TIJOLOS CERÂMICOS MACIÇOS, DIMENSÕES INTERNAS: 1,4 X 3,0 X H=1,67 M, VOLUME ÚTIL: 5040 L (PARA 32 CONTRIBUINTES). AF_12/2020</t>
  </si>
  <si>
    <t>9.046,53</t>
  </si>
  <si>
    <t>FILTRO ANAERÓBIO RETANGULAR, EM ALVENARIA COM TIJOLOS CERÂMICOS MACIÇOS, DIMENSÕES INTERNAS: 1,4 X 4,2 X H=1,67 M, VOLUME ÚTIL: 7056 L (PARA 67 CONTRIBUINTES). AF_12/2020</t>
  </si>
  <si>
    <t>11.779,13</t>
  </si>
  <si>
    <t>FILTRO ANAERÓBIO RETANGULAR, EM ALVENARIA COM TIJOLOS CERÂMICOS MACIÇOS, DIMENSÕES INTERNAS: 1,6 X 4,6 X H=1,67 M, VOLUME ÚTIL: 8832 L (PARA 84 CONTRIBUINTES). AF_12/2020</t>
  </si>
  <si>
    <t>13.592,50</t>
  </si>
  <si>
    <t>FILTRO ANAERÓBIO RETANGULAR, EM ALVENARIA COM TIJOLOS CERÂMICOS MACIÇOS, DIMENSÕES INTERNAS: 1,6 X 5,6 X H=1,67 M, VOLUME ÚTIL: 10752 L (PARA 103 CONTRIBUINTES). AF_12/2020</t>
  </si>
  <si>
    <t>16.013,35</t>
  </si>
  <si>
    <t>SUMIDOURO RETANGULAR, EM ALVENARIA COM TIJOLOS CERÂMICOS MACIÇOS, DIMENSÕES INTERNAS: 0,8 X 1,4 X H=3,0 M, ÁREA DE INFILTRAÇÃO: 13,2 M² (PARA 5 CONTRIBUINTES). AF_12/2020</t>
  </si>
  <si>
    <t>3.990,58</t>
  </si>
  <si>
    <t>SUMIDOURO RETANGULAR, EM ALVENARIA COM TIJOLOS CERÂMICOS MACIÇOS, DIMENSÕES INTERNAS: 1,0 X 3,0 X H=3,0 M, ÁREA DE INFILTRAÇÃO: 25 M² (PARA 10 CONTRIBUINTES). AF_12/2020</t>
  </si>
  <si>
    <t>6.998,73</t>
  </si>
  <si>
    <t>SUMIDOURO RETANGULAR, EM ALVENARIA COM TIJOLOS CERÂMICOS MACIÇOS, DIMENSÕES INTERNAS: 1,6 X 3,4 X H=3,0 M, ÁREA DE INFILTRAÇÃO: 32,9 M² (PARA 13 CONTRIBUINTES). AF_12/2020</t>
  </si>
  <si>
    <t>9.007,82</t>
  </si>
  <si>
    <t>SUMIDOURO RETANGULAR, EM ALVENARIA COM TIJOLOS CERÂMICOS MACIÇOS, DIMENSÕES INTERNAS: 1,6 X 5,8 X H=3,0 M, ÁREA DE INFILTRAÇÃO: 50 M² (PARA 20 CONTRIBUINTES). AF_12/2020</t>
  </si>
  <si>
    <t>13.351,27</t>
  </si>
  <si>
    <t>TANQUE SÉPTICO RETANGULAR, EM ALVENARIA COM BLOCOS DE CONCRETO, DIMENSÕES INTERNAS: 1,0 X 2,0 X H=1,4 M, VOLUME ÚTIL: 2000 L (PARA 5 CONTRIBUINTES). AF_12/2020</t>
  </si>
  <si>
    <t>3.375,37</t>
  </si>
  <si>
    <t>TANQUE SÉPTICO RETANGULAR, EM ALVENARIA COM BLOCOS DE CONCRETO, DIMENSÕES INTERNAS: 1,2 X 2,4 X H=1,6 M, VOLUME ÚTIL: 3456 L (PARA 13 CONTRIBUINTES). AF_12/2020</t>
  </si>
  <si>
    <t>4.441,64</t>
  </si>
  <si>
    <t>TANQUE SÉPTICO RETANGULAR, EM ALVENARIA COM BLOCOS DE CONCRETO, DIMENSÕES INTERNAS: 1,4 X 3,2 X H=1,8 M, VOLUME ÚTIL: 6272 L (PARA 32 CONTRIBUINTES). AF_12/2020</t>
  </si>
  <si>
    <t>6.217,41</t>
  </si>
  <si>
    <t>TANQUE SÉPTICO RETANGULAR, EM ALVENARIA COM BLOCOS DE CONCRETO, DIMENSÕES INTERNAS: 1,6 X 4,4 X H=1,8 M, VOLUME ÚTIL: 9856 L (PARA 68 CONTRIBUINTES). AF_12/2020</t>
  </si>
  <si>
    <t>8.436,69</t>
  </si>
  <si>
    <t>TANQUE SÉPTICO RETANGULAR, EM ALVENARIA COM BLOCOS DE CONCRETO, DIMENSÕES INTERNAS: 1,6 X 4,8 X H=2,0 M, VOLUME ÚTIL: 12288 L (PARA 86 CONTRIBUINTES). AF_12/2020</t>
  </si>
  <si>
    <t>9.505,29</t>
  </si>
  <si>
    <t>TANQUE SÉPTICO RETANGULAR, EM ALVENARIA COM BLOCOS DE CONCRETO, DIMENSÕES INTERNAS: 1,6 X 4,6 X H=2,4 M, VOLUME ÚTIL: 14720 L (PARA 105 CONTRIBUINTES). AF_12/2020</t>
  </si>
  <si>
    <t>10.110,52</t>
  </si>
  <si>
    <t>FILTRO ANAERÓBIO RETANGULAR, EM ALVENARIA COM BLOCOS DE CONCRETO, DIMENSÕES INTERNAS: 0,8 X 1,2 X H=1,67 M, VOLUME ÚTIL: 1152 L (PARA 5 CONTRIBUINTES). AF_12/2020</t>
  </si>
  <si>
    <t>2.927,84</t>
  </si>
  <si>
    <t>FILTRO ANAERÓBIO RETANGULAR, EM ALVENARIA COM BLOCOS DE CONCRETO, DIMENSÕES INTERNAS: 1,2 X 1,8 X H=1,67 M, VOLUME ÚTIL: 2592 L (PARA 13 CONTRIBUINTES). AF_12/2020</t>
  </si>
  <si>
    <t>4.643,33</t>
  </si>
  <si>
    <t>FILTRO ANAERÓBIO RETANGULAR, EM ALVENARIA COM BLOCOS DE CONCRETO, DIMENSÕES INTERNAS: 1,4 X 3,0 X H=1,67 M, VOLUME ÚTIL: 5040 L (PARA 32 CONTRIBUINTES). AF_12/2020</t>
  </si>
  <si>
    <t>7.318,36</t>
  </si>
  <si>
    <t>FILTRO ANAERÓBIO RETANGULAR, EM ALVENARIA COM BLOCOS DE CONCRETO, DIMENSÕES INTERNAS: 1,4 X 4,2 X H=1,67 M, VOLUME ÚTIL: 7056 L (PARA 67 CONTRIBUINTES). AF_12/2020</t>
  </si>
  <si>
    <t>9.572,90</t>
  </si>
  <si>
    <t>FILTRO ANAERÓBIO RETANGULAR, EM ALVENARIA COM BLOCOS DE CONCRETO, DIMENSÕES INTERNAS: 1,6 X 4,6 X H=1,67 M, VOLUME ÚTIL: 8832 L (PARA 84 CONTRIBUINTES). AF_12/2020</t>
  </si>
  <si>
    <t>11.135,08</t>
  </si>
  <si>
    <t>FILTRO ANAERÓBIO RETANGULAR, EM ALVENARIA COM BLOCOS DE CONCRETO, DIMENSÕES INTERNAS: 1,6 X 5,6 X H=1,67 M, VOLUME ÚTIL: 10752 L (PARA 103 CONTRIBUINTES). AF_12/2020</t>
  </si>
  <si>
    <t>13.153,46</t>
  </si>
  <si>
    <t>SUMIDOURO RETANGULAR, EM ALVENARIA COM BLOCOS DE CONCRETO, DIMENSÕES INTERNAS: 0,8 X 1,4 X H=3,0 M, ÁREA DE INFILTRAÇÃO: 13,2 M² (PARA 5 CONTRIBUINTES). AF_12/2020</t>
  </si>
  <si>
    <t>2.385,20</t>
  </si>
  <si>
    <t>SUMIDOURO RETANGULAR, EM ALVENARIA COM BLOCOS DE CONCRETO, DIMENSÕES INTERNAS: 1,0 X 3,0 X H=3,0 M, ÁREA DE INFILTRAÇÃO: 25 M² (PARA 10 CONTRIBUINTES). AF_12/2020</t>
  </si>
  <si>
    <t>4.074,72</t>
  </si>
  <si>
    <t>SUMIDOURO RETANGULAR, EM ALVENARIA COM BLOCOS DE CONCRETO, DIMENSÕES INTERNAS: 1,6 X 3,4 X H=3,0 M, ÁREA DE INFILTRAÇÃO: 32,9 M² (PARA 13 CONTRIBUINTES). . AF_12/2020</t>
  </si>
  <si>
    <t>5.351,20</t>
  </si>
  <si>
    <t>SUMIDOURO RETANGULAR, EM ALVENARIA COM BLOCOS DE CONCRETO, DIMENSÕES INTERNAS: 1,6 X 5,8 X H=3,0 M, ÁREA DE INFILTRAÇÃO: 50 M² (PARA 20 CONTRIBUINTES). . AF_12/2020</t>
  </si>
  <si>
    <t>7.914,38</t>
  </si>
  <si>
    <t>CAIXA DE GORDURA ESPECIAL (CAPACIDADE: 312 L - PARA ATÉ 146 PESSOAS SERVIDAS NO PICO), RETANGULAR, EM ALVENARIA COM BLOCOS DE CONCRETO, DIMENSÕES INTERNAS = 0,4X1,2 M, ALTURA INTERNA = 1 M. AF_12/2020</t>
  </si>
  <si>
    <t>713,77</t>
  </si>
  <si>
    <t>CAIXA DE GORDURA PEQUENA (CAPACIDADE: 19 L), CIRCULAR, EM PVC, DIÂMETRO INTERNO= 0,3 M. AF_12/2020</t>
  </si>
  <si>
    <t>329,65</t>
  </si>
  <si>
    <t>CAIXA DE INSPEÇÃO PARA ATERRAMENTO, CIRCULAR, EM POLIETILENO, DIÂMETRO INTERNO = 0,3 M. AF_12/2020</t>
  </si>
  <si>
    <t>44,69</t>
  </si>
  <si>
    <t>TIL (TUBO DE INSPEÇÃO E LIMPEZA) CONDOMINIAL PARA ESGOTO, EM PVC, DN 100 X 100 MM. AF_12/2020</t>
  </si>
  <si>
    <t>TAMPA CIRCULAR PARA ESGOTO E DRENAGEM, EM FERRO FUNDIDO, DIÂMETRO INTERNO = 0,6 M. AF_12/2020</t>
  </si>
  <si>
    <t>498,64</t>
  </si>
  <si>
    <t>TAMPA CIRCULAR PARA ESGOTO E DRENAGEM, EM CONCRETO PRÉ-MOLDADO, DIÂMETRO INTERNO = 0,60 M E ALTURA = 0,10 M. AF_12/2020</t>
  </si>
  <si>
    <t>90,09</t>
  </si>
  <si>
    <t>PONTO DE CONSUMO TERMINAL DE ÁGUA FRIA (SUBRAMAL) COM TUBULAÇÃO DE PVC, DN 25 MM, INSTALADO EM RAMAL DE ÁGUA, INCLUSOS RASGO E CHUMBAMENTO EM ALVENARIA. AF_12/2014</t>
  </si>
  <si>
    <t>134,67</t>
  </si>
  <si>
    <t>PONTO DE CONSUMO TERMINAL DE ÁGUA QUENTE (SUBRAMAL) COM TUBULAÇÃO DE CPVC, DN 22 MM, INSTALADO EM RAMAL DE ÁGUA, INCLUSOS RASGO E CHUMBAMENTO EM ALVENARIA. AF_12/2014</t>
  </si>
  <si>
    <t>229,54</t>
  </si>
  <si>
    <t>REGISTRO DE PRESSÃO BRUTO, LATÃO, ROSCÁVEL, 1/2" - FORNECIMENTO E INSTALAÇÃO. AF_08/2021</t>
  </si>
  <si>
    <t>35,21</t>
  </si>
  <si>
    <t>REGISTRO DE PRESSÃO BRUTO, LATÃO,  ROSCÁVEL, 3/4'' - FORNECIMENTO E INSTALAÇÃO. AF_08/2021</t>
  </si>
  <si>
    <t>REGISTRO DE GAVETA BRUTO, LATÃO, ROSCÁVEL, 1/2" - FORNECIMENTO E INSTALAÇÃO. AF_08/2021</t>
  </si>
  <si>
    <t>48,37</t>
  </si>
  <si>
    <t>REGISTRO DE GAVETA BRUTO, LATÃO, ROSCÁVEL, 3/4" - FORNECIMENTO E INSTALAÇÃO. AF_08/2021</t>
  </si>
  <si>
    <t>52,52</t>
  </si>
  <si>
    <t>MISTURADOR MONOCOMANDO PARA CHUVEIRO, BASE BRUTA E ACABAMENTO CROMADO - FORNECIMENTO E INSTALAÇÃO. AF_08/2021</t>
  </si>
  <si>
    <t>428,42</t>
  </si>
  <si>
    <t>KIT DE REGISTRO DE PRESSÃO BRUTO DE LATÃO ½", INCLUSIVE CONEXÕES,  ROSCÁVEL, INSTALADO EM RAMAL DE ÁGUA FRIA - FORNECIMENTO E INSTALAÇÃO. AF_12/2014</t>
  </si>
  <si>
    <t>50,65</t>
  </si>
  <si>
    <t>KIT DE REGISTRO DE PRESSÃO BRUTO DE LATÃO ¾", INCLUSIVE CONEXÕES, ROSCÁVEL, INSTALADO EM RAMAL DE ÁGUA FRIA - FORNECIMENTO E INSTALAÇÃO. AF_12/2014</t>
  </si>
  <si>
    <t>55,74</t>
  </si>
  <si>
    <t>KIT DE REGISTRO DE GAVETA BRUTO DE LATÃO ½", INCLUSIVE CONEXÕES, ROSCÁVEL, INSTALADO EM RAMAL DE ÁGUA FRIA - FORNECIMENTO E INSTALAÇÃO. AF_12/2014</t>
  </si>
  <si>
    <t>58,63</t>
  </si>
  <si>
    <t>KIT DE REGISTRO DE GAVETA BRUTO DE LATÃO ¾", INCLUSIVE CONEXÕES, ROSCÁVEL, INSTALADO EM RAMAL DE ÁGUA FRIA - FORNECIMENTO E INSTALAÇÃO. AF_12/2014</t>
  </si>
  <si>
    <t>64,42</t>
  </si>
  <si>
    <t>KIT DE MISTURADOR BASE BRUTA DE LATÃO ¾" MONOCOMANDO PARA CHUVEIRO, INCLUSIVE CONEXÕES, INSTALADO EM RAMAL DE ÁGUA - FORNECIMENTO E INSTALAÇÃO. AF_12/2014</t>
  </si>
  <si>
    <t>642,87</t>
  </si>
  <si>
    <t>KIT DE TÊ MISTURADOR EM CPVC ¾" COM DUPLO COMANDO PARA CHUVEIRO, INCLUSIVE CONEXÕES, INSTALADO EM RAMAL DE ÁGUA - FORNECIMENTO E INSTALAÇÃO. AF_12/2014</t>
  </si>
  <si>
    <t>319,20</t>
  </si>
  <si>
    <t>REGISTRO DE PRESSÃO BRUTO, LATÃO, ROSCÁVEL, 1/2", COM ACABAMENTO E CANOPLA CROMADOS - FORNECIMENTO E INSTALAÇÃO. AF_08/2021</t>
  </si>
  <si>
    <t>114,04</t>
  </si>
  <si>
    <t>REGISTRO DE PRESSÃO BRUTO, LATÃO, ROSCÁVEL, 3/4", COM ACABAMENTO E CANOPLA CROMADOS - FORNECIMENTO E INSTALAÇÃO. AF_08/2021</t>
  </si>
  <si>
    <t>119,28</t>
  </si>
  <si>
    <t>REGISTRO DE GAVETA BRUTO, LATÃO, ROSCÁVEL, 1/2", COM ACABAMENTO E CANOPLA CROMADOS - FORNECIMENTO E INSTALAÇÃO. AF_08/2021</t>
  </si>
  <si>
    <t>111,02</t>
  </si>
  <si>
    <t>REGISTRO DE GAVETA BRUTO, LATÃO, ROSCÁVEL, 3/4", COM ACABAMENTO E CANOPLA CROMADOS - FORNECIMENTO E INSTALAÇÃO. AF_08/2021</t>
  </si>
  <si>
    <t>125,89</t>
  </si>
  <si>
    <t>REGISTRO DE ESFERA, PVC, ROSCÁVEL, COM VOLANTE, 3/4" - FORNECIMENTO E INSTALAÇÃO. AF_08/2021</t>
  </si>
  <si>
    <t>22,45</t>
  </si>
  <si>
    <t>REGISTRO DE ESFERA, PVC, SOLDÁVEL, COM VOLANTE, DN  25 MM - FORNECIMENTO E INSTALAÇÃO. AF_08/2021</t>
  </si>
  <si>
    <t>REGISTRO DE ESFERA, PVC, SOLDÁVEL, COM VOLANTE, DN  32 MM - FORNECIMENTO E INSTALAÇÃO. AF_08/2021</t>
  </si>
  <si>
    <t>33,11</t>
  </si>
  <si>
    <t>REGISTRO DE ESFERA, PVC, SOLDÁVEL, COM VOLANTE, DN  40 MM - FORNECIMENTO E INSTALAÇÃO. AF_08/2021</t>
  </si>
  <si>
    <t>45,28</t>
  </si>
  <si>
    <t>REGISTRO DE ESFERA, PVC, SOLDÁVEL, COM VOLANTE, DN  50 MM - FORNECIMENTO E INSTALAÇÃO. AF_08/2021</t>
  </si>
  <si>
    <t>46,52</t>
  </si>
  <si>
    <t>REGISTRO DE ESFERA, PVC, SOLDÁVEL, COM VOLANTE, DN  60 MM - FORNECIMENTO E INSTALAÇÃO. AF_08/2021</t>
  </si>
  <si>
    <t>85,17</t>
  </si>
  <si>
    <t>REGISTRO DE GAVETA BRUTO, LATÃO, ROSCÁVEL, 1" - FORNECIMENTO E INSTALAÇÃO. AF_08/2021</t>
  </si>
  <si>
    <t>81,77</t>
  </si>
  <si>
    <t>REGISTRO DE GAVETA BRUTO, LATÃO, ROSCÁVEL, 1 1/4" - FORNECIMENTO E INSTALAÇÃO. AF_08/2021</t>
  </si>
  <si>
    <t>REGISTRO DE GAVETA BRUTO, LATÃO, ROSCÁVEL, 1 1/2" - FORNECIMENTO E INSTALAÇÃO. AF_08/2021</t>
  </si>
  <si>
    <t>140,98</t>
  </si>
  <si>
    <t>REGISTRO DE GAVETA BRUTO, LATÃO, ROSCÁVEL, 2" - FORNECIMENTO E INSTALAÇÃO. AF_08/2021</t>
  </si>
  <si>
    <t>195,17</t>
  </si>
  <si>
    <t>REGISTRO DE GAVETA BRUTO, LATÃO, ROSCÁVEL, 2 1/2" - FORNECIMENTO E INSTALAÇÃO. AF_08/2021</t>
  </si>
  <si>
    <t>393,84</t>
  </si>
  <si>
    <t>REGISTRO DE GAVETA BRUTO, LATÃO, ROSCÁVEL, 3" - FORNECIMENTO E INSTALAÇÃO. AF_08/2021</t>
  </si>
  <si>
    <t>477,63</t>
  </si>
  <si>
    <t>REGISTRO DE GAVETA BRUTO, LATÃO, ROSCÁVEL, 4" - FORNECIMENTO E INSTALAÇÃO. AF_08/2021</t>
  </si>
  <si>
    <t>974,96</t>
  </si>
  <si>
    <t>REGISTRO DE GAVETA BRUTO, LATÃO, ROSCÁVEL, 1", COM ACABAMENTO E CANOPLA CROMADOS - FORNECIMENTO E INSTALAÇÃO. AF_08/2021</t>
  </si>
  <si>
    <t>153,63</t>
  </si>
  <si>
    <t>REGISTRO DE GAVETA BRUTO, LATÃO, ROSCÁVEL, 1 1/4", COM ACABAMENTO E CANOPLA CROMADOS - FORNECIMENTO E INSTALAÇÃO. AF_08/2021</t>
  </si>
  <si>
    <t>211,54</t>
  </si>
  <si>
    <t>REGISTRO DE GAVETA BRUTO, LATÃO, ROSCÁVEL, 1 1/2", COM ACABAMENTO E CANOPLA CROMADOS - FORNECIMENTO E INSTALAÇÃO. AF_08/2021</t>
  </si>
  <si>
    <t>223,28</t>
  </si>
  <si>
    <t>TORNEIRA DE BOIA PARA CAIXA D'ÁGUA, ROSCÁVEL, 1/2" - FORNECIMENTO E INSTALAÇÃO. AF_08/2021</t>
  </si>
  <si>
    <t>26,89</t>
  </si>
  <si>
    <t>TORNEIRA DE BOIA PARA CAIXA D'ÁGUA, ROSCÁVEL, 3/4" - FORNECIMENTO E INSTALAÇÃO. AF_08/2021</t>
  </si>
  <si>
    <t>31,47</t>
  </si>
  <si>
    <t>TORNEIRA DE BOIA PARA CAIXA D'ÁGUA, ROSCÁVEL, 1" - FORNECIMENTO E INSTALAÇÃO. AF_08/2021</t>
  </si>
  <si>
    <t>63,38</t>
  </si>
  <si>
    <t>TORNEIRA DE BOIA PARA CAIXA D'ÁGUA, ROSCÁVEL, 1 1/4" - FORNECIMENTO E INSTALAÇÃO. AF_08/2021</t>
  </si>
  <si>
    <t>104,15</t>
  </si>
  <si>
    <t>TORNEIRA DE BOIA PARA CAIXA D'ÁGUA, ROSCÁVEL, 1 1/2" - FORNECIMENTO E INSTALAÇÃO. AF_08/2021</t>
  </si>
  <si>
    <t>128,21</t>
  </si>
  <si>
    <t>TORNEIRA DE BOIA PARA CAIXA D'ÁGUA, ROSCÁVEL, 2" - FORNECIMENTO E INSTALAÇÃO. AF_08/2021</t>
  </si>
  <si>
    <t>164,64</t>
  </si>
  <si>
    <t>VÁLVULA DE ESFERA BRUTA, BRONZE, ROSCÁVEL, 1/2" - FORNECIMENTO E INSTALAÇÃO. AF_08/2021</t>
  </si>
  <si>
    <t>VÁLVULA DE ESFERA BRUTA, BRONZE, ROSCÁVEL, 3/4'' - FORNECIMENTO E INSTALAÇÃO. AF_08/2021</t>
  </si>
  <si>
    <t>83,05</t>
  </si>
  <si>
    <t>VÁLVULA DE ESFERA BRUTA, BRONZE, ROSCÁVEL, 1'' - FORNECIMENTO E INSTALAÇÃO. AF_08/2021</t>
  </si>
  <si>
    <t>VÁLVULA DE ESFERA BRUTA, BRONZE, ROSCÁVEL, 1 1/4'' - FORNECIMENTO E INSTALAÇÃO. AF_08/2021</t>
  </si>
  <si>
    <t>166,20</t>
  </si>
  <si>
    <t>VÁLVULA DE ESFERA BRUTA, BRONZE, ROSCÁVEL, 1 1/2'' - FORNECIMENTO E INSTALAÇÃO. AF_08/2021</t>
  </si>
  <si>
    <t>201,12</t>
  </si>
  <si>
    <t>VÁLVULA DE ESFERA BRUTA, BRONZE, ROSCÁVEL, 2'' - FORNECIMENTO E INSTALAÇÃO. AF_08/2021</t>
  </si>
  <si>
    <t>307,22</t>
  </si>
  <si>
    <t>VÁLVULA DE RETENÇÃO HORIZONTAL, DE BRONZE, ROSCÁVEL, 3/4" - FORNECIMENTO E INSTALAÇÃO. AF_08/2021</t>
  </si>
  <si>
    <t>89,27</t>
  </si>
  <si>
    <t>VÁLVULA DE RETENÇÃO HORIZONTAL, DE BRONZE, ROSCÁVEL, 1" - FORNECIMENTO E INSTALAÇÃO. AF_08/2021</t>
  </si>
  <si>
    <t>121,26</t>
  </si>
  <si>
    <t>VÁLVULA DE RETENÇÃO HORIZONTAL, DE BRONZE, ROSCÁVEL, 1 1/4" - FORNECIMENTO E INSTALAÇÃO. AF_08/2021</t>
  </si>
  <si>
    <t>180,62</t>
  </si>
  <si>
    <t>VÁLVULA DE RETENÇÃO HORIZONTAL, DE BRONZE, ROSCÁVEL, 1 1/2"  - FORNECIMENTO E INSTALAÇÃO. AF_08/2021</t>
  </si>
  <si>
    <t>203,48</t>
  </si>
  <si>
    <t>VÁLVULA DE RETENÇÃO HORIZONTAL, DE BRONZE, ROSCÁVEL, 2"  - FORNECIMENTO E INSTALAÇÃO. AF_08/2021</t>
  </si>
  <si>
    <t>283,78</t>
  </si>
  <si>
    <t>VÁLVULA DE RETENÇÃO HORIZONTAL, DE BRONZE, ROSCÁVEL, 2 1/2" - FORNECIMENTO E INSTALAÇÃO. AF_08/2021</t>
  </si>
  <si>
    <t>404,44</t>
  </si>
  <si>
    <t>VÁLVULA DE RETENÇÃO HORIZONTAL, DE BRONZE, ROSCÁVEL, 3" - FORNECIMENTO E INSTALAÇÃO. AF_08/2021</t>
  </si>
  <si>
    <t>556,06</t>
  </si>
  <si>
    <t>VÁLVULA DE RETENÇÃO HORIZONTAL, DE BRONZE, ROSCÁVEL, 4" - FORNECIMENTO E INSTALAÇÃO. AF_08/2021</t>
  </si>
  <si>
    <t>855,42</t>
  </si>
  <si>
    <t>VÁLVULA DE RETENÇÃO VERTICAL, DE BRONZE, ROSCÁVEL, 1/2" - FORNECIMENTO E INSTALAÇÃO. AF_08/2021</t>
  </si>
  <si>
    <t>53,89</t>
  </si>
  <si>
    <t>VÁLVULA DE RETENÇÃO VERTICAL, DE BRONZE, ROSCÁVEL, 3/4" - FORNECIMENTO E INSTALAÇÃO. AF_08/2021</t>
  </si>
  <si>
    <t>58,97</t>
  </si>
  <si>
    <t>VÁLVULA DE RETENÇÃO VERTICAL, DE BRONZE, ROSCÁVEL, 1" - FORNECIMENTO E INSTALAÇÃO. AF_08/2021</t>
  </si>
  <si>
    <t>VÁLVULA DE RETENÇÃO VERTICAL, DE BRONZE, ROSCÁVEL, 1 1/4" - FORNECIMENTO E INSTALAÇÃO. AF_08/2021</t>
  </si>
  <si>
    <t>97,56</t>
  </si>
  <si>
    <t>VÁLVULA DE RETENÇÃO VERTICAL, DE BRONZE, ROSCÁVEL, 1 1/2" - FORNECIMENTO E INSTALAÇÃO. AF_08/2021</t>
  </si>
  <si>
    <t>113,71</t>
  </si>
  <si>
    <t>VÁLVULA DE RETENÇÃO VERTICAL, DE BRONZE, ROSCÁVEL, 2" - FORNECIMENTO E INSTALAÇÃO. AF_08/2021</t>
  </si>
  <si>
    <t>163,74</t>
  </si>
  <si>
    <t>VÁLVULA DE RETENÇÃO VERTICAL, DE BRONZE, ROSCÁVEL, 3" - FORNECIMENTO E INSTALAÇÃO. AF_08/2021</t>
  </si>
  <si>
    <t>350,67</t>
  </si>
  <si>
    <t>VÁLVULA DE RETENÇÃO VERTICAL, DE BRONZE, ROSCÁVEL, 4" - FORNECIMENTO E INSTALAÇÃO. AF_08/2021</t>
  </si>
  <si>
    <t>597,01</t>
  </si>
  <si>
    <t>VÁLVULA DE DESCARGA METÁLICA, BASE 1 1/2", ACABAMENTO METALICO CROMADO - FORNECIMENTO E INSTALAÇÃO. AF_08/2021</t>
  </si>
  <si>
    <t>314,80</t>
  </si>
  <si>
    <t>VÁLVULA DE RETENÇÃO HORIZONTAL, DE BRONZE, ROSCÁVEL, 1/2" - FORNECIMENTO E INSTALAÇÃO. AF_08/2021</t>
  </si>
  <si>
    <t>VÁLVULA DE RETENÇÃO VERTICAL, DE BRONZE, ROSCÁVEL, 2 1/2" - FORNECIMENTO E INSTALAÇÃO. AF_08/2021</t>
  </si>
  <si>
    <t>258,44</t>
  </si>
  <si>
    <t>VÁLVULA DE RETENÇÃO, DE BRONZE, PÉ COM CRIVOS, ROSCÁVEL, 3/4" - FORNECIMENTO E INSTALAÇÃO. AF_08/2021</t>
  </si>
  <si>
    <t>55,24</t>
  </si>
  <si>
    <t>VÁLVULA DE RETENÇÃO, DE BRONZE, PÉ COM CRIVOS, ROSCÁVEL, 1" - FORNECIMENTO E INSTALAÇÃO. AF_08/2021</t>
  </si>
  <si>
    <t>61,65</t>
  </si>
  <si>
    <t>VÁLVULA DE RETENÇÃO, DE BRONZE, PÉ COM CRIVOS, ROSCÁVEL, 1 1/4" - FORNECIMENTO E INSTALAÇÃO. AF_08/2021</t>
  </si>
  <si>
    <t>97,14</t>
  </si>
  <si>
    <t>VÁLVULA DE RETENÇÃO, DE BRONZE, PÉ COM CRIVOS, ROSCÁVEL, 1 1/2" - FORNECIMENTO E INSTALAÇÃO. AF_08/2021</t>
  </si>
  <si>
    <t>104,68</t>
  </si>
  <si>
    <t>VÁLVULA DE RETENÇÃO, DE BRONZE, PÉ COM CRIVOS, ROSCÁVEL, 2" - FORNECIMENTO E INSTALAÇÃO. AF_08/2021</t>
  </si>
  <si>
    <t>157,28</t>
  </si>
  <si>
    <t>VÁLVULA DE RETENÇÃO, DE BRONZE, PÉ COM CRIVOS, ROSCÁVEL, 2 1/2" - FORNECIMENTO E INSTALAÇÃO. AF_08/2021</t>
  </si>
  <si>
    <t>VÁLVULA DE RETENÇÃO, DE BRONZE, PÉ COM CRIVOS, ROSCÁVEL, 3" - FORNECIMENTO E INSTALAÇÃO. AF_08/2021</t>
  </si>
  <si>
    <t>379,56</t>
  </si>
  <si>
    <t>VÁLVULA DE RETENÇÃO, DE BRONZE, PÉ COM CRIVOS, ROSCÁVEL, 4" - FORNECIMENTO E INSTALAÇÃO. AF_08/2021</t>
  </si>
  <si>
    <t>661,90</t>
  </si>
  <si>
    <t>VÁLVULA DE DESCARGA METÁLICA, BASE 1 1/4", ACABAMENTO METALICO CROMADO - FORNECIMENTO E INSTALAÇÃO. AF_08/2021</t>
  </si>
  <si>
    <t>257,30</t>
  </si>
  <si>
    <t>REGISTRO OU VÁLVULA GLOBO ANGULAR EM LATÃO, PARA HIDRANTES EM INSTALAÇÃO PREDIAL DE INCÊNDIO, 45 GRAUS, 2 1/2" - FORNECIMENTO E INSTALAÇÃO. AF_08/2021</t>
  </si>
  <si>
    <t>219,83</t>
  </si>
  <si>
    <t>REGISTRO OU REGULADOR DE GÁS DE COZINHA - FORNECIMENTO E INSTALAÇÃO. AF_08/2021</t>
  </si>
  <si>
    <t>60,39</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</si>
  <si>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</si>
  <si>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</si>
  <si>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</si>
  <si>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47,20</t>
  </si>
  <si>
    <t>REGISTRO DE ESFERA, PVC, ROSCÁVEL, COM VOLANTE, 1 1/2" - FORNECIMENTO E INSTALAÇÃO. AF_08/2021</t>
  </si>
  <si>
    <t>51,78</t>
  </si>
  <si>
    <t>REGISTRO DE ESFERA, PVC, ROSCÁVEL, COM VOLANTE, 2" - FORNECIMENTO E INSTALAÇÃO. AF_08/2021</t>
  </si>
  <si>
    <t>76,46</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</si>
  <si>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</si>
  <si>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</si>
  <si>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</si>
  <si>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17,22</t>
  </si>
  <si>
    <t>REGISTRO DE ESFERA, PVC, ROSCÁVEL, COM CABEÇA QUADRADA, 3/4" - FORNECIMENTO E INSTALAÇÃO. AF_08/2021</t>
  </si>
  <si>
    <t>23,36</t>
  </si>
  <si>
    <t>REGISTRO DE PRESSÃO, PVC, ROSCÁVEL, VOLANTE SIMPLES, 1/2" - FORNECIMENTO E INSTALAÇÃO. AF_08/2021</t>
  </si>
  <si>
    <t>REGISTRO DE PRESSÃO, PVC, ROSCÁVEL, VOLANTE SIMPLES, 3/4" - FORNECIMENTO E INSTALAÇÃO. AF_08/2021</t>
  </si>
  <si>
    <t>17,82</t>
  </si>
  <si>
    <t>REGISTRO DE ESFERA, PVC, SOLDÁVEL, COM VOLANTE, DN  20 MM - FORNECIMENTO E INSTALAÇÃO. AF_08/2021</t>
  </si>
  <si>
    <t>18,55</t>
  </si>
  <si>
    <t>REGISTRO DE PRESSÃO, PVC, SOLDÁVEL, VOLANTE SIMPLES, DN  20 MM - FORNECIMENTO E INSTALAÇÃO. AF_08/2021</t>
  </si>
  <si>
    <t>14,15</t>
  </si>
  <si>
    <t>REGISTRO DE PRESSÃO, PVC, SOLDÁVEL, VOLANTE SIMPLES, DN  25 MM - FORNECIMENTO E INSTALAÇÃO. AF_08/2021</t>
  </si>
  <si>
    <t>15,29</t>
  </si>
  <si>
    <t>SUBSTITUIÇÃO DE REGISTRO OU VÁLVULA, ROSCÁVEL, DN  20 MM. AF_08/2021</t>
  </si>
  <si>
    <t>SUBSTITUIÇÃO DE REGISTRO OU VÁLVULA, ROSCÁVEL, DN  25 MM. AF_08/2021</t>
  </si>
  <si>
    <t>SUBSTITUIÇÃO DE REGISTRO OU VÁLVULA, ROSCÁVEL, DN  32 MM. AF_08/2021</t>
  </si>
  <si>
    <t>36,91</t>
  </si>
  <si>
    <t>KIT CAVALETE PARA MEDIÇÃO DE ÁGUA - ENTRADA PRINCIPAL, EM PVC SOLDÁVEL DN 20 (½")   FORNECIMENTO E INSTALAÇÃO (EXCLUSIVE HIDRÔMETRO). AF_11/2016</t>
  </si>
  <si>
    <t>237,45</t>
  </si>
  <si>
    <t>KIT CAVALETE PARA MEDIÇÃO DE ÁGUA - ENTRADA PRINCIPAL, EM PVC SOLDÁVEL DN 25 (¾")   FORNECIMENTO E INSTALAÇÃO (EXCLUSIVE HIDRÔMETRO). AF_11/2016</t>
  </si>
  <si>
    <t>249,49</t>
  </si>
  <si>
    <t>KIT CAVALETE PARA MEDIÇÃO DE ÁGUA - ENTRADA PRINCIPAL, EM AÇO GALVANIZADO DN 25 (1 )   FORNECIMENTO E INSTALAÇÃO (EXCLUSIVE HIDRÔMETRO). AF_11/2016</t>
  </si>
  <si>
    <t>372,52</t>
  </si>
  <si>
    <t>KIT CAVALETE PARA MEDIÇÃO DE ÁGUA - ENTRADA PRINCIPAL, EM AÇO GALVANIZADO DN 32 (1 ¼)  FORNECIMENTO E INSTALAÇÃO (EXCLUSIVE HIDRÔMETRO). AF_11/2016</t>
  </si>
  <si>
    <t>570,46</t>
  </si>
  <si>
    <t>KIT CAVALETE PARA MEDIÇÃO DE ÁGUA - ENTRADA PRINCIPAL, EM AÇO GALVANIZADO DN 40 (1 ½)  FORNECIMENTO E INSTALAÇÃO (EXCLUSIVE HIDRÔMETRO). AF_11/2016</t>
  </si>
  <si>
    <t>696,64</t>
  </si>
  <si>
    <t>KIT CAVALETE PARA MEDIÇÃO DE ÁGUA - ENTRADA PRINCIPAL, EM AÇO GALVANIZADO DN 50 (2)  FORNECIMENTO E INSTALAÇÃO (EXCLUSIVE HIDRÔMETRO). AF_11/2016</t>
  </si>
  <si>
    <t>906,24</t>
  </si>
  <si>
    <t>KIT CAVALETE PARA MEDIÇÃO DE ÁGUA - ENTRADA INDIVIDUALIZADA, EM PVC DN 25 (¾), PARA 2 MEDIDORES  FORNECIMENTO E INSTALAÇÃO (EXCLUSIVE HIDRÔMETRO). AF_11/2016</t>
  </si>
  <si>
    <t>323,80</t>
  </si>
  <si>
    <t>KIT CAVALETE PARA MEDIÇÃO DE ÁGUA - ENTRADA INDIVIDUALIZADA, EM PVC DN 25 (¾), PARA 3 MEDIDORES  FORNECIMENTO E INSTALAÇÃO (EXCLUSIVE HIDRÔMETRO). AF_11/2016</t>
  </si>
  <si>
    <t>479,48</t>
  </si>
  <si>
    <t>KIT CAVALETE PARA MEDIÇÃO DE ÁGUA - ENTRADA INDIVIDUALIZADA, EM PVC DN 25 (¾), PARA 4 MEDIDORES  FORNECIMENTO E INSTALAÇÃO (EXCLUSIVE HIDRÔMETRO). AF_11/2016</t>
  </si>
  <si>
    <t>628,57</t>
  </si>
  <si>
    <t>KIT CAVALETE PARA MEDIÇÃO DE ÁGUA - ENTRADA INDIVIDUALIZADA, EM PVC DN 32 (1), PARA 1 MEDIDOR  FORNECIMENTO E INSTALAÇÃO (EXCLUSIVE HIDRÔMETRO). AF_11/2016</t>
  </si>
  <si>
    <t>241,87</t>
  </si>
  <si>
    <t>KIT CAVALETE PARA MEDIÇÃO DE ÁGUA - ENTRADA INDIVIDUALIZADA, EM PVC DN 32 (1), PARA 2 MEDIDORES  FORNECIMENTO E INSTALAÇÃO (EXCLUSIVE HIDRÔMETRO). AF_11/2016</t>
  </si>
  <si>
    <t>447,07</t>
  </si>
  <si>
    <t>KIT CAVALETE PARA MEDIÇÃO DE ÁGUA - ENTRADA INDIVIDUALIZADA, EM PVC DN 32 (1), PARA 3 MEDIDORES  FORNECIMENTO E INSTALAÇÃO (EXCLUSIVE HIDRÔMETRO). AF_11/2016</t>
  </si>
  <si>
    <t>667,14</t>
  </si>
  <si>
    <t>KIT CAVALETE PARA MEDIÇÃO DE ÁGUA - ENTRADA INDIVIDUALIZADA, EM PVC DN 32 (1), PARA 4 MEDIDORES  FORNECIMENTO E INSTALAÇÃO (EXCLUSIVE HIDRÔMETRO). AF_11/2016</t>
  </si>
  <si>
    <t>876,59</t>
  </si>
  <si>
    <t>KIT CAVALETE PARA MEDIÇÃO DE ÁGUA - ENTRADA INDIVIDUALIZADA, EM CPVC DN 28 (1"), PARA 1 MEDIDOR - FORNECIMENTO E INSTALAÇÃO (EXCLUSIVE HIDRÔMETRO). AF_11/2016</t>
  </si>
  <si>
    <t>584,58</t>
  </si>
  <si>
    <t>KIT CAVALETE PARA MEDIÇÃO DE ÁGUA - ENTRADA INDIVIDUALIZADA, EM CPVC DN 28 (1"), PARA 2 MEDIDORES - FORNECIMENTO E INSTALAÇÃO (EXCLUSIVE HIDRÔMETRO). AF_11/2016</t>
  </si>
  <si>
    <t>1.009,96</t>
  </si>
  <si>
    <t>KIT CAVALETE PARA MEDIÇÃO DE ÁGUA - ENTRADA INDIVIDUALIZADA, EM CPVC DN 28 (1"), PARA 3 MEDIDORES - FORNECIMENTO E INSTALAÇÃO (EXCLUSIVE HIDRÔMETRO). AF_11/2016</t>
  </si>
  <si>
    <t>1.475,88</t>
  </si>
  <si>
    <t>KIT CAVALETE PARA MEDIÇÃO DE ÁGUA - ENTRADA INDIVIDUALIZADA, EM CPVC DN 28 (1"), PARA 4 MEDIDORES - FORNECIMENTO E INSTALAÇÃO (EXCLUSIVE HIDRÔMETRO). AF_11/2016</t>
  </si>
  <si>
    <t>1.917,94</t>
  </si>
  <si>
    <t>KIT CAVALETE PARA MEDIÇÃO DE ÁGUA - ENTRADA INDIVIDUALIZADA, EM CPVC DN 35 (1 ¼"), PARA 1 MEDIDOR - FORNECIMENTO E INSTALAÇÃO (EXCLUSIVE HIDRÔMETRO). AF_11/2016</t>
  </si>
  <si>
    <t>730,71</t>
  </si>
  <si>
    <t>KIT CAVALETE PARA MEDIÇÃO DE ÁGUA - ENTRADA INDIVIDUALIZADA, EM CPVC DN 35 (1 ¼"), PARA 2 MEDIDORES - FORNECIMENTO E INSTALAÇÃO (EXCLUSIVE HIDRÔMETRO). AF_11/2016</t>
  </si>
  <si>
    <t>1.300,37</t>
  </si>
  <si>
    <t>KIT CAVALETE PARA MEDIÇÃO DE ÁGUA - ENTRADA INDIVIDUALIZADA, EM CPVC DN 35 (1 ¼"), PARA 3 MEDIDORES - FORNECIMENTO E INSTALAÇÃO (EXCLUSIVE HIDRÔMETRO). AF_11/2016</t>
  </si>
  <si>
    <t>1.916,17</t>
  </si>
  <si>
    <t>KIT CAVALETE PARA MEDIÇÃO DE ÁGUA - ENTRADA INDIVIDUALIZADA, EM CPVC DN 35 (1 ¼"), PARA 4 MEDIDORES - FORNECIMENTO E INSTALAÇÃO (EXCLUSIVE HIDRÔMETRO). AF_11/2016</t>
  </si>
  <si>
    <t>2.501,24</t>
  </si>
  <si>
    <t>KIT CAVALETE PARA MEDIÇÃO DE ÁGUA - ENTRADA INDIVIDUALIZADA, EM PPR PN20 DN 25 (¾") PARA 1 MEDIDOR - FORNECIMENTO E INSTALAÇÃO (EXCLUSIVE HIDRÔMETRO). AF_11/2016</t>
  </si>
  <si>
    <t>252,18</t>
  </si>
  <si>
    <t>KIT CAVALETE PARA MEDIÇÃO DE ÁGUA - ENTRADA INDIVIDUALIZADA, EM PPR PN20 DN 25 (¾" ) PARA 2 MEDIDORES - FORNECIMENTO E INSTALAÇÃO (EXCLUSIVE HIDRÔMETRO). AF_11/2016</t>
  </si>
  <si>
    <t>475,63</t>
  </si>
  <si>
    <t>KIT CAVALETE PARA MEDIÇÃO DE ÁGUA - ENTRADA INDIVIDUALIZADA, EM PPR PN20 DN 25 (¾") PARA 3 MEDIDORES - FORNECIMENTO E INSTALAÇÃO (EXCLUSIVE HIDRÔMETRO). AF_11/2016</t>
  </si>
  <si>
    <t>669,20</t>
  </si>
  <si>
    <t>KIT CAVALETE PARA MEDIÇÃO DE ÁGUA - ENTRADA INDIVIDUALIZADA, EM PPR PN20 DN 25 (¾") PARA 4 MEDIDORES - FORNECIMENTO E INSTALAÇÃO (EXCLUSIVE HIDRÔMETRO). AF_11/2016</t>
  </si>
  <si>
    <t>947,43</t>
  </si>
  <si>
    <t>KIT CAVALETE PARA MEDIÇÃO DE ÁGUA - ENTRADA INDIVIDUALIZADA, EM PPR PN20 DN 32 (1") PARA 1 MEDIDOR - FORNECIMENTO E INSTALAÇÃO (EXCLUSIVE HIDRÔMETRO). AF_11/2016</t>
  </si>
  <si>
    <t>329,16</t>
  </si>
  <si>
    <t>KIT CAVALETE PARA MEDIÇÃO DE ÁGUA - ENTRADA INDIVIDUALIZADA, EM PPR PN20 DN 32 (1") PARA 2 MEDIDORES - FORNECIMENTO E INSTALAÇÃO (EXCLUSIVE HIDRÔMETRO). AF_11/2016</t>
  </si>
  <si>
    <t>630,68</t>
  </si>
  <si>
    <t>KIT CAVALETE PARA MEDIÇÃO DE ÁGUA - ENTRADA INDIVIDUALIZADA, EM PPR PN20 DN 32 (1") PARA 3 MEDIDORES - FORNECIMENTO E INSTALAÇÃO (EXCLUSIVE HIDRÔMETRO). AF_11/2016</t>
  </si>
  <si>
    <t>951,44</t>
  </si>
  <si>
    <t>KIT CAVALETE PARA MEDIÇÃO DE ÁGUA - ENTRADA INDIVIDUALIZADA, EM PPR PN20 DN 32 (1") PARA 4 MEDIDORES - FORNECIMENTO E INSTALAÇÃO (EXCLUSIVE HIDRÔMETRO). AF_11/2016</t>
  </si>
  <si>
    <t>1.254,46</t>
  </si>
  <si>
    <t>KIT CAVALETE PARA MEDIÇÃO DE ÁGUA - ENTRADA INDIVIDUALIZADA, EM PPR PN25 DN 25 (¾") PARA 1 MEDIDOR - FORNECIMENTO E INSTALAÇÃO (EXCLUSIVE HIDRÔMETRO). AF_11/2016</t>
  </si>
  <si>
    <t>263,31</t>
  </si>
  <si>
    <t>KIT CAVALETE PARA MEDIÇÃO DE ÁGUA - ENTRADA INDIVIDUALIZADA, EM PPR PN25 DN 25 (¾") PARA 2 MEDIDORES - FORNECIMENTO E INSTALAÇÃO (EXCLUSIVE HIDRÔMETRO). AF_11/2016</t>
  </si>
  <si>
    <t>501,87</t>
  </si>
  <si>
    <t>KIT CAVALETE PARA MEDIÇÃO DE ÁGUA - ENTRADA INDIVIDUALIZADA, EM PPR PN25 DN 25 (¾") PARA 3 MEDIDORES - FORNECIMENTO E INSTALAÇÃO (EXCLUSIVE HIDRÔMETRO). AF_11/2016</t>
  </si>
  <si>
    <t>750,25</t>
  </si>
  <si>
    <t>KIT CAVALETE PARA MEDIÇÃO DE ÁGUA - ENTRADA INDIVIDUALIZADA, EM PPR PN25 DN 25 (¾") PARA 4 MEDIDORES - FORNECIMENTO E INSTALAÇÃO (EXCLUSIVE HIDRÔMETRO). AF_11/2016</t>
  </si>
  <si>
    <t>985,05</t>
  </si>
  <si>
    <t>KIT CAVALETE PARA MEDIÇÃO DE ÁGUA - ENTRADA INDIVIDUALIZADA, EM PPR PN25 DN 32 (1") PARA 1 MEDIDOR - FORNECIMENTO E INSTALAÇÃO (EXCLUSIVE HIDRÔMETRO). AF_11/2016</t>
  </si>
  <si>
    <t>350,94</t>
  </si>
  <si>
    <t>KIT CAVALETE PARA MEDIÇÃO DE ÁGUA - ENTRADA INDIVIDUALIZADA, EM PPR PN25 DN 32 (1") PARA 2 MEDIDORES - FORNECIMENTO E INSTALAÇÃO (EXCLUSIVE HIDRÔMETRO). AF_11/2016</t>
  </si>
  <si>
    <t>655,57</t>
  </si>
  <si>
    <t>KIT CAVALETE PARA MEDIÇÃO DE ÁGUA - ENTRADA INDIVIDUALIZADA, EM PPR PN25 DN 32 (1") PARA 3 MEDIDORES - FORNECIMENTO E INSTALAÇÃO (EXCLUSIVE HIDRÔMETRO). AF_11/2016</t>
  </si>
  <si>
    <t>984,06</t>
  </si>
  <si>
    <t>KIT CAVALETE PARA MEDIÇÃO DE ÁGUA - ENTRADA INDIVIDUALIZADA, EM PPR PN25 DN 32 (1") PARA 4 MEDIDORES - FORNECIMENTO E INSTALAÇÃO (EXCLUSIVE HIDRÔMETRO). AF_11/2016</t>
  </si>
  <si>
    <t>1.315,09</t>
  </si>
  <si>
    <t>HIDRÔMETRO DN 20 (½), 1,5 M³/H  FORNECIMENTO E INSTALAÇÃO. AF_11/2016</t>
  </si>
  <si>
    <t>168,58</t>
  </si>
  <si>
    <t>HIDRÔMETRO DN 20 (½), 3,0 M³/H  FORNECIMENTO E INSTALAÇÃO. AF_11/2016</t>
  </si>
  <si>
    <t>179,53</t>
  </si>
  <si>
    <t>219,87</t>
  </si>
  <si>
    <t>CAIXA EM CONCRETO PRÉ-MOLDADO PARA ABRIGO DE HIDRÔMETRO COM DN 20 (½)  FORNECIMENTO E INSTALAÇÃO. AF_11/2016</t>
  </si>
  <si>
    <t>129,72</t>
  </si>
  <si>
    <t>KIT CAVALETE PARA MEDIÇÃO DE ÁGUA - ENTRADA INDIVIDUALIZADA, EM PVC DN 25 (¾), PARA 1 MEDIDOR  FORNECIMENTO E INSTALAÇÃO (EXCLUSIVE HIDRÔMETRO). AF_11/2016</t>
  </si>
  <si>
    <t>179,68</t>
  </si>
  <si>
    <t>FURO EM ALVENARIA PARA DIÂMETROS MENORES OU IGUAIS A 40 MM. AF_05/2015</t>
  </si>
  <si>
    <t>13,16</t>
  </si>
  <si>
    <t>FURO EM ALVENARIA PARA DIÂMETROS MAIORES QUE 40 MM E MENORES OU IGUAIS A 75 MM. AF_05/2015</t>
  </si>
  <si>
    <t>31,98</t>
  </si>
  <si>
    <t>FURO EM ALVENARIA PARA DIÂMETROS MAIORES QUE 75 MM. AF_05/2015</t>
  </si>
  <si>
    <t>FURO EM CONCRETO PARA DIÂMETROS MENORES OU IGUAIS A 40 MM. AF_05/2015</t>
  </si>
  <si>
    <t>FURO EM CONCRETO PARA DIÂMETROS MAIORES QUE 40 MM E MENORES OU IGUAIS A 75 MM. AF_05/2015</t>
  </si>
  <si>
    <t>95,85</t>
  </si>
  <si>
    <t>FURO EM CONCRETO PARA DIÂMETROS MAIORES QUE 75 MM. AF_05/2015</t>
  </si>
  <si>
    <t>122,42</t>
  </si>
  <si>
    <t>RASGO EM ALVENARIA PARA RAMAIS/ DISTRIBUIÇÃO COM DIAMETROS MENORES OU IGUAIS A 40 MM. AF_05/2015</t>
  </si>
  <si>
    <t>11,96</t>
  </si>
  <si>
    <t>RASGO EM CONTRAPISO PARA RAMAIS/ DISTRIBUIÇÃO COM DIÂMETROS MENORES OU IGUAIS A 40 MM. AF_05/2015</t>
  </si>
  <si>
    <t>RASGO EM CONTRAPISO PARA RAMAIS/ DISTRIBUIÇÃO COM DIÂMETROS MAIORES QUE 40 MM E MENORES OU IGUAIS A 75 MM. AF_05/2015</t>
  </si>
  <si>
    <t>27,42</t>
  </si>
  <si>
    <t>RASGO EM CONTRAPISO PARA RAMAIS/ DISTRIBUIÇÃO COM DIÂMETROS MAIORES QUE 75 MM. AF_05/2015</t>
  </si>
  <si>
    <t>29,79</t>
  </si>
  <si>
    <t>RASGO EM ALVENARIA PARA ELETRODUTOS COM DIAMETROS MENORES OU IGUAIS A 40 MM. AF_05/2015</t>
  </si>
  <si>
    <t>6,02</t>
  </si>
  <si>
    <t>PASSANTE TIPO PEÇA EM POLIESTIRENO PARA ABERTURA PARA PASSAGEM DE 1 TUBO, FIXADO EM LAJE. AF_05/2015</t>
  </si>
  <si>
    <t>PASSANTE TIPO PEÇA EM POLIESTIRENO PARA ABERTURA PARA PASSAGEM DE MAIS DE 1 TUBO, FIXADO EM LAJE. AF_05/2015</t>
  </si>
  <si>
    <t>14,60</t>
  </si>
  <si>
    <t>PASSANTE TIPO TUBO DE DIÂMETRO MENOR OU IGUAL A 40 MM, FIXADO EM LAJE. AF_05/2015</t>
  </si>
  <si>
    <t>2,90</t>
  </si>
  <si>
    <t>PASSANTE TIPO TUBO DE DIÂMETRO MAIORES QUE 40 MM E MENORES OU IGUAIS A 75 MM, FIXADO EM LAJE. AF_05/2015</t>
  </si>
  <si>
    <t>PASSANTE TIPO TUBO DE DIÂMETRO MAIOR QUE 75 MM, FIXADO EM LAJE. AF_05/2015</t>
  </si>
  <si>
    <t>6,39</t>
  </si>
  <si>
    <t>QUEBRA EM ALVENARIA PARA INSTALAÇÃO DE CAIXA DE TOMADA (4X4 OU 4X2). AF_05/2015</t>
  </si>
  <si>
    <t>3,84</t>
  </si>
  <si>
    <t>QUEBRA EM ALVENARIA PARA INSTALAÇÃO DE QUADRO DISTRIBUIÇÃO PEQUENO (19X25 CM). AF_05/2015</t>
  </si>
  <si>
    <t>8,76</t>
  </si>
  <si>
    <t>QUEBRA EM ALVENARIA PARA INSTALAÇÃO DE QUADRO DISTRIBUIÇÃO GRANDE (76X40 CM). AF_05/2015</t>
  </si>
  <si>
    <t>QUEBRA EM ALVENARIA PARA INSTALAÇÃO DE ABRIGO PARA MANGUEIRAS (90X60 CM). AF_05/2015</t>
  </si>
  <si>
    <t>35,05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</si>
  <si>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</si>
  <si>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</si>
  <si>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7,56</t>
  </si>
  <si>
    <t>SUPORTE PARA ATÉ 3 TUBOS VERTICAIS, ESPAÇADO A CADA 3 M, EM PERFILADO DE SEÇÃO 38X38 MM, POR METRO DE TUBULAÇÃO FIXADA. AF_05/2015</t>
  </si>
  <si>
    <t>1,64</t>
  </si>
  <si>
    <t>SUPORTE PARA MAIS DE 3 TUBOS VERTICAIS, ESPAÇADO A CADA 3 M, EM PERFILADO DE SEÇÃO 38X38 MM, POR METRO DE TUBULAÇÃO FIXADA. AF_05/2015</t>
  </si>
  <si>
    <t>1,40</t>
  </si>
  <si>
    <t>CHUMBAMENTO LINEAR EM ALVENARIA PARA RAMAIS/DISTRIBUIÇÃO COM DIÂMETROS MENORES OU IGUAIS A 40 MM. AF_05/2015</t>
  </si>
  <si>
    <t>12,19</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</si>
  <si>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</si>
  <si>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</si>
  <si>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</si>
  <si>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</si>
  <si>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</si>
  <si>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3,48</t>
  </si>
  <si>
    <t>FIXAÇÃO DE TUBOS HORIZONTAIS DE PPR DIÂMETROS MENORES OU IGUAIS A 40 MM COM ABRAÇADEIRA METÁLICA RÍGIDA TIPO D 1/2", FIXADA EM PERFILADO EM LAJE. AF_05/2015</t>
  </si>
  <si>
    <t>11,76</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</si>
  <si>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</si>
  <si>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</si>
  <si>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10,59</t>
  </si>
  <si>
    <t>FIXAÇÃO DE TUBOS HORIZONTAIS DE PVC, CPVC OU COBRE DIÂMETROS MENORES OU IGUAIS A 40 MM OU ELETROCALHAS ATÉ 150MM DE LARGURA, COM ABRAÇADEIRA METÁLICA RÍGIDA TIPO D 1/2, FIXADA EM PERFILADO EM LAJE. AF_05/2015</t>
  </si>
  <si>
    <t>3,03</t>
  </si>
  <si>
    <t>FIXAÇÃO DE TUBOS HORIZONTAIS DE PVC, CPVC OU COBRE DIÂMETROS MAIORES QUE 40 MM E MENORES OU IGUAIS A 75 MM COM ABRAÇADEIRA METÁLICA RÍGIDA TIPO D 1 1/2", FIXADA EM PERFILADO EM LAJE. AF_05/2015</t>
  </si>
  <si>
    <t>3,80</t>
  </si>
  <si>
    <t>FIXAÇÃO DE TUBOS HORIZONTAIS DE PVC, CPVC OU COBRE DIÂMETROS MAIORES QUE 75 MM COM ABRAÇADEIRA METÁLICA RÍGIDA TIPO D 3", FIXADA EM PERFILADO EM LAJE. AF_05/2015</t>
  </si>
  <si>
    <t>5,59</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</si>
  <si>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</si>
  <si>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</si>
  <si>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</si>
  <si>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</si>
  <si>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28,83</t>
  </si>
  <si>
    <t>FIXAÇÃO DE TUBOS HORIZONTAIS DE PPR DIÂMETROS MAIORES QUE 40 MM E MENORES OU IGUAIS A 75 MM COM ABRAÇADEIRA METÁLICA RÍGIDA TIPO  D  1 1/2" , FIXADA DIRETAMENTE NA LAJE. AF_05/2015</t>
  </si>
  <si>
    <t>13,63</t>
  </si>
  <si>
    <t>FIXAÇÃO DE TUBOS HORIZONTAIS DE PPR DIÂMETROS MAIORES QUE 75 MM COM ABRAÇADEIRA METÁLICA RÍGIDA TIPO  D  3" , FIXADA DIRETAMENTE NA LAJE. AF_05/2015</t>
  </si>
  <si>
    <t>15,39</t>
  </si>
  <si>
    <t>FIXAÇÃO DE TUBOS HORIZONTAIS DE PVC, CPVC OU COBRE DIÂMETROS MENORES OU IGUAIS A 40 MM COM ABRAÇADEIRA METÁLICA RÍGIDA TIPO  D  1/2" , FIXADA DIRETAMENTE NA LAJE. AF_05/2015</t>
  </si>
  <si>
    <t>7,41</t>
  </si>
  <si>
    <t>FIXAÇÃO DE TUBOS HORIZONTAIS DE PVC, CPVC OU COBRE DIÂMETROS MAIORES QUE 40 MM E MENORES OU IGUAIS A 75 MM COM ABRAÇADEIRA METÁLICA RÍGIDA TIPO D 1 1/2, FIXADA DIRETAMENTE NA LAJE. AF_05/2015</t>
  </si>
  <si>
    <t>6,60</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</si>
  <si>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</si>
  <si>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</si>
  <si>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</si>
  <si>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</si>
  <si>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12,51</t>
  </si>
  <si>
    <t>FIXAÇÃO DE TUBOS HORIZONTAIS DE PVC, CPVC OU COBRE DIÂMETROS MENORES OU IGUAIS A 40 MM COM ABRAÇADEIRA METÁLICA FLEXÍVEL 18 MM, FIXADA DIRETAMENTE NA LAJE. AF_05/2015</t>
  </si>
  <si>
    <t>7,11</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</si>
  <si>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</si>
  <si>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</si>
  <si>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</si>
  <si>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6,77</t>
  </si>
  <si>
    <t>CHUMBAMENTO PONTUAL DE ABERTURA EM LAJE COM PASSAGEM DE MAIS DE 1 TUBO DE  DIAMETRO EQUIVALENTE IGUAL À  50 MM. AF_05/2015</t>
  </si>
  <si>
    <t>48,86</t>
  </si>
  <si>
    <t>CHUMBAMENTO PONTUAL EM PASSAGEM DE TUBO COM DIÂMETRO MENOR OU IGUAL A 40 MM. AF_05/2015</t>
  </si>
  <si>
    <t>4,71</t>
  </si>
  <si>
    <t>CHUMBAMENTO PONTUAL EM PASSAGEM DE TUBO COM DIÂMETROS ENTRE 40 MM E 75 MM. AF_05/2015</t>
  </si>
  <si>
    <t>4,99</t>
  </si>
  <si>
    <t>CHUMBAMENTO PONTUAL EM PASSAGEM DE TUBO COM DIÂMETRO MAIOR QUE 75 MM. AF_05/2015</t>
  </si>
  <si>
    <t>RASGO EM ALVENARIA PARA RAMAIS/ DISTRIBUIÇÃO COM DIÂMETROS MAIORES QUE 40 MM E MENORES OU IGUAIS A 75 MM. AF_05/2015</t>
  </si>
  <si>
    <t>12,88</t>
  </si>
  <si>
    <t>CONJUNTO HIDRÁULICO PARA INSTALAÇÃO DE BOMBA EM AÇO ROSCÁVEL, DN SUCÇÃO 65 (2½) E DN RECALQUE 50 (2), PARA EDIFICAÇÃO ENTRE 12 E 18 PAVIMENTOS  FORNECIMENTO E INSTALAÇÃO. AF_06/2016</t>
  </si>
  <si>
    <t>2.733,80</t>
  </si>
  <si>
    <t>CONJUNTO HIDRÁULICO PARA INSTALAÇÃO DE BOMBA EM AÇO ROSCÁVEL, DN SUCÇÃO 50 (2) E DN RECALQUE 40 (1 1/2), PARA EDIFICAÇÃO ENTRE 8 E 12 PAVIMENTOS  FORNECIMENTO E INSTALAÇÃO. AF_06/2016</t>
  </si>
  <si>
    <t>1.888,34</t>
  </si>
  <si>
    <t>CONJUNTO HIDRÁULICO PARA INSTALAÇÃO DE BOMBA EM AÇO ROSCÁVEL, DN SUCÇÃO 40 (1 1/2) E DN RECALQUE 32 (1 1/4), PARA EDIFICAÇÃO ENTRE 4 E 8 PAVIMENTOS  FORNECIMENTO E INSTALAÇÃO. AF_06/2016</t>
  </si>
  <si>
    <t>1.480,61</t>
  </si>
  <si>
    <t>CONJUNTO HIDRÁULICO PARA INSTALAÇÃO DE BOMBA EM AÇO ROSCÁVEL, DN SUCÇÃO 32 (1 1/4) E DN RECALQUE 25 (1), PARA EDIFICAÇÃO ATÉ 4 PAVIMENTOS  FORNECIMENTO E INSTALAÇÃO. AF_06/2016</t>
  </si>
  <si>
    <t>1.236,54</t>
  </si>
  <si>
    <t>FIXAÇÃO UTILIZANDO PARAFUSO E BUCHA DE NYLON, SOMENTE MÃO DE OBRA. AF_10/2016</t>
  </si>
  <si>
    <t>4,27</t>
  </si>
  <si>
    <t>SUPORTE PARA DUTO EM CHAPA GALVANIZADA BITOLA 26, ESPAÇADO A CADA 1 M, EM PERFILADO DE SEÇÃO 38X76 MM, POR ÁREA DE DUTO FIXADO. AF_07/2017</t>
  </si>
  <si>
    <t>34,27</t>
  </si>
  <si>
    <t>SUPORTE PARA DUTO EM CHAPA GALVANIZADA BITOLA 24, ESPAÇADO A CADA 1 M, EM PERFILADO DE SEÇÃO 38X76 MM, POR ÁREA DE DUTO FIXADO. AF_07/2017</t>
  </si>
  <si>
    <t>21,28</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</si>
  <si>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</si>
  <si>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</si>
  <si>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</si>
  <si>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</si>
  <si>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1.649,53</t>
  </si>
  <si>
    <t>CAIXA ENTERRADA RETENTORA DE AREIA RETANGULAR, EM ALVENARIA COM BLOCOS DE CONCRETO, DIMENSÕES INTERNAS: 1,00 X 1,00 X 1,20 M, EXCLUINDO TAMPÃO. AF_12/2020</t>
  </si>
  <si>
    <t>1.563,79</t>
  </si>
  <si>
    <t>CAIXA ENTERRADA SEPARADORA DE ÓLEO RETANGULAR, EM ALVENARIA COM BLOCOS DE CONCRETO, DIMENSÕES INTERNAS: 0,6 X 0,6 X 1,00 M, EXCLUINDO TAMPÃO. AF_12/2020</t>
  </si>
  <si>
    <t>991,60</t>
  </si>
  <si>
    <t>CAIXA ENTERRADA SEPARADORA DE ÓLEO RETANGULAR, EM ALVENARIA COM BLOCOS DE CONCRETO, DIMENSÕES INTERNAS: 0,8 X 0,8 X 1,00 M, EXCLUINDO TAMPÃO. AF_12/2020</t>
  </si>
  <si>
    <t>1.250,20</t>
  </si>
  <si>
    <t>CAIXA ENTERRADA SEPARADORA DE ÓLEO RETANGULAR, EM ALVENARIA COM BLOCOS DE CONCRETO, DIMENSÕES INTERNAS: 1,00 X 1,00 X 1,00 M, EXCLUINDO TAMPÃO. AF_12/2020</t>
  </si>
  <si>
    <t>1.592,15</t>
  </si>
  <si>
    <t>BOMBA CENTRÍFUGA, MONOFÁSICA, 0,5 CV OU 0,49 HP, HM 6 A 20 M, Q 1,2 A 8,3 M3/H - FORNECIMENTO E INSTALAÇÃO. AF_12/2020</t>
  </si>
  <si>
    <t>1.121,73</t>
  </si>
  <si>
    <t>BOMBA CENTRÍFUGA, MONOFÁSICA, 0,5 CV OU 0,49 HP, HM 6 A 20 M, Q 1,2 A 8,3 M3/H (NÃO INCLUI O FORNECIMENTO DA BOMBA). AF_12/2020</t>
  </si>
  <si>
    <t>124,15</t>
  </si>
  <si>
    <t>BOMBA CENTRÍFUGA, TRIFÁSICA, 1 CV OU 0,99 HP, HM 14 A 40 M, Q 0,6 A 8,4 M3/H - FORNECIMENTO E INSTALAÇÃO. AF_12/2020</t>
  </si>
  <si>
    <t>1.808,81</t>
  </si>
  <si>
    <t>BOMBA CENTRÍFUGA, TRIFÁSICA, 1 CV OU 0,99 HP, HM 14 A 40 M, Q 0,6 A 8,4 M3/H (NÃO INCLUI O FORNECIMENTO DA BOMBA). AF_12/2020</t>
  </si>
  <si>
    <t>127,23</t>
  </si>
  <si>
    <t>BOMBA CENTRÍFUGA, TRIFÁSICA, 1,5 CV OU 1,48 HP, HM 10 A 70 M, Q 1,8 A 5,3 M3/H - FORNECIMENTO E INSTALAÇÃO. AF_12/2020</t>
  </si>
  <si>
    <t>3.168,90</t>
  </si>
  <si>
    <t>BOMBA CENTRÍFUGA, TRIFÁSICA, 1,5 CV OU 1,48 HP, HM 10 A 24 M, Q 6,1 A 21,9 M3/H - FORNECIMENTO E INSTALAÇÃO. AF_12/2020</t>
  </si>
  <si>
    <t>1.933,62</t>
  </si>
  <si>
    <t>BOMBA CENTRÍFUGA, TRIFÁSICA, 1,5 CV OU 1,48 HP (NÃO INCLUI O FORNECIMENTO DA BOMBA). AF_12/2020</t>
  </si>
  <si>
    <t>130,97</t>
  </si>
  <si>
    <t>BOMBA CENTRÍFUGA, TRIFÁSICA, 3 CV OU 2,96 HP, HM 34 A 40 M, Q 8,6 A 14,8 M3/H - FORNECIMENTO E INSTALAÇÃO. AF_12/2020</t>
  </si>
  <si>
    <t>2.649,47</t>
  </si>
  <si>
    <t>BOMBA CENTRÍFUGA, TRIFÁSICA, 3 CV OU 2,96 HP, HM 34 A 40 M, Q 8,6 A 14,8 M3/H (NÃO INCLUI O FORNECIMENTO DA BOMBA). AF_12/2020</t>
  </si>
  <si>
    <t>134,20</t>
  </si>
  <si>
    <t>MOTO BOMBA HORIZONTAL ATÉ 10 CV, HM 75 A 80 M, Q 25,4 A 48 (NÃO INCLUI O FORNECIMENTO DA BOMBA). AF_12/2020</t>
  </si>
  <si>
    <t>167,86</t>
  </si>
  <si>
    <t>BOMBA CENTRÍFUGA, TRIFÁSICA, 10 CV OU 9,86 HP, HM 85 A 140 M, Q 4,2 A 14,9 M3/H - FORNECIMENTO E INSTALAÇÃO. AF_12/2020</t>
  </si>
  <si>
    <t>9.048,44</t>
  </si>
  <si>
    <t>BOMBA CENTRÍFUGA, TRIFÁSICA, 10 CV OU 9,86 HP, HM 85 A 140 M, Q 4,2 A 14,9 M3/H (NÃO INCLUI O FORNECIMENTO DA BOMBA). AF_12/2020</t>
  </si>
  <si>
    <t>177,45</t>
  </si>
  <si>
    <t>INSTALAÇÃO DE QUADRO ELÉTRICO PARA BOMBAS TRIFÁSICAS ATÉ 25 CV (NÃO INCLUI O FORNECIMENTO DO QUADRO). AF_12/2020</t>
  </si>
  <si>
    <t>CHAVE DE BOIA AUTOMÁTICA SUPERIOR/INFERIOR 15A/250V - FORNECIMENTO E INSTALAÇÃO. AF_12/2020</t>
  </si>
  <si>
    <t>80,83</t>
  </si>
  <si>
    <t>MOTO BOMBA HORIZONTAL DE 12,5 A 25 CV, HM 140 M (NÃO INCLUI O FORNECIMENTO DA BOMBA). AF_12/2020</t>
  </si>
  <si>
    <t>193,06</t>
  </si>
  <si>
    <t>AQUECEDOR SOLAR COMPACTO, KIT PARA 1 COLETOR SOLAR EM VIDRO TEMPERADO E SERPENTINA EM TUBO DE COBRE COM SUPORTE, RESERVATÓRIO, FIXAÇÕES E TUBOS - FORNECIMENTO E INSTALAÇÃO. AF_12/2021</t>
  </si>
  <si>
    <t>3.104,03</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</si>
  <si>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</si>
  <si>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</si>
  <si>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5.124,66</t>
  </si>
  <si>
    <t>RESERVATÓRIO TÉRMICO/BOILER SOLAR EM AÇO INOX 600 L COM 3 PLACAS COLETORAS EM VIDRO TEMPERADO COM SERPENTINA EM TUBO DE COBRE 2 X 1 M - FORNECIMENTO E INSTALAÇÃO. AF_12/2021</t>
  </si>
  <si>
    <t>6.804,33</t>
  </si>
  <si>
    <t>RESERVATÓRIO TÉRMICO/BOILER SOLAR EM AÇO INOX 800 L COM 4 PLACAS COLETORAS EM VIDRO TEMPERADO COM SERPENTINA EM TUBO DE COBRE 2 X 1 M - FORNECIMENTO E INSTALAÇÃO. AF_12/2021</t>
  </si>
  <si>
    <t>6.865,18</t>
  </si>
  <si>
    <t>RESERVATÓRIO TÉRMICO/BOILER SOLAR EM AÇO INOX 1000 L COM 5 PLACAS COLETORAS EM VIDRO TEMPERADO COM SERPENTINA EM TUBO DE COBRE 2 X 1 M - FORNECIMENTO E INSTALAÇÃO. AF_12/2021</t>
  </si>
  <si>
    <t>10.328,40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</si>
  <si>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</si>
  <si>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</si>
  <si>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</si>
  <si>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24,06</t>
  </si>
  <si>
    <t>COLAR DE TOMADA, PVC, COM TRAVAS, DE 110 MM X 1/2" OU 110 MM X 3/4", PARA LIGAÇÃO PREDIAL DE ÁGUA. AF_06/2022</t>
  </si>
  <si>
    <t>31,87</t>
  </si>
  <si>
    <t>COLAR DE TOMADA, POLIPROPILENO, COM PARAFUSOS, 63 MM X 1/2", PARA LIGAÇÃO PREDIAL DE ÁGUA. AF_06/2022</t>
  </si>
  <si>
    <t>38,35</t>
  </si>
  <si>
    <t>COLAR DE TOMADA, POLIPROPILENO, COM PARAFUSOS, 63 MM X 3/4", PARA LIGAÇÃO PREDIAL DE ÁGUA. AF_06/2022</t>
  </si>
  <si>
    <t>39,57</t>
  </si>
  <si>
    <t>TÊ DE SERVIÇO INTEGRADO, POLIPROPILENO, PARA TUBOS EM PEAD, 63 MM X 20 MM, PARA LIGAÇÃO PREDIAL DE ÁGUA. AF_06/2022</t>
  </si>
  <si>
    <t>75,68</t>
  </si>
  <si>
    <t>ADAPTADOR, POLIPROPILENO, PARA TUBOS EM PEAD, 20 MM X 1/2", PARA LIGAÇÃO PREDIAL DE ÁGUA. AF_06/2022</t>
  </si>
  <si>
    <t>8,56</t>
  </si>
  <si>
    <t>ADAPTADOR, POLIPROPILENO, PARA TUBOS EM PEAD, 20 MM X 3/4", PARA LIGAÇÃO PREDIAL DE ÁGUA. AF_06/2022</t>
  </si>
  <si>
    <t>ADAPTADOR, POLIPROPILENO, PARA TUBOS EM PEAD, 32 MM X 1", PARA LIGAÇÃO PREDIAL DE ÁGUA. AF_06/2022</t>
  </si>
  <si>
    <t>14,38</t>
  </si>
  <si>
    <t>COTOVELO/JOELHO COM ADAPTADOR, POLIPROPILENO, PARA TUBOS EM PEAD, 20 MM X 1/2", PARA LIGAÇÃO PREDIAL DE ÁGUA. AF_06/2022</t>
  </si>
  <si>
    <t>COTOVELO/JOELHO COM ADAPTADOR, POLIPROPILENO, PARA TUBOS EM PEAD, 20 MM X 3/4", PARA LIGAÇÃO PREDIAL DE ÁGUA. AF_06/2022</t>
  </si>
  <si>
    <t>9,47</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</si>
  <si>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</si>
  <si>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</si>
  <si>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</si>
  <si>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</si>
  <si>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</si>
  <si>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</si>
  <si>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8,93</t>
  </si>
  <si>
    <t>UNIÃO, POLIPROPILENO, PARA TUBOS EM PEAD, 32 MM, PARA LIGAÇÃO PREDIAL DE ÁGUA. AF_06/2022</t>
  </si>
  <si>
    <t>REGISTRO ESFERA, PVC, DE PASSEIO, PARA POLIETILENO, 20 MM, PARA LIGAÇÃO PREDIAL DE ÁGUA. AF_06/2022</t>
  </si>
  <si>
    <t>12,45</t>
  </si>
  <si>
    <t>REGISTRO ESFERA, PVC, COM ROSCA, 1/2", PARA LIGAÇÃO PREDIAL DE ÁGUA. AF_06/2022</t>
  </si>
  <si>
    <t>18,35</t>
  </si>
  <si>
    <t>LUVA, PVC, ROSCÁVEL, 1/2", PARA LIGAÇÃO PREDIAL DE ÁGUA. AF_06/2022</t>
  </si>
  <si>
    <t>LUVA, PVC, ROSCÁVEL, 1", PARA LIGAÇÃO PREDIAL DE ÁGUA. AF_06/2022</t>
  </si>
  <si>
    <t>11,39</t>
  </si>
  <si>
    <t>TUBO, PEAD, PE-80, DE = 20 MM X 2,3 MM, PARA LIGAÇÃO PREDIAL DE ÁGUA. AF_06/2022</t>
  </si>
  <si>
    <t>9,09</t>
  </si>
  <si>
    <t>TUBO, PEAD, PE-80, DE = 32 MM X 3,0 MM, PARA LIGAÇÃO PREDIAL DE ÁGUA. AF_06/2022</t>
  </si>
  <si>
    <t>16,37</t>
  </si>
  <si>
    <t>(COMPOSIÇÃO REPRESENTATIVA) LIGAÇÃO PREDIAL DE ÁGUA, REDE DN 50 MM, RAMAL PREDIAL DE 20 MM, L = 2,0 M, LARGURA DA VALA = 0,65 M; COM COLAR DE TOMADA DE PVC; ESCAVAÇÃO MECANIZADA, PREPARO DE FUNDO DE VALA E REATERRO COMPACTADO. AF_06/2022</t>
  </si>
  <si>
    <t>146,42</t>
  </si>
  <si>
    <t>(COMPOSIÇÃO REPRESENTATIVA) LIGAÇÃO PREDIAL DE ÁGUA, REDE DN 50 MM, RAMAL PREDIAL DE 20 MM, L = 4,0 M, LARGURA DA VALA = 0,65 M; COM COLAR DE TOMADA DE PVC; ESCAVAÇÃO MECANIZADA, PREPARO DE FUNDO DE VALA E REATERRO COMPACTADO. AF_06/2022</t>
  </si>
  <si>
    <t>219,60</t>
  </si>
  <si>
    <t>(COMPOSIÇÃO REPRESENTATIVA) LIGAÇÃO PREDIAL DE ÁGUA, REDE DN 50 MM, RAMAL PREDIAL DE 20 MM, L = 6,0 M, LARGURA DA VALA = 0,65 M; COM COLAR DE TOMADA DE PVC; ESCAVAÇÃO MECANIZADA, PREPARO DE FUNDO DE VALA E REATERRO COMPACTADO. AF_06/2022</t>
  </si>
  <si>
    <t>292,75</t>
  </si>
  <si>
    <t>(COMPOSIÇÃO REPRESENTATIVA) LIGAÇÃO PREDIAL DE ÁGUA, REDE DN 50 MM, RAMAL PREDIAL DE 20 MM, L = 2,0 M, LARGURA DA VALA = 0,65 M; COM COLAR DE TOMADA DE PVC; ESCAVAÇÃO MANUAL, PREPARO DE FUNDO DE VALA E REATERRO COMPACTADO. AF_06/2022</t>
  </si>
  <si>
    <t>227,94</t>
  </si>
  <si>
    <t>(COMPOSIÇÃO REPRESENTATIVA) LIGAÇÃO PREDIAL DE ÁGUA, REDE DN 50 MM, RAMAL PREDIAL DE 20 MM, L = 4,0 M, LARGURA DA VALA = 0,65 M; COM COLAR DE TOMADA DE PVC; ESCAVAÇÃO MANUAL, PREPARO DE FUNDO DE VALA E REATERRO COMPACTADO. AF_06/2022</t>
  </si>
  <si>
    <t>357,70</t>
  </si>
  <si>
    <t>(COMPOSIÇÃO REPRESENTATIVA) LIGAÇÃO PREDIAL DE ÁGUA, REDE DN 50 MM, RAMAL PREDIAL DE 20 MM, L = 6,0 M, LARGURA DA VALA = 0,65 M; COM COLAR DE TOMADA DE PVC; ESCAVAÇÃO MANUAL, PREPARO DE FUNDO DE VALA E REATERRO COMPACTADO. AF_06/2022</t>
  </si>
  <si>
    <t>487,45</t>
  </si>
  <si>
    <t>CURVA LONGA, 90 GRAUS, PVC OCRE, JUNTA ELÁSTICA, DN 100 MM, PARA COLETOR PREDIAL DE ESGOTO. AF_06/2022</t>
  </si>
  <si>
    <t>CURVA LONGA, 45 GRAUS, PVC OCRE, JUNTA ELÁSTICA, DN 100 MM, PARA COLETOR PREDIAL DE ESGOTO. AF_06/2022</t>
  </si>
  <si>
    <t>70,63</t>
  </si>
  <si>
    <t>CURVA LONGA, 90 GRAUS, PVC OCRE, JUNTA ELÁSTICA, DN 150 MM, PARA COLETOR PREDIAL DE ESGOTO. AF_06/2022</t>
  </si>
  <si>
    <t>181,88</t>
  </si>
  <si>
    <t>CURVA LONGA, 45 GRAUS, PVC OCRE, JUNTA ELÁSTICA, DN 150 MM, PARA COLETOR PREDIAL DE ESGOTO. AF_06/2022</t>
  </si>
  <si>
    <t>153,79</t>
  </si>
  <si>
    <t>TÊ, PVC OCRE, JUNTA ELÁSTICA, DN 200 MM, PARA COLETOR PREDIAL DE ESGOTO. AF_06/2022</t>
  </si>
  <si>
    <t>281,41</t>
  </si>
  <si>
    <t>SELIM, PVC OCRE, COM TRAVA, DN 125 X 100 MM OU 150 X 100 MM, PARA COLETOR PREDIAL DE ESGOTO. AF_06/2022</t>
  </si>
  <si>
    <t>46,85</t>
  </si>
  <si>
    <t>PLUG, PVC OCRE, JUNTA ELÁSTICA, DN 100 MM, PARA COLETOR PREDIAL DE ESGOTO. AF_06/2022</t>
  </si>
  <si>
    <t>30,43</t>
  </si>
  <si>
    <t>PLUG, PVC OCRE, JUNTA ELÁSTICA, DN 150 MM, PARA COLETOR PREDIAL DE ESGOTO. AF_06/2022</t>
  </si>
  <si>
    <t>CAP, PVC OCRE, JUNTA ELÁSTICA, DN 150 MM, PARA COLETOR PREDIAL DE ESGOTO. AF_06/2022</t>
  </si>
  <si>
    <t>TUBO, PVC OCRE, JUNTA ELÁSTICA, DN 100 MM, PARA COLETOR PREDIAL DE ESGOTO. AF_06/2022</t>
  </si>
  <si>
    <t>55,64</t>
  </si>
  <si>
    <t>TUBO, PVC OCRE, JUNTA ELÁSTICA, DN 150 MM, PARA COLETOR PREDIAL DE ESGOTO. AF_06/2022</t>
  </si>
  <si>
    <t>100,06</t>
  </si>
  <si>
    <t>(COMPOSIÇÃO REPRESENTATIVA) LIGAÇÃO PREDIAL DE ESGOTO, REDE DN 150 MM, COLETOR PREDIAL DN 100 MM, L = 2,0 M, LARGURA DA VALA = 0,65 M; COM SELIM E CURVA 90 GRAUS; ESCAVAÇÃO MECANIZADA, PREPARO DE FUNDO DE VALA E REATERRO COMPACTADO. AF_06/2022</t>
  </si>
  <si>
    <t>348,20</t>
  </si>
  <si>
    <t>(COMPOSIÇÃO REPRESENTATIVA) LIGAÇÃO PREDIAL DE ESGOTO, REDE DN 150 MM, COLETOR PREDIAL DN 100 MM, L = 4,0 M, LARGURA DA VALA = 0,65 M; COM SELIM E CURVA 90 GRAUS; ESCAVAÇÃO MECANIZADA, PREPARO DE FUNDO DE VALA E REATERRO COMPACTADO. AF_06/2022</t>
  </si>
  <si>
    <t>532,19</t>
  </si>
  <si>
    <t>(COMPOSIÇÃO REPRESENTATIVA) LIGAÇÃO PREDIAL DE ESGOTO, REDE DN 150 MM, COLETOR PREDIAL DN 100 MM, L = 6,0 M, LARGURA DA VALA = 0,65 M; COM SELIM E CURVA 90 GRAUS; ESCAVAÇÃO MECANIZADA, PREPARO DE FUNDO DE VALA E REATERRO COMPACTADO. AF_06/2022</t>
  </si>
  <si>
    <t>717,32</t>
  </si>
  <si>
    <t>(COMPOSIÇÃO REPRESENTATIVA) LIGAÇÃO PREDIAL DE ESGOTO, REDE DN 150 MM, COLETOR PREDIAL DN 100 MM, L = 2,0 M, LARGURA DA VALA = 0,65 M; COM SELIM E CURVA 90 GRAUS; ESCAVAÇÃO MANUAL, PREPARO DE FUNDO DE VALA E REATERRO COMPACTADO. AF_06/2022</t>
  </si>
  <si>
    <t>467,54</t>
  </si>
  <si>
    <t>(COMPOSIÇÃO REPRESENTATIVA) LIGAÇÃO PREDIAL DE ESGOTO, REDE DN 150 MM, COLETOR PREDIAL DN 100 MM, L = 4,0 M, LARGURA DA VALA = 0,65 M; COM SELIM E CURVA 90 GRAUS; ESCAVAÇÃO MANUAL, PREPARO DE FUNDO DE VALA E REATERRO COMPACTADO. AF_06/2022</t>
  </si>
  <si>
    <t>730,87</t>
  </si>
  <si>
    <t>(COMPOSIÇÃO REPRESENTATIVA) LIGAÇÃO PREDIAL DE ESGOTO, REDE DN 150 MM, COLETOR PREDIAL DN 100 MM, L = 6,0 M, LARGURA DA VALA = 0,65 M; COM SELIM E CURVA 90 GRAUS; ESCAVAÇÃO MANUAL, PREPARO DE FUNDO DE VALA E REATERRO COMPACTADO. AF_06/2022</t>
  </si>
  <si>
    <t>996,79</t>
  </si>
  <si>
    <t>ESCAVAÇÃO MECANIZADA PARA BLOCO DE COROAMENTO OU SAPATA COM RETROESCAVADEIRA (SEM ESCAVAÇÃO PARA COLOCAÇÃO DE FÔRMAS). AF_06/2017</t>
  </si>
  <si>
    <t>95,12</t>
  </si>
  <si>
    <t>ESCAVAÇÃO MECANIZADA PARA BLOCO DE COROAMENTO OU SAPATA COM RETROESCAVADEIRA (INCLUINDO ESCAVAÇÃO PARA COLOCAÇÃO DE FÔRMAS). AF_06/2017</t>
  </si>
  <si>
    <t>43,11</t>
  </si>
  <si>
    <t>ESCAVAÇÃO MANUAL PARA BLOCO DE COROAMENTO OU SAPATA (SEM ESCAVAÇÃO PARA COLOCAÇÃO DE FÔRMAS). AF_06/2017</t>
  </si>
  <si>
    <t>131,36</t>
  </si>
  <si>
    <t>ESCAVAÇÃO MANUAL PARA BLOCO DE COROAMENTO OU SAPATA (INCLUINDO ESCAVAÇÃO PARA COLOCAÇÃO DE FÔRMAS). AF_06/2017</t>
  </si>
  <si>
    <t>83,29</t>
  </si>
  <si>
    <t>ESCAVAÇÃO MECANIZADA PARA VIGA BALDRAME COM MINI-ESCAVADEIRA (SEM ESCAVAÇÃO PARA COLOCAÇÃO DE FÔRMAS). AF_06/2017</t>
  </si>
  <si>
    <t>168,60</t>
  </si>
  <si>
    <t>ESCAVAÇÃO MECANIZADA PARA VIGA BALDRAME COM MINI-ESCAVADEIRA (INCLUINDO ESCAVAÇÃO PARA COLOCAÇÃO DE FÔRMAS). AF_06/2017</t>
  </si>
  <si>
    <t>41,49</t>
  </si>
  <si>
    <t>ESCAVAÇÃO MANUAL DE VALA PARA VIGA BALDRAME (SEM ESCAVAÇÃO PARA COLOCAÇÃO DE FÔRMAS). AF_06/2017</t>
  </si>
  <si>
    <t>265,84</t>
  </si>
  <si>
    <t>ESCAVAÇÃO MANUAL DE VALA PARA VIGA BALDRAME (INCLUINDO ESCAVAÇÃO PARA COLOCAÇÃO DE FÔRMAS). AF_06/2017</t>
  </si>
  <si>
    <t>109,17</t>
  </si>
  <si>
    <t>FABRICAÇÃO, MONTAGEM E DESMONTAGEM DE FÔRMA PARA BLOCO DE COROAMENTO, EM MADEIRA SERRADA, E=25 MM, 1 UTILIZAÇÃO. AF_06/2017</t>
  </si>
  <si>
    <t>269,98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</si>
  <si>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</si>
  <si>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</si>
  <si>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</si>
  <si>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1,98</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</si>
  <si>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</si>
  <si>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</si>
  <si>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</si>
  <si>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7,21</t>
  </si>
  <si>
    <t>ESCAVAÇÃO HORIZONTAL, INCLUINDO ESCARIFICAÇÃO EM SOLO DE 2A CATEGORIA COM TRATOR DE ESTEIRAS (150HP/LÂMINA: 3,18M3). AF_07/2020</t>
  </si>
  <si>
    <t>6,08</t>
  </si>
  <si>
    <t>ESCAVAÇÃO HORIZONTAL, INCLUINDO ESCARIFICAÇÃO EM SOLO DE 2A CATEGORIA COM TRATOR DE ESTEIRAS (170HP/LÂMINA: 5,20M3). AF_07/2020</t>
  </si>
  <si>
    <t>ESCAVAÇÃO HORIZONTAL, INCLUINDO ESCARIFICAÇÃO EM SOLO DE 2A CATEGORIA COM TRATOR DE ESTEIRAS (347HP/LÂMINA: 8,70M3). AF_07/2020</t>
  </si>
  <si>
    <t>5,31</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</si>
  <si>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</si>
  <si>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</si>
  <si>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</si>
  <si>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</si>
  <si>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</si>
  <si>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13,01</t>
  </si>
  <si>
    <t>ESCAVAÇÃO HORIZONTAL, INCLUINDO CARGA E DESCARGA EM SOLO DE 1A CATEGORIA COM TRATOR DE ESTEIRAS (125HP/LÂMINA: 2,70M3). AF_07/2020</t>
  </si>
  <si>
    <t>13,48</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</si>
  <si>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</si>
  <si>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</si>
  <si>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</si>
  <si>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14,44</t>
  </si>
  <si>
    <t>ESCAVAÇÃO HORIZONTAL, INCLUINDO ESCARIFICAÇÃO, CARGA E DESCARGA EM SOLO DE 2A CATEGORIA COM TRATOR DE ESTEIRAS (347HP/LÂMINA: 8,70M3). AF_07/2020</t>
  </si>
  <si>
    <t>15,95</t>
  </si>
  <si>
    <t>ESCAVAÇÃO HORIZONTAL, INCLUINDO ESCARIFICAÇÃO, CARGA E DESCARGA EM SOLO DE 2A CATEGORIA COM TRATOR DE ESTEIRAS (125HP/LÂMINA: 2,70M3). AF_07/2020</t>
  </si>
  <si>
    <t>16,85</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</si>
  <si>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</si>
  <si>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</si>
  <si>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14,00</t>
  </si>
  <si>
    <t>ESCAVAÇÃO HORIZONTAL, INCLUINDO CARGA, DESCARGA E TRANSPORTE EM SOLO DE 1A CATEGORIA COM TRATOR DE ESTEIRAS (170HP/LÂMINA: 5,20M3) E CAMINHÃO BASCULANTE DE 10M3, DMT ATÉ 200M. AF_07/2020</t>
  </si>
  <si>
    <t>12,81</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</si>
  <si>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</si>
  <si>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</si>
  <si>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14,08</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</si>
  <si>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</si>
  <si>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</si>
  <si>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17,34</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</si>
  <si>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</si>
  <si>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</si>
  <si>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16,57</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</si>
  <si>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</si>
  <si>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</si>
  <si>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14,81</t>
  </si>
  <si>
    <t>ESCAVAÇÃO HORIZONTAL, INCLUINDO CARGA, DESCARGA E TRANSPORTE EM SOLO DE 1A CATEGORIA COM TRATOR DE ESTEIRAS (150HP/LÂMINA: 3,18M3) E CAMINHÃO BASCULANTE DE 14M3, DMT ATÉ 200M. AF_07/2020</t>
  </si>
  <si>
    <t>14,20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</si>
  <si>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</si>
  <si>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</si>
  <si>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13,81</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</si>
  <si>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</si>
  <si>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</si>
  <si>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</si>
  <si>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</si>
  <si>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</si>
  <si>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</si>
  <si>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17,68</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</si>
  <si>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</si>
  <si>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</si>
  <si>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</si>
  <si>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9,95</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</si>
  <si>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</si>
  <si>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</si>
  <si>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</si>
  <si>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17,67</t>
  </si>
  <si>
    <t>ESCAVAÇÃO VERTICAL PARA  EDIFICAÇÃO, COM CARGA, DESCARGA E TRANSPORTE DE SOLO DE 1ª CATEGORIA, COM ESCAVADEIRA HIDRÁULICA (CAÇAMBA: 0,8 M³ / 111 HP), FROTA DE 5 CAMINHÕES BASCULANTES DE 14 M³, DMT DE 3 KM E VELOCIDADE MÉDIA 20 KM/H. AF_05/2020</t>
  </si>
  <si>
    <t>20,60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</si>
  <si>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</si>
  <si>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</si>
  <si>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27,83</t>
  </si>
  <si>
    <t>ESCAVAÇÃO VERTICAL PARA  EDIFICAÇÃO, COM CARGA, DESCARGA E TRANSPORTE DE SOLO DE 1ª CATEGORIA, COM ESCAVADEIRA HIDRÁULICA (CAÇAMBA: 0,8 M³ / 111 HP), FROTA DE 4 CAMINHÕES BASCULANTES DE 18 M³, DMT DE 1,5 KM E VELOCIDADE MÉDIA 18 KM/H. AF_05/2020</t>
  </si>
  <si>
    <t>15,77</t>
  </si>
  <si>
    <t>ESCAVAÇÃO VERTICAL PARA  EDIFICAÇÃO, COM CARGA, DESCARGA E TRANSPORTE DE SOLO DE 1ª CATEGORIA, COM ESCAVADEIRA HIDRÁULICA (CAÇAMBA: 0,8 M³ / 111 HP), FROTA DE 4 CAMINHÕES BASCULANTES DE 18 M³, DMT DE 2 KM E VELOCIDADE MÉDIA 19 KM/H. AF_05/2020</t>
  </si>
  <si>
    <t>16,55</t>
  </si>
  <si>
    <t>ESCAVAÇÃO VERTICAL PARA  EDIFICAÇÃO, COM CARGA, DESCARGA E TRANSPORTE DE SOLO DE 1ª CATEGORIA, COM ESCAVADEIRA HIDRÁULICA (CAÇAMBA: 0,8 M³ / 111 HP), FROTA DE 5 CAMINHÕES BASCULANTES DE 18 M³, DMT DE 3 KM E VELOCIDADE MÉDIA 20 KM/H. AF_05/2020</t>
  </si>
  <si>
    <t>19,26</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</si>
  <si>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</si>
  <si>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</si>
  <si>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24,73</t>
  </si>
  <si>
    <t>ESCAVAÇÃO VERTICAL PARA  EDIFICAÇÃO, COM CARGA, DESCARGA E TRANSPORTE DE SOLO DE 1ª CATEGORIA, COM ESCAVADEIRA HIDRÁULICA (CAÇAMBA: 1,2 M³ / 155 HP), FROTA DE 5 CAMINHÕES BASCULANTES DE 14 M³, DMT DE 1,5 KM E VELOCIDADE MÉDIA 18 KM/H. AF_05/2020</t>
  </si>
  <si>
    <t>15,52</t>
  </si>
  <si>
    <t>ESCAVAÇÃO VERTICAL PARA  EDIFICAÇÃO, COM CARGA, DESCARGA E TRANSPORTE DE SOLO DE 1ª CATEGORIA, COM ESCAVADEIRA HIDRÁULICA (CAÇAMBA: 1,2 M³ / 155 HP), FROTA DE 5 CAMINHÕES BASCULANTES DE 14 M³, DMT DE 2 KM E VELOCIDADE MÉDIA 19 KM/H. AF_05/2020</t>
  </si>
  <si>
    <t>16,41</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</si>
  <si>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</si>
  <si>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</si>
  <si>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</si>
  <si>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26,60</t>
  </si>
  <si>
    <t>ESCAVAÇÃO VERTICAL PARA  EDIFICAÇÃO, COM CARGA, DESCARGA E TRANSPORTE DE SOLO DE 1ª CATEGORIA, COM ESCAVADEIRA HIDRÁULICA (CAÇAMBA: 1,2 M³ / 155 HP), FROTA DE 5 CAMINHÕES BASCULANTES DE 18 M³, DMT DE 1,5 KM E VELOCIDADE MÉDIA 18 KM/H. AF_05/2020</t>
  </si>
  <si>
    <t>14,22</t>
  </si>
  <si>
    <t>ESCAVAÇÃO VERTICAL PARA  EDIFICAÇÃO, COM CARGA, DESCARGA E TRANSPORTE DE SOLO DE 1ª CATEGORIA, COM ESCAVADEIRA HIDRÁULICA (CAÇAMBA: 1,2 M³ / 155 HP), FROTA DE 5 CAMINHÕES BASCULANTES DE 18 M³, DMT DE 2 KM E VELOCIDADE MÉDIA 19 KM/H. AF_05/2020</t>
  </si>
  <si>
    <t>15,00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</si>
  <si>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</si>
  <si>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</si>
  <si>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18,56</t>
  </si>
  <si>
    <t>ESCAVAÇÃO VERTICAL PARA  EDIFICAÇÃO, COM CARGA, DESCARGA E TRANSPORTE DE SOLO DE 1ª CATEGORIA, COM ESCAVADEIRA HIDRÁULICA (CAÇAMBA: 1,2 M³ / 155 HP), FROTA DE 8 CAMINHÕES BASCULANTES DE 18 M³, DMT DE 6 KM E VELOCIDADE MÉDIA 22 KM/H. AF_05/2020</t>
  </si>
  <si>
    <t>23,39</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</si>
  <si>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</si>
  <si>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</si>
  <si>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9,85</t>
  </si>
  <si>
    <t>ESCAVAÇÃO VERTICAL PARA INFRAESTRUTURA, COM CARGA, DESCARGA E TRANSPORTE DE SOLO DE 1ª CATEGORIA, COM ESCAVADEIRA HIDRÁULICA (CAÇAMBA: 1,2 M³ / 155 HP), FROTA DE 3 CAMINHÕES BASCULANTES DE 14 M³, DMT ATÉ 1 KM E VELOCIDADE MÉDIA14 KM/H. AF_05/2020</t>
  </si>
  <si>
    <t>8,90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</si>
  <si>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</si>
  <si>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</si>
  <si>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</si>
  <si>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</si>
  <si>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19,79</t>
  </si>
  <si>
    <t>ESCAVAÇÃO VERTICAL PARA INFRAESTRUTURA, COM CARGA, DESCARGA E TRANSPORTE DE SOLO DE 1ª CATEGORIA, COM ESCAVADEIRA HIDRÁULICA (CAÇAMBA: 0,8 M³ / 111HP), FROTA DE 6 CAMINHÕES BASCULANTES DE 14 M³, DMT DE 4 KM E VELOCIDADE MÉDIA 22 KM/H. AF_05/2020</t>
  </si>
  <si>
    <t>21,10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</si>
  <si>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</si>
  <si>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</si>
  <si>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</si>
  <si>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14,96</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</si>
  <si>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</si>
  <si>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</si>
  <si>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</si>
  <si>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23,65</t>
  </si>
  <si>
    <t>ESCAVAÇÃO VERTICAL PARA INFRAESTRUTURA, COM CARGA, DESCARGA E TRANSPORTE DE SOLO DE 1ª CATEGORIA, COM ESCAVADEIRA HIDRÁULICA (CAÇAMBA: 1,2M³ / 155HP), FROTA DE 6 CAMINHÕES BASCULANTES DE 14 M³, DMT DE 1,5 KM E VELOCIDADE MÉDIA18 KM/H. AF_05/2020</t>
  </si>
  <si>
    <t>14,91</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</si>
  <si>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</si>
  <si>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</si>
  <si>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18,34</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</si>
  <si>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</si>
  <si>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</si>
  <si>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25,48</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</si>
  <si>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</si>
  <si>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</si>
  <si>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</si>
  <si>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</si>
  <si>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17,79</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</si>
  <si>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</si>
  <si>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</si>
  <si>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11,71</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</si>
  <si>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</si>
  <si>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</si>
  <si>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</si>
  <si>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18,99</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</si>
  <si>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</si>
  <si>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</si>
  <si>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24,40</t>
  </si>
  <si>
    <t>ESCAVAÇÃO VERTICAL PARA  EDIFICAÇÃO, COM CARGA, DESCARGA E TRANSPORTE DE SOLO DE 1ª CATEGORIA, COM ESCAVADEIRA HIDRÁULICA (CAÇAMBA: 0,8 M³ / 111HP), FROTA DE 9 CAMINHÕES BASCULANTES DE 10 M³, DMT DE 6 KM E VELOCIDADE MÉDIA 22 KM/H. AF_05/2020</t>
  </si>
  <si>
    <t>30,47</t>
  </si>
  <si>
    <t>ESCAVAÇÃO VERTICAL PARA  EDIFICAÇÃO, COM CARGA, DESCARGA E TRANSPORTE DE SOLO DE 1ª CATEGORIA, COM ESCAVADEIRA HIDRÁULICA (CAÇAMBA: 1,2 M³ / 155HP), FROTA DE 6 CAMINHÕES BASCULANTES DE 10 M³, DMT DE 1,5 KM E VELOCIDADE MÉDIA 18 KM/H. AF_05/2020</t>
  </si>
  <si>
    <t>17,01</t>
  </si>
  <si>
    <t>ESCAVAÇÃO VERTICAL PARA  EDIFICAÇÃO, COM CARGA, DESCARGA E TRANSPORTE DE SOLO DE 1ª CATEGORIA, COM ESCAVADEIRA HIDRÁULICA (CAÇAMBA: 1,2 M³ / 155HP), FROTA DE 6 CAMINHÕES BASCULANTES DE 10 M³, DMT DE 2 KM E VELOCIDADE MÉDIA 19 KM/H. AF_05/2020</t>
  </si>
  <si>
    <t>17,98</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</si>
  <si>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</si>
  <si>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</si>
  <si>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</si>
  <si>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28,67</t>
  </si>
  <si>
    <t>ESCAVAÇÃO VERTICAL PARA INFRAESTRUTURA, COM CARGA, DESCARGA E TRANSPORTE DE SOLO DE 1ª CATEGORIA, COM ESCAVADEIRA HIDRÁULICA (CAÇAMBA: 0,8 M³ / 111HP), FROTA DE 3 CAMINHÕES BASCULANTES DE 10 M³, DMT ATÉ 1 KM E VELOCIDADE MÉDIA14 KM/H. AF_05/2020</t>
  </si>
  <si>
    <t>10,40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</si>
  <si>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</si>
  <si>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</si>
  <si>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</si>
  <si>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18,18</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</si>
  <si>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</si>
  <si>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</si>
  <si>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23,32</t>
  </si>
  <si>
    <t>ESCAVAÇÃO VERTICAL PARA INFRAESTRUTURA, COM CARGA, DESCARGA E TRANSPORTE DE SOLO DE 1ª CATEGORIA, COM ESCAVADEIRA HIDRÁULICA (CAÇAMBA: 0,8 M³ / 111HP), FROTA DE 10 CAMINHÕES BASCULANTES DE 10 M³, DMT DE 6 KM E VELOCIDADE MÉDIA22 KM/H. AF_05/2020</t>
  </si>
  <si>
    <t>29,09</t>
  </si>
  <si>
    <t>ESCAVAÇÃO VERTICAL PARA INFRAESTRUTURA, COM CARGA, DESCARGA E TRANSPORTE DE SOLO DE 1ª CATEGORIA, COM ESCAVADEIRA HIDRÁULICA (CAÇAMBA: 1,2 M³ / 155HP), FROTA DE 6 CAMINHÕES BASCULANTES DE 10 M³, DMT DE 1,5 KM E VELOCIDADE MÉDIA18 KM/H. AF_05/2020</t>
  </si>
  <si>
    <t>15,64</t>
  </si>
  <si>
    <t>ESCAVAÇÃO VERTICAL PARA INFRAESTRUTURA, COM CARGA, DESCARGA E TRANSPORTE DE SOLO DE 1ª CATEGORIA, COM ESCAVADEIRA HIDRÁULICA (CAÇAMBA: 1,2 M³ / 155HP), FROTA DE 7 CAMINHÕES BASCULANTES DE 10 M³, DMT DE 2 KM E VELOCIDADE MÉDIA 19 KM/H. AF_05/2020</t>
  </si>
  <si>
    <t>17,26</t>
  </si>
  <si>
    <t>ESCAVAÇÃO VERTICAL PARA INFRAESTRUTURA, COM CARGA, DESCARGA E TRANSPORTE DE SOLO DE 1ª CATEGORIA, COM ESCAVADEIRA HIDRÁULICA (CAÇAMBA: 1,2 M³ / 155HP), FROTA DE 8 CAMINHÕES BASCULANTES DE 10 M³, DMT DE 3 KM E VELOCIDADE MÉDIA 20 KM/H. AF_05/2020</t>
  </si>
  <si>
    <t>19,99</t>
  </si>
  <si>
    <t>ESCAVAÇÃO VERTICAL PARA INFRAESTRUTURA, COM CARGA, DESCARGA E TRANSPORTE DE SOLO DE 1ª CATEGORIA, COM ESCAVADEIRA HIDRÁULICA (CAÇAMBA: 1,2 M³ / 155HP), FROTA DE 9 CAMINHÕES BASCULANTES DE 10 M³, DMT DE 4 KM E VELOCIDADE MÉDIA 22 KM/H. AF_05/2020</t>
  </si>
  <si>
    <t>22,08</t>
  </si>
  <si>
    <t>ESCAVAÇÃO VERTICAL PARA INFRAESTRUTURA, COM CARGA, DESCARGA E TRANSPORTE DE SOLO DE 1ª CATEGORIA, COM ESCAVADEIRA HIDRÁULICA (CAÇAMBA: 1,2 M³ / 155HP), FROTA DE 12 CAMINHÕES BASCULANTES DE 10 M³, DMT DE 6 KM E VELOCIDADE MÉDIA22 KM/H. AF_05/2020</t>
  </si>
  <si>
    <t>28,18</t>
  </si>
  <si>
    <t>DESMONTE DE MATERIAL DE 3ª CATEGORIA (BLOCOS DE ROCHAS OU MATACOS), COM MARTELETE PNEUMÁTICO MANUAL  EXCLUSIVE CARGA E TRANSPORTE. AF_03/2021</t>
  </si>
  <si>
    <t>144,45</t>
  </si>
  <si>
    <t>DESMONTE DE MATERIAL DE 3ª CATEGORIA (BLOCOS DE ROCHAS OU MATACOS), EM VALA, COM MARTELETE PNEUMÁTICO MANUAL   EXCLUSIVE RETIRADA, CARGA E TRANSPORTE. AF_03/2021</t>
  </si>
  <si>
    <t>169,56</t>
  </si>
  <si>
    <t>RETIRADA DE MATERIAL DE 3ª CATEGORIA (APÓS ESCAVAÇÃO/DESMONTE) EM VALAS, COM ESCAVADEIRA HIDRÁULICA - EXCLUSIVE CARGA E TRANSPORTE. AF_03/2021</t>
  </si>
  <si>
    <t>23,33</t>
  </si>
  <si>
    <t>RETIRADA DE MATERIAL DE 3ª CATEGORIA (APÓS ESCAVAÇÃO/DESMONTE) EM VALAS, COM RETROESCAVADEIRA - EXCLUSIVE CARGA E TRANSPORTE. AF_03/2021</t>
  </si>
  <si>
    <t>35,39</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</si>
  <si>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</si>
  <si>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</si>
  <si>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</si>
  <si>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</si>
  <si>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8,98</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</si>
  <si>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</si>
  <si>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</si>
  <si>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</si>
  <si>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5,73</t>
  </si>
  <si>
    <t>ESCAVAÇÃO MECANIZADA DE VALA COM PROF. MAIOR QUE 3,0 M ATÉ 4,5 M (MÉDIA MONTANTE E JUSANTE/UMA COMPOSIÇÃO POR TRECHO), ESCAVADEIRA (0,8 M3), LARG. MENOR QUE 1,5 M, EM SOLO DE 1A CATEGORIA, LOCAIS COM BAIXO NÍVEL DE INTERFERÊNCIA. AF_02/2021</t>
  </si>
  <si>
    <t>5,44</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</si>
  <si>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</si>
  <si>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</si>
  <si>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4,85</t>
  </si>
  <si>
    <t>ESCAVAÇÃO MECANIZADA DE VALA COM PROF. ATÉ 1,5 M (MÉDIA MONTANTE E JUSANTE/UMA COMPOSIÇÃO POR TRECHO), RETROESCAV. (0,26 M3), LARG. MENOR QUE 0,8 M, EM SOLO DE 1A CATEGORIA, EM LOCAIS COM ALTO NÍVEL DE INTERFERÊNCIA. AF_02/2021</t>
  </si>
  <si>
    <t>14,98</t>
  </si>
  <si>
    <t>ESCAVAÇÃO MECANIZADA DE VALA COM PROF. ATÉ 1,5 M (MÉDIA MONTANTE E JUSANTE/UMA COMPOSIÇÃO POR TRECHO), RETROESCAV. (0,26 M3), LARG. DE 0,8 M A 1,5 M, EM SOLO DE 1A CATEGORIA, EM LOCAIS COM ALTO NÍVEL DE INTERFERÊNCIA. AF_02/2021</t>
  </si>
  <si>
    <t>12,73</t>
  </si>
  <si>
    <t>ESCAVAÇÃO MECANIZADA DE VALA COM PROF. MAIOR QUE 1,5 M ATÉ 3,0 M (MÉDIA MONTANTE E JUSANTE/UMA COMPOSIÇÃO POR TRECHO), RETROESCAV. (0,26 M3), LARG. MENOR QUE 0,8 M, EM SOLO DE 1A CATEGORIA, EM LOCAIS COM ALTO NÍVEL DE INTERFERÊNCIA. AF_02/2021</t>
  </si>
  <si>
    <t>12,56</t>
  </si>
  <si>
    <t>ESCAVAÇÃO MECANIZADA DE VALA COM PROF. MAIOR QUE 1,5 M ATÉ 3,0 M (MÉDIA MONTANTE E JUSANTE/UMA COMPOSIÇÃO POR TRECHO), RETROESCAV. (0,26 M3), LARGURA DE 0,8 M A 1,5 M, EM SOLO DE 1A CATEGORIA, EM LOCAIS COM ALTO NÍVEL DE INTERFERÊNCIA. AF_02/2021</t>
  </si>
  <si>
    <t>11,44</t>
  </si>
  <si>
    <t>ESCAVAÇÃO MECANIZADA DE VALA COM PROFUNDIDADE ATÉ 1,5 M (MÉDIA MONTANTE E JUSANTE/UMA COMPOSIÇÃO POR TRECHO), RETROESCAV. (0,26 M3), LARGURA MENOR QUE 0,8 M, EM SOLO DE 1A CATEGORIA, LOCAIS COM BAIXO NÍVEL DE INTERFERÊNCIA. AF_02/2021</t>
  </si>
  <si>
    <t>8,26</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</si>
  <si>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</si>
  <si>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</si>
  <si>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</si>
  <si>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6,31</t>
  </si>
  <si>
    <t>ESCAVAÇÃO MANUAL DE VALA COM PROFUNDIDADE MENOR OU IGUAL A 1,30 M. AF_02/2021</t>
  </si>
  <si>
    <t>70,29</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</si>
  <si>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</si>
  <si>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</si>
  <si>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9,56</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</si>
  <si>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</si>
  <si>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</si>
  <si>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</si>
  <si>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</si>
  <si>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</si>
  <si>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</si>
  <si>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11,93</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</si>
  <si>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</si>
  <si>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</si>
  <si>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</si>
  <si>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10,61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</si>
  <si>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</si>
  <si>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</si>
  <si>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9,99</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</si>
  <si>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</si>
  <si>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</si>
  <si>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</si>
  <si>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6,58</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</si>
  <si>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</si>
  <si>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</si>
  <si>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6,04</t>
  </si>
  <si>
    <t>ESCAVAÇÃO MECANIZADA DE VALA COM PROF. MAIOR QUE 4,5 M ATÉ 6,0 M (MÉDIA MONTANTE E JUSANTE/UMA COMPOSIÇÃO POR TRECHO),COM ESCAVADEIRA (0,8 M3), LARG. MENOR QUE 1,5 M, EM SOLO MOLE, LOCAIS COM BAIXO NÍVEL DE INTERFERÊNCIA. AF_02/2021</t>
  </si>
  <si>
    <t>5,87</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</si>
  <si>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</si>
  <si>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</si>
  <si>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</si>
  <si>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</si>
  <si>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</si>
  <si>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14,14</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</si>
  <si>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</si>
  <si>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</si>
  <si>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</si>
  <si>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</si>
  <si>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</si>
  <si>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</si>
  <si>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</si>
  <si>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</si>
  <si>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</si>
  <si>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13,02</t>
  </si>
  <si>
    <t>ESCAVAÇÃO MECANIZADA DE VALA COM PROF. MAIOR QUE 3,0 M ATÉ 4,5 M (MÉDIA MONTANTE E JUSANTE/UMA COMPOSIÇÃO POR TRECHO), ESCAVADEIRA (0,8 M3), LARG. MENOR QUE 1,5 M, EM SOLO DE 2A CATEGORIA, EM LOCAIS COM ALTO NÍVEL DE INTERFERÊNCIA. AF_02/2021</t>
  </si>
  <si>
    <t>12,32</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</si>
  <si>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</si>
  <si>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</si>
  <si>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11,70</t>
  </si>
  <si>
    <t>ESCAVAÇÃO MECANIZADA DE VALA COM PROF. DE 3,0 M ATÉ 4,5 M (MÉDIA MONTANTE E JUSANTE/UMA COMPOSIÇÃO POR TRECHO), ESCAVADEIRA (1,2 M3), LARG. DE 1,5 M A 2,5 M, EM SOLO DE 2A CATEGORIA, EM LOCAIS COM ALTO NÍVEL DE INTERFERÊNCIA. AF_02/2021</t>
  </si>
  <si>
    <t>11,24</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</si>
  <si>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</si>
  <si>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</si>
  <si>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</si>
  <si>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</si>
  <si>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</si>
  <si>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6,78</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</si>
  <si>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</si>
  <si>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</si>
  <si>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6,44</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</si>
  <si>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</si>
  <si>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</si>
  <si>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</si>
  <si>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18,73</t>
  </si>
  <si>
    <t>ESCAVAÇÃO MECANIZADA DE VALA COM PROF. ATÉ 1,5 M (MÉDIA MONTANTE E JUSANTE/UMA COMPOSIÇÃO POR TRECHO), RETROESCAV. (0,26 M3), LARG. DE 0,8 M A 1,5 M, EM SOLO DE 2A CATEGORIA, EM LOCAIS COM ALTO NÍVEL DE INTERFERÊNCIA. AF_02/2021</t>
  </si>
  <si>
    <t>15,90</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</si>
  <si>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</si>
  <si>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</si>
  <si>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</si>
  <si>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10,34</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</si>
  <si>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</si>
  <si>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</si>
  <si>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8,66</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</si>
  <si>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</si>
  <si>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</si>
  <si>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66,06</t>
  </si>
  <si>
    <t>ATERRO MECANIZADO DE VALA COM ESCAVADEIRA HIDRÁULICA (CAPACIDADE DA CAÇAMBA: 0,8 M³ / POTÊNCIA: 111 HP), LARGURA ATÉ 1,5 M, PROFUNDIDADE DE 1,5 A 3,0 M, COM SOLO ARGILO-ARENOSO. AF_05/2016</t>
  </si>
  <si>
    <t>62,25</t>
  </si>
  <si>
    <t>ATERRO MECANIZADO DE VALA COM ESCAVADEIRA HIDRÁULICA (CAPACIDADE DA CAÇAMBA: 0,8 M³ / POTÊNCIA: 111 HP), LARGURA DE 1,5 A 2,5 M, PROFUNDIDADE DE 1,5 A 3,0 M, COM SOLO ARGILO-ARENOSO. AF_05/2016</t>
  </si>
  <si>
    <t>57,43</t>
  </si>
  <si>
    <t>ATERRO MECANIZADO DE VALA COM ESCAVADEIRA HIDRÁULICA (CAPACIDADE DA CAÇAMBA: 0,8 M³ / POTÊNCIA: 111 HP), LARGURA ATÉ 1,5 M, PROFUNDIDADE DE 3,0 A 4,5 M, COM SOLO ARGILO-ARENOSO. AF_05/2016</t>
  </si>
  <si>
    <t>58,54</t>
  </si>
  <si>
    <t>ATERRO MECANIZADO DE VALA COM ESCAVADEIRA HIDRÁULICA (CAPACIDADE DA CAÇAMBA: 0,8 M³ / POTÊNCIA: 111 HP), LARGURA DE 1,5 A 2,5 M, PROFUNDIDADE DE 3,0 A 4,5 M, COM SOLO ARGILO-ARENOSO. AF_05/2016</t>
  </si>
  <si>
    <t>55,56</t>
  </si>
  <si>
    <t>ATERRO MECANIZADO DE VALA COM ESCAVADEIRA HIDRÁULICA (CAPACIDADE DA CAÇAMBA: 0,8 M³ / POTÊNCIA: 111 HP), LARGURA ATÉ 1,5 M, PROFUNDIDADE DE 4,5 A 6,0 M, COM SOLO ARGILO-ARENOSO. AF_05/2016</t>
  </si>
  <si>
    <t>56,93</t>
  </si>
  <si>
    <t>ATERRO MECANIZADO DE VALA COM ESCAVADEIRA HIDRÁULICA (CAPACIDADE DA CAÇAMBA: 0,8 M³ / POTÊNCIA: 111 HP), LARGURA DE 1,5 A 2,5 M, PROFUNDIDADE DE 4,5 A 6,0 M, COM SOLO ARGILO-ARENOSO. AF_05/2016</t>
  </si>
  <si>
    <t>54,61</t>
  </si>
  <si>
    <t>ATERRO MECANIZADO DE VALA COM RETROESCAVADEIRA (CAPACIDADE DA CAÇAMBA DA RETRO: 0,26 M³ / POTÊNCIA: 88 HP), LARGURA ATÉ 0,8 M, PROFUNDIDADE ATÉ 1,5 M, COM SOLO ARGILO-ARENOSO. AF_05/2016</t>
  </si>
  <si>
    <t>73,11</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</si>
  <si>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</si>
  <si>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</si>
  <si>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60,57</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</si>
  <si>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</si>
  <si>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</si>
  <si>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74,79</t>
  </si>
  <si>
    <t>ATERRO MECANIZADO DE VALA COM ESCAVADEIRA HIDRÁULICA (CAPACIDADE DA CAÇAMBA: 0,8 M³ / POTÊNCIA: 111 HP), LARGURA DE 1,5 A 2,5 M, PROFUNDIDADE ATÉ 1,5 M, COM AREIA PARA ATERRO. AF_05/2016</t>
  </si>
  <si>
    <t>81,36</t>
  </si>
  <si>
    <t>ATERRO MECANIZADO DE VALA COM ESCAVADEIRA HIDRÁULICA (CAPACIDADE DA CAÇAMBA: 0,8 M³ / POTÊNCIA: 111 HP), LARGURA ATÉ 1,5 M, PROFUNDIDADE DE 1,5 A 3,0 M, COM AREIA PARA ATERRO. AF_05/2016</t>
  </si>
  <si>
    <t>77,55</t>
  </si>
  <si>
    <t>ATERRO MECANIZADO DE VALA COM ESCAVADEIRA HIDRÁULICA (CAPACIDADE DA CAÇAMBA: 0,8 M³ / POTÊNCIA: 111 HP), LARGURA DE 1,5 A 2,5 M, PROFUNDIDADE DE 1,5 A 3,0 M, COM AREIA PARA ATERRO. AF_05/2016</t>
  </si>
  <si>
    <t>72,73</t>
  </si>
  <si>
    <t>ATERRO MECANIZADO DE VALA COM ESCAVADEIRA HIDRÁULICA (CAPACIDADE DA CAÇAMBA: 0,8 M³ / POTÊNCIA: 111 HP), LARGURA ATÉ 1,5 M, PROFUNDIDADE DE 3,0 A 4,5 M, COM AREIA PARA ATERRO. AF_05/2016</t>
  </si>
  <si>
    <t>73,84</t>
  </si>
  <si>
    <t>ATERRO MECANIZADO DE VALA COM ESCAVADEIRA HIDRÁULICA (CAPACIDADE DA CAÇAMBA: 0,8 M³ / POTÊNCIA: 111 HP), LARGURA DE 1,5 A 2,5 M, PROFUNDIDADE DE 3,0 A 4,5 M, COM AREIA PARA ATERRO. AF_05/2016</t>
  </si>
  <si>
    <t>70,86</t>
  </si>
  <si>
    <t>ATERRO MECANIZADO DE VALA COM ESCAVADEIRA HIDRÁULICA (CAPACIDADE DA CAÇAMBA: 0,8 M³ / POTÊNCIA: 111 HP), LARGURA ATÉ 1,5 M, PROFUNDIDADE DE 4,5 A 6,0 M, COM AREIA PARA ATERRO. AF_05/2016</t>
  </si>
  <si>
    <t>72,23</t>
  </si>
  <si>
    <t>ATERRO MECANIZADO DE VALA COM ESCAVADEIRA HIDRÁULICA (CAPACIDADE DA CAÇAMBA: 0,8 M³ / POTÊNCIA: 111 HP), LARGURA DE 1,5 A 2,5 M, PROFUNDIDADE DE 4,5 A 6,0 M, COM AREIA PARA ATERRO. AF_05/2016</t>
  </si>
  <si>
    <t>69,91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</si>
  <si>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</si>
  <si>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</si>
  <si>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79,72</t>
  </si>
  <si>
    <t>ATERRO MECANIZADO DE VALA COM RETROESCAVADEIRA (CAPACIDADE DA CAÇAMBA DA RETRO: 0,26 M³ / POTÊNCIA: 88 HP), LARGURA ATÉ 0,8 M, PROFUNDIDADE DE 1,5 A 3,0 M, COM AREIA PARA ATERRO. AF_05/2016</t>
  </si>
  <si>
    <t>75,87</t>
  </si>
  <si>
    <t>ATERRO MECANIZADO DE VALA COM RETROESCAVADEIRA (CAPACIDADE DA CAÇAMBA DA RETRO: 0,26 M³ / POTÊNCIA: 88 HP), LARGURA DE 0,8 A 1,5 M, PROFUNDIDADE DE 1,5 A 3,0 M, COM AREIA PARA ATERRO. AF_05/2016</t>
  </si>
  <si>
    <t>70,94</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</si>
  <si>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</si>
  <si>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</si>
  <si>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</si>
  <si>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8,00</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</si>
  <si>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</si>
  <si>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</si>
  <si>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18,15</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</si>
  <si>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</si>
  <si>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</si>
  <si>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14,32</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</si>
  <si>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</si>
  <si>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</si>
  <si>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</si>
  <si>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</si>
  <si>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</si>
  <si>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</si>
  <si>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</si>
  <si>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12,90</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</si>
  <si>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</si>
  <si>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</si>
  <si>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</si>
  <si>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</si>
  <si>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</si>
  <si>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19,42</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</si>
  <si>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</si>
  <si>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</si>
  <si>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10,68</t>
  </si>
  <si>
    <t>REATERRO MECANIZADO DE VALA COM RETROESCAVADEIRA (CAPACIDADE DA CAÇAMBA DA RETRO: 0,26 M³ / POTÊNCIA: 88 HP), LARGURA ATÉ 0,8 M, PROFUNDIDADE ATÉ 1,5 M, COM SOLO DE 1ª CATEGORIA EM LOCAIS COM BAIXO NÍVEL DE INTERFERÊNCIA. AF_04/2016</t>
  </si>
  <si>
    <t>23,54</t>
  </si>
  <si>
    <t>REATERRO MECANIZADO DE VALA COM RETROESCAVADEIRA (CAPACIDADE DA CAÇAMBA DA RETRO: 0,26 M³ / POTÊNCIA: 88 HP), LARGURA DE 0,8 A 1,5 M, PROFUNDIDADE ATÉ 1,5 M, COM SOLO DE 1ª CATEGORIA EM LOCAIS COM BAIXO NÍVEL DE INTERFERÊNCIA. AF_04/2016</t>
  </si>
  <si>
    <t>18,16</t>
  </si>
  <si>
    <t>REATERRO MECANIZADO DE VALA COM RETROESCAVADEIRA (CAPACIDADE DA CAÇAMBA DA RETRO: 0,26 M³ / POTÊNCIA: 88 HP), LARGURA ATÉ 0,8 M, PROFUNDIDADE DE 1,5 A 3,0 M, COM SOLO DE 1ª CATEGORIA EM LOCAIS COM BAIXO NÍVEL DE INTERFERÊNCIA. AF_04/2016</t>
  </si>
  <si>
    <t>14,92</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</si>
  <si>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</si>
  <si>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</si>
  <si>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29,15</t>
  </si>
  <si>
    <t>REATERRO MANUAL APILOADO COM SOQUETE. AF_10/2017</t>
  </si>
  <si>
    <t>42,62</t>
  </si>
  <si>
    <t>TRANSPORTE COM CAMINHÃO BASCULANTE DE 6 M³, EM VIA URBANA EM LEITO NATURAL (UNIDADE: TXKM). AF_07/2020</t>
  </si>
  <si>
    <t>TXKM</t>
  </si>
  <si>
    <t>2,23</t>
  </si>
  <si>
    <t>TRANSPORTE COM CAMINHÃO BASCULANTE DE 6 M³, EM VIA URBANA EM REVESTIMENTO PRIMÁRIO (UNIDADE: TXKM). AF_07/2020</t>
  </si>
  <si>
    <t>1,93</t>
  </si>
  <si>
    <t>TRANSPORTE COM CAMINHÃO BASCULANTE DE 6 M³, EM VIA URBANA PAVIMENTADA, DMT ATÉ 30 KM (UNIDADE: TXKM). AF_07/2020</t>
  </si>
  <si>
    <t>TRANSPORTE COM CAMINHÃO BASCULANTE DE 6 M³, EM VIA URBANA PAVIMENTADA, ADICIONAL PARA DMT EXCEDENTE A 30 KM (UNIDADE: TXKM). AF_07/2020</t>
  </si>
  <si>
    <t>0,70</t>
  </si>
  <si>
    <t>PREPARO DE FUNDO DE VALA COM LARGURA MENOR QUE 1,5 M (ACERTO DO SOLO NATURAL). AF_08/2020</t>
  </si>
  <si>
    <t>5,41</t>
  </si>
  <si>
    <t>PREPARO DE FUNDO DE VALA COM LARGURA MAIOR OU IGUAL A 1,5 M E MENOR QUE 2,5 M (ACERTO DO SOLO NATURAL). AF_08/2020</t>
  </si>
  <si>
    <t>2,67</t>
  </si>
  <si>
    <t>PREPARO DE FUNDO DE VALA COM LARGURA MENOR QUE 1,5 M, COM CAMADA DE AREIA, LANÇAMENTO MANUAL. AF_08/2020</t>
  </si>
  <si>
    <t>214,59</t>
  </si>
  <si>
    <t>PREPARO DE FUNDO DE VALA COM LARGURA MENOR QUE 1,5 M, COM CAMADA DE BRITA, LANÇAMENTO MANUAL. AF_08/2020</t>
  </si>
  <si>
    <t>269,04</t>
  </si>
  <si>
    <t>PREPARO DE FUNDO DE VALA COM LARGURA MAIOR OU IGUAL A 1,5 M E MENOR QUE 2,5 M, COM CAMADA DE AREIA, LANÇAMENTO MANUAL. AF_08/2020</t>
  </si>
  <si>
    <t>192,72</t>
  </si>
  <si>
    <t>PREPARO DE FUNDO DE VALA COM LARGURA MAIOR OU IGUAL A 1,5 M E MENOR QUE 2,5 M, COM CAMADA DE BRITA, LANÇAMENTO MANUAL. AF_08/2020</t>
  </si>
  <si>
    <t>247,16</t>
  </si>
  <si>
    <t>PREPARO DE FUNDO DE VALA COM LARGURA MENOR QUE 1,5 M, COM CAMADA DE AREIA, LANÇAMENTO MECANIZADO. AF_08/2020</t>
  </si>
  <si>
    <t>195,78</t>
  </si>
  <si>
    <t>PREPARO DE FUNDO DE VALA COM LARGURA MENOR QUE 1,5 M, COM CAMADA DE BRITA, LANÇAMENTO MECANIZADO. AF_08/2020</t>
  </si>
  <si>
    <t>245,87</t>
  </si>
  <si>
    <t>PREPARO DE FUNDO DE VALA COM LARGURA MAIOR OU IGUAL A 1,5 M E MENOR QUE 2,5 M, COM CAMADA DE BRITA, LANÇAMENTO MECANIZADO. AF_08/2020</t>
  </si>
  <si>
    <t>204,11</t>
  </si>
  <si>
    <t>PREPARO DE FUNDO DE VALA COM LARGURA MAIOR OU IGUAL A 1,5 M E MENOR QUE 2,5 M, COM CAMADA DE AREIA, LANÇAMENTO MECANIZADO. AF_08/2020</t>
  </si>
  <si>
    <t>159,30</t>
  </si>
  <si>
    <t>UMIDIFICAÇÃO DE MATERIAL PARA VALAS COM CAMINHÃO PIPA 10000L. AF_11/2016</t>
  </si>
  <si>
    <t>2,08</t>
  </si>
  <si>
    <t>ALVENARIA DE VEDAÇÃO DE BLOCOS CERÂMICOS MACIÇOS DE 5X10X20CM (ESPESSURA 10CM) E ARGAMASSA DE ASSENTAMENTO COM PREPARO EM BETONEIRA. AF_05/2020</t>
  </si>
  <si>
    <t>127,02</t>
  </si>
  <si>
    <t>ALVENARIA DE VEDAÇÃO DE BLOCOS CERÂMICOS FURADOS NA VERTICAL DE 9X19X39 CM (ESPESSURA 9 CM) E ARGAMASSA DE ASSENTAMENTO COM PREPARO EM BETONEIRA. AF_12/2021</t>
  </si>
  <si>
    <t>53,45</t>
  </si>
  <si>
    <t>ALVENARIA DE VEDAÇÃO DE BLOCOS CERÂMICOS FURADOS NA VERTICAL DE 9X19X39 CM (ESPESSURA 9 CM) E ARGAMASSA DE ASSENTAMENTO COM PREPARO MANUAL. AF_12/2021</t>
  </si>
  <si>
    <t>54,34</t>
  </si>
  <si>
    <t>ALVENARIA DE VEDAÇÃO DE BLOCOS CERÂMICOS FURADOS NA VERTICAL DE 14X19X39 CM (ESPESSURA 14 CM) E ARGAMASSA DE ASSENTAMENTO COM PREPARO EM BETONEIRA. AF_12/2021</t>
  </si>
  <si>
    <t>71,43</t>
  </si>
  <si>
    <t>ALVENARIA DE VEDAÇÃO DE BLOCOS CERÂMICOS FURADOS NA VERTICAL DE 14X19X39 CM (ESPESSURA 14 CM) E ARGAMASSA DE ASSENTAMENTO COM PREPARO MANUAL. AF_12/2021</t>
  </si>
  <si>
    <t>72,45</t>
  </si>
  <si>
    <t>ALVENARIA DE VEDAÇÃO DE BLOCOS CERÂMICOS FURADOS NA VERTICAL DE 19X19X39 CM (ESPESSURA 19 CM) E ARGAMASSA DE ASSENTAMENTO COM PREPARO EM BETONEIRA. AF_12/2021</t>
  </si>
  <si>
    <t>86,37</t>
  </si>
  <si>
    <t>ALVENARIA DE VEDAÇÃO DE BLOCOS CERÂMICOS FURADOS NA VERTICAL DE 19X19X39 CM (ESPESSURA 19 CM) E ARGAMASSA DE ASSENTAMENTO COM PREPARO MANUAL. AF_12/2021</t>
  </si>
  <si>
    <t>87,56</t>
  </si>
  <si>
    <t>ALVENARIA DE VEDAÇÃO DE BLOCOS CERÂMICOS FURADOS NA HORIZONTAL DE 9X19X19 CM (ESPESSURA 9 CM) E ARGAMASSA DE ASSENTAMENTO COM PREPARO EM BETONEIRA. AF_12/2021</t>
  </si>
  <si>
    <t>81,56</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</si>
  <si>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</si>
  <si>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</si>
  <si>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76,13</t>
  </si>
  <si>
    <t>ALVENARIA DE VEDAÇÃO DE BLOCOS CERÂMICOS FURADOS NA HORIZONTAL DE 11,5X19X19 CM (ESPESSURA 11,5 CM) E ARGAMASSA DE ASSENTAMENTO COM PREPARO MANUAL. AF_12/2021</t>
  </si>
  <si>
    <t>76,97</t>
  </si>
  <si>
    <t>ALVENARIA DE VEDAÇÃO DE BLOCOS CERÂMICOS FURADOS NA HORIZONTAL DE 9X14X19 CM (ESPESSURA 9 CM) E ARGAMASSA DE ASSENTAMENTO COM PREPARO EM BETONEIRA. AF_12/2021</t>
  </si>
  <si>
    <t>107,07</t>
  </si>
  <si>
    <t>ALVENARIA DE VEDAÇÃO DE BLOCOS CERÂMICOS FURADOS NA HORIZONTAL DE 9X14X19 CM (ESPESSURA 9 CM) E ARGAMASSA DE ASSENTAMENTO COM PREPARO MANUAL. AF_12/2021</t>
  </si>
  <si>
    <t>107,98</t>
  </si>
  <si>
    <t>ALVENARIA DE VEDAÇÃO DE BLOCOS CERÂMICOS FURADOS NA HORIZONTAL DE 14X9X19 CM (ESPESSURA 14 CM, BLOCO DEITADO) E ARGAMASSA DE ASSENTAMENTO COM PREPARO EM BETONEIRA. AF_12/2021</t>
  </si>
  <si>
    <t>131,32</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</si>
  <si>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</si>
  <si>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</si>
  <si>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160,84</t>
  </si>
  <si>
    <t>ALVENARIA DE VEDAÇÃO DE BLOCOS CERÂMICOS FURADOS NA HORIZONTAL DE 9X9X19 CM (ESPESSURA 9 CM) E ARGAMASSA DE ASSENTAMENTO COM PREPARO MANUAL. AF_12/2021</t>
  </si>
  <si>
    <t>161,99</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</si>
  <si>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</si>
  <si>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</si>
  <si>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51,87</t>
  </si>
  <si>
    <t>ALVENARIA ESTRUTURAL DE BLOCOS CERÂMICOS 14X19X39, (ESPESSURA DE 14 CM), UTILIZANDO PALHETA E ARGAMASSA DE ASSENTAMENTO COM PREPARO EM BETONEIRA. AF_03/2023</t>
  </si>
  <si>
    <t>65,68</t>
  </si>
  <si>
    <t>ALVENARIA ESTRUTURAL DE BLOCOS CERÂMICOS 14X19X39, (ESPESSURA DE 14 CM), UTILIZANDO PALHETA E ARGAMASSA DE ASSENTAMENTO COM PREPARO MANUAL. AF_03/2023</t>
  </si>
  <si>
    <t>66,68</t>
  </si>
  <si>
    <t>ALVENARIA ESTRUTURAL DE BLOCOS CERÂMICOS 14X19X29, (ESPESSURA DE 14 CM), UTILIZANDO PALHETA E ARGAMASSA DE ASSENTAMENTO COM PREPARO EM BETONEIRA. AF_03/2023</t>
  </si>
  <si>
    <t>73,98</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</si>
  <si>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</si>
  <si>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</si>
  <si>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75,65</t>
  </si>
  <si>
    <t>ALVENARIA ESTRUTURAL DE BLOCOS CERÂMICOS 14X19X39, (ESPESSURA DE 14 CM), UTILIZANDO COLHER DE PEDREIRO E ARGAMASSA DE ASSENTAMENTO COM PREPARO MANUAL. AF_03/2023</t>
  </si>
  <si>
    <t>77,00</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</si>
  <si>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</si>
  <si>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</si>
  <si>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89,55</t>
  </si>
  <si>
    <t>ALVENARIA DE VEDAÇÃO DE BLOCOS DE GESSO DE 7X50X66CM (ESPESSURA 7CM). AF_05/2020</t>
  </si>
  <si>
    <t>ALVENARIA DE VEDAÇÃO DE BLOCOS DE GESSO DE 10X50X66CM (ESPESSURA 10CM). AF_05/2020</t>
  </si>
  <si>
    <t>80,59</t>
  </si>
  <si>
    <t>ALVENARIA DE VEDAÇÃO COM ELEMENTO VAZADO DE CERÂMICA (COBOGÓ) DE 7X20X20CM E ARGAMASSA DE ASSENTAMENTO COM PREPARO EM BETONEIRA. AF_05/2020</t>
  </si>
  <si>
    <t>141,68</t>
  </si>
  <si>
    <t>ALVENARIA DE VEDAÇÃO DE BLOCOS VAZADOS DE CONCRETO DE 9X19X39 CM (ESPESSURA 9 CM) E ARGAMASSA DE ASSENTAMENTO COM PREPARO EM BETONEIRA. AF_12/2021</t>
  </si>
  <si>
    <t>67,91</t>
  </si>
  <si>
    <t>ALVENARIA DE VEDAÇÃO DE BLOCOS VAZADOS DE CONCRETO DE 9X19X39 CM (ESPESSURA 9 CM) E ARGAMASSA DE ASSENTAMENTO COM PREPARO MANUAL. AF_12/2021</t>
  </si>
  <si>
    <t>68,66</t>
  </si>
  <si>
    <t>ALVENARIA DE VEDAÇÃO DE BLOCOS VAZADOS DE CONCRETO DE 14X19X39 CM (ESPESSURA 14 CM)  E ARGAMASSA DE ASSENTAMENTO COM PREPARO EM BETONEIRA. AF_12/2021</t>
  </si>
  <si>
    <t>88,14</t>
  </si>
  <si>
    <t>ALVENARIA DE VEDAÇÃO DE BLOCOS VAZADOS DE CONCRETO DE 14X19X39 CM (ESPESSURA 14 CM) E ARGAMASSA DE ASSENTAMENTO COM PREPARO MANUAL. AF_12/2021</t>
  </si>
  <si>
    <t>89,02</t>
  </si>
  <si>
    <t>ALVENARIA DE VEDAÇÃO DE BLOCOS VAZADOS DE CONCRETO DE 19X19X39 CM (ESPESSURA 19 CM) E ARGAMASSA DE ASSENTAMENTO COM PREPARO EM BETONEIRA. AF_12/2021</t>
  </si>
  <si>
    <t>106,40</t>
  </si>
  <si>
    <t>ALVENARIA DE VEDAÇÃO DE BLOCOS VAZADOS DE CONCRETO DE 19X19X39 CM (ESPESSURA 19 CM) E ARGAMASSA DE ASSENTAMENTO COM PREPARO MANUAL. AF_12/2021</t>
  </si>
  <si>
    <t>107,50</t>
  </si>
  <si>
    <t>ALVENARIA DE VEDAÇÃO DE BLOCOS  VAZADOS DE CONCRETO APARENTE DE 9X19X39 CM (ESPESSURA 9 CM) E ARGAMASSA DE ASSENTAMENTO COM PREPARO EM BETONEIRA. AF_12/2021</t>
  </si>
  <si>
    <t>75,92</t>
  </si>
  <si>
    <t>ALVENARIA DE VEDAÇÃO DE BLOCOS  VAZADOS DE CONCRETO APARENTE DE 9X19X39 CM (ESPESSURA 9 CM) E ARGAMASSA DE ASSENTAMENTO COM PREPARO MANUAL. AF_12/2021</t>
  </si>
  <si>
    <t>76,67</t>
  </si>
  <si>
    <t>ALVENARIA DE VEDAÇÃO DE BLOCOS  VAZADOS DE CONCRETO APARENTE DE 14X19X39 CM (ESPESSURA 14 CM) E ARGAMASSA DE ASSENTAMENTO COM PREPARO EM BETONEIRA. AF_12/2021</t>
  </si>
  <si>
    <t>99,90</t>
  </si>
  <si>
    <t>ALVENARIA DE VEDAÇÃO DE BLOCOS  VAZADOS DE CONCRETO APARENTE DE 14X19X39 CM (ESPESSURA 14 CM) E ARGAMASSA DE ASSENTAMENTO COM PREPARO MANUAL. AF_12/2021</t>
  </si>
  <si>
    <t>100,78</t>
  </si>
  <si>
    <t>ALVENARIA DE VEDAÇÃO DE BLOCOS  VAZADOS DE CONCRETO APARENTE DE 19X19X39 CM (ESPESSURA 19 CM) E ARGAMASSA DE ASSENTAMENTO COM PREPARO EM BETONEIRA. AF_12/2021</t>
  </si>
  <si>
    <t>121,41</t>
  </si>
  <si>
    <t>ALVENARIA DE VEDAÇÃO DE BLOCOS  VAZADOS DE CONCRETO APARENTE DE 19X19X39 CM (ESPESSURA 19 CM) E ARGAMASSA DE ASSENTAMENTO COM PREPARO MANUAL. AF_12/2021</t>
  </si>
  <si>
    <t>122,51</t>
  </si>
  <si>
    <t>ALVENARIA DE VEDAÇÃO DE BLOCOS  VAZADOS DE CONCRETO DE 14X19X29 CM (ESPESSURA 14 CM) E ARGAMASSA DE ASSENTAMENTO COM PREPARO EM BETONEIRA. AF_12/2021</t>
  </si>
  <si>
    <t>102,93</t>
  </si>
  <si>
    <t>ALVENARIA DE VEDAÇÃO DE BLOCOS  VAZADOS DE CONCRETO DE 14X19X29 CM (ESPESSURA 14 CM) E ARGAMASSA DE ASSENTAMENTO COM PREPARO MANUAL. AF_12/2021</t>
  </si>
  <si>
    <t>103,91</t>
  </si>
  <si>
    <t>ALVENARIA DE BLOCOS DE CONCRETO ESTRUTURAL 14X19X39 CM (ESPESSURA 14 CM), FBK = 4,5 MPA, UTILIZANDO PALHETA. AF_10/2022</t>
  </si>
  <si>
    <t>77,20</t>
  </si>
  <si>
    <t>ALVENARIA DE BLOCOS DE CONCRETO ESTRUTURAL 14X19X39 CM (ESPESSURA 14 CM), FBK = 14 MPA, UTILIZANDO PALHETA. AF_10/2022</t>
  </si>
  <si>
    <t>94,17</t>
  </si>
  <si>
    <t>ALVENARIA DE BLOCOS DE CONCRETO ESTRUTURAL 14X19X29 CM (ESPESSURA 14 CM), FBK = 4,5 MPA, UTILIZANDO PALHETA. AF_10/2022</t>
  </si>
  <si>
    <t>101,17</t>
  </si>
  <si>
    <t>119,70</t>
  </si>
  <si>
    <t>ALVENARIA DE BLOCOS DE CONCRETO ESTRUTURAL 14X19X39 CM (ESPESSURA 14 CM), FBK = 4,5 MPA, UTILIZANDO COLHER DE PEDREIRO. AF_10/2022</t>
  </si>
  <si>
    <t>87,22</t>
  </si>
  <si>
    <t>ALVENARIA DE BLOCOS DE CONCRETO ESTRUTURAL 14X19X39 CM (ESPESSURA 14 CM), FBK = 14 MPA, UTILIZANDO COLHER DE PEDREIRO. AF_10/2022</t>
  </si>
  <si>
    <t>105,18</t>
  </si>
  <si>
    <t>ALVENARIA DE BLOCOS DE CONCRETO ESTRUTURAL 14X19X29 CM (ESPESSURA 14 CM), FBK = 4,5 MPA, UTILIZANDO COLHER DE PEDREIRO. AF_10/2022</t>
  </si>
  <si>
    <t>117,48</t>
  </si>
  <si>
    <t>ALVENARIA DE BLOCOS DE CONCRETO ESTRUTURAL 14X19X29 CM (ESPESSURA 14 CM), FBK = 14 MPA, UTILIZANDO COLHER DE PEDREIRO. AF_10/2022</t>
  </si>
  <si>
    <t>137,00</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</si>
  <si>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</si>
  <si>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</si>
  <si>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</si>
  <si>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200,52</t>
  </si>
  <si>
    <t>ALVENARIA DE VEDAÇÃO COM BLOCO DE VIDRO VAZADO, TIPO VENEZIANA, DE 6X20X20CM E ARGAMASSA DE ASSENTAMENTO COM PREPARO EM BETONEIRA. AF_05/2020</t>
  </si>
  <si>
    <t>606,12</t>
  </si>
  <si>
    <t>ALVENARIA DE VEDAÇÃO COM BLOCO DE VIDRO, TIPO CANELADO, DE 8X19X19CM E ARGAMASSA DE ASSENTAMENTO COM PREPARO EM BETONEIRA. AF_05/2020</t>
  </si>
  <si>
    <t>615,62</t>
  </si>
  <si>
    <t>PAREDE COM PLACAS DE GESSO ACARTONADO (DRYWALL), PARA USO INTERNO, COM DUAS FACES SIMPLES E ESTRUTURA METÁLICA COM GUIAS SIMPLES, SEM VÃOS. AF_06/2017_PS</t>
  </si>
  <si>
    <t>94,20</t>
  </si>
  <si>
    <t>PAREDE COM PLACAS DE GESSO ACARTONADO (DRYWALL), PARA USO INTERNO, COM DUAS FACES SIMPLES E ESTRUTURA METÁLICA COM GUIAS SIMPLES, COM VÃOS AF_06/2017_PS</t>
  </si>
  <si>
    <t>105,99</t>
  </si>
  <si>
    <t>PAREDE COM PLACAS DE GESSO ACARTONADO (DRYWALL), PARA USO INTERNO, COM DUAS FACES SIMPLES E ESTRUTURA METÁLICA COM GUIAS DUPLAS, SEM VÃOS. AF_06/2017_PS</t>
  </si>
  <si>
    <t>125,18</t>
  </si>
  <si>
    <t>PAREDE COM PLACAS DE GESSO ACARTONADO (DRYWALL), PARA USO INTERNO, COM DUAS FACES SIMPLES E ESTRUTURA METÁLICA COM GUIAS DUPLAS, COM VÃOS. AF_06/2017_PS</t>
  </si>
  <si>
    <t>148,16</t>
  </si>
  <si>
    <t>PAREDE COM PLACAS DE GESSO ACARTONADO (DRYWALL), PARA USO INTERNO, COM UMA FACE SIMPLES E OUTRA FACE DUPLA E ESTRUTURA METÁLICA COM GUIAS SIMPLES, SEM VÃOS. AF_06/2017_PS</t>
  </si>
  <si>
    <t>122,01</t>
  </si>
  <si>
    <t>PAREDE COM PLACAS DE GESSO ACARTONADO (DRYWALL), PARA USO INTERNO, COM UMA FACE SIMPLES E OUTRA FACE DUPLA E ESTRUTURA METÁLICA COM GUIAS SIMPLES, COM VÃOS. AF_06/2017_PS</t>
  </si>
  <si>
    <t>134,23</t>
  </si>
  <si>
    <t>PAREDE COM PLACAS DE GESSO ACARTONADO (DRYWALL), PARA USO INTERNO COM UMA FACE SIMPLES E OUTRA FACE DUPLA E ESTRUTURA METÁLICA COM GUIAS DUPLAS, SEM VÃOS. AF_06/2017_PS</t>
  </si>
  <si>
    <t>153,00</t>
  </si>
  <si>
    <t>PAREDE COM PLACAS DE GESSO ACARTONADO (DRYWALL), PARA USO INTERNO, COM UMA FACE SIMPLES E OUTRA FACE DUPLA E   ESTRUTURA METÁLICA COM GUIAS DUPLAS, COM VÃOS. AF_06/2017_PS</t>
  </si>
  <si>
    <t>176,36</t>
  </si>
  <si>
    <t>PAREDE COM PLACAS DE GESSO ACARTONADO (DRYWALL), PARA USO INTERNO, COM DUAS FACES DUPLAS E ESTRUTURA METÁLICA COM GUIAS SIMPLES, SEM VÃOS. AF_06/2017_PS</t>
  </si>
  <si>
    <t>149,82</t>
  </si>
  <si>
    <t>PAREDE COM PLACAS DE GESSO ACARTONADO (DRYWALL), PARA USO INTERNO, COM DUAS FACES DUPLAS E ESTRUTURA METÁLICA COM GUIAS SIMPLES, COM VÃOS. AF_06/2017_PS</t>
  </si>
  <si>
    <t>162,40</t>
  </si>
  <si>
    <t>PAREDE COM PLACAS DE GESSO ACARTONADO (DRYWALL), PARA USO INTERNO COM DUAS FACES DUPLAS E ESTRUTURA METÁLICA COM GUIAS DUPLAS, SEM VÃOS. AF_06/2017</t>
  </si>
  <si>
    <t>180,80</t>
  </si>
  <si>
    <t>PAREDE COM PLACAS DE GESSO ACARTONADO (DRYWALL), PARA USO INTERNO, COM DUAS FACES DUPLAS E ESTRUTURA METÁLICA COM GUIAS DUPLAS, COM VÃOS. AF_06/2017_PS</t>
  </si>
  <si>
    <t>204,57</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</si>
  <si>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</si>
  <si>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</si>
  <si>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74,81</t>
  </si>
  <si>
    <t>INSTALAÇÃO DE REFORÇO METÁLICO EM PAREDE DRYWALL. AF_06/2017</t>
  </si>
  <si>
    <t>INSTALAÇÃO DE REFORÇO DE MADEIRA EM PAREDE DRYWALL. AF_06/2017</t>
  </si>
  <si>
    <t>46,10</t>
  </si>
  <si>
    <t>DIVISÓRIA FIXA EM VIDRO TEMPERADO 10 MM, SEM ABERTURA. AF_01/2021_PS</t>
  </si>
  <si>
    <t>429,85</t>
  </si>
  <si>
    <t>DIVISORIA SANITÁRIA, TIPO CABINE, EM GRANITO CINZA POLIDO, ESP = 3CM, ASSENTADO COM ARGAMASSA COLANTE AC III-E, EXCLUSIVE FERRAGENS. AF_01/2021</t>
  </si>
  <si>
    <t>625,61</t>
  </si>
  <si>
    <t>DIVISORIA SANITÁRIA, TIPO CABINE, EM MÁRMORE BRANCO POLIDO, ESP = 3CM, ASSENTADO COM ARGAMASSA COLANTE AC III-E, EXCLUSIVE FERRAGENS. AF_01/2021</t>
  </si>
  <si>
    <t>599,55</t>
  </si>
  <si>
    <t>TAPA VISTA DE MICTÓRIO EM GRANITO CINZA POLIDO, ESP = 3CM, ASSENTADO COM ARGAMASSA COLANTE AC III-E . AF_01/2021</t>
  </si>
  <si>
    <t>658,84</t>
  </si>
  <si>
    <t>TAPA VISTA DE MICTÓRIO EM MÁRMORE BRANCO POLIDO, ESP = 3CM, ASSENTADO COM ARGAMASSA COLANTE AC III-E . AF_01/2021</t>
  </si>
  <si>
    <t>634,02</t>
  </si>
  <si>
    <t>DIVISORIA SANITÁRIA, TIPO CABINE, EM PAINEL DE GRANILITE, ESP = 3CM, ASSENTADO COM ARGAMASSA COLANTE AC III-E, EXCLUSIVE FERRAGENS. AF_01/2021</t>
  </si>
  <si>
    <t>340,01</t>
  </si>
  <si>
    <t>TAPA VISTA DE MICTÓRIO EM PAINEL DE GRANILITE, ESP = 3CM, ASSENTADO COM ARGAMASSA COLANTE AC III-E . AF_01/2021</t>
  </si>
  <si>
    <t>379,88</t>
  </si>
  <si>
    <t>ALVENARIA DE VEDAÇÃO DE BLOCOS DE CONCRETO CELULAR DE 10X30X60CM (ESPESSURA 10CM) E ARGAMASSA DE ASSENTAMENTO COM PREPARO EM BETONEIRA. AF_05/2020</t>
  </si>
  <si>
    <t>112,00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</si>
  <si>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</si>
  <si>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</si>
  <si>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230,61</t>
  </si>
  <si>
    <t>RECOMPOSIÇÃO DE PAVIMENTOS EM PEDRA POLIÉDRICA, REJUNTAMENTO COM PÓ DE PEDRA, COM REAPROVEITAMENTO DAS PEDRAS POLIÉDRICAS PARA O FECHAMENTO DE VALAS - INCLUSO RETIRADA E COLOCAÇÃO DO MATERIAL. AF_12/2020</t>
  </si>
  <si>
    <t>40,78</t>
  </si>
  <si>
    <t>RECOMPOSIÇÃO DE PAVIMENTO EM PEDRAS POLIÉDRICAS, REJUNTAMENTO COM ARGAMASSA, COM REAPROVEITAMENTO DAS PEDRAS POLIÉDRICAS, PARA O FECHAMENTO DE VALAS - INCLUSO RETIRADA E COLOCAÇÃO DO MATERIAL. AF_12/2020</t>
  </si>
  <si>
    <t>64,54</t>
  </si>
  <si>
    <t>RECOMPOSIÇÃO DE PAVIMENTO EM PARALELEPÍPEDOS, REJUNTAMENTO COM PÓ DE PEDRA, COM REAPROVEITAMENTO DOS PARALELEPÍPEDOS, PARA O FECHAMENTO DE VALAS - INCLUSO RETIRADA E COLOCAÇÃO DO MATERIAL. AF_12/2020</t>
  </si>
  <si>
    <t>43,77</t>
  </si>
  <si>
    <t>RECOMPOSIÇÃO DE PAVIMENTO EM PARALELEPÍPEDOS, REJUNTAMENTO COM ARGAMASSA, COM REAPROVEITAMENTO DOS PARALELEPÍPEDOS, PARA O FECHAMENTO DE VALAS - INCLUSO RETIRADA E COLOCAÇÃO DO MATERIAL. AF_12/2020</t>
  </si>
  <si>
    <t>56,75</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</si>
  <si>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</si>
  <si>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</si>
  <si>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103,45</t>
  </si>
  <si>
    <t>RECOMPOSIÇÃO DE BASE E OU SUB-BASE PARA REMENDO PROFUNDO DE SOLO MELHORADO COM CIMENTO (TEOR DE 2%) - INCLUSO RETIRADA E COLOCAÇÃO DO MATERIAL. AF_12/2020</t>
  </si>
  <si>
    <t>141,02</t>
  </si>
  <si>
    <t>RECOMPOSIÇÃO DE BASE E OU SUB-BASE PARA REMENDO PROFUNDO DE SOLO MELHORADO COM CIMENTO (TEOR DE 4%) - INCLUSO RETIRADA E COLOCAÇÃO DO MATERIAL. AF_12/2020</t>
  </si>
  <si>
    <t>176,00</t>
  </si>
  <si>
    <t>RECOMPOSIÇÃO DE BASE E OU SUB-BASE PARA REMENDO PROFUNDO DE SOLO COM CIMENTO (TEOR DE 6%) - INCLUSO RETIRADA E COLOCAÇÃO DO MATERIAL. AF_12/2020</t>
  </si>
  <si>
    <t>210,04</t>
  </si>
  <si>
    <t>RECOMPOSIÇÃO DE BASE E OU SUB-BASE PARA REMENDO PROFUNDO DE SOLO COM CIMENTO (TEOR DE 8%) - INCLUSO RETIRADA E COLOCAÇÃO DO MATERIAL. AF_12/2020</t>
  </si>
  <si>
    <t>243,63</t>
  </si>
  <si>
    <t>RECOMPOSIÇÃO DE BASE E OU SUB-BASE PARA REMENDO PROFUNDO DE SOLO BRITA (40/60) - INCLUSO RETIRADA E COLOCAÇÃO DO MATERIAL. AF_12/2020</t>
  </si>
  <si>
    <t>192,86</t>
  </si>
  <si>
    <t>RECOMPOSIÇÃO DE BASE E OU SUB-BASE PARA REMENDO PROFUNDO DE SOLO BRITA (50/50) - INCLUSO RETIRADA E COLOCAÇÃO DO MATERIAL. AF_12/2020</t>
  </si>
  <si>
    <t>177,96</t>
  </si>
  <si>
    <t>RECOMPOSIÇÃO DE BASE E OU SUB-BASE PARA REMENDO PROFUNDO DE SOLO BRITA (40/60) COM CIMENTO (TEOR DE 4%) - INCLUSO RETIRADA E COLOCAÇÃO DO MATERIAL. AF_12/2020</t>
  </si>
  <si>
    <t>261,83</t>
  </si>
  <si>
    <t>RECOMPOSIÇÃO DE BASE E OU SUB-BASE PARA REMENDO PROFUNDO DE SOLO BRITA (40/60) COM CIMENTO (TEOR DE 6%) - INCLUSO RETIRADA E COLOCAÇÃO DO MATERIAL. AF_12/2020</t>
  </si>
  <si>
    <t>294,08</t>
  </si>
  <si>
    <t>RECOMPOSIÇÃO DE BASE E OU SUB-BASE PARA REMENDO PROFUNDO DE SOLO BRITA (40/60) COM CIMENTO (TEOR DE 8%) - INCLUSO RETIRADA E COLOCAÇÃO DO MATERIAL. AF_12/2020</t>
  </si>
  <si>
    <t>325,88</t>
  </si>
  <si>
    <t>RECOMPOSIÇÃO DE BASE E OU SUB-BASE PARA REMENDO PROFUNDO DE SOLO BRITA (50/50) COM CIMENTO (TEOR DE 4%) - INCLUSO RETIRADA E COLOCAÇÃO DO MATERIAL. AF_12/2020</t>
  </si>
  <si>
    <t>247,53</t>
  </si>
  <si>
    <t>RECOMPOSIÇÃO DE BASE E OU SUB-BASE PARA REMENDO PROFUNDO DE SOLO BRITA (50/50) COM CIMENTO (TEOR DE 6%) - INCLUSO RETIRADA E COLOCAÇÃO DO MATERIAL. AF_12/2020</t>
  </si>
  <si>
    <t>280,07</t>
  </si>
  <si>
    <t>RECOMPOSIÇÃO DE BASE E OU SUB-BASE PARA REMENDO PROFUNDO DE SOLO BRITA (50/50) COM CIMENTO (TEOR DE 8%) - INCLUSO RETIRADA E COLOCAÇÃO DO MATERIAL. AF_12/2020</t>
  </si>
  <si>
    <t>312,18</t>
  </si>
  <si>
    <t>RECOMPOSIÇÃO DE BASE E OU SUB-BASE PARA REMENDO PROFUNDO DE BRITA GRADUADA SIMPLES - INCLUSO RETIRADA E COLOCAÇÃO DO MATERIAL. AF_12/2020</t>
  </si>
  <si>
    <t>274,77</t>
  </si>
  <si>
    <t>RECOMPOSIÇÃO DE BASE E OU SUB-BASE PARA FECHAMENTO DE VALAS DE SOLOS DE COMPORTAMENTO LATERÍTICO (ARENOSO) - INCLUSO RETIRADA E COLOCAÇÃO DO MATERIAL. AF_12/2020</t>
  </si>
  <si>
    <t>25,10</t>
  </si>
  <si>
    <t>RECOMPOSIÇÃO DE BASE E OU SUB-BASE PARA FECHAMENTO DE VALAS DE SOLO MELHORADO COM CIMENTO (TEOR DE 2%) - INCLUSO RETIRADA E COLOCAÇÃO DO MATERIAL. AF_12/2020</t>
  </si>
  <si>
    <t>62,67</t>
  </si>
  <si>
    <t>RECOMPOSIÇÃO DE BASE E OU SUB-BASE PARA FECHAMENTO DE VALAS DE SOLO MELHORADO COM CIMENTO (TEOR DE 4%) - INCLUSO RETIRADA E COLOCAÇÃO DO MATERIAL. AF_12/2020</t>
  </si>
  <si>
    <t>97,65</t>
  </si>
  <si>
    <t>RECOMPOSIÇÃO DE BASE E OU SUB-BASE PARA FECHAMENTO DE VALAS DE SOLO COM CIMENTO (TEOR DE 6%) - INCLUSO RETIRADA E COLOCAÇÃO DO MATERIAL. AF_12/2020</t>
  </si>
  <si>
    <t>131,69</t>
  </si>
  <si>
    <t>RECOMPOSIÇÃO DE BASE E OU SUB-BASE PARA FECHAMENTO DE VALAS DE SOLO COM CIMENTO (TEOR DE 8%) - INCLUSO RETIRADA E COLOCAÇÃO DO MATERIAL. AF_12/2020</t>
  </si>
  <si>
    <t>212,03</t>
  </si>
  <si>
    <t>RECOMPOSIÇÃO DE BASE E OU SUB-BASE PARA FECHAMENTO DE VALAS DE SOLO BRITA (40/60) - INCLUSO RETIRADA E COLOCAÇÃO DO MATERIAL. AF_12/2020</t>
  </si>
  <si>
    <t>114,51</t>
  </si>
  <si>
    <t>RECOMPOSIÇÃO DE BASE E OU SUB-BASE PARA FECHAMENTO DE VALAS DE SOLO BRITA (50/50) - INCLUSO RETIRADA E COLOCAÇÃO DO MATERIAL. AF_12/2020</t>
  </si>
  <si>
    <t>99,61</t>
  </si>
  <si>
    <t>RECOMPOSIÇÃO DE BASE E OU SUB-BASE PARA FECHAMENTO DE VALAS DE SOLO BRITA (40/60) COM CIMENTO (TEOR DE 4%) - INCLUSO RETIRADA E COLOCAÇÃO DO MATERIAL. AF_12/2020</t>
  </si>
  <si>
    <t>183,48</t>
  </si>
  <si>
    <t>RECOMPOSIÇÃO DE BASE E OU SUB-BASE PARA FECHAMENTO DE VALAS DE SOLO BRITA (40/60) COM CIMENTO (TEOR DE 6%) - INCLUSO RETIRADA E COLOCAÇÃO DO MATERIAL. AF_12/2020</t>
  </si>
  <si>
    <t>215,73</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</si>
  <si>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</si>
  <si>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</si>
  <si>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169,18</t>
  </si>
  <si>
    <t>RECOMPOSIÇÃO DE BASE E OU SUB-BASE PARA FECHAMENTO DE VALAS DE SOLO BRITA (50/50) COM CIMENTO (TEOR DE 6%) - INCLUSO RETIRADA E COLOCAÇÃO DO MATERIAL. AF_12/2020</t>
  </si>
  <si>
    <t>201,72</t>
  </si>
  <si>
    <t>RECOMPOSIÇÃO DE BASE E OU SUB-BASE PARA FECHAMENTO DE VALAS DE SOLO BRITA (50/50) COM CIMENTO (TEOR DE 8%) - INCLUSO RETIRADA E COLOCAÇÃO DO MATERIAL. AF_12/2020</t>
  </si>
  <si>
    <t>233,83</t>
  </si>
  <si>
    <t>RECOMPOSIÇÃO DE BASE E OU SUB-BASE PARA FECHAMENTO DE VALAS DE BRITA GRADUADA SIMPLES - INCLUSO RETIRADA E COLOCAÇÃO DO MATERIAL. AF_12/2020</t>
  </si>
  <si>
    <t>196,42</t>
  </si>
  <si>
    <t>REASSENTAMENTO DE PARALELEPÍPEDOS, REJUNTAMENTO COM PÓ DE PEDRA, COM REAPROVEITAMENTO DOS PARALELEPÍPEDOS - INCLUSO RETIRADA E COLOCAÇÃO DO MATERIAL. AF_12/2020</t>
  </si>
  <si>
    <t>52,12</t>
  </si>
  <si>
    <t>REASSENTAMENTO DE PARALELEPÍPEDOS, REJUNTAMENTO COM ARGAMASSA, COM REAPROVEITAMENTO DOS PARALELEPÍPEDOS - INCLUSO RETIRADA E COLOCAÇÃO DO MATERIAL. AF_12/2020</t>
  </si>
  <si>
    <t>65,51</t>
  </si>
  <si>
    <t>REASSENTAMENTO DE PEDRAS POLIÉDRICAS, REJUNTAMENTO COM PÓ DE PEDRA, COM REAPROVEITAMENTO DAS PEDRAS POLIÉDRICAS - INCLUSO RETIRADA E COLOCAÇÃO DO MATERIAL.  AF_12/2020</t>
  </si>
  <si>
    <t>47,43</t>
  </si>
  <si>
    <t>REASSENTAMENTO DE PEDRAS POLIÉDRICAS, REJUNTAMENTO COM ARGAMASSA, COM REAPROVEITAMENTO DAS PEDRAS POLIÉDRICAS - INCLUSO RETIRADA E COLOCAÇÃO DO MATERIAL. AF_12/2020</t>
  </si>
  <si>
    <t>71,50</t>
  </si>
  <si>
    <t>REASSENTAMENTO DE BLOCOS PISOGRAMA PARA PISO INTERTRAVADO, COM REAPROVEITAMENTO DOS BLOCOS PISOGRAMA - INCLUSO RETIRADA E COLOCAÇÃO DO MATERIAL. AF_12/2020</t>
  </si>
  <si>
    <t>21,01</t>
  </si>
  <si>
    <t>REASSENTAMENTO DE BLOCOS SEXTAVADO PARA PISO INTERTRAVADO, ESPESSURA DE 6 CM, EM CALÇADA, COM REAPROVEITAMENTO DOS BLOCOS SEXTAVADOS - INCLUSO RETIRADA E COLOCAÇÃO DO MATERIAL. AF_12/2020</t>
  </si>
  <si>
    <t>26,15</t>
  </si>
  <si>
    <t>REASSENTAMENTO DE BLOCOS SEXTAVADO PARA PISO INTERTRAVADO, ESPESSURA DE 6 CM, EM VIA/ESTACIONAMENTO, COM REAPROVEITAMENTO DOS BLOCOS SEXTAVADO - INCLUSO RETIRADA E COLOCAÇÃO DO MATERIAL. AF_12/2020</t>
  </si>
  <si>
    <t>21,46</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</si>
  <si>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</si>
  <si>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</si>
  <si>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</si>
  <si>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</si>
  <si>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27,65</t>
  </si>
  <si>
    <t>REASSENTAMENTO DE BLOCOS RETANGULAR PARA PISO INTERTRAVADO, ESPESSURA DE 6 CM, EM VIA/ESTACIONAMENTO, COM REAPROVEITAMENTO DOS BLOCOS RETANGULAR - INCLUSO RETIRADA E COLOCAÇÃO DO MATERIAL. AF_12/2020</t>
  </si>
  <si>
    <t>21,76</t>
  </si>
  <si>
    <t>REASSENTAMENTO DE BLOCOS RETANGULAR PARA PISO INTERTRAVADO, ESPESSURA DE 8 CM, EM VIA/ESTACIONAMENTO, COM REAPROVEITAMENTO DOS BLOCOS RETANGULAR - INCLUSO RETIRADA E COLOCAÇÃO DO MATERIAL. AF_12/2020</t>
  </si>
  <si>
    <t>25,22</t>
  </si>
  <si>
    <t>REASSENTAMENTO DE BLOCOS RETANGULAR PARA PISO INTERTRAVADO, ESPESSURA DE 10 CM, EM VIA/ESTACIONAMENTO, COM REAPROVEITAMENTO DOS BLOCOS RETANGULAR - INCLUSO RETIRADA E COLOCAÇÃO DO MATERIAL. AF_12/2020</t>
  </si>
  <si>
    <t>28,68</t>
  </si>
  <si>
    <t>REASSENTAMENTO DE BLOCOS 16 FACES PARA PISO INTERTRAVADO, ESPESSURA DE 4  CM, EM CALÇADA, COM REAPROVEITAMENTO DOS BLOCOS 16 FACES - INCLUSO RETIRADA E COLOCAÇÃO DO MATERIAL. AF_12/2020</t>
  </si>
  <si>
    <t>25,57</t>
  </si>
  <si>
    <t>REASSENTAMENTO DE BLOCOS 16 FACES PARA PISO INTERTRAVADO, ESPESSURA DE 6 CM, EM CALÇADA, COM REAPROVEITAMENTO DOS BLOCOS 16 FACES - INCLUSO RETIRADA E COLOCAÇÃO DO MATERIAL. AF_12/2020</t>
  </si>
  <si>
    <t>29,03</t>
  </si>
  <si>
    <t>REASSENTAMENTO DE BLOCOS 16 FACES PARA PISO INTERTRAVADO, ESPESSURA DE 6 CM, EM VIA/ESTACIONAMENTO, COM REAPROVEITAMENTO DOS BLOCOS 16 FACES - INCLUSO RETIRADA E COLOCAÇÃO DO MATERIAL. AF_12/2020</t>
  </si>
  <si>
    <t>23,16</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</si>
  <si>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</si>
  <si>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</si>
  <si>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30,08</t>
  </si>
  <si>
    <t>RECOMPOSIÇÃO DE REVESTIMENTO EM CONCRETO ASFÁLTICO (AQUISIÇÃO EM USINA), PARA O FECHAMENTO DE VALAS - INCLUSO DEMOLIÇÃO DO PAVIMENTO. AF_12/2020</t>
  </si>
  <si>
    <t>2.029,09</t>
  </si>
  <si>
    <t>RECOMPOSIÇÃO DE PAVIMENTO EM PISO INTERTRAVADO, COM REAPROVEITAMENTO DOS BLOCOS INTERTRAVADOS, PARA FECHAMENTO DE VALAS - INCLUSO RETIRADA E COLOCAÇÃO DO MATERIAL. AF_12/2020</t>
  </si>
  <si>
    <t>45,36</t>
  </si>
  <si>
    <t>REGULARIZAÇÃO E COMPACTAÇÃO DE SUBLEITO DE SOLO  PREDOMINANTEMENTE ARGILOSO. AF_11/2019</t>
  </si>
  <si>
    <t>2,38</t>
  </si>
  <si>
    <t>REGULARIZAÇÃO E COMPACTAÇÃO DE SUBLEITO DE SOLO PREDOMINANTEMENTE ARENOSO. AF_11/2019</t>
  </si>
  <si>
    <t>1,13</t>
  </si>
  <si>
    <t>EXECUÇÃO E COMPACTAÇÃO DE BASE E OU SUB BASE PARA PAVIMENTAÇÃO DE SOLOS DE COMPORTAMENTO LATERÍTICO (ARENOSO) - EXCLUSIVE SOLO, ESCAVAÇÃO, CARGA E TRANSPORTE. AF_11/2019</t>
  </si>
  <si>
    <t>11,35</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</si>
  <si>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</si>
  <si>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</si>
  <si>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86,63</t>
  </si>
  <si>
    <t>EXECUÇÃO E COMPACTAÇÃO DE BASE E OU SUB BASE PARA PAVIMENTAÇÃO DE SOLO (PREDOMINANTEMENTE ARENOSO) COM CIMENTO (TEOR DE 6%) - EXCLUSIVE SOLO, ESCAVAÇÃO, CARGA E TRANSPORTE. AF_11/2019</t>
  </si>
  <si>
    <t>121,47</t>
  </si>
  <si>
    <t>EXECUÇÃO E COMPACTAÇÃO DE BASE E OU SUB BASE PARA PAVIMENTAÇÃO DE SOLO (PREDOMINANTEMENTE ARENOSO) COM CIMENTO (TEOR DE 8%) - EXCLUSIVE SOLO, ESCAVAÇÃO, CARGA E TRANSPORTE. AF_11/2019</t>
  </si>
  <si>
    <t>155,06</t>
  </si>
  <si>
    <t>EXECUÇÃO E COMPACTAÇÃO DE BASE E OU SUB BASE PARA PAVIMENTAÇÃO DE BRITA GRADUADA SIMPLES - EXCLUSIVE CARGA E TRANSPORTE. AF_11/2019</t>
  </si>
  <si>
    <t>183,96</t>
  </si>
  <si>
    <t>EXECUÇÃO E COMPACTAÇÃO DE BASE E OU SUB BASE PARA PAVIMENTAÇÃO DE BRITA GRADUADA SIMPLES TRATADA COM CIMENTO - EXCLUSIVE CARGA E TRANSPORTE. AF_11/2019</t>
  </si>
  <si>
    <t>250,80</t>
  </si>
  <si>
    <t>EXECUÇÃO E COMPACTAÇÃO DE BASE E OU SUB BASE PARA PAVIMENTAÇÃO DE CONCRETO COMPACTADO COM ROLO - EXCLUSIVE CARGA E TRANSPORTE. AF_11/2019</t>
  </si>
  <si>
    <t>339,04</t>
  </si>
  <si>
    <t>EXECUÇÃO E COMPACTAÇÃO DE BASE E OU SUB BASE PARA PAVIMENTAÇÃO DE PEDRA RACHÃO  - EXCLUSIVE CARGA E TRANSPORTE. AF_11/2019</t>
  </si>
  <si>
    <t>126,20</t>
  </si>
  <si>
    <t>EXECUÇÃO E COMPACTAÇÃO DE BASE E OU SUB BASE PARA PAVIMENTAÇÃO DE MACADAME SECO - EXCLUSIVE CARGA E TRANSPORTE. AF_11/2019</t>
  </si>
  <si>
    <t>163,85</t>
  </si>
  <si>
    <t>EXECUÇÃO E COMPACTAÇÃO DE BASE E OU SUB-BASE PARA PAVIMENTAÇÃO DE SOLO (PREDOMINANTEMENTE ARENOSO) BRITA - 40/60 - EXCLUSIVE SOLO, ESCAVAÇÃO, CARGA E TRANSPORTE. AF_11/2019</t>
  </si>
  <si>
    <t>110,80</t>
  </si>
  <si>
    <t>EXECUÇÃO E COMPACTAÇÃO DE BASE E OU SUB-BASE PARA PAVIMENTAÇÃO DE SOLO (PREDOMINANTEMENTE ARENOSO) BRITA - 50/50 - EXCLUSIVE SOLO, ESCAVAÇÃO, CARGA E TRANSPORTE. AF_11/2019</t>
  </si>
  <si>
    <t>95,96</t>
  </si>
  <si>
    <t>EXECUÇÃO E COMPACTAÇÃO DE BASE E OU SUB-BASE PARA PAVIMENTAÇÃO DE SOLO (PREDOMINANTEMENTE ARENOSO) BRITA - 40/60 COM CIMENTO (TEOR DE 4%) - EXCLUSIVE SOLO, ESCAVAÇÃO, CARGA E TRANSPORTE. AF_11/2019</t>
  </si>
  <si>
    <t>179,78</t>
  </si>
  <si>
    <t>EXECUÇÃO E COMPACTAÇÃO DE BASE E OU SUB-BASE PARA PAVIMENTAÇÃO DE SOLO (PREDOMINANTEMENTE ARENOSO) BRITA - 40/60 COM CIMENTO (TEOR DE 6%) - EXCLUSIVE SOLO, ESCAVAÇÃO, CARGA E TRANSPORTE. AF_11/2019</t>
  </si>
  <si>
    <t>212,08</t>
  </si>
  <si>
    <t>EXECUÇÃO E COMPACTAÇÃO DE BASE E OU SUB-BASE PARA PAVIMENTAÇÃO DE SOLO (PREDOMINANTEMENTE ARENOSO) BRITA - 40/60 COM CIMENTO (TEOR DE 8%) - EXCLUSIVE SOLO, ESCAVAÇÃO, CARGA E TRANSPORTE. AF_11/2019</t>
  </si>
  <si>
    <t>243,83</t>
  </si>
  <si>
    <t>EXECUÇÃO E COMPACTAÇÃO DE BASE E OU SUB-BASE PARA PAVIMENTAÇÃO DE SOLO (PREDOMINANTEMENTE ARENOSO) BRITA - 50/50 COM CIMENTO (TEOR DE 4%)  - EXCLUSIVE SOLO, ESCAVAÇÃO, CARGA E TRANSPORTE. AF_11/2019</t>
  </si>
  <si>
    <t>165,48</t>
  </si>
  <si>
    <t>EXECUÇÃO E COMPACTAÇÃO DE BASE E OU SUB-BASE PARA PAVIMENTAÇÃO DE SOLO (PREDOMINANTEMENTE ARENOSO) BRITA - 50/50 COM CIMENTO (TEOR DE 6%) - EXCLUSIVE SOLO, ESCAVAÇÃO, CARGA E TRANSPORTE. AF_11/2019</t>
  </si>
  <si>
    <t>200,24</t>
  </si>
  <si>
    <t>EXECUÇÃO E COMPACTAÇÃO DE BASE E OU SUB-BASE PARA PAVIMENTAÇÃO DE SOLO (PREDOMINANTEMENTE ARENOSO) BRITA - 50/50 COM CIMENTO (TEOR DE 8%) - EXCLUSIVE SOLO, ESCAVAÇÃO, CARGA E TRANSPORTE. AF_11/2019</t>
  </si>
  <si>
    <t>230,18</t>
  </si>
  <si>
    <t>EXECUÇÃO E COMPACTAÇÃO DE BASE E OU SUB-BASE PARA PAVIMENTAÇÃO DE SOLO (PREDOMINANTEMENTE ARGILOSO) BRITA - 40/60 - EXCLUSIVE SOLO, ESCAVAÇÃO, CARGA E TRANSPORTE. AF_11/2019</t>
  </si>
  <si>
    <t>115,96</t>
  </si>
  <si>
    <t>EXECUÇÃO E COMPACTAÇÃO DE BASE E OU SUB-BASE PARA PAVIMENTAÇÃO DE SOLO (PREDOMINANTEMENTE ARGILOSO) BRITA - 50/50 - EXCLUSIVE SOLO, ESCAVAÇÃO, CARGA E TRANSPORTE. AF_11/2019</t>
  </si>
  <si>
    <t>101,12</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</si>
  <si>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</si>
  <si>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</si>
  <si>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</si>
  <si>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26,52</t>
  </si>
  <si>
    <t>EXECUÇÃO E COMPACTAÇÃO DE BASE E OU SUB BASE PARA PAVIMENTAÇÃO DE SOLO ESTABILIZADO GRANULOMETRICAMENTE SEM MISTURA DE SOLOS - EXCLUSIVE SOLO, ESCAVAÇÃO, CARGA E TRANSPORTE. AF_11/2019</t>
  </si>
  <si>
    <t>41,28</t>
  </si>
  <si>
    <t>EXECUÇÃO DE PAVIMENTO EM PISO INTERTRAVADO, COM BLOCO PISOGRAMA DE 35 X 15 CM, ESPESSURA 6 CM. AF_10/2022</t>
  </si>
  <si>
    <t>EXECUÇÃO DE PAVIMENTO EM PISO INTERTRAVADO, COM BLOCO PISOGRAMA DE 35 X 15 CM, ESPESSURA 8 CM. AF_10/2022</t>
  </si>
  <si>
    <t>123,42</t>
  </si>
  <si>
    <t>EXECUÇÃO DE PAVIMENTO EM PISO INTERTRAVADO, COM BLOCO SEXTAVADO DE 25 X 25 CM, ESPESSURA 6 CM. AF_10/2022</t>
  </si>
  <si>
    <t>EXECUÇÃO DE PAVIMENTO EM PISO INTERTRAVADO, COM BLOCO SEXTAVADO DE 25 X 25 CM, ESPESSURA 8 CM. AF_10/2022</t>
  </si>
  <si>
    <t>73,00</t>
  </si>
  <si>
    <t>EXECUÇÃO DE PAVIMENTO EM PISO INTERTRAVADO, COM BLOCO SEXTAVADO DE 25 X 25 CM, ESPESSURA 10 CM. AF_10/2022</t>
  </si>
  <si>
    <t>87,40</t>
  </si>
  <si>
    <t>EXECUÇÃO DE PASSEIO EM PISO INTERTRAVADO, COM BLOCO RETANGULAR COR NATURAL DE 20 X 10 CM, ESPESSURA 6 CM. AF_10/2022</t>
  </si>
  <si>
    <t>69,75</t>
  </si>
  <si>
    <t>EXECUÇÃO DE PAVIMENTO EM PISO INTERTRAVADO, COM BLOCO RETANGULAR COR NATURAL DE 20 X 10 CM, ESPESSURA 6 CM. AF_10/2022</t>
  </si>
  <si>
    <t>61,78</t>
  </si>
  <si>
    <t>EXECUÇÃO DE PAVIMENTO EM PISO INTERTRAVADO, COM BLOCO RETANGULAR COR NATURAL DE 20 X 10 CM, ESPESSURA 8 CM. AF_10/2022</t>
  </si>
  <si>
    <t>EXECUÇÃO DE PAVIMENTO EM PISO INTERTRAVADO, COM BLOCO RETANGULAR DE 20 X 10 CM, ESPESSURA 10 CM. AF_10/2022</t>
  </si>
  <si>
    <t>89,74</t>
  </si>
  <si>
    <t>EXECUÇÃO DE PASSEIO EM PISO INTERTRAVADO, COM BLOCO 16 FACES DE 22 X 11 CM, ESPESSURA 6 CM. AF_10/2022</t>
  </si>
  <si>
    <t>EXECUÇÃO DE PAVIMENTO EM PISO INTERTRAVADO, COM BLOCO 16 FACES DE 22 X 11 CM, ESPESSURA 6 CM. AF_10/2022</t>
  </si>
  <si>
    <t>59,89</t>
  </si>
  <si>
    <t>EXECUÇÃO DE PAVIMENTO EM PISO INTERTRAVADO, COM BLOCO 16 FACES DE 22 X 11 CM, ESPESSURA 8 CM. AF_10/2022</t>
  </si>
  <si>
    <t>74,76</t>
  </si>
  <si>
    <t>EXECUÇÃO DE PAVIMENTO EM PISO INTERTRAVADO, COM BLOCO 16 FACES DE 22 X 11 CM, ESPESSURA 10 CM. AF_10/2022</t>
  </si>
  <si>
    <t>89,41</t>
  </si>
  <si>
    <t>EXECUÇÃO DE PASSEIO EM PISO INTERTRAVADO, COM BLOCO RETANGULAR COLORIDO DE 20 X 10 CM, ESPESSURA 6 CM. AF_10/2022</t>
  </si>
  <si>
    <t>77,50</t>
  </si>
  <si>
    <t>EXECUÇÃO DE PAVIMENTO EM PISO INTERTRAVADO, COM BLOCO RETANGULAR COLORIDO DE 20 X 10 CM, ESPESSURA 6 CM. AF_10/2022</t>
  </si>
  <si>
    <t>EXECUÇÃO DE PAVIMENTO EM PISO INTERTRAVADO, COM BLOCO RETANGULAR COLORIDO DE 20 X 10 CM, ESPESSURA 8 CM. AF_10/2022</t>
  </si>
  <si>
    <t>82,68</t>
  </si>
  <si>
    <t>EXECUÇÃO DE PAVIMENTO DE CONCRETO SIMPLES (PCS), FCK = 40 MPA, ESPESSURA DE 15,0 CM. AF_04/2022</t>
  </si>
  <si>
    <t>142,40</t>
  </si>
  <si>
    <t>EXECUÇÃO DE PAVIMENTO DE CONCRETO SIMPLES (PCS), FCK = 40 MPA, ESPESSURA DE 17,5 CM. AF_04/2022</t>
  </si>
  <si>
    <t>161,70</t>
  </si>
  <si>
    <t>EXECUÇÃO DE PAVIMENTO DE CONCRETO SIMPLES (PCS), FCK = 40 MPA, ESPESSURA DE 20,0 CM. AF_04/2022</t>
  </si>
  <si>
    <t>179,77</t>
  </si>
  <si>
    <t>EXECUÇÃO DE PAVIMENTO DE CONCRETO SIMPLES (PCS), FCK = 40 MPA, ESPESSURA DE 22,5 CM. AF_04/2022</t>
  </si>
  <si>
    <t>205,66</t>
  </si>
  <si>
    <t>EXECUÇÃO DE PAVIMENTO DE CONCRETO SIMPLES (PCS), FCK = 40 MPA, ESPESSURA DE 25,0 CM. AF_04/2022</t>
  </si>
  <si>
    <t>234,15</t>
  </si>
  <si>
    <t>EXECUÇÃO DE PAVIMENTO DE CONCRETO SIMPLES (PCS), FCK = 40 MPA, ESPESSURA DE 27,5 CM. AF_04/2022</t>
  </si>
  <si>
    <t>258,57</t>
  </si>
  <si>
    <t>EXECUÇÃO DE PAVIMENTO DE CONCRETO ARMADO (PCA), FCK = 30 MPA, ESPESSURA DE 15,0 CM. AF_04/2022</t>
  </si>
  <si>
    <t>296,45</t>
  </si>
  <si>
    <t>EXECUÇÃO DE PAVIMENTO DE CONCRETO ARMADO (PCA), FCK = 30 MPA, ESPESSURA DE 17,5 CM. AF_04/2022</t>
  </si>
  <si>
    <t>255,57</t>
  </si>
  <si>
    <t>APLICAÇÃO DE LONA PLÁSTICA PARA EXECUÇÃO DE PAVIMENTOS DE CONCRETO. AF_04/2022</t>
  </si>
  <si>
    <t>2,55</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</si>
  <si>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</si>
  <si>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</si>
  <si>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</si>
  <si>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23,49</t>
  </si>
  <si>
    <t>BARRAS DE TRANSFERÊNCIA, AÇO CA-25 DE 20,0 MM, PARA EXECUÇÃO DE PAVIMENTO DE CONCRETO  FORNECIMENTO E INSTALAÇÃO. AF_04/2022</t>
  </si>
  <si>
    <t>BARRAS DE TRANSFERÊNCIA, AÇO CA-25 DE 25,0 MM, PARA EXECUÇÃO DE PAVIMENTO DE CONCRETO  FORNECIMENTO E INSTALAÇÃO. AF_04/2022</t>
  </si>
  <si>
    <t>17,21</t>
  </si>
  <si>
    <t>BARRAS DE TRANSFERÊNCIA, AÇO CA-25 DE 32,0 MM, PARA EXECUÇÃO DE PAVIMENTO DE CONCRETO  FORNECIMENTO E INSTALAÇÃO. AF_04/2022</t>
  </si>
  <si>
    <t>BARRAS DE LIGAÇÃO, AÇO CA-50 DE 10 MM, PARA EXECUÇÃO DE PAVIMENTO DE CONCRETO  FORNECIMENTO E INSTALAÇÃO. AF_04/2022</t>
  </si>
  <si>
    <t>9,96</t>
  </si>
  <si>
    <t>EXECUÇÃO DE PAVIMENTO EM PARALELEPÍPEDOS, REJUNTAMENTO COM PÓ DE PEDRA. AF_05/2020</t>
  </si>
  <si>
    <t>165,91</t>
  </si>
  <si>
    <t>EXECUÇÃO DE PAVIMENTO EM PARALELEPÍPEDOS, REJUNTAMENTO COM ARGAMASSA TRAÇO 1:3 (CIMENTO E AREIA). AF_05/2020</t>
  </si>
  <si>
    <t>179,35</t>
  </si>
  <si>
    <t>EXECUÇÃO DE PAVIMENTO EM PEDRAS POLIÉDRICAS, REJUNTAMENTO COM PÓ DE PEDRA. AF_05/2020</t>
  </si>
  <si>
    <t>44,92</t>
  </si>
  <si>
    <t>EXECUÇÃO DE PAVIMENTO EM PEDRAS POLIÉDRICAS, REJUNTAMENTO COM ARGAMASSA TRAÇO 1:3 (CIMENTO E AREIA). AF_05/2020</t>
  </si>
  <si>
    <t>EXECUÇÃO DE PAVIMENTO DE CONCRETO SIMPLES (PCS), FCK = 35 MPA, ESPESSURA DE 15,0 CM. AF_04/2022</t>
  </si>
  <si>
    <t>138,26</t>
  </si>
  <si>
    <t>EXECUÇÃO DE PAVIMENTO DE CONCRETO SIMPLES (PCS), FCK = 35 MPA, ESPESSURA DE 16,0 CM. AF_04/2022</t>
  </si>
  <si>
    <t>146,38</t>
  </si>
  <si>
    <t>EXECUÇÃO DE PAVIMENTO DE CONCRETO SIMPLES (PCS), FCK = 40 MPA, ESPESSURA DE 16,0 CM. AF_04/2022</t>
  </si>
  <si>
    <t>172,66</t>
  </si>
  <si>
    <t>EXECUÇÃO DE PAVIMENTO DE CONCRETO SIMPLES (PCS), FCK = 35 MPA, ESPESSURA DE 17,5 CM. AF_04/2022</t>
  </si>
  <si>
    <t>154,44</t>
  </si>
  <si>
    <t>EXECUÇÃO PAVIMENTO DE CONCRETO SIMPLES (PCS), FCK = 35 MPA, ESPESSURA DE 20,0 CM. AF_04/2022</t>
  </si>
  <si>
    <t>174,25</t>
  </si>
  <si>
    <t>EXECUÇÃO PAVIMENTO DE CONCRETO SIMPLES (PCS), FCK = 35 MPA, ESPESSURA DE 22,5 CM. AF_04/2022</t>
  </si>
  <si>
    <t>199,45</t>
  </si>
  <si>
    <t>EXECUÇÃO DE PAVIMENTO DE CONCRETO SIMPLES (PCS), FCK = 35 MPA, ESPESSURA DE 25,0 CM. AF_04/2022</t>
  </si>
  <si>
    <t>227,25</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</si>
  <si>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</si>
  <si>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</si>
  <si>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</si>
  <si>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159,81</t>
  </si>
  <si>
    <t>EXECUÇÃO DE PISO INDUSTRIAL DE CONCRETO ARMADO, FCK = 20 MPA, ESPESSURA DE 15,0 CM. AF_04/2022</t>
  </si>
  <si>
    <t>175,27</t>
  </si>
  <si>
    <t>EXECUÇÃO DE PISO INDUSTRIAL DE CONCRETO ARMADO, FCK = 20 MPA, ESPESSURA DE 18,0 CM. AF_04/2022</t>
  </si>
  <si>
    <t>200,05</t>
  </si>
  <si>
    <t>EXECUÇÃO DE PISO INDUSTRIAL DE CONCRETO ARMADO, FCK = 20 MPA, ESPESSURA DE 20,0 CM. AF_04/2022</t>
  </si>
  <si>
    <t>231,99</t>
  </si>
  <si>
    <t>EXECUÇÃO DE PISO INDUSTRIAL DE CONCRETO ARMADO, FCK = 20 MPA, ESPESSURA DE 22,0 CM. AF_04/2022</t>
  </si>
  <si>
    <t>245,32</t>
  </si>
  <si>
    <t>EXECUÇÃO DE PASSEIO EM PISO INTERTRAVADO, COM BLOCO RAQUETE  22 X 13,5 CM, ESPESSURA 6 CM. AF_10/2022</t>
  </si>
  <si>
    <t>EXECUÇÃO DE PAVIMENTO EM PISO INTERTRAVADO, COM BLOCO RAQUETE  22 X 13,5 CM, ESPESSURA 6 CM. AF_10/2022</t>
  </si>
  <si>
    <t>64,32</t>
  </si>
  <si>
    <t>FORNECIMENTO E INSTALAÇÃO DE PLACA DE OBRA COM CHAPA GALVANIZADA E ESTRUTURA DE MADEIRA. AF_03/2022_PS</t>
  </si>
  <si>
    <t>303,83</t>
  </si>
  <si>
    <t>FORNECIMENTO E INSTALAÇÃO DE SUPORTE DE MADEIRA  PARA PLACAS DE SINALIZAÇÃO, EM SOLO, COM H= DE 2,5 M E SEÇÃO DE 7,5 X 7,5 CM. AF_03/2022</t>
  </si>
  <si>
    <t>104,35</t>
  </si>
  <si>
    <t>FORNECIMENTO E INSTALAÇÃO DE SUPORTE DE MADEIRA PARA PLACAS DE SINALIZAÇÃO, EM SOLO, COM H= DE 2,0 M E SEÇÃO DE 7,5 X 7,5 CM. AF_03/2022</t>
  </si>
  <si>
    <t>93,16</t>
  </si>
  <si>
    <t>FORNECIMENTO E INSTALAÇÃO DE SUPORTE DE MADEIRA PARA PLACAS DE SINALIZAÇÃO EM CONCRETO, COM H= DE 2,5 M E SEÇÃO DE 7,5 X 7,5 CM. AF_03/2022</t>
  </si>
  <si>
    <t>127,68</t>
  </si>
  <si>
    <t>FORNECIMENTO E INSTALAÇÃO DE SUPORTE DE MADEIRA PARA PLACAS DE SINALIZAÇÃO, EM BASE DE CONCRETO, COM H= DE 2,0 M E SEÇÃO DE 7,5 X 7,5 CM. AF_03/2022</t>
  </si>
  <si>
    <t>116,49</t>
  </si>
  <si>
    <t>EXECUÇÃO DE PAVIMENTO COM APLICAÇÃO DE CONCRETO ASFÁLTICO, CAMADA DE ROLAMENTO - EXCLUSIVE CARGA E TRANSPORTE. AF_11/2019</t>
  </si>
  <si>
    <t>1.657,93</t>
  </si>
  <si>
    <t>EXECUÇÃO DE PAVIMENTO COM APLICAÇÃO DE CONCRETO ASFÁLTICO, CAMADA DE BINDER - EXCLUSIVE CARGA E TRANSPORTE. AF_11/2019</t>
  </si>
  <si>
    <t>1.435,65</t>
  </si>
  <si>
    <t>FRESAGEM DE PAVIMENTO ASFÁLTICO (PROFUNDIDADE ATÉ 5,0 CM) - EXCLUSIVE TRANSPORTE. AF_11/2019</t>
  </si>
  <si>
    <t>7,49</t>
  </si>
  <si>
    <t>USINAGEM DE BRITA GRADUADA SIMPLES. AF_03/2020</t>
  </si>
  <si>
    <t>171,32</t>
  </si>
  <si>
    <t>USINAGEM DE BRITA GRADUADA TRATADA COM CIMENTO. AF_03/2020</t>
  </si>
  <si>
    <t>236,44</t>
  </si>
  <si>
    <t>USINAGEM DE CONCRETO PARA COMPACTAÇÃO COM ROLO. AF_03/2020</t>
  </si>
  <si>
    <t>326,40</t>
  </si>
  <si>
    <t>APLICAÇÃO MANUAL DE FUNDO SELADOR ACRÍLICO EM PANOS COM PRESENÇA DE VÃOS DE EDIFÍCIOS DE MÚLTIPLOS PAVIMENTOS. AF_06/2014</t>
  </si>
  <si>
    <t>3,18</t>
  </si>
  <si>
    <t>APLICAÇÃO MANUAL DE FUNDO SELADOR ACRÍLICO EM PANOS CEGOS DE FACHADA (SEM PRESENÇA DE VÃOS) DE EDIFÍCIOS DE MÚLTIPLOS PAVIMENTOS. AF_06/2014</t>
  </si>
  <si>
    <t>2,51</t>
  </si>
  <si>
    <t>APLICAÇÃO MANUAL DE FUNDO SELADOR ACRÍLICO EM SUPERFÍCIES EXTERNAS DE SACADA DE EDIFÍCIOS DE MÚLTIPLOS PAVIMENTOS. AF_06/2014</t>
  </si>
  <si>
    <t>4,53</t>
  </si>
  <si>
    <t>APLICAÇÃO MANUAL DE FUNDO SELADOR ACRÍLICO EM SUPERFÍCIES INTERNAS DA SACADA DE EDIFÍCIOS DE MÚLTIPLOS PAVIMENTOS. AF_06/2014</t>
  </si>
  <si>
    <t>4,95</t>
  </si>
  <si>
    <t>APLICAÇÃO MANUAL DE FUNDO SELADOR ACRÍLICO EM PAREDES EXTERNAS DE CASAS. AF_06/2014</t>
  </si>
  <si>
    <t>3,39</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</si>
  <si>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</si>
  <si>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</si>
  <si>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</si>
  <si>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20,11</t>
  </si>
  <si>
    <t>APLICAÇÃO MANUAL DE PINTURA COM TINTA TEXTURIZADA ACRÍLICA EM SUPERFÍCIES INTERNAS DA SACADA DE EDIFÍCIOS DE MÚLTIPLOS PAVIMENTOS, UMA COR. AF_06/2014</t>
  </si>
  <si>
    <t>21,62</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</si>
  <si>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</si>
  <si>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</si>
  <si>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18,57</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</si>
  <si>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</si>
  <si>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</si>
  <si>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26,85</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</si>
  <si>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</si>
  <si>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</si>
  <si>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19,87</t>
  </si>
  <si>
    <t>APLICAÇÃO MANUAL DE PINTURA COM TINTA TEXTURIZADA ACRÍLICA EM MOLDURAS DE EPS, PRÉ-FABRICADOS, OU OUTROS. AF_06/2014</t>
  </si>
  <si>
    <t>FUNDO SELADOR ACRÍLICO, APLICAÇÃO MANUAL EM TETO, UMA DEMÃO. AF_04/2023</t>
  </si>
  <si>
    <t>4,76</t>
  </si>
  <si>
    <t>FUNDO SELADOR ACRÍLICO, APLICAÇÃO MANUAL EM PAREDE, UMA DEMÃO. AF_04/2023</t>
  </si>
  <si>
    <t>PINTURA LÁTEX ACRÍLICA PREMIUM, APLICAÇÃO MANUAL EM TETO, DUAS DEMÃOS. AF_04/2023</t>
  </si>
  <si>
    <t>12,47</t>
  </si>
  <si>
    <t>PINTURA LÁTEX ACRÍLICA PREMIUM, APLICAÇÃO MANUAL EM PAREDES, DUAS DEMÃOS. AF_04/2023</t>
  </si>
  <si>
    <t>10,45</t>
  </si>
  <si>
    <t>EMASSAMENTO COM MASSA LÁTEX, APLICAÇÃO EM TETO, UMA DEMÃO, LIXAMENTO MANUAL. AF_04/2023</t>
  </si>
  <si>
    <t>18,89</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</si>
  <si>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</si>
  <si>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</si>
  <si>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</si>
  <si>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16,80</t>
  </si>
  <si>
    <t>TEXTURA ACRÍLICA, APLICAÇÃO MANUAL EM PAREDE, UMA DEMÃO. AF_04/2023</t>
  </si>
  <si>
    <t>11,00</t>
  </si>
  <si>
    <t>TEXTURA ACRÍLICA, APLICAÇÃO MANUAL EM TETO, UMA DEMÃO. AF_04/2023</t>
  </si>
  <si>
    <t>12,91</t>
  </si>
  <si>
    <t>APLICAÇÃO MANUAL DE TINTA LÁTEX ACRÍLICA EM PANOS COM PRESENÇA DE VÃOS DE EDIFÍCIOS DE MÚLTIPLOS PAVIMENTOS, DUAS DEMÃOS. AF_11/2016</t>
  </si>
  <si>
    <t>13,93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</si>
  <si>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</si>
  <si>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</si>
  <si>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20,56</t>
  </si>
  <si>
    <t>APLICAÇÃO MANUAL DE TINTA LÁTEX ACRÍLICA EM SUPERFÍCIES INTERNAS DE SACADA DE EDIFÍCIOS DE MÚLTIPLOS PAVIMENTOS, DUAS DEMÃOS. AF_11/2016</t>
  </si>
  <si>
    <t>22,65</t>
  </si>
  <si>
    <t>APLICAÇÃO MANUAL DE TINTA LÁTEX ACRÍLICA EM PAREDE EXTERNAS DE CASAS, DUAS DEMÃOS. AF_11/2016</t>
  </si>
  <si>
    <t>14,99</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</si>
  <si>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</si>
  <si>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</si>
  <si>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</si>
  <si>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27,38</t>
  </si>
  <si>
    <t>APLICAÇÃO MANUAL DE MASSA ACRÍLICA EM SUPERFÍCIES INTERNAS DE SACADA DE EDIFÍCIOS DE MÚLTIPLOS PAVIMENTOS, UMA DEMÃO. AF_05/2017</t>
  </si>
  <si>
    <t>30,00</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</si>
  <si>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</si>
  <si>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</si>
  <si>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</si>
  <si>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</si>
  <si>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37,62</t>
  </si>
  <si>
    <t>APLICAÇÃO MANUAL DE MASSA ACRÍLICA EM SUPERFÍCIES INTERNAS DE SACADA DE EDIFÍCIOS DE MÚLTIPLOS PAVIMENTOS, DUAS DEMÃOS. AF_05/2017</t>
  </si>
  <si>
    <t>41,11</t>
  </si>
  <si>
    <t>APLICAÇÃO MANUAL DE MASSA ACRÍLICA EM PAREDES EXTERNAS DE CASAS, DUAS DEMÃOS. AF_05/2017</t>
  </si>
  <si>
    <t>28,40</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</si>
  <si>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</si>
  <si>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</si>
  <si>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</si>
  <si>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</si>
  <si>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</si>
  <si>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1,91</t>
  </si>
  <si>
    <t>LIXAMENTO DE MASSA PARA MADEIRA. AF_01/2021</t>
  </si>
  <si>
    <t>PINTURA FUNDO NIVELADOR ALQUÍDICO BRANCO EM MADEIRA. AF_01/2021</t>
  </si>
  <si>
    <t>27,84</t>
  </si>
  <si>
    <t>APLICAÇÃO MASSA ALQUÍDICA PARA MADEIRA, PARA PINTURA COM TINTA DE ACABAMENTO (PIGMENTADA). AF_01/2021</t>
  </si>
  <si>
    <t>APLICAÇÃO MASSA ACRÍLICA PARA MADEIRA, PARA PINTURA COM TINTA DE ACABAMENTO (PIGMENTADA). AF_01/2021</t>
  </si>
  <si>
    <t>18,27</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</si>
  <si>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</si>
  <si>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</si>
  <si>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</si>
  <si>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10,06</t>
  </si>
  <si>
    <t>PINTURA VERNIZ (INCOLOR) POLIURETÂNICO (RESINA ALQUÍDICA MODIFICADA) EM MADEIRA, 1 DEMÃO. AF_01/2021</t>
  </si>
  <si>
    <t>8,96</t>
  </si>
  <si>
    <t>PINTURA TINTA DE ACABAMENTO (PIGMENTADA) A ÓLEO EM MADEIRA, 1 DEMÃO. AF_01/2021</t>
  </si>
  <si>
    <t>PINTURA TINTA DE ACABAMENTO (PIGMENTADA) ESMALTE SINTÉTICO FOSCO EM MADEIRA, 1 DEMÃO. AF_01/2021</t>
  </si>
  <si>
    <t>7,79</t>
  </si>
  <si>
    <t>PINTURA TINTA DE ACABAMENTO (PIGMENTADA) ESMALTE SINTÉTICO ACETINADO EM MADEIRA, 1 DEMÃO. AF_01/2021</t>
  </si>
  <si>
    <t>8,07</t>
  </si>
  <si>
    <t>PINTURA TINTA DE ACABAMENTO (PIGMENTADA) ESMALTE SINTÉTICO BRILHANTE EM MADEIRA, 1 DEMÃO. AF_01/2021</t>
  </si>
  <si>
    <t>PINTURA VERNIZ (INCOLOR) ALQUÍDICO EM MADEIRA, USO INTERNO E EXTERNO, 2 DEMÃOS. AF_01/2021</t>
  </si>
  <si>
    <t>19,45</t>
  </si>
  <si>
    <t>PINTURA VERNIZ (INCOLOR) ALQUÍDICO EM MADEIRA, USO INTERNO, 2 DEMÃOS. AF_01/2021</t>
  </si>
  <si>
    <t>20,13</t>
  </si>
  <si>
    <t>PINTURA VERNIZ (INCOLOR) POLIURETÂNICO (RESINA ALQUÍDICA MODIFICADA) EM MADEIRA, 2 DEMÃOS. AF_01/2021</t>
  </si>
  <si>
    <t>17,94</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</si>
  <si>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</si>
  <si>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</si>
  <si>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</si>
  <si>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16,16</t>
  </si>
  <si>
    <t>PINTURA TINTA DE ACABAMENTO (PIGMENTADA) ESMALTE SINTÉTICO BRILHANTE EM MADEIRA, 2 DEMÃOS. AF_01/2021</t>
  </si>
  <si>
    <t>PINTURA VERNIZ (INCOLOR) ALQUÍDICO EM MADEIRA, USO INTERNO E EXTERNO, 3 DEMÃOS. AF_01/2021</t>
  </si>
  <si>
    <t>29,19</t>
  </si>
  <si>
    <t>PINTURA VERNIZ (INCOLOR) ALQUÍDICO EM MADEIRA, USO INTERNO, 3 DEMÃOS. AF_01/2021</t>
  </si>
  <si>
    <t>PINTURA VERNIZ (INCOLOR) POLIURETÂNICO (RESINA ALQUÍDICA MODIFICADA) EM MADEIRA, 3 DEMÃOS. AF_01/2021</t>
  </si>
  <si>
    <t>26,92</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</si>
  <si>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</si>
  <si>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</si>
  <si>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</si>
  <si>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24,25</t>
  </si>
  <si>
    <t>PINTURA TINTA DE ACABAMENTO (PIGMENTADA) ESMALTE SINTÉTICO BRILHANTE EM MADEIRA, 3 DEMÃOS. AF_01/2021</t>
  </si>
  <si>
    <t>22,96</t>
  </si>
  <si>
    <t>PINTURA IMUNIZANTE PARA MADEIRA, 1 DEMÃO. AF_01/2021</t>
  </si>
  <si>
    <t>PINTURA IMUNIZANTE PARA MADEIRA, 2 DEMÃOS. AF_01/2021</t>
  </si>
  <si>
    <t>20,84</t>
  </si>
  <si>
    <t>JATEAMENTO ABRASIVO COM GRANALHA DE AÇO EM PERFIL METÁLICO EM FÁBRICA. AF_01/2020</t>
  </si>
  <si>
    <t>LIXAMENTO MANUAL EM SUPERFÍCIES METÁLICAS EM OBRA. AF_01/2020</t>
  </si>
  <si>
    <t>8,86</t>
  </si>
  <si>
    <t>COLOCAÇÃO DE FITA PROTETORA PARA PINTURA. AF_01/2020</t>
  </si>
  <si>
    <t>PINTURA COM TINTA ALQUÍDICA DE FUNDO (TIPO ZARCÃO) PULVERIZADA SOBRE PERFIL METÁLICO EXECUTADO EM FÁBRICA (POR DEMÃO). AF_01/2020_PE</t>
  </si>
  <si>
    <t>11,72</t>
  </si>
  <si>
    <t>PINTURA COM TINTA ALQUÍDICA DE FUNDO (TIPO ZARCÃO) APLICADA A ROLO OU PINCEL SOBRE PERFIL METÁLICO EXECUTADO EM FÁBRICA (POR DEMÃO). AF_01/2020</t>
  </si>
  <si>
    <t>10,55</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</si>
  <si>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</si>
  <si>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</si>
  <si>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22,61</t>
  </si>
  <si>
    <t>PINTURA COM TINTA ALQUÍDICA DE FUNDO E ACABAMENTO (ESMALTE SINTÉTICO GRAFITE) PULVERIZADA SOBRE PERFIL METÁLICO EXECUTADO EM FÁBRICA (POR DEMÃO). AF_01/2020_PE</t>
  </si>
  <si>
    <t>12,60</t>
  </si>
  <si>
    <t>PINTURA COM TINTA ALQUÍDICA DE FUNDO E ACABAMENTO (ESMALTE SINTÉTICO GRAFITE) APLICADA A ROLO OU PINCEL SOBRE PERFIL METÁLICO EXECUTADO EM FÁBRICA (POR DEMÃO). AF_01/2020</t>
  </si>
  <si>
    <t>14,10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</si>
  <si>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</si>
  <si>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</si>
  <si>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26,04</t>
  </si>
  <si>
    <t>PINTURA COM TINTA EPOXÍDICA DE FUNDO PULVERIZADA SOBRE PERFIL METÁLICO EXECUTADO EM FÁBRICA (POR DEMÃO). AF_01/2020_PE</t>
  </si>
  <si>
    <t>28,94</t>
  </si>
  <si>
    <t>PINTURA COM TINTA EPOXÍDICA DE FUNDO APLICADA A ROLO OU PINCEL SOBRE PERFIL METÁLICO EXECUTADO EM FÁBRICA (POR DEMÃO). AF_01/2020</t>
  </si>
  <si>
    <t>25,05</t>
  </si>
  <si>
    <t>PINTURA COM TINTA EPOXÍDICA DE ACABAMENTO PULVERIZADA SOBRE PERFIL METÁLICO EXECUTADO EM FÁBRICA (POR DEMÃO). AF_01/2020_PE</t>
  </si>
  <si>
    <t>21,98</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</si>
  <si>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</si>
  <si>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</si>
  <si>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11,90</t>
  </si>
  <si>
    <t>PINTURA COM TINTA ACRÍLICA DE FUNDO APLICADA A ROLO OU PINCEL SOBRE SUPERFÍCIES METÁLICAS (EXCETO PERFIL) EXECUTADO EM OBRA (POR DEMÃO). AF_01/2020</t>
  </si>
  <si>
    <t>14,74</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</si>
  <si>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</si>
  <si>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</si>
  <si>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</si>
  <si>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11,54</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</si>
  <si>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</si>
  <si>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</si>
  <si>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</si>
  <si>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23,20</t>
  </si>
  <si>
    <t>PINTURA COM TINTA ALQUÍDICA DE ACABAMENTO (ESMALTE SINTÉTICO BRILHANTE) PULVERIZADA SOBRE PERFIL METÁLICO EXECUTADO EM FÁBRICA  (POR DEMÃO). AF_01/2020_PE</t>
  </si>
  <si>
    <t>11,27</t>
  </si>
  <si>
    <t>PINTURA COM TINTA ALQUÍDICA DE ACABAMENTO (ESMALTE SINTÉTICO BRILHANTE) APLICADA A ROLO OU PINCEL SOBRE PERFIL METÁLICO EXECUTADO EM FÁBRICA (POR DEMÃO). AF_01/2020</t>
  </si>
  <si>
    <t>11,01</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</si>
  <si>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</si>
  <si>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</si>
  <si>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23,03</t>
  </si>
  <si>
    <t>PINTURA COM TINTA ALQUÍDICA DE ACABAMENTO (ESMALTE SINTÉTICO FOSCO) PULVERIZADA SOBRE PERFIL METÁLICO EXECUTADO EM FÁBRICA (POR DEMÃO). AF_01/2020_PE</t>
  </si>
  <si>
    <t>11,38</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</si>
  <si>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</si>
  <si>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</si>
  <si>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</si>
  <si>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23,10</t>
  </si>
  <si>
    <t>PINTURA COM TINTA EPOXÍDICA DE ACABAMENTO PULVERIZADA SOBRE PERFIL METÁLICO EXECUTADO EM FÁBRICA (02 DEMÃOS). AF_01/2020_PE</t>
  </si>
  <si>
    <t>43,97</t>
  </si>
  <si>
    <t>PINTURA COM TINTA EPOXÍDICA DE ACABAMENTO APLICADA A ROLO OU PINCEL SOBRE PERFIL METÁLICO EXECUTADO EM FÁBRICA (02 DEMÃOS). AF_01/2020</t>
  </si>
  <si>
    <t>49,42</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</si>
  <si>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</si>
  <si>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</si>
  <si>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</si>
  <si>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48,13</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</si>
  <si>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</si>
  <si>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</si>
  <si>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47,56</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</si>
  <si>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</si>
  <si>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</si>
  <si>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</si>
  <si>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46,22</t>
  </si>
  <si>
    <t>PREPARO DO PISO CIMENTADO PARA PINTURA - LIXAMENTO E LIMPEZA. AF_05/2021</t>
  </si>
  <si>
    <t>3,12</t>
  </si>
  <si>
    <t>PINTURA HIDROFUGANTE COM SILICONE, APLICAÇÃO MANUAL, 2 DEMÃOS. AF_05/2021</t>
  </si>
  <si>
    <t>PINTURA DE PISO COM TINTA ACRÍLICA, APLICAÇÃO MANUAL, 2 DEMÃOS, INCLUSO FUNDO PREPARADOR. AF_05/2021</t>
  </si>
  <si>
    <t>17,60</t>
  </si>
  <si>
    <t>PINTURA DE PISO COM TINTA ACRÍLICA, APLICAÇÃO MANUAL, 3 DEMÃOS, INCLUSO FUNDO PREPARADOR. AF_05/2021</t>
  </si>
  <si>
    <t>22,24</t>
  </si>
  <si>
    <t>PINTURA DE PISO COM TINTA EPÓXI, APLICAÇÃO MANUAL, 2 DEMÃOS, INCLUSO PRIMER EPÓXI. AF_05/2021</t>
  </si>
  <si>
    <t>66,83</t>
  </si>
  <si>
    <t>PINTURA DE RODAPÉ COM TINTA EPÓXI, APLICAÇÃO MANUAL, 2 DEMÃOS, INCLUSÃO PRIMER EPÓXI. AF_05/2021</t>
  </si>
  <si>
    <t>PINTURA DE RODAPÉ EM PEDRA DECORATIVA COM VERNIZ DE POLIURETANO, APLICAÇÃO MANUAL, 3 DEMÃOS. AF_05/2021</t>
  </si>
  <si>
    <t>4,59</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</si>
  <si>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</si>
  <si>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</si>
  <si>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</si>
  <si>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</si>
  <si>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21,03</t>
  </si>
  <si>
    <t>PINTURA DE DEMARCAÇÃO DE QUADRA POLIESPORTIVA COM TINTA ACRÍLICA, E = 5 CM, APLICAÇÃO MANUAL. AF_05/2021</t>
  </si>
  <si>
    <t>PINTURA DE DEMARCAÇÃO DE QUADRA POLIESPORTIVA COM BORRACHA CLORADA, E = 5 CM, APLICAÇÃO MANUAL. AF_05/2021</t>
  </si>
  <si>
    <t>9,26</t>
  </si>
  <si>
    <t>PINTURA DE DEMARCAÇÃO DE QUADRA POLIESPORTIVA COM TINTA EPÓXI, E = 5 CM, APLICAÇÃO MANUAL. AF_05/2021</t>
  </si>
  <si>
    <t>PINTURA DE DEMARCAÇÃO DE VAGA COM TINTA EPÓXI, E = 10 CM, APLICAÇÃO MANUAL. AF_05/2021</t>
  </si>
  <si>
    <t>6,23</t>
  </si>
  <si>
    <t>PINTURA DE FAIXA DE PEDESTRE OU ZEBRADA COM TINTA EPÓXI, E  = 30 CM, APLICAÇÃO MANUAL. AF_05/2021</t>
  </si>
  <si>
    <t>45,96</t>
  </si>
  <si>
    <t>PINTURA DE FAIXA DE PEDESTRE OU ZEBRADA TINTA RETRORREFLETIVA A BASE DE RESINA ACRÍLICA COM MICROESFERAS DE VIDRO, E = 30 CM, APLICAÇÃO MANUAL. AF_05/2021</t>
  </si>
  <si>
    <t>23,73</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</si>
  <si>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</si>
  <si>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</si>
  <si>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40,65</t>
  </si>
  <si>
    <t>PINTURA DE SINALIZAÇÃO VERTICAL DE SEGURANÇA, FAIXAS AMARELA E PRETA, APLICAÇÃO MANUAL, 2 DEMÃOS. AF_05/2021</t>
  </si>
  <si>
    <t>PISO CIMENTADO, TRAÇO 1:3 (CIMENTO E AREIA), ACABAMENTO LISO, ESPESSURA 4,0 CM, PREPARO MECÂNICO DA ARGAMASSA. AF_09/2020</t>
  </si>
  <si>
    <t>52,09</t>
  </si>
  <si>
    <t>PISO CIMENTADO, TRAÇO 1:3 (CIMENTO E AREIA), ACABAMENTO RÚSTICO, ESPESSURA 4,0 CM, PREPARO MECÂNICO DA ARGAMASSA. AF_09/2020</t>
  </si>
  <si>
    <t>PISO EM TACO DE MADEIRA 7X42CM, FIXADO COM COLA BASE DE PVA. AF_09/2020</t>
  </si>
  <si>
    <t>235,41</t>
  </si>
  <si>
    <t>ASSOALHO DE MADEIRA. AF_09/2020</t>
  </si>
  <si>
    <t>363,46</t>
  </si>
  <si>
    <t>PISO EM TACO DE MADEIRA 7X21CM, FIXADO COM COLA BASE DE PVA. AF_09/2020</t>
  </si>
  <si>
    <t>241,05</t>
  </si>
  <si>
    <t>REVESTIMENTO CERÂMICO PARA PISO COM PLACAS TIPO ESMALTADA EXTRA DE DIMENSÕES 35X35 CM APLICADA EM AMBIENTES DE ÁREA MENOR QUE 5 M2. AF_02/2023_PE</t>
  </si>
  <si>
    <t>62,92</t>
  </si>
  <si>
    <t>REVESTIMENTO CERÂMICO PARA PISO COM PLACAS TIPO ESMALTADA EXTRA DE DIMENSÕES 35X35 CM APLICADA EM AMBIENTES DE ÁREA ENTRE 5 M2 E 10 M2. AF_02/2023_PE</t>
  </si>
  <si>
    <t>56,47</t>
  </si>
  <si>
    <t>REVESTIMENTO CERÂMICO PARA PISO COM PLACAS TIPO ESMALTADA EXTRA DE DIMENSÕES 35X35 CM APLICADA EM AMBIENTES DE ÁREA MAIOR QUE 10 M2. AF_02/2023_PE</t>
  </si>
  <si>
    <t>49,72</t>
  </si>
  <si>
    <t>REVESTIMENTO CERÂMICO PARA PISO COM PLACAS TIPO ESMALTADA EXTRA DE DIMENSÕES 45X45 CM APLICADA EM AMBIENTES DE ÁREA MENOR QUE 5 M2. AF_02/2023_PE</t>
  </si>
  <si>
    <t>67,32</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</si>
  <si>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</si>
  <si>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</si>
  <si>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49,96</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</si>
  <si>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</si>
  <si>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</si>
  <si>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95,73</t>
  </si>
  <si>
    <t>REVESTIMENTO CERÂMICO PARA PISO COM PLACAS TIPO ESMALTADA EXTRA DE DIMENSÕES 60X60 CM APLICADA EM AMBIENTES DE ÁREA MAIOR QUE 10 M2. AF_02/2023_PE</t>
  </si>
  <si>
    <t>86,57</t>
  </si>
  <si>
    <t>REVESTIMENTO CERÂMICO PARA PISO COM PLACAS TIPO PORCELANATO DE DIMENSÕES 45X45 CM APLICADA EM AMBIENTES DE ÁREA MENOR QUE 5 M². AF_02/2023_PE</t>
  </si>
  <si>
    <t>148,28</t>
  </si>
  <si>
    <t>REVESTIMENTO CERÂMICO PARA PISO COM PLACAS TIPO PORCELANATO DE DIMENSÕES 45X45 CM APLICADA EM AMBIENTES DE ÁREA ENTRE 5 M² E 10 M². AF_02/2023_PE</t>
  </si>
  <si>
    <t>136,37</t>
  </si>
  <si>
    <t>REVESTIMENTO CERÂMICO PARA PISO COM PLACAS TIPO PORCELANATO DE DIMENSÕES 45X45 CM APLICADA EM AMBIENTES DE ÁREA MAIOR QUE 10 M². AF_02/2023_PE</t>
  </si>
  <si>
    <t>127,98</t>
  </si>
  <si>
    <t>REVESTIMENTO CERÂMICO PARA PISO COM PLACAS TIPO PORCELANATO DE DIMENSÕES 60X60 CM APLICADA EM AMBIENTES DE ÁREA MENOR QUE 5 M². AF_02/2023_PE</t>
  </si>
  <si>
    <t>169,71</t>
  </si>
  <si>
    <t>REVESTIMENTO CERÂMICO PARA PISO COM PLACAS TIPO PORCELANATO DE DIMENSÕES 60X60 CM APLICADA EM AMBIENTES DE ÁREA ENTRE 5 M² E 10 M². AF_02/2023_PE</t>
  </si>
  <si>
    <t>156,20</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</si>
  <si>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</si>
  <si>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</si>
  <si>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55,73</t>
  </si>
  <si>
    <t>(COMPOSIÇÃO REPRESENTATIVA) DO SERVIÇO DE REVESTIMENTO CERÂMICO PARA PISO COM PLACAS TIPO ESMALTADA EXTRA DE DIMENSÕES 35X35 CM, PARA EDIFICAÇÃO HABITACIONAL UNIFAMILIAR (CASA) E EDIFICAÇÃO PÚBLICA PADRÃO. AF_11/2014</t>
  </si>
  <si>
    <t>52,70</t>
  </si>
  <si>
    <t>REVESTIMENTO CERÂMICO PARA PISO COM PLACAS TIPO ESMALTADA PADRÃO POPULAR DE DIMENSÕES 35X35 CM APLICADA EM AMBIENTES DE ÁREA MENOR QUE 5 M2. AF_02/2023_PE</t>
  </si>
  <si>
    <t>57,04</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</si>
  <si>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</si>
  <si>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</si>
  <si>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43,95</t>
  </si>
  <si>
    <t>REVESTIMENTO CERÂMICO PARA PISO COM PLACAS TIPO ESMALTADA EXTRA DE DIMENSÕES 80X80 CM APLICADA EM AMBIENTES DE ÁREA MENOR QUE 5 M². AF_02/2023_PE</t>
  </si>
  <si>
    <t>111,27</t>
  </si>
  <si>
    <t>REVESTIMENTO CERÂMICO PARA PISO COM PLACAS TIPO ESMALTADA EXTRA DE DIMENSÕES 80X80 CM APLICADA EM AMBIENTES DE ÁREA ENTRE 5 M² E 10 M². AF_02/2023_PE</t>
  </si>
  <si>
    <t>98,02</t>
  </si>
  <si>
    <t>REVESTIMENTO CERÂMICO PARA PISO COM PLACAS TIPO ESMALTADA EXTRA DE DIMENSÕES 80X80 CM APLICADA EM AMBIENTES DE ÁREA MAIOR QUE 10 M². AF_02/2023_PE</t>
  </si>
  <si>
    <t>87,08</t>
  </si>
  <si>
    <t>REVESTIMENTO CERÂMICO PARA PISO COM PLACAS TIPO PORCELANATO DE DIMENSÕES 80X80 CM APLICADA EM AMBIENTES DE ÁREA MENOR QUE 5 M². AF_02/2023_PE</t>
  </si>
  <si>
    <t>174,27</t>
  </si>
  <si>
    <t>REVESTIMENTO CERÂMICO PARA PISO COM PLACAS TIPO PORCELANATO DE DIMENSÕES 80X80 CM APLICADA EM AMBIENTES DE ÁREA ENTRE 5 M² E 10 M². AF_02/2023_PE</t>
  </si>
  <si>
    <t>158,99</t>
  </si>
  <si>
    <t>REVESTIMENTO CERÂMICO PARA PISO COM PLACAS TIPO PORCELANATO DE DIMENSÕES 80X80 CM APLICADA EM AMBIENTES DE ÁREA MAIOR QUE 10 M². AF_02/2023_PE</t>
  </si>
  <si>
    <t>147,05</t>
  </si>
  <si>
    <t>REVESTIMENTO CERÂMICO PARA PISO COM PLACAS TIPO ESMALTADA EXTRA DE DIMENSÕES 35X35 CM APLICADA EM DIAGONAL EM AMBIENTES DE ÁREA MENOR QUE 5 M². AF_02/2023_PE</t>
  </si>
  <si>
    <t>75,04</t>
  </si>
  <si>
    <t>REVESTIMENTO CERÂMICO PARA PISO COM PLACAS TIPO ESMALTADA PADRÃO POPULAR DE DIMENSÕES 35X35 CM APLICADA EM DIAGONAL EM AMBIENTES DE ÁREA MENOR QUE 5 M². AF_02/2023_PE</t>
  </si>
  <si>
    <t>68,68</t>
  </si>
  <si>
    <t>REVESTIMENTO CERÂMICO PARA PISO COM PLACAS TIPO ESMALTADA EXTRA DE DIMENSÕES 35X35 CM APLICADA EM DIAGONAL EM AMBIENTES DE ÁREA ENTRE 5 M² E 10 M². AF_02/2023_PE</t>
  </si>
  <si>
    <t>61,05</t>
  </si>
  <si>
    <t>REVESTIMENTO CERÂMICO PARA PISO COM PLACAS TIPO ESMALTADA PADRÃO POPULAR DE DIMENSÕES 35X35 CM APLICADA EM DIAGONAL EM AMBIENTES DE ÁREA ENTRE 5 M² E 10 M². AF_02/2023_PE</t>
  </si>
  <si>
    <t>55,08</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</si>
  <si>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</si>
  <si>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</si>
  <si>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46,14</t>
  </si>
  <si>
    <t>REVESTIMENTO CERÂMICO PARA PISO COM PLACAS TIPO ESMALTADA EXTRA DE DIMENSÕES 45X45 CM APLICADA EM DIAGONAL EM AMBIENTES DE ÁREA MENOR QUE 5 M². AF_02/2023_PE</t>
  </si>
  <si>
    <t>92,99</t>
  </si>
  <si>
    <t>REVESTIMENTO CERÂMICO PARA PISO COM PLACAS TIPO ESMALTADA EXTRA DE DIMENSÕES 45X45 CM APLICADA EM DIAGONAL EM AMBIENTES DE ÁREA ENTRE 5 M² E 10 M². AF_02/2023_PE</t>
  </si>
  <si>
    <t>64,96</t>
  </si>
  <si>
    <t>REVESTIMENTO CERÂMICO PARA PISO COM PLACAS TIPO ESMALTADA EXTRA DE DIMENSÕES 45X45 CM APLICADA EM DIAGONAL EM AMBIENTES DE ÁREA MAIOR QUE 10 M². AF_02/2023_PE</t>
  </si>
  <si>
    <t>53,21</t>
  </si>
  <si>
    <t>REVESTIMENTO CERÂMICO PARA PISO COM PLACAS TIPO PORCELANATO DE DIMENSÕES 45X45 CM APLICADA EM DIAGONAL EM AMBIENTES DE ÁREA MENOR QUE 5 M². AF_02/2023_PE</t>
  </si>
  <si>
    <t>183,65</t>
  </si>
  <si>
    <t>REVESTIMENTO CERÂMICO PARA PISO COM PLACAS TIPO PORCELANATO DE DIMENSÕES 45X45 CM APLICADA EM DIAGONAL EM AMBIENTES DE ÁREA ENTRE 5 M² E 10 M². AF_02/2023_PE</t>
  </si>
  <si>
    <t>146,37</t>
  </si>
  <si>
    <t>REVESTIMENTO CERÂMICO PARA PISO COM PLACAS TIPO PORCELANATO DE DIMENSÕES 45X45 CM APLICADA EM DIAGONAL EM AMBIENTES DE ÁREA MAIOR QUE 10 M². AF_02/2023_PE</t>
  </si>
  <si>
    <t>132,45</t>
  </si>
  <si>
    <t>PISO EM GRANITO APLICADO EM AMBIENTES INTERNOS. AF_09/2020</t>
  </si>
  <si>
    <t>318,09</t>
  </si>
  <si>
    <t>PISO EM MÁRMORE APLICADO EM AMBIENTES INTERNOS. AF_09/2020</t>
  </si>
  <si>
    <t>416,51</t>
  </si>
  <si>
    <t>PISO ELEVADO COM ESTRUTURA EM AÇO, COMPOSTO POR PEDESTAIS E LONGARINAS. AF_09/2020</t>
  </si>
  <si>
    <t>399,99</t>
  </si>
  <si>
    <t>PISO CIMENTADO, TRAÇO 1:3 (CIMENTO E AREIA), ACABAMENTO LISO, ESPESSURA 2,0 CM, PREPARO MECÂNICO DA ARGAMASSA. AF_09/2020</t>
  </si>
  <si>
    <t>35,16</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</si>
  <si>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</si>
  <si>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</si>
  <si>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</si>
  <si>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</si>
  <si>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58,24</t>
  </si>
  <si>
    <t>RODAPÉ EM LADRILHO HIDRÁULICO, ALTURA 7 CM. AF_09/2020</t>
  </si>
  <si>
    <t>36,98</t>
  </si>
  <si>
    <t>RODAPÉ EM POLIESTIRENO, ALTURA 5 CM. AF_09/2020</t>
  </si>
  <si>
    <t>72,68</t>
  </si>
  <si>
    <t>SOLEIRA EM GRANITO, LARGURA 15 CM, ESPESSURA 2,0 CM. AF_09/2020</t>
  </si>
  <si>
    <t>83,66</t>
  </si>
  <si>
    <t>PISO EM PEDRA PORTUGUESA ASSENTADO SOBRE ARGAMASSA SECA DE CIMENTO E AREIA, TRAÇO 1:3, REJUNTADO COM CIMENTO COMUM. AF_05/2020</t>
  </si>
  <si>
    <t>224,36</t>
  </si>
  <si>
    <t>PISO EM LADRILHO HIDRÁULICO APLICADO EM AMBIENTES EXTERNOS. AF_05/2020</t>
  </si>
  <si>
    <t>117,14</t>
  </si>
  <si>
    <t>PISO EM LADRILHO HIDRÁULICO APLICADO EM AMBIENTES INTERNOS DE ÁREA MENOR QUE 5 M², INCLUSO APLICAÇÃO DE RESINA. AF_09/2020</t>
  </si>
  <si>
    <t>PISO EM LADRILHO HIDRÁULICO APLICADO EM AMBIENTES INTERNOS DE ÁREA ENTRE 5 E 15 M², INCLUSO APLICAÇÃO DE RESINA. AF_09/2020</t>
  </si>
  <si>
    <t>154,52</t>
  </si>
  <si>
    <t>PISO EM PEDRA  ASSENTADO SOBRE ARGAMASSA 1:3 (CIMENTO E AREIA). AF_09/2020</t>
  </si>
  <si>
    <t>337,84</t>
  </si>
  <si>
    <t>PISO EM PEDRA ARDÓSIA ASSENTADO SOBRE ARGAMASSA 1:3 (CIMENTO E AREIA). AF_09/2020</t>
  </si>
  <si>
    <t>97,53</t>
  </si>
  <si>
    <t>PISO PODOTÁTIL DE ALERTA OU DIRECIONAL, DE BORRACHA, ASSENTADO SOBRE ARGAMASSA. AF_05/2020</t>
  </si>
  <si>
    <t>162,26</t>
  </si>
  <si>
    <t>PISO VINÍLICO SEMI-FLEXÍVEL EM PLACAS, PADRÃO LISO, ESPESSURA 3,2 MM, FIXADO COM COLA. AF_09/2020</t>
  </si>
  <si>
    <t>192,97</t>
  </si>
  <si>
    <t>PISO DE BORRACHA PASTILHADO/FRISADO, ESPESSURA 7MM, ASSENTADO COM ARGAMASSA. AF_09/2020</t>
  </si>
  <si>
    <t>262,12</t>
  </si>
  <si>
    <t>PISO DE BORRACHA PASTILHADO, ESPESSURA 15MM, ASSENTADO COM ARGAMASSA. AF_09/2020</t>
  </si>
  <si>
    <t>398,20</t>
  </si>
  <si>
    <t>PISO DE BORRACHA ESPORTIVO, ESPESSURA 15MM, ASSENTADO COM ARGAMASSA. AF_09/2020</t>
  </si>
  <si>
    <t>408,07</t>
  </si>
  <si>
    <t>PISO DE BORRACHA PASTILHADO, ESPESSURA 3,5MM, FIXADO COM ADESIVO ACRÍLICO. AF_09/2020</t>
  </si>
  <si>
    <t>104,45</t>
  </si>
  <si>
    <t>PISO DE BORRACHA CANELADO, ESPESSURA 3,5MM, FIXADO COM ADESIVO ACRÍLICO. AF_09/2020</t>
  </si>
  <si>
    <t>123,99</t>
  </si>
  <si>
    <t>PREPARO DE CONTRAPISO COM POLITRIZ. AF_09/2020</t>
  </si>
  <si>
    <t>3,11</t>
  </si>
  <si>
    <t>PISO EM GRANILITE, MARMORITE OU GRANITINA EM AMBIENTES INTERNOS, COM ESPESSURA DE 8 MM, INCLUSO MISTURA EM BETONEIRA, COLOCAÇÃO DAS JUNTAS, APLICAÇÃO DO PISO, 4 POLIMENTOS COM POLITRIZ, ESTUCAMENTO, SELADOR E CERA. AF_06/2022</t>
  </si>
  <si>
    <t>90,34</t>
  </si>
  <si>
    <t>PISO EM GRANITO APLICADO EM CALÇADAS OU PISOS EXTERNOS. AF_05/2020</t>
  </si>
  <si>
    <t>327,94</t>
  </si>
  <si>
    <t>PISO EM MÁRMORE APLICADO EM CALÇADAS OU PISOS EXTERNOS. AF_05/2020</t>
  </si>
  <si>
    <t>426,36</t>
  </si>
  <si>
    <t>SOLEIRA EM MÁRMORE, LARGURA 15 CM, ESPESSURA 2,0 CM. AF_09/2020</t>
  </si>
  <si>
    <t>RODAPÉ EM MÁRMORE, ALTURA 7 CM. AF_09/2020</t>
  </si>
  <si>
    <t>49,94</t>
  </si>
  <si>
    <t>RODAPÉ EM MADEIRA, ALTURA 7CM, FIXADO COM COLA. AF_09/2020</t>
  </si>
  <si>
    <t>31,85</t>
  </si>
  <si>
    <t>RODAPÉ EM MADEIRA, ALTURA 7CM, FIXADO COM COLA E PARAFUSOS. AF_09/2020</t>
  </si>
  <si>
    <t>RODAPÉ CERÂMICO DE 7CM DE ALTURA COM PLACAS TIPO ESMALTADA EXTRA  DE DIMENSÕES 35X35CM. AF_02/2023</t>
  </si>
  <si>
    <t>7,10</t>
  </si>
  <si>
    <t>RODAPÉ CERÂMICO DE 7CM DE ALTURA COM PLACAS TIPO ESMALTADA EXTRA DE DIMENSÕES 45X45CM. AF_02/2023</t>
  </si>
  <si>
    <t>RODAPÉ CERÂMICO DE 7CM DE ALTURA COM PLACAS TIPO ESMALTADA EXTRA DE DIMENSÕES 60X60CM. AF_02/2023</t>
  </si>
  <si>
    <t>15,85</t>
  </si>
  <si>
    <t>RODAPÉ CERÂMICO DE 7CM DE ALTURA COM PLACAS TIPO ESMALTADA COMERCIAL DE DIMENSÕES 35X35CM (PADRAO POPULAR). AF_02/2023</t>
  </si>
  <si>
    <t>RODAPÉ EM ARDÓSIA ALTURA 10CM. AF_09/2020</t>
  </si>
  <si>
    <t>46,68</t>
  </si>
  <si>
    <t>RODAPÉ EM MARMORITE, ALTURA 10CM. AF_09/2020</t>
  </si>
  <si>
    <t>EXECUÇÃO DE PASSEIO (CALÇADA) OU PISO DE CONCRETO COM CONCRETO MOLDADO IN LOCO, FEITO EM OBRA, ACABAMENTO CONVENCIONAL, NÃO ARMADO. AF_08/2022</t>
  </si>
  <si>
    <t>736,10</t>
  </si>
  <si>
    <t>EXECUÇÃO DE PASSEIO (CALÇADA) OU PISO DE CONCRETO COM CONCRETO MOLDADO IN LOCO, USINADO C20, ACABAMENTO CONVENCIONAL, NÃO ARMADO. AF_08/2022</t>
  </si>
  <si>
    <t>779,49</t>
  </si>
  <si>
    <t>EXECUÇÃO DE PASSEIO (CALÇADA) OU PISO DE CONCRETO COM CONCRETO MOLDADO IN LOCO, FEITO EM OBRA, ACABAMENTO CONVENCIONAL, ESPESSURA 6 CM, ARMADO. AF_08/2022</t>
  </si>
  <si>
    <t>85,95</t>
  </si>
  <si>
    <t>EXECUÇÃO DE PASSEIO (CALÇADA) OU PISO DE CONCRETO COM CONCRETO MOLDADO IN LOCO, USINADO, ACABAMENTO CONVENCIONAL, ESPESSURA 6 CM, ARMADO. AF_08/2022</t>
  </si>
  <si>
    <t>88,55</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</si>
  <si>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</si>
  <si>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</si>
  <si>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104,41</t>
  </si>
  <si>
    <t>PISO EM CONCRETO 20 MPA PREPARO MECÂNICO, ESPESSURA 7CM. AF_09/2020</t>
  </si>
  <si>
    <t>78,70</t>
  </si>
  <si>
    <t>EXECUÇÃO DE PASSEIO (CALÇADA) OU PISO DE CONCRETO COM CONCRETO MOLDADO IN LOCO, USINADO C25, ACABAMENTO CONVENCIONAL, NÃO ARMADO. AF_03/2023</t>
  </si>
  <si>
    <t>798,58</t>
  </si>
  <si>
    <t>CONTRAPISO EM ARGAMASSA TRAÇO 1:4 (CIMENTO E AREIA), PREPARO MECÂNICO COM BETONEIRA 400 L, APLICADO EM ÁREAS SECAS SOBRE LAJE, ADERIDO, ACABAMENTO NÃO REFORÇADO, ESPESSURA 2CM. AF_07/2021</t>
  </si>
  <si>
    <t>29,36</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</si>
  <si>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</si>
  <si>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</si>
  <si>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69,70</t>
  </si>
  <si>
    <t>CONTRAPISO EM ARGAMASSA TRAÇO 1:4 (CIMENTO E AREIA), PREPARO MECÂNICO COM BETONEIRA 400 L, APLICADO EM ÁREAS SECAS SOBRE LAJE, ADERIDO, ACABAMENTO NÃO REFORÇADO, ESPESSURA 3CM. AF_07/2021</t>
  </si>
  <si>
    <t>37,69</t>
  </si>
  <si>
    <t>CONTRAPISO EM ARGAMASSA TRAÇO 1:4 (CIMENTO E AREIA), PREPARO MANUAL, APLICADO EM ÁREAS SECAS SOBRE LAJE, ADERIDO, ACABAMENTO NÃO REFORÇADO, ESPESSURA 3CM. AF_07/2021</t>
  </si>
  <si>
    <t>41,12</t>
  </si>
  <si>
    <t>CONTRAPISO EM ARGAMASSA PRONTA, PREPARO MECÂNICO COM MISTURADOR 300 KG, APLICADO EM ÁREAS SECAS SOBRE LAJE, ADERIDO, ACABAMENTO NÃO REFORÇADO, ESPESSURA 3CM. AF_07/2021</t>
  </si>
  <si>
    <t>86,54</t>
  </si>
  <si>
    <t>CONTRAPISO EM ARGAMASSA PRONTA, PREPARO MANUAL, APLICADO EM ÁREAS SECAS SOBRE LAJE, ADERIDO, ACABAMENTO NÃO REFORÇADO, ESPESSURA 3CM. AF_07/2021</t>
  </si>
  <si>
    <t>93,77</t>
  </si>
  <si>
    <t>CONTRAPISO EM ARGAMASSA TRAÇO 1:4 (CIMENTO E AREIA), PREPARO MECÂNICO COM BETONEIRA 400 L, APLICADO EM ÁREAS SECAS SOBRE LAJE, ADERIDO, ACABAMENTO NÃO REFORÇADO, ESPESSURA 4CM. AF_07/2021</t>
  </si>
  <si>
    <t>44,52</t>
  </si>
  <si>
    <t>CONTRAPISO EM ARGAMASSA TRAÇO 1:4 (CIMENTO E AREIA), PREPARO MANUAL, APLICADO EM ÁREAS SECAS SOBRE LAJE, ADERIDO, ACABAMENTO NÃO REFORÇADO, ESPESSURA 4CM. AF_07/2021</t>
  </si>
  <si>
    <t>48,74</t>
  </si>
  <si>
    <t>CONTRAPISO EM ARGAMASSA PRONTA, PREPARO MECÂNICO COM MISTURADOR 300 KG, APLICADO EM ÁREAS SECAS SOBRE LAJE, ADERIDO, ACABAMENTO NÃO REFORÇADO, ESPESSURA 4CM. AF_07/2021</t>
  </si>
  <si>
    <t>104,59</t>
  </si>
  <si>
    <t>CONTRAPISO EM ARGAMASSA PRONTA, PREPARO MANUAL, APLICADO EM ÁREAS SECAS SOBRE LAJE, ADERIDO, ACABAMENTO NÃO REFORÇADO, ESPESSURA 4CM. AF_07/2021</t>
  </si>
  <si>
    <t>113,49</t>
  </si>
  <si>
    <t>CONTRAPISO EM ARGAMASSA TRAÇO 1:4 (CIMENTO E AREIA), PREPARO MECÂNICO COM BETONEIRA 400 L, APLICADO EM ÁREAS SECAS SOBRE LAJE, NÃO ADERIDO, ACABAMENTO NÃO REFORÇADO, ESPESSURA 4CM. AF_07/2021</t>
  </si>
  <si>
    <t>40,17</t>
  </si>
  <si>
    <t>CONTRAPISO EM ARGAMASSA TRAÇO 1:4 (CIMENTO E AREIA), PREPARO MANUAL, APLICADO EM ÁREAS SECAS SOBRE LAJE, NÃO ADERIDO, ACABAMENTO NÃO REFORÇADO, ESPESSURA 4CM. AF_07/2021</t>
  </si>
  <si>
    <t>44,39</t>
  </si>
  <si>
    <t>CONTRAPISO EM ARGAMASSA PRONTA, PREPARO MECÂNICO COM MISTURADOR 300 KG, APLICADO EM ÁREAS SECAS SOBRE LAJE, NÃO ADERIDO, ACABAMENTO NÃO REFORÇADO, ESPESSURA 4CM. AF_07/2021</t>
  </si>
  <si>
    <t>100,24</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</si>
  <si>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</si>
  <si>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</si>
  <si>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46,04</t>
  </si>
  <si>
    <t>CONTRAPISO EM ARGAMASSA TRAÇO 1:4 (CIMENTO E AREIA), PREPARO MANUAL, APLICADO EM ÁREAS SECAS SOBRE LAJE, NÃO ADERIDO, ACABAMENTO NÃO REFORÇADO, ESPESSURA 5CM. AF_07/2021</t>
  </si>
  <si>
    <t>50,87</t>
  </si>
  <si>
    <t>CONTRAPISO EM ARGAMASSA PRONTA, PREPARO MECÂNICO COM MISTURADOR 300 KG, APLICADO EM ÁREAS SECAS SOBRE LAJE, NÃO ADERIDO, ESPESSURA 5CM. AF_07/2021</t>
  </si>
  <si>
    <t>114,84</t>
  </si>
  <si>
    <t>CONTRAPISO EM ARGAMASSA PRONTA, PREPARO MANUAL, APLICADO EM ÁREAS SECAS SOBRE LAJE, NÃO ADERIDO, ACABAMENTO NÃO REFORÇADO, ESPESSURA 5CM. AF_07/2021</t>
  </si>
  <si>
    <t>125,02</t>
  </si>
  <si>
    <t>CONTRAPISO EM ARGAMASSA TRAÇO 1:4 (CIMENTO E AREIA), PREPARO MECÂNICO COM BETONEIRA 400 L, APLICADO EM ÁREAS SECAS SOBRE LAJE, NÃO ADERIDO, ACABAMENTO NÃO REFORÇADO, ESPESSURA 6CM. AF_07/2021</t>
  </si>
  <si>
    <t>49,75</t>
  </si>
  <si>
    <t>CONTRAPISO EM ARGAMASSA TRAÇO 1:4 (CIMENTO E AREIA), PREPARO MANUAL, APLICADO EM ÁREAS SECAS SOBRE LAJE, NÃO ADERIDO, ACABAMENTO NÃO REFORÇADO, ESPESSURA 6CM. AF_07/2021</t>
  </si>
  <si>
    <t>55,02</t>
  </si>
  <si>
    <t>CONTRAPISO EM ARGAMASSA PRONTA, PREPARO MECÂNICO COM MISTURADOR 300 KG, APLICADO EM ÁREAS SECAS SOBRE LAJE, NÃO ADERIDO, ACABAMENTO NÃO REFORÇADO, ESPESSURA 6CM. AF_07/2021</t>
  </si>
  <si>
    <t>124,67</t>
  </si>
  <si>
    <t>CONTRAPISO EM ARGAMASSA PRONTA, PREPARO MANUAL, APLICADO EM ÁREAS SECAS SOBRE LAJE, NÃO ADERIDO, ACABAMENTO NÃO REFORÇADO, ESPESSURA 6CM. AF_07/2021</t>
  </si>
  <si>
    <t>135,76</t>
  </si>
  <si>
    <t>CONTRAPISO EM ARGAMASSA TRAÇO 1:4 (CIMENTO E AREIA), PREPARO MECÂNICO COM BETONEIRA 400 L, APLICADO EM ÁREAS MOLHADAS SOBRE LAJE, ADERIDO, ACABAMENTO NÃO REFORÇADO, ESPESSURA 2CM. AF_07/2021</t>
  </si>
  <si>
    <t>39,86</t>
  </si>
  <si>
    <t>CONTRAPISO EM ARGAMASSA TRAÇO 1:4 (CIMENTO E AREIA), PREPARO MANUAL, APLICADO EM ÁREAS MOLHADAS SOBRE LAJE, ADERIDO, ACABAMENTO NÃO REFORÇADO, ESPESSURA 2CM. AF_07/2021</t>
  </si>
  <si>
    <t>42,33</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</si>
  <si>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</si>
  <si>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</si>
  <si>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80,20</t>
  </si>
  <si>
    <t>CONTRAPISO EM ARGAMASSA TRAÇO 1:4 (CIMENTO E AREIA), PREPARO MECÂNICO COM BETONEIRA 400 L, APLICADO EM ÁREAS MOLHADAS SOBRE LAJE, ADERIDO, ACABAMENTO NÃO REFORÇADO, ESPESSURA 3CM. AF_07/2021</t>
  </si>
  <si>
    <t>48,20</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</si>
  <si>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</si>
  <si>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</si>
  <si>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97,05</t>
  </si>
  <si>
    <t>CONTRAPISO EM ARGAMASSA PRONTA, PREPARO MANUAL, APLICADO EM ÁREAS MOLHADAS SOBRE LAJE, ADERIDO, ACABAMENTO NÃO REFORÇADO, ESPESSURA 3CM. AF_07/2021</t>
  </si>
  <si>
    <t>104,28</t>
  </si>
  <si>
    <t>CONTRAPISO EM ARGAMASSA TRAÇO 1:4 (CIMENTO E AREIA), PREPARO MECÂNICO COM BETONEIRA 400 L, APLICADO EM ÁREAS MOLHADAS SOBRE IMPERMEABILIZAÇÃO, ACABAMENTO NÃO REFORÇADO, ESPESSURA 3CM. AF_07/2021</t>
  </si>
  <si>
    <t>45,95</t>
  </si>
  <si>
    <t>CONTRAPISO EM ARGAMASSA TRAÇO 1:4 (CIMENTO E AREIA), PREPARO MANUAL, APLICADO EM ÁREAS MOLHADAS SOBRE IMPERMEABILIZAÇÃO, ACABAMENTO NÃO REFORÇADO, ESPESSURA 3CM. AF_07/2021</t>
  </si>
  <si>
    <t>49,38</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</si>
  <si>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</si>
  <si>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</si>
  <si>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102,03</t>
  </si>
  <si>
    <t>CONTRAPISO EM ARGAMASSA TRAÇO 1:4 (CIMENTO E AREIA), PREPARO MECÂNICO COM BETONEIRA 400 L, APLICADO EM ÁREAS MOLHADAS SOBRE IMPERMEABILIZAÇÃO, ACABAMENTO NÃO REFORÇADO, ESPESSURA 4CM. AF_07/2021</t>
  </si>
  <si>
    <t>52,82</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</si>
  <si>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</si>
  <si>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</si>
  <si>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112,89</t>
  </si>
  <si>
    <t>CONTRAPISO EM ARGAMASSA PRONTA, PREPARO MANUAL, APLICADO EM ÁREAS MOLHADAS SOBRE IMPERMEABILIZAÇÃO, ACABAMENTO NÃO REFORÇADO, ESPESSURA 4CM. AF_07/2021</t>
  </si>
  <si>
    <t>121,79</t>
  </si>
  <si>
    <t>CONTRAPISO COM ARGAMASSA AUTONIVELANTE, APLICADO SOBRE LAJE, NÃO ADERIDO, ESPESSURA 3CM. AF_07/2021</t>
  </si>
  <si>
    <t>28,56</t>
  </si>
  <si>
    <t>CONTRAPISO COM ARGAMASSA AUTONIVELANTE, APLICADO SOBRE LAJE, NÃO ADERIDO, ESPESSURA 4CM. AF_07/2021</t>
  </si>
  <si>
    <t>35,63</t>
  </si>
  <si>
    <t>CONTRAPISO COM ARGAMASSA AUTONIVELANTE, APLICADO SOBRE LAJE, NÃO ADERIDO, ESPESSURA 5CM. AF_07/2021</t>
  </si>
  <si>
    <t>41,26</t>
  </si>
  <si>
    <t>CONTRAPISO COM ARGAMASSA AUTONIVELANTE, APLICADO SOBRE LAJE, ADERIDO, ESPESSURA 2CM. AF_07/2021</t>
  </si>
  <si>
    <t>CONTRAPISO COM ARGAMASSA AUTONIVELANTE, APLICADO SOBRE LAJE, ADERIDO, ESPESSURA 3CM. AF_07/2021</t>
  </si>
  <si>
    <t>32,30</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</si>
  <si>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</si>
  <si>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</si>
  <si>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74,10</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</si>
  <si>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</si>
  <si>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</si>
  <si>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</si>
  <si>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153,08</t>
  </si>
  <si>
    <t>CONTRAPISO ACÚSTICO EM ARGAMASSA TRAÇO 1:4 (CIMENTO E AREIA), PREPARO MECÂNICO COM BETONEIRA 400L, APLICADO EM ÁREAS SECAS, ACABAMENTO NÃO REFORÇADO, ESPESSURA 6CM. AF_07/2021</t>
  </si>
  <si>
    <t>78,95</t>
  </si>
  <si>
    <t>CONTRAPISO ACÚSTICO EM ARGAMASSA TRAÇO 1:4 (CIMENTO E AREIA), PREPARO MANUAL, APLICADO EM ÁREAS SECAS, ACABAMENTO NÃO REFORÇADO, ESPESSURA 6CM. AF_07/2021</t>
  </si>
  <si>
    <t>84,22</t>
  </si>
  <si>
    <t>CONTRAPISO ACÚSTICO EM ARGAMASSA PRONTA, PREPARO MECÂNICO COM MISTURADOR 300 KG, APLICADO EM ÁREAS SECAS, ACABAMENTO NÃO REFORÇADO, ESPESSURA 6CM. AF_07/2021</t>
  </si>
  <si>
    <t>153,87</t>
  </si>
  <si>
    <t>CONTRAPISO ACÚSTICO EM ARGAMASSA PRONTA, PREPARO MANUAL, APLICADO EM ÁREAS SECA, ACABAMENTO NÃO REFORÇADO, ESPESSURA 6CM. AF_07/2021</t>
  </si>
  <si>
    <t>164,96</t>
  </si>
  <si>
    <t>CONTRAPISO ACÚSTICO EM ARGAMASSA TRAÇO 1:4 (CIMENTO E AREIA), PREPARO MECÂNICO COM BETONEIRA 400L, APLICADO EM ÁREAS SECAS, ACABAMENTO NÃO REFORÇADO, ESPESSURA 7CM. AF_07/2021</t>
  </si>
  <si>
    <t>87,81</t>
  </si>
  <si>
    <t>CONTRAPISO ACÚSTICO EM ARGAMASSA TRAÇO 1:4 (CIMENTO E AREIA), PREPARO MANUAL, APLICADO EM ÁREAS SECAS, ACABAMENTO NÃO REFORÇADO, ESPESSURA 7CM. AF_07/2021</t>
  </si>
  <si>
    <t>93,87</t>
  </si>
  <si>
    <t>CONTRAPISO ACÚSTICO EM ARGAMASSA PRONTA, PREPARO MECÂNICO COM MISTURADOR 300 KG, APLICADO EM ÁREAS SECAS, ACABAMENTO NÃO REFORÇADO, ESPESSURA 7CM. AF_07/2021</t>
  </si>
  <si>
    <t>173,96</t>
  </si>
  <si>
    <t>CONTRAPISO ACÚSTICO EM ARGAMASSA PRONTA, PREPARO MANUAL, APLICADO EM ÁREAS SECAS, ACABAMENTO NÃO REFORÇADO, ESPESSURA 7CM. AF_07/2021</t>
  </si>
  <si>
    <t>186,71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</si>
  <si>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</si>
  <si>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</si>
  <si>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46,59</t>
  </si>
  <si>
    <t>(COMPOSIÇÃO REPRESENTATIVA) DO SERVIÇO DE CONTRAPISO EM ARGAMASSA TRAÇO 1:4 (CIM E AREIA), EM BETONEIRA 400 L, ESPESSURA 3 CM ÁREAS SECAS E 3 CM ÁREAS MOLHADAS, PARA EDIFICAÇÃO HABITACIONAL MULTIFAMILIAR (PRÉDIO). AF_11/2014</t>
  </si>
  <si>
    <t>39,79</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</si>
  <si>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</si>
  <si>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</si>
  <si>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2,12</t>
  </si>
  <si>
    <t>RODAPÉ BORRACHA LISO, ALTURA = 7CM, ESPESSURA = 2 MM, PARA ARGAMASSA. AF_09/2020</t>
  </si>
  <si>
    <t>55,66</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</si>
  <si>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</si>
  <si>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</si>
  <si>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</si>
  <si>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6,20</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</si>
  <si>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</si>
  <si>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</si>
  <si>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</si>
  <si>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8,20</t>
  </si>
  <si>
    <t>CHAPISCO APLICADO NO TETO OU EM ESTRUTURA, COM DESEMPENADEIRA DENTADA. ARGAMASSA INDUSTRIALIZADA COM PREPARO MANUAL. AF_10/2022</t>
  </si>
  <si>
    <t>14,67</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</si>
  <si>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</si>
  <si>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</si>
  <si>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7,63</t>
  </si>
  <si>
    <t>CHAPISCO APLICADO EM ALVENARIA (SEM PRESENÇA DE VÃOS) E ESTRUTURAS DE CONCRETO DE FACHADA, COM ROLO PARA TEXTURA ACRÍLICA.  ARGAMASSA TRAÇO 1:4 E EMULSÃO POLIMÉRICA (ADESIVO) COM PREPARO EM BETONEIRA 400L. AF_10/2022</t>
  </si>
  <si>
    <t>7,52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</si>
  <si>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</si>
  <si>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</si>
  <si>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</si>
  <si>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6,50</t>
  </si>
  <si>
    <t>CHAPISCO APLICADO EM ALVENARIA (SEM PRESENÇA DE VÃOS) E ESTRUTURAS DE CONCRETO DE FACHADA, COM COLHER DE PEDREIRO.  ARGAMASSA TRAÇO 1:3 COM PREPARO EM BETONEIRA 400L. AF_10/2022</t>
  </si>
  <si>
    <t>6,16</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</si>
  <si>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</si>
  <si>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</si>
  <si>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</si>
  <si>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</si>
  <si>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8,14</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</si>
  <si>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</si>
  <si>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</si>
  <si>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10,25</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</si>
  <si>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</si>
  <si>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</si>
  <si>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</si>
  <si>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6,00</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</si>
  <si>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</si>
  <si>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</si>
  <si>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</si>
  <si>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</si>
  <si>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4,63</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</si>
  <si>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</si>
  <si>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</si>
  <si>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</si>
  <si>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</si>
  <si>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27,21</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</si>
  <si>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</si>
  <si>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</si>
  <si>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</si>
  <si>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</si>
  <si>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</si>
  <si>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27,87</t>
  </si>
  <si>
    <t>APLICAÇÃO MANUAL DE GESSO SARRAFEADO (COM TALISCAS) EM PAREDES, ESPESSURA DE 1,0CM. AF_03/2023</t>
  </si>
  <si>
    <t>36,02</t>
  </si>
  <si>
    <t>APLICAÇÃO MANUAL DE GESSO SARRAFEADO (COM TALISCAS) EM PAREDES, ESPESSURA DE 1,5CM. AF_03/2023</t>
  </si>
  <si>
    <t>42,86</t>
  </si>
  <si>
    <t>APLICAÇÃO DE GESSO PROJETADO COM EQUIPAMENTO DE PROJEÇÃO EM PAREDES, DESEMPENADO (SEM TALISCAS), ESPESSURA DE 0,5CM. AF_03/2023</t>
  </si>
  <si>
    <t>17,92</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</si>
  <si>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</si>
  <si>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</si>
  <si>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</si>
  <si>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</si>
  <si>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38,58</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</si>
  <si>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</si>
  <si>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</si>
  <si>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35,19</t>
  </si>
  <si>
    <t>MASSA ÚNICA, PARA RECEBIMENTO DE PINTURA, EM ARGAMASSA TRAÇO 1:2:8, PREPARO MANUAL, APLICADA MANUALMENTE EM FACES INTERNAS DE PAREDES, ESPESSURA DE 20MM, COM EXECUÇÃO DE TALISCAS. AF_06/2014</t>
  </si>
  <si>
    <t>38,44</t>
  </si>
  <si>
    <t>EMBOÇO, PARA RECEBIMENTO DE CERÂMICA, EM ARGAMASSA TRAÇO 1:2:8, PREPARO MECÂNICO COM BETONEIRA 400L, APLICADO MANUALMENTE EM FACES INTERNAS DE PAREDES, PARA AMBIENTE COM ÁREA ENTRE 5M2 E 10M2, ESPESSURA DE 20MM, COM EXECUÇÃO DE TALISCAS. AF_06/2014</t>
  </si>
  <si>
    <t>33,98</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</si>
  <si>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</si>
  <si>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</si>
  <si>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30,58</t>
  </si>
  <si>
    <t>EMBOÇO, PARA RECEBIMENTO DE CERÂMICA, EM ARGAMASSA TRAÇO 1:2:8, PREPARO MANUAL, APLICADO MANUALMENTE EM FACES INTERNAS DE PAREDES, PARA AMBIENTE COM ÁREA  MAIOR QUE 10M2, ESPESSURA DE 20MM, COM EXECUÇÃO DE TALISCAS. AF_06/2014</t>
  </si>
  <si>
    <t>33,83</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</si>
  <si>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</si>
  <si>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72,34</t>
  </si>
  <si>
    <t>MASSA ÚNICA, PARA RECEBIMENTO DE PINTURA, EM ARGAMASSA INDUSTRIALIZADA, PREPARO MECÂNICO, APLICADO COM EQUIPAMENTO DE MISTURA E PROJEÇÃO DE 1,5 M3/H DE ARGAMASSA EM FACES INTERNAS DE PAREDES, ESPESSURA DE 20MM, COM EXECUÇÃO DE TALISCAS. AF_06/2014</t>
  </si>
  <si>
    <t>69,40</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</si>
  <si>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</si>
  <si>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68,35</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</si>
  <si>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</si>
  <si>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65,42</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</si>
  <si>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</si>
  <si>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</si>
  <si>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</si>
  <si>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27,74</t>
  </si>
  <si>
    <t>MASSA ÚNICA, PARA RECEBIMENTO DE PINTURA, EM ARGAMASSA TRAÇO 1:2:8, PREPARO MECÂNICO COM BETONEIRA 400L, APLICADA MANUALMENTE EM FACES INTERNAS DE PAREDES, ESPESSURA DE 10MM, COM EXECUÇÃO DE TALISCAS. AF_06/2014</t>
  </si>
  <si>
    <t>22,53</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</si>
  <si>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</si>
  <si>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</si>
  <si>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21,30</t>
  </si>
  <si>
    <t>EMBOÇO, PARA RECEBIMENTO DE CERÂMICA, EM ARGAMASSA TRAÇO 1:2:8, PREPARO MANUAL, APLICADO MANUALMENTE EM FACES INTERNAS DE PAREDES, PARA AMBIENTE COM ÁREA ENTRE 5M2 E 10M2, ESPESSURA DE 10MM, COM EXECUÇÃO DE TALISCAS. AF_06/2014</t>
  </si>
  <si>
    <t>23,14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</si>
  <si>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</si>
  <si>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</si>
  <si>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19,74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</si>
  <si>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</si>
  <si>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44,01</t>
  </si>
  <si>
    <t>MASSA ÚNICA, PARA RECEBIMENTO DE PINTURA, EM ARGAMASSA INDUSTRIALIZADA, PREPARO MECÂNICO, APLICADO COM EQUIPAMENTO DE MISTURA E PROJEÇÃO DE 1,5 M3/H DE ARGAMASSA EM FACES INTERNAS DE PAREDES, ESPESSURA DE 10MM, COM EXECUÇÃO DE TALISCAS. AF_06/2014</t>
  </si>
  <si>
    <t>41,09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</si>
  <si>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</si>
  <si>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40,02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</si>
  <si>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</si>
  <si>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37,08</t>
  </si>
  <si>
    <t>MASSA ÚNICA, PARA RECEBIMENTO DE PINTURA OU CERÂMICA, EM ARGAMASSA INDUSTRIALIZADA, PREPARO MECÂNICO, APLICADO COM EQUIPAMENTO DE MISTURA E PROJEÇÃO DE 1,5 M3/H DE ARGAMASSA EM FACES INTERNAS DE PAREDES, ESPESSURA DE 10MM, SEM EXECUÇÃO DE TALISCAS. AF_06/2014</t>
  </si>
  <si>
    <t>40,29</t>
  </si>
  <si>
    <t>EMBOÇO OU MASSA ÚNICA EM ARGAMASSA TRAÇO 1:2:8, PREPARO MECÂNICO COM BETONEIRA 400 L, APLICADA MANUALMENTE EM PANOS DE FACHADA COM PRESENÇA DE VÃOS, ESPESSURA DE 25 MM. AF_08/2022</t>
  </si>
  <si>
    <t>49,14</t>
  </si>
  <si>
    <t>EMBOÇO OU MASSA ÚNICA EM ARGAMASSA TRAÇO 1:2:8, PREPARO MANUAL, APLICADA MANUALMENTE EM PANOS DE FACHADA COM PRESENÇA DE VÃOS, ESPESSURA DE 25 MM. AF_08/2022</t>
  </si>
  <si>
    <t>51,85</t>
  </si>
  <si>
    <t>EMBOÇO OU MASSA ÚNICA EM ARGAMASSA INDUSTRIALIZADA, PREPARO MECÂNICO E APLICAÇÃO COM EQUIPAMENTO DE MISTURA E PROJEÇÃO DE 1,5 M3/H DE ARGAMASSA EM PANOS DE FACHADA COM PRESENÇA DE VÃOS, ESPESSURA DE 25 MM. AF_08/2022</t>
  </si>
  <si>
    <t>77,66</t>
  </si>
  <si>
    <t>EMBOÇO OU MASSA ÚNICA EM ARGAMASSA TRAÇO 1:2:8, PREPARO MECÂNICO COM BETONEIRA 400 L, APLICADA MANUALMENTE EM PANOS DE FACHADA COM PRESENÇA DE VÃOS, ESPESSURA DE 35 MM. AF_08/2022</t>
  </si>
  <si>
    <t>63,04</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</si>
  <si>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</si>
  <si>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</si>
  <si>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101,49</t>
  </si>
  <si>
    <t>EMBOÇO OU MASSA ÚNICA EM ARGAMASSA TRAÇO 1:2:8, PREPARO MECÂNICO COM BETONEIRA 400 L, APLICADA MANUALMENTE EM PANOS DE FACHADA COM PRESENÇA DE VÃOS, ESPESSURA DE 45 MM. AF_08/2022</t>
  </si>
  <si>
    <t>68,93</t>
  </si>
  <si>
    <t>EMBOÇO OU MASSA ÚNICA EM ARGAMASSA TRAÇO 1:2:8, PREPARO MANUAL, APLICADA MANUALMENTE EM PANOS DE FACHADA COM PRESENÇA DE VÃOS, ESPESSURA DE 45 MM. AF_08/2022</t>
  </si>
  <si>
    <t>73,49</t>
  </si>
  <si>
    <t>EMBOÇO OU MASSA ÚNICA EM ARGAMASSA INDUSTRIALIZADA, PREPARO MECÂNICO E APLICAÇÃO COM EQUIPAMENTO DE MISTURA E PROJEÇÃO DE 1,5 M3/H DE ARGAMASSA EM PANOS DE FACHADA COM PRESENÇA DE VÃOS, ESPESSURA DE 45 MM. AF_08/2022</t>
  </si>
  <si>
    <t>117,99</t>
  </si>
  <si>
    <t>EMBOÇO OU MASSA ÚNICA EM ARGAMASSA TRAÇO 1:2:8, PREPARO MECÂNICO COM BETONEIRA 400 L, APLICADA MANUALMENTE EM PANOS DE FACHADA COM PRESENÇA DE VÃOS, ESPESSURA MAIOR OU IGUAL A 50 MM. AF_08/2022</t>
  </si>
  <si>
    <t>80,96</t>
  </si>
  <si>
    <t>EMBOÇO OU MASSA ÚNICA EM ARGAMASSA TRAÇO 1:2:8, PREPARO MANUAL, APLICADA MANUALMENTE EM PANOS DE FACHADA COM PRESENÇA DE VÃOS, ESPESSURA MAIOR OU IGUAL A 50 MM. AF_06/2014</t>
  </si>
  <si>
    <t>85,99</t>
  </si>
  <si>
    <t>EMBOÇO OU MASSA ÚNICA EM ARGAMASSA INDUSTRIALIZADA, PREPARO MECÂNICO E APLICAÇÃO COM EQUIPAMENTO DE MISTURA E PROJEÇÃO DE 1,5 M3/H DE ARGAMASSA EM PANOS DE FACHADA COM PRESENÇA DE VÃOS, ESPESSURA MAIOR OU IGUAL A 50 MM. AF_08/2022</t>
  </si>
  <si>
    <t>129,91</t>
  </si>
  <si>
    <t>EMBOÇO OU MASSA ÚNICA EM ARGAMASSA TRAÇO 1:2:8, PREPARO MECÂNICO COM BETONEIRA 400 L, APLICADA MANUALMENTE EM PANOS CEGOS DE FACHADA (SEM PRESENÇA DE VÃOS), ESPESSURA DE 25 MM. AF_08/2022</t>
  </si>
  <si>
    <t>37,04</t>
  </si>
  <si>
    <t>EMBOÇO OU MASSA ÚNICA EM ARGAMASSA TRAÇO 1:2:8, PREPARO MANUAL, APLICADA MANUALMENTE EM PANOS CEGOS DE FACHADA (SEM PRESENÇA DE VÃOS), ESPESSURA DE 25 MM. AF_09/2022</t>
  </si>
  <si>
    <t>39,58</t>
  </si>
  <si>
    <t>EMBOÇO OU MASSA ÚNICA EM ARGAMASSA INDUSTRIALIZADA, PREPARO MECÂNICO E APLICAÇÃO COM EQUIPAMENTO DE MISTURA E PROJEÇÃO DE 1,5 M3/H DE ARGAMASSA EM PANOS CEGOS DE FACHADA (SEM PRESENÇA DE VÃOS), ESPESSURA DE 25 MM. AF_08/2022</t>
  </si>
  <si>
    <t>64,53</t>
  </si>
  <si>
    <t>EMBOÇO OU MASSA ÚNICA EM ARGAMASSA TRAÇO 1:2:8, PREPARO MECÂNICO COM BETONEIRA 400 L, APLICADA MANUALMENTE EM PANOS CEGOS DE FACHADA (SEM PRESENÇA DE VÃOS), ESPESSURA DE 35 MM. AF_08/2022</t>
  </si>
  <si>
    <t>50,60</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</si>
  <si>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</si>
  <si>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</si>
  <si>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87,25</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</si>
  <si>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</si>
  <si>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</si>
  <si>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60,37</t>
  </si>
  <si>
    <t>EMBOÇO OU MASSA ÚNICA EM ARGAMASSA INDUSTRIALIZADA, PREPARO MECÂNICO E APLICAÇÃO COM EQUIPAMENTO DE MISTURA E PROJEÇÃO DE 1,5 M3/H DE ARGAMASSA EM PANOS CEGOS DE FACHADA (SEM PRESENÇA DE VÃOS), ESPESSURA DE 45 MM. AF_08/2022</t>
  </si>
  <si>
    <t>102,66</t>
  </si>
  <si>
    <t>EMBOÇO OU MASSA ÚNICA EM ARGAMASSA TRAÇO 1:2:8, PREPARO MECÂNICO COM BETONEIRA 400 L, APLICADA MANUALMENTE EM PANOS CEGOS DE FACHADA (SEM PRESENÇA DE VÃOS), ESPESSURA MAIOR OU IGUAL A 50 MM. AF_08/2022</t>
  </si>
  <si>
    <t>61,17</t>
  </si>
  <si>
    <t>EMBOÇO OU MASSA ÚNICA EM ARGAMASSA TRAÇO 1:2:8, PREPARO MANUAL, APLICADA MANUALMENTE EM PANOS CEGOS DE FACHADA (SEM PRESENÇA DE VÃOS), ESPESSURA MAIOR OU IGUAL A 50 MM. AF_08/2022</t>
  </si>
  <si>
    <t>65,87</t>
  </si>
  <si>
    <t>EMBOÇO OU MASSA ÚNICA EM ARGAMASSA INDUSTRIALIZADA, PREPARO MECÂNICO E APLICAÇÃO COM EQUIPAMENTO DE MISTURA E PROJEÇÃO DE 1,5 M3/H DE ARGAMASSA EM PANOS CEGOS DE FACHADA (SEM PRESENÇA DE VÃOS), ESPESSURA MAIOR OU IGUAL A 50 MM. AF_08/2022</t>
  </si>
  <si>
    <t>109,78</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</si>
  <si>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</si>
  <si>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</si>
  <si>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69,95</t>
  </si>
  <si>
    <t>EMBOÇO OU MASSA ÚNICA EM ARGAMASSA INDUSTRIALIZADA, PREPARO MECÂNICO E APLICAÇÃO COM EQUIPAMENTO DE MISTURA E PROJEÇÃO DE 1,5 M3/H EM SUPERFÍCIES EXTERNAS DA SACADA, ESPESSURA 25 MM, SEM USO DE TELA METÁLICA. AF_08/2022</t>
  </si>
  <si>
    <t>91,78</t>
  </si>
  <si>
    <t>EMBOÇO OU MASSA ÚNICA EM ARGAMASSA TRAÇO 1:2:8, PREPARO MECÂNICO COM BETONEIRA 400 L, APLICADA MANUALMENTE EM SUPERFÍCIES EXTERNAS DA SACADA, ESPESSURA DE 35 MM, SEM USO DE TELA METÁLICA DE REFORÇO CONTRA FISSURAÇÃO. AF_08/2022</t>
  </si>
  <si>
    <t>80,98</t>
  </si>
  <si>
    <t>EMBOÇO OU MASSA ÚNICA EM ARGAMASSA TRAÇO 1:2:8, PREPARO MANUAL, APLICADA MANUALMENTE EM SUPERFÍCIES EXTERNAS DA SACADA, ESPESSURA DE 35 MM, SEM USO DE TELA METÁLICA DE REFORÇO CONTRA FISSURAÇÃO. AF_08/2022</t>
  </si>
  <si>
    <t>84,38</t>
  </si>
  <si>
    <t>EMBOÇO OU MASSA ÚNICA EM ARGAMASSA INDUSTRIALIZADA, PREPARO MECÂNICO E APLICAÇÃO COM EQUIPAMENTO DE MISTURA E PROJEÇÃO DE 1,5 M3/H EM SUPERFÍCIES EXTERNAS DA SACADA, ESPESSURA 35 MM, SEM USO DE TELA METÁLICA. AF_08/2022</t>
  </si>
  <si>
    <t>114,54</t>
  </si>
  <si>
    <t>EMBOÇO OU MASSA ÚNICA EM ARGAMASSA TRAÇO 1:2:8, PREPARO MECÂNICO COM BETONEIRA 400 L, APLICADA MANUALMENTE EM SUPERFÍCIES EXTERNAS DA SACADA, ESPESSURA DE 45 MM, SEM USO DE TELA METÁLICA DE REFORÇO CONTRA FISSURAÇÃO. AF_08/2022</t>
  </si>
  <si>
    <t>86,48</t>
  </si>
  <si>
    <t>EMBOÇO OU MASSA ÚNICA EM ARGAMASSA TRAÇO 1:2:8, PREPARO MANUAL, APLICADA MANUALMENTE EM SUPERFÍCIES EXTERNAS DA SACADA, ESPESSURA DE 45 MM, SEM USO DE TELA METÁLICA DE REFORÇO CONTRA FISSURAÇÃO. AF_08/2022</t>
  </si>
  <si>
    <t>90,75</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</si>
  <si>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</si>
  <si>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</si>
  <si>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111,89</t>
  </si>
  <si>
    <t>EMBOÇO OU MASSA ÚNICA EM ARGAMASSA TRAÇO 1:2:8, PREPARO MANUAL, APLICADA MANUALMENTE EM SUPERFÍCIES EXTERNAS DA SACADA, ESPESSURA MAIOR OU IGUAL A 50 MM, SEM USO DE TELA METÁLICA DE REFORÇO CONTRA FISSURAÇÃO. AF_068/2022</t>
  </si>
  <si>
    <t>116,59</t>
  </si>
  <si>
    <t>EMBOÇO OU MASSA ÚNICA EM ARGAMASSA INDUSTRIALIZADA, PREPARO MECÂNICO E APLICAÇÃO COM EQUIPAMENTO DE MISTURA E PROJEÇÃO DE 1,5 M3/H EM SUPERFÍCIES EXTERNAS DA SACADA, ESPESSURA MAIOR OU IGUAL A 50 MM, SEM USO DE TELA METÁLICA. AF_08/2022</t>
  </si>
  <si>
    <t>150,24</t>
  </si>
  <si>
    <t>EMBOÇO OU MASSA ÚNICA EM ARGAMASSA TRAÇO 1:2:8, PREPARO MECÂNICO COM BETONEIRA 400 L, APLICADA MANUALMENTE NAS PAREDES INTERNAS DA SACADA, ESPESSURA DE 25 MM, SEM USO DE TELA METÁLICA DE REFORÇO CONTRA FISSURAÇÃO. AF_08/2022</t>
  </si>
  <si>
    <t>63,49</t>
  </si>
  <si>
    <t>EMBOÇO OU MASSA ÚNICA EM ARGAMASSA TRAÇO 1:2:8, PREPARO MANUAL, APLICADA MANUALMENTE NAS PAREDES INTERNAS DA SACADA, ESPESSURA DE 25 MM, SEM USO DE TELA METÁLICA DE REFORÇO CONTRA FISSURAÇÃO. AF_08/2022</t>
  </si>
  <si>
    <t>66,60</t>
  </si>
  <si>
    <t>EMBOÇO OU MASSA ÚNICA EM ARGAMASSA INDUSTRIALIZADA, PREPARO MECÂNICO E APLICAÇÃO COM EQUIPAMENTO DE MISTURA E PROJEÇÃO DE 1,5 M3/H NAS PAREDES INTERNAS DA SACADA, ESPESSURA 25 MM, SEM USO DE TELA METÁLICA. AF_08/2022</t>
  </si>
  <si>
    <t>95,17</t>
  </si>
  <si>
    <t>EMBOÇO OU MASSA ÚNICA EM ARGAMASSA TRAÇO 1:2:8, PREPARO MECÂNICO COM BETONEIRA 400 L, APLICADA MANUALMENTE NAS PAREDES INTERNAS DA SACADA, ESPESSURA DE 35 MM, SEM USO DE TELA METÁLICA DE REFORÇO CONTRA FISSURAÇÃO. AF_08/2022</t>
  </si>
  <si>
    <t>77,08</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</si>
  <si>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</si>
  <si>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</si>
  <si>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120,21</t>
  </si>
  <si>
    <t>REVESTIMENTO DECORATIVO MONOCAMADA APLICADO MANUALMENTE EM PANOS CEGOS DA FACHADA DE UM EDIFÍCIO DE ESTRUTURA CONVENCIONAL, COM ACABAMENTO RASPADO. AF_06/2014</t>
  </si>
  <si>
    <t>170,67</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</si>
  <si>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</si>
  <si>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</si>
  <si>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164,36</t>
  </si>
  <si>
    <t>REVESTIMENTO DECORATIVO MONOCAMADA APLICADO COM EQUIPAMENTO DE PROJEÇÃO EM PANOS CEGOS DA FACHADA DE UM EDIFÍCIO DE ALVENARIA ESTRUTURAL, COM ACABAMENTO RASPADO. AF_06/2014</t>
  </si>
  <si>
    <t>112,30</t>
  </si>
  <si>
    <t>REVESTIMENTO DECORATIVO MONOCAMADA APLICADO MANUALMENTE EM PANOS DA FACHADA COM PRESENÇA DE VÃOS, DE UM EDIFÍCIO DE ESTRUTURA CONVENCIONAL E ACABAMENTO RASPADO. AF_06/2014</t>
  </si>
  <si>
    <t>177,67</t>
  </si>
  <si>
    <t>REVESTIMENTO DECORATIVO MONOCAMADA APLICADO MANUALMENTE EM PANOS DA FACHADA COM PRESENÇA DE VÃOS, DE UM EDIFÍCIO DE ALVENARIA ESTRUTURAL E ACABAMENTO RASPADO. AF_06/2014</t>
  </si>
  <si>
    <t>123,23</t>
  </si>
  <si>
    <t>REVESTIMENTO DECORATIVO MONOCAMADA APLICADO COM EQUIPAMENTO DE PROJEÇÃO EM PANOS DA FACHADA COM PRESENÇA DE VÃOS, DE UM EDIFÍCIO DE ESTRUTURA CONVENCIONAL E ACABAMENTO RASPADO. AF_06/2014</t>
  </si>
  <si>
    <t>169,74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</si>
  <si>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</si>
  <si>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</si>
  <si>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179,33</t>
  </si>
  <si>
    <t>REVESTIMENTO DECORATIVO MONOCAMADA APLICADO MANUALMENTE EM SUPERFÍCIES EXTERNAS DA SACADA DE UM EDIFÍCIO DE ALVENARIA ESTRUTURAL E ACABAMENTO RASPADO. AF_06/2014</t>
  </si>
  <si>
    <t>132,57</t>
  </si>
  <si>
    <t>REVESTIMENTO DECORATIVO MONOCAMADA APLICADO COM EQUIPAMENTO DE PROJEÇÃO EM SUPERFÍCIES EXTERNAS DA SACADA DE UM EDIFÍCIO DE ESTRUTURA CONVENCIONAL E ACABAMENTO RASPADO. AF_06/2014</t>
  </si>
  <si>
    <t>167,07</t>
  </si>
  <si>
    <t>REVESTIMENTO DECORATIVO MONOCAMADA APLICADO COM EQUIPAMENTO DE PROJEÇÃO EM SUPERFÍCIES EXTERNAS DA SACADA DE UM EDIFÍCIO DE ALVENARIA ESTRUTURAL E ACABAMENTO RASPADO. AF_06/2014</t>
  </si>
  <si>
    <t>120,90</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</si>
  <si>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</si>
  <si>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</si>
  <si>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132,46</t>
  </si>
  <si>
    <t>REVESTIMENTO DECORATIVO MONOCAMADA APLICADO COM EQUIPAMENTO DE PROJEÇÃO EM PANOS CEGOS DA FACHADA DE UM EDIFÍCIO DE ESTRUTURA CONVENCIONAL, COM ACABAMENTO TRAVERTINO. AF_06/2014</t>
  </si>
  <si>
    <t>177,64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</si>
  <si>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</si>
  <si>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</si>
  <si>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192,12</t>
  </si>
  <si>
    <t>REVESTIMENTO DECORATIVO MONOCAMADA APLICADO MANUALMENTE EM PANOS DA FACHADA COM PRESENÇA DE VÃOS, DE UM EDIFÍCIO DE ALVENARIA ESTRUTURAL E ACABAMENTO TRAVERTINO. AF_06/2014</t>
  </si>
  <si>
    <t>137,68</t>
  </si>
  <si>
    <t>REVESTIMENTO DECORATIVO MONOCAMADA APLICADO COM EQUIPAMENTO DE PROJEÇÃO EM PANOS DA FACHADA COM PRESENÇA DE VÃOS, DE UM EDIFÍCIO DE ESTRUTURA CONVENCIONAL E ACABAMENTO TRAVERTINO. AF_06/2014</t>
  </si>
  <si>
    <t>182,99</t>
  </si>
  <si>
    <t>REVESTIMENTO DECORATIVO MONOCAMADA APLICADO COM EQUIPAMENTO DE PROJEÇÃO EM PANOS DA FACHADA COM PRESENÇA DE VÃOS, DE UM EDIFÍCIO DE ALVENARIA ESTRUTURAL E ACABAMENTO TRAVERTINO. AF_06/2014</t>
  </si>
  <si>
    <t>129,10</t>
  </si>
  <si>
    <t>REVESTIMENTO DECORATIVO MONOCAMADA APLICADO MANUALMENTE EM SUPERFÍCIES EXTERNAS DA SACADA DE UM EDIFÍCIO DE ESTRUTURA CONVENCIONAL E ACABAMENTO TRAVERTINO. AF_06/2014</t>
  </si>
  <si>
    <t>193,75</t>
  </si>
  <si>
    <t>REVESTIMENTO DECORATIVO MONOCAMADA APLICADO MANUALMENTE EM SUPERFÍCIES EXTERNAS DA SACADA DE UM EDIFÍCIO DE ALVENARIA ESTRUTURAL E ACABAMENTO TRAVERTINO. AF_06/2014</t>
  </si>
  <si>
    <t>147,01</t>
  </si>
  <si>
    <t>REVESTIMENTO DECORATIVO MONOCAMADA APLICADO COM EQUIPAMENTO DE PROJEÇÃO EM SUPERFÍCIES EXTERNAS DA SACADA DE UM EDIFÍCIO DE ESTRUTURA CONVENCIONAL E ACABAMENTO TRAVERTINO. AF_06/2014</t>
  </si>
  <si>
    <t>180,35</t>
  </si>
  <si>
    <t>REVESTIMENTO DECORATIVO MONOCAMADA APLICADO COM EQUIPAMENTO DE PROJEÇÃO EM SUPERFÍCIES EXTERNAS DA SACADA DE UM EDIFÍCIO DE ALVENARIA ESTRUTURAL E ACABAMENTO TRAVERTINO. AF_06/2014</t>
  </si>
  <si>
    <t>134,16</t>
  </si>
  <si>
    <t>REVESTIMENTO DECORATIVO MONOCAMADA APLICADO MANUALMENTE NAS PAREDES INTERNAS DA SACADA COM ACABAMENTO RASPADO. AF_06/2014</t>
  </si>
  <si>
    <t>127,52</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</si>
  <si>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</si>
  <si>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</si>
  <si>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35,91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</si>
  <si>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</si>
  <si>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</si>
  <si>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35,37</t>
  </si>
  <si>
    <t>MASSA ÚNICA, PARA RECEBIMENTO DE PINTURA, EM ARGAMASSA TRAÇO 1:2:8, PREPARO MECÂNICO COM BETONEIRA 400L, APLICADA MANUALMENTE EM TETO, ESPESSURA DE 20MM, COM EXECUÇÃO DE TALISCAS. AF_03/2015</t>
  </si>
  <si>
    <t>45,10</t>
  </si>
  <si>
    <t>MASSA ÚNICA, PARA RECEBIMENTO DE PINTURA, EM ARGAMASSA TRAÇO 1:2:8, PREPARO MANUAL, APLICADA MANUALMENTE EM TETO, ESPESSURA DE 20MM, COM EXECUÇÃO DE TALISCAS. AF_03/2015</t>
  </si>
  <si>
    <t>48,35</t>
  </si>
  <si>
    <t>MASSA ÚNICA, PARA RECEBIMENTO DE PINTURA, EM ARGAMASSA TRAÇO 1:2:8, PREPARO MECÂNICO COM BETONEIRA 400L, APLICADA MANUALMENTE EM TETO, ESPESSURA DE 10MM, COM EXECUÇÃO DE TALISCAS. AF_03/2015</t>
  </si>
  <si>
    <t>32,14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</si>
  <si>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</si>
  <si>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</si>
  <si>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53,20</t>
  </si>
  <si>
    <t>EMBOÇO OU MASSA ÚNICA EM ARGAMASSA TRAÇO 1:2:8, PREPARO MECÂNICA COM BETONEIRA 400 L, APLICADA COM PROJETOR TIPO CANEQUINHA EM PANOS DE FACHADA COM PRESENÇA DE VÃOS, ESPESSURA DE 35 MM, ACESSO POR BALANCIM MANUAL. AF_08/2022</t>
  </si>
  <si>
    <t>68,49</t>
  </si>
  <si>
    <t>EMBOÇO OU MASSA ÚNICA EM ARGAMASSA TRAÇO 1:2:8, PREPARO MECÂNICA COM BETONEIRA 400 L, APLICADA COM PROJETOR TIPO CANEQUINHA EM PANOS DE FACHADA COM PRESENÇA DE VÃOS, ESPESSURA DE 45 MM, ACESSO POR BALANCIM MANUAL. AF_08/2022</t>
  </si>
  <si>
    <t>75,03</t>
  </si>
  <si>
    <t>EMBOÇO OU MASSA ÚNICA EM ARGAMASSA TRAÇO 1:2:8, PREPARO MECÂNICA COM BETONEIRA 400 L, APLICADA COM PROJETOR TIPO CANEQUINHA EM PANOS DE FACHADA COM PRESENÇA DE VÃOS, ESPESSURA DE 50 MM, ACESSO POR BALANCIM MANUAL. AF_08/2022</t>
  </si>
  <si>
    <t>82,75</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</si>
  <si>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</si>
  <si>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</si>
  <si>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55,01</t>
  </si>
  <si>
    <t>EMBOÇO OU MASSA ÚNICA EM ARGAMASSA TRAÇO 1:2:8, PREPARO MECÂNICA COM BETONEIRA 400 L, APLICADA COM PROJETOR TIPO CANEQUINHA EM PANOS DE FACHADA SEM PRESENÇA DE VÃOS, ESPESSURA DE 45 MM, ACESSO POR BALANCIM MANUAL. AF_08/2022</t>
  </si>
  <si>
    <t>61,16</t>
  </si>
  <si>
    <t>EMBOÇO OU MASSA ÚNICA EM ARGAMASSA TRAÇO 1:2:8, PREPARO MECÂNICA COM BETONEIRA 400 L, APLICADA COM PROJETOR TIPO CANEQUINHA EM PANOS DE FACHADA SEM PRESENÇA DE VÃOS, ESPESSURA DE 50 MM, ACESSO POR BALANCIM MANUAL. AF_08/2022</t>
  </si>
  <si>
    <t>63,54</t>
  </si>
  <si>
    <t>EMBOÇO OU MASSA ÚNICA EM ARGAMASSA TRAÇO 1:2:8, PREPARO MECÂNICA COM BETONEIRA 400 L, APLICADA COM PROJETOR TIPO CANEQUINHA EM SUPERFÍCIES EXTERNAS DA SACADA, ESPESSURA DE 25 MM, ACESSO POR BALANCIM MANUAL, SEM USO DE TELA METÁLICA. AF_08/2022</t>
  </si>
  <si>
    <t>73,39</t>
  </si>
  <si>
    <t>EMBOÇO OU MASSA ÚNICA EM ARGAMASSA TRAÇO 1:2:8, PREPARO MECÂNICA COM BETONEIRA 400 L, APLICADA COM PROJETOR TIPO CANEQUINHA EM SUPERFÍCIES EXTERNAS DA SACADA, ESPESSURA DE 35 MM, ACESSO POR BALANCIM MANUAL, SEM USO DE TELA METÁLICA. AF_08/2022</t>
  </si>
  <si>
    <t>88,30</t>
  </si>
  <si>
    <t>EMBOÇO OU MASSA ÚNICA EM ARGAMASSA TRAÇO 1:2:8, PREPARO MECÂNICA COM BETONEIRA 400 L, APLICADA COM PROJETOR TIPO CANEQUINHA EM SUPERFÍCIES EXTERNAS DA SACADA, ESPESSURA DE 45 MM, ACESSO POR BALANCIM MANUAL, SEM USO DE TELA METÁLICA. AF_08/2022</t>
  </si>
  <si>
    <t>94,46</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</si>
  <si>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</si>
  <si>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</si>
  <si>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68,92</t>
  </si>
  <si>
    <t>EMBOÇO OU MASSA ÚNICA EM ARGAMASSA TRAÇO 1:2:8, PREPARO MECÂNICA COM BETONEIRA 400 L, APLICADA COM PROJETOR TIPO CANEQUINHA EM SUPERFÍCIES INTERNAS DA SACADA, ESPESSURA DE 35 MM, SEM USO DE TELA METÁLICA. AF_08/2022</t>
  </si>
  <si>
    <t>83,72</t>
  </si>
  <si>
    <t>EMBOÇO OU MASSA ÚNICA EM ARGAMASSA TRAÇO 1:2:8, PREPARO MECÂNICA COM BETONEIRA 400 L, APLICADA MANUALMENTE EM PANOS DE FACHADA COM PRESENÇA DE VÃOS, ESPESSURA DE 25 MM, ACESSO POR ANDAIME. AF_08/2022</t>
  </si>
  <si>
    <t>45,85</t>
  </si>
  <si>
    <t>EMBOÇO OU MASSA ÚNICA EM ARGAMASSA TRAÇO 1:2:8, PREPARO MANUAL, APLICADA MANUALMENTE EM PANOS DE FACHADA COM PRESENÇA DE VÃOS, ESPESSURA DE 25 MM, ACESSO POR ANDAIME. AF_08/2022</t>
  </si>
  <si>
    <t>48,56</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</si>
  <si>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</si>
  <si>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</si>
  <si>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</si>
  <si>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58,82</t>
  </si>
  <si>
    <t>EMBOÇO OU MASSA ÚNICA EM ARGAMASSA TRAÇO 1:2:8, PREPARO MANUAL, APLICADA MANUALMENTE EM PANOS DE FACHADA COM PRESENÇA DE VÃOS, ESPESSURA DE 35 MM, ACESSO POR ANDAIME. AF_08/2022</t>
  </si>
  <si>
    <t>62,46</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</si>
  <si>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</si>
  <si>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</si>
  <si>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63,91</t>
  </si>
  <si>
    <t>EMBOÇO OU MASSA ÚNICA EM ARGAMASSA TRAÇO 1:2:8, PREPARO MECÂNICA COM BETONEIRA 400 L, APLICADA MANUALMENTE EM PANOS DE FACHADA COM PRESENÇA DE VÃOS, ESPESSURA DE 45 MM, ACESSO POR ANDAIME. AF_08/2022</t>
  </si>
  <si>
    <t>64,71</t>
  </si>
  <si>
    <t>EMBOÇO OU MASSA ÚNICA EM ARGAMASSA TRAÇO 1:2:8, PREPARO MANUAL, APLICADA MANUALMENTE EM PANOS DE FACHADA COM PRESENÇA DE VÃOS, ESPESSURA DE 45 MM, ACESSO POR ANDAIME. AF_08/2022</t>
  </si>
  <si>
    <t>69,27</t>
  </si>
  <si>
    <t>EMBOÇO OU MASSA ÚNICA EM ARGAMASSA INDUSTRIALIZADA, PREPARO MECÂNICA E APLICAÇÃO COM EQUIPAMENTO DE MISTURA E PROJEÇÃO DE 1,5 M3/H DE ARGAMASSA EM PANOS DE FACHADA COM PRESENÇA DE VÃOS, ESPESSURA DE 45 MM, ACESSO POR ANDAIME. AF_08/2022</t>
  </si>
  <si>
    <t>114,15</t>
  </si>
  <si>
    <t>EMBOÇO OU MASSA ÚNICA EM ARGAMASSA TRAÇO 1:2:8, PREPARO MECÂNICA COM BETONEIRA 400 L, APLICADA COM PROJETOR TIPO CANEQUINHA EM PANOS DE FACHADA COM PRESENÇA DE VÃOS, ESPESSURA DE 45 MM, ACESSO POR ANDAIME. AF_08/2022</t>
  </si>
  <si>
    <t>70,45</t>
  </si>
  <si>
    <t>EMBOÇO OU MASSA ÚNICA EM ARGAMASSA TRAÇO 1:2:8, PREPARO MECÂNICA COM BETONEIRA 400 L, APLICADA MANUALMENTE EM PANOS DE FACHADA COM PRESENÇA DE VÃOS, ESPESSURA DE 50 MM, ACESSO POR ANDAIME. AF_08/2022</t>
  </si>
  <si>
    <t>75,72</t>
  </si>
  <si>
    <t>EMBOÇO OU MASSA ÚNICA EM ARGAMASSA TRAÇO 1:2:8, PREPARO MANUAL, APLICADA MANUALMENTE EM PANOS DE FACHADA COM PRESENÇA DE VÃOS, ESPESSURA DE 50 MM, ACESSO POR ANDAIME. AF_08/2022</t>
  </si>
  <si>
    <t>80,75</t>
  </si>
  <si>
    <t>EMBOÇO OU MASSA ÚNICA EM ARGAMASSA INDUSTRIALIZADA, PREPARO MECÂNICA E APLICAÇÃO COM EQUIPAMENTO DE MISTURA E PROJEÇÃO DE 1,5 M3/H DE ARGAMASSA EM PANOS DE FACHADA COM PRESENÇA DE VÃOS, ESPESSURA DE 50 MM, ACESSO POR ANDAIME. AF_08/2022</t>
  </si>
  <si>
    <t>125,70</t>
  </si>
  <si>
    <t>EMBOÇO OU MASSA ÚNICA EM ARGAMASSA TRAÇO 1:2:8, PREPARO MECÂNICA COM BETONEIRA 400 L, APLICADA COM PROJETOR TIPO CANEQUINHA EM PANOS DE FACHADA COM PRESENÇA DE VÃOS, ESPESSURA DE 50 MM, ACESSO POR ANDAIME. AF_08/2022</t>
  </si>
  <si>
    <t>77,73</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</si>
  <si>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</si>
  <si>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</si>
  <si>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</si>
  <si>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62,71</t>
  </si>
  <si>
    <t>EMBOÇO OU MASSA ÚNICA EM ARGAMASSA TRAÇO 1:2:8, PREPARO MECÂNICA COM BETONEIRA 400 L, APLICADA COM PROJETOR TIPO CANEQUINHA EM PANOS DE FACHADA SEM PRESENÇA DE VÃOS, ESPESSURA DE 25 MM, ACESSO POR ANDAIME. AF_08/2022</t>
  </si>
  <si>
    <t>37,98</t>
  </si>
  <si>
    <t>EMBOÇO OU MASSA ÚNICA EM ARGAMASSA TRAÇO 1:2:8, PREPARO MECÂNICA COM BETONEIRA 400 L, APLICADA MANUALMENTE EM PANOS DE FACHADA SEM PRESENÇA DE VÃOS, ESPESSURA DE 35 MM, ACESSO POR ANDAIME. AF_08/2022</t>
  </si>
  <si>
    <t>47,73</t>
  </si>
  <si>
    <t>EMBOÇO OU MASSA ÚNICA EM ARGAMASSA TRAÇO 1:2:8, PREPARO MANUAL, APLICADA MANUALMENTE EM PANOS DE FACHADA SEM PRESENÇA DE VÃOS, ESPESSURA DE 35 MM, ACESSO POR ANDAIME. AF_08/2022</t>
  </si>
  <si>
    <t>51,13</t>
  </si>
  <si>
    <t>EMBOÇO OU MASSA ÚNICA EM ARGAMASSA INDUSTRIALIZADA, PREPARO MECÂNICA E APLICAÇÃO COM EQUIPAMENTO DE MISTURA E PROJEÇÃO DE 1,5 M3/H DE ARGAMASSA EM PANOS DE FACHADA SEM PRESENÇA DE VÃOS, ESPESSURA DE 35 MM, ACESSO POR ANDAIME. AF_08/2022</t>
  </si>
  <si>
    <t>84,63</t>
  </si>
  <si>
    <t>EMBOÇO OU MASSA ÚNICA EM ARGAMASSA TRAÇO 1:2:8, PREPARO MECÂNICA COM BETONEIRA 400 L, APLICADA COM PROJETOR TIPO CANEQUINHA EM PANOS DE FACHADA SEM PRESENÇA DE VÃOS, ESPESSURA DE 35 MM, ACESSO POR ANDAIME. AF_08/2022</t>
  </si>
  <si>
    <t>51,88</t>
  </si>
  <si>
    <t>EMBOÇO OU MASSA ÚNICA EM ARGAMASSA TRAÇO 1:2:8, PREPARO MECÂNICA COM BETONEIRA 400 L, APLICADA MANUALMENTE EM PANOS DE FACHADA SEM PRESENÇA DE VÃOS, ESPESSURA DE 45 MM, ACESSO POR ANDAIME. AF_08/2022</t>
  </si>
  <si>
    <t>53,23</t>
  </si>
  <si>
    <t>EMBOÇO OU MASSA ÚNICA EM ARGAMASSA TRAÇO 1:2:8, PREPARO MANUAL, APLICADA MANUALMENTE EM PANOS DE FACHADA SEM PRESENÇA DE VÃOS, ESPESSURA DE 45 MM, ACESSO POR ANDAIME. AF_08/2022</t>
  </si>
  <si>
    <t>57,50</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</si>
  <si>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</si>
  <si>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</si>
  <si>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58,03</t>
  </si>
  <si>
    <t>EMBOÇO OU MASSA ÚNICA EM ARGAMASSA TRAÇO 1:2:8, PREPARO MECÂNICA COM BETONEIRA 400 L, APLICADA MANUALMENTE EM PANOS DE FACHADA SEM PRESENÇA DE VÃOS, ESPESSURA DE 50 MM, ACESSO POR ANDAIME. AF_08/2022</t>
  </si>
  <si>
    <t>58,00</t>
  </si>
  <si>
    <t>EMBOÇO OU MASSA ÚNICA EM ARGAMASSA TRAÇO 1:2:8, PREPARO MANUAL, APLICADA MANUALMENTE EM PANOS DE FACHADA SEM PRESENÇA DE VÃOS, ESPESSURA DE 50 MM, ACESSO POR ANDAIME. AF_08/2022</t>
  </si>
  <si>
    <t>62,70</t>
  </si>
  <si>
    <t>EMBOÇO OU MASSA ÚNICA EM ARGAMASSA INDUSTRIALIZADA, PREPARO MECÂNICA E APLICAÇÃO COM EQUIPAMENTO DE MISTURA E PROJEÇÃO DE 1,5 M3/H DE ARGAMASSA EM PANOS DE FACHADA SEM PRESENÇA DE VÃOS, ESPESSURA DE 50 MM, ACESSO POR ANDAIME. AF_08/2022</t>
  </si>
  <si>
    <t>107,24</t>
  </si>
  <si>
    <t>EMBOÇO OU MASSA ÚNICA EM ARGAMASSA TRAÇO 1:2:8, PREPARO MECÂNICA COM BETONEIRA 400 L, APLICADA COM PROJETOR TIPO CANEQUINHA EM PANOS DE FACHADA SEM PRESENÇA DE VÃOS, ESPESSURA DE 50 MM, ACESSO POR ANDAIME. AF_08/2022</t>
  </si>
  <si>
    <t>60,51</t>
  </si>
  <si>
    <t>EMBOÇO OU MASSA ÚNICA EM ARGAMASSA TRAÇO 1:2:8, PREPARO MECÂNICA COM BETONEIRA 400 L, APLICADA MANUALMENTE EM SUPERFÍCIES EXTERNAS DA SACADA, ESPESSURA DE 25 MM, ACESSO POR ANDAIME, SEM USO DE TELA METÁLICA. AF_08/2022</t>
  </si>
  <si>
    <t>61,51</t>
  </si>
  <si>
    <t>EMBOÇO OU MASSA ÚNICA EM ARGAMASSA TRAÇO 1:2:8, PREPARO MANUAL, APLICADA MANUALMENTE EM SUPERFÍCIES EXTERNAS DA SACADA, ESPESSURA DE 25 MM, ACESSO POR ANDAIME, SEM USO DE TELA METÁLICA. AF_08/2022</t>
  </si>
  <si>
    <t>64,05</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</si>
  <si>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</si>
  <si>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86,46</t>
  </si>
  <si>
    <t>EMBOÇO OU MASSA ÚNICA EM ARGAMASSA TRAÇO 1:2:8, PREPARO MECÂNICA COM BETONEIRA 400 L, APLICADA COM PROJETOR TIPO CANEQUINHA EM SUPERFÍCIES EXTERNAS DA SACADA, ESPESSURA DE 25 MM, ACESSO POR ANDAIME, SEM USO DE TELA METÁLICA. AF_08/2022</t>
  </si>
  <si>
    <t>67,04</t>
  </si>
  <si>
    <t>EMBOÇO OU MASSA ÚNICA EM ARGAMASSA TRAÇO 1:2:8, PREPARO MECÂNICA COM BETONEIRA 400 L, APLICADA MANUALMENTE EM SUPERFÍCIES EXTERNAS DA SACADA, ESPESSURA DE 35 MM, ACESSO POR ANDAIME, SEM USO DE TELA METÁLICA. AF_08/2022</t>
  </si>
  <si>
    <t>74,14</t>
  </si>
  <si>
    <t>EMBOÇO OU MASSA ÚNICA EM ARGAMASSA TRAÇO 1:2:8, PREPARO MANUAL, APLICADA MANUALMENTE EM SUPERFÍCIES EXTERNAS DA SACADA, ESPESSURA DE 35 MM, ACESSO POR ANDAIME, SEM USO DE TELA METÁLICA. AF_08/2022</t>
  </si>
  <si>
    <t>77,54</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</si>
  <si>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</si>
  <si>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108,38</t>
  </si>
  <si>
    <t>EMBOÇO OU MASSA ÚNICA EM ARGAMASSA TRAÇO 1:2:8, PREPARO MECÂNICO COM BETONEIRA 400 L, APLICADA COM PROJETOR TIPO CANEQUINHA EM SUPERFÍCIES EXTERNAS DA SACADA, ESPESSURA DE 35 MM, ACESSO POR ANDAIME, SEM USO DE TELA METÁLICA. AF_08/2022</t>
  </si>
  <si>
    <t>80,95</t>
  </si>
  <si>
    <t>EMBOÇO OU MASSA ÚNICA EM ARGAMASSA TRAÇO 1:2:8, PREPARO MECÂNICO COM BETONEIRA 400 L, APLICADA MANUALMENTE EM SUPERFÍCIES EXTERNAS DA SACADA, ESPESSURA DE 45 MM, ACESSO POR ANDAIME, SEM USO DE TELA METÁLICA. AF_08/2022</t>
  </si>
  <si>
    <t>79,64</t>
  </si>
  <si>
    <t>EMBOÇO OU MASSA ÚNICA EM ARGAMASSA TRAÇO 1:2:8, PREPARO MANUAL, APLICADA MANUALMENTE EM SUPERFÍCIES EXTERNAS DA SACADA, ESPESSURA DE 45 MM, ACESSO POR ANDAIME, SEM USO DE TELA METÁLICA. AF_08/2022</t>
  </si>
  <si>
    <t>83,91</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</si>
  <si>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</si>
  <si>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</si>
  <si>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87,10</t>
  </si>
  <si>
    <t>EMBOÇO OU MASSA ÚNICA EM ARGAMASSA TRAÇO 1:2:8, PREPARO MECÂNICO COM BETONEIRA 400 L, APLICADA MANUALMENTE EM SUPERFÍCIES EXTERNAS DA SACADA, ESPESSURA DE 50 MM, ACESSO POR ANDAIME, SEM USO DE TELA METÁLICA. AF_08/2022</t>
  </si>
  <si>
    <t>102,56</t>
  </si>
  <si>
    <t>EMBOÇO OU MASSA ÚNICA EM ARGAMASSA TRAÇO 1:2:8, PREPARO MANUAL, APLICADA MANUALMENTE EM SUPERFÍCIES EXTERNAS DA SACADA, ESPESSURA DE 50 MM, ACESSO POR ANDAIME, SEM USO DE TELA METÁLICA. AF_08/2022</t>
  </si>
  <si>
    <t>107,26</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</si>
  <si>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</si>
  <si>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142,64</t>
  </si>
  <si>
    <t>EMBOÇO OU MASSA ÚNICA EM ARGAMASSA TRAÇO 1:2:8, PREPARO MECÂNICO COM BETONEIRA 400 L, APLICADA COM PROJETOR TIPO CANEQUINHA EM SUPERFÍCIES EXTERNAS DA SACADA, ESPESSURA DE 50 MM, ACESSO POR ANDAIME, SEM USO DE TELA METÁLICA. AF_08/2022</t>
  </si>
  <si>
    <t>103,48</t>
  </si>
  <si>
    <t>APLICAÇÃO MANUAL DE GESSO DESEMPENADO (SEM TALISCAS) EM TETO DE AMBIENTES COM PAREDES EM PÉ DIREITO DUPLO E ÁREA MAIOR QUE 10M², ESPESSURA DE 0,5CM. AF_03/2023</t>
  </si>
  <si>
    <t>18,03</t>
  </si>
  <si>
    <t>APLICAÇÃO MANUAL DE GESSO DESEMPENADO (SEM TALISCAS) EM TETO DE AMBIENTES COM PAREDES EM PÉ DIREITO DUPLO E ÁREA ENTRE 5M² E 10M², ESPESSURA DE 0,5CM. AF_03/2023</t>
  </si>
  <si>
    <t>27,49</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</si>
  <si>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</si>
  <si>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</si>
  <si>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28,53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</si>
  <si>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</si>
  <si>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</si>
  <si>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43,42</t>
  </si>
  <si>
    <t>APLICAÇÃO MANUAL DE GESSO DESEMPENADO (SEM TALISCAS) EM PAREDES COM PÉ DIREITO DUPLO, ESPESSURA DE 0,5CM. AF_03/2023</t>
  </si>
  <si>
    <t>24,38</t>
  </si>
  <si>
    <t>APLICAÇÃO MANUAL DE GESSO DESEMPENADO (SEM TALISCAS) EM PAREDES COM PÉ DIREITO DUPLO, ESPESSURA DE 1,0CM. AF_03/2023</t>
  </si>
  <si>
    <t>36,31</t>
  </si>
  <si>
    <t>APLICAÇÃO MANUAL DE GESSO SARRAFEADO (COM TALISCAS) EM PAREDES COM PÉ DIREITO DUPLO, ESPESSURA DE 1,0CM. AF_03/2023</t>
  </si>
  <si>
    <t>49,49</t>
  </si>
  <si>
    <t>APLICAÇÃO MANUAL DE GESSO SARRAFEADO (COM TALISCAS) EM PAREDES COM PÉ DIREITO DUPLO, ESPESSURA DE 1,5CM. AF_03/2023</t>
  </si>
  <si>
    <t>57,80</t>
  </si>
  <si>
    <t>REVESTIMENTO CERÂMICO PARA PAREDES EXTERNAS EM PASTILHAS DE PORCELANA 5 X 5 CM (PLACAS DE 30 X 30 CM), ALINHADAS A PRUMO. AF_02/2023</t>
  </si>
  <si>
    <t>189,90</t>
  </si>
  <si>
    <t>REVESTIMENTO CERÂMICO PARA PAREDES EXTERNAS EM PASTILHAS DE PORCELANA 5 X 5 CM (PLACAS DE 30 X 30 CM), ALINHADAS A PRUMO, APLICADO EM SUPERFÍCIES INTERNAS DE SACADA. AF_02/2023</t>
  </si>
  <si>
    <t>226,26</t>
  </si>
  <si>
    <t>REVESTIMENTO CERÂMICO PARA PAREDES INTERNAS COM PLACAS TIPO ESMALTADA EXTRA DE DIMENSÕES 20X20 CM APLICADAS NA ALTURA INTEIRA DAS PAREDES.  AF_02/2023_PE</t>
  </si>
  <si>
    <t>56,92</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</si>
  <si>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</si>
  <si>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</si>
  <si>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</si>
  <si>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65,20</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</si>
  <si>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</si>
  <si>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</si>
  <si>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69,56</t>
  </si>
  <si>
    <t>REVESTIMENTO CERÂMICO PARA PAREDES EXTERNAS EM PASTILHAS DE PORCELANA 2,5 X 2,5 CM (PLACAS DE 30 X 30 CM), ALINHADAS A PRUMO. AF_02/2023</t>
  </si>
  <si>
    <t>268,59</t>
  </si>
  <si>
    <t>REVESTIMENTO CERÂMICO PARA PAREDES EXTERNAS EM PASTILHAS DE PORCELANA 2,5 X 2,5 CM (PLACAS DE 30 X 30 CM), ALINHADAS A PRUMO, APLICADO EM SUPERFÍCIES INTERNAS DE SACADA. AF_02/2023</t>
  </si>
  <si>
    <t>321,41</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</si>
  <si>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</si>
  <si>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</si>
  <si>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</si>
  <si>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</si>
  <si>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52,67</t>
  </si>
  <si>
    <t>REVESTIMENTO CERÂMICO PARA PAREDES INTERNAS COM PLACAS TIPO ESMALTADA PADRÃO POPULAR DE DIMENSÕES 20X20 CM, ARGAMASSA TIPO AC III, APLICADAS NA ALTURA INTEIRA DAS PAREDES.  AF_02/2023_PE</t>
  </si>
  <si>
    <t>55,17</t>
  </si>
  <si>
    <t>REVESTIMENTO CERÂMICO PARA PAREDES INTERNAS COM PLACAS TIPO ESMALTADA PADRÃO POPULAR DE DIMENSÕES 20X20 CM, ARGAMASSA TIPO AC III, APLICADAS A MEIA ALTURA DAS PAREDES. AF_02/2023_PE</t>
  </si>
  <si>
    <t>59,79</t>
  </si>
  <si>
    <t>REVESTIMENTO CERÂMICO PARA PAREDES INTERNAS COM PLACAS TIPO ESMALTADA EXTRA DE DIMENSÕES 60X60 CM APLICADAS NA ALTURA INTEIRA DAS PAREDES. AF_02/2023_PE</t>
  </si>
  <si>
    <t>77,52</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</si>
  <si>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</si>
  <si>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</si>
  <si>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60,08</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</si>
  <si>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</si>
  <si>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</si>
  <si>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</si>
  <si>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269,49</t>
  </si>
  <si>
    <t>REVESTIMENTO CERÂMICO PARA PAREDES INTERNAS COM PLACAS TIPO PASTILHA DE DIMENSÕES 5 X 5 CM (PLACAS DE 30 X 30 CM) CM APLICADAS A MEIA ALTURA DAS PAREDES. AF_02/2023</t>
  </si>
  <si>
    <t>196,98</t>
  </si>
  <si>
    <t>REVESTIMENTO CERÂMICO PARA PAREDES INTERNAS COM PLACAS TIPO PASTILHA DE DIMENSÕES 2,5 X 2,5 CM (PLACAS DE 30 X 30 CM) CM APLICADAS A MEIA ALTURA DAS PAREDES. AF_02/2023</t>
  </si>
  <si>
    <t>278,88</t>
  </si>
  <si>
    <t>RODAPÉ CERÂMICO DE 7CM DE ALTURA COM PLACAS TIPO ESMALTADA EXTRA DE DIMENSÕES 80X80CM. AF_02/2023</t>
  </si>
  <si>
    <t>19,22</t>
  </si>
  <si>
    <t>PEITORIL LINEAR EM GRANITO OU MÁRMORE, L = 15CM, COMPRIMENTO DE ATÉ 2M, ASSENTADO COM ARGAMASSA 1:6 COM ADITIVO. AF_11/2020</t>
  </si>
  <si>
    <t>103,31</t>
  </si>
  <si>
    <t>CHAPIM SOBRE MUROS LINEARES, EM GRANITO OU MÁRMORE, L = 25 CM, ASSENTADO COM ARGAMASSA 1:6 COM ADITIVO. AF_11/2020</t>
  </si>
  <si>
    <t>126,36</t>
  </si>
  <si>
    <t>CHAPIM (RUFO CAPA) EM AÇO GALVANIZADO, CORTE 33. AF_11/2020</t>
  </si>
  <si>
    <t>FORRO EM MADEIRA PINUS, PARA AMBIENTES RESIDENCIAIS, INCLUSIVE ESTRUTURA DE FIXAÇÃO. AF_05/2017</t>
  </si>
  <si>
    <t>163,96</t>
  </si>
  <si>
    <t>FORRO EM MADEIRA PINUS, PARA AMBIENTES COMERCIAIS, INCLUSIVE ESTRUTURA DE FIXAÇÃO. AF_05/2017</t>
  </si>
  <si>
    <t>234,83</t>
  </si>
  <si>
    <t>ACABAMENTOS PARA FORRO (RODA-FORRO EM MADEIRA PINUS). AF_05/2017</t>
  </si>
  <si>
    <t>59,18</t>
  </si>
  <si>
    <t>FORRO EM PLACAS DE GESSO, PARA AMBIENTES RESIDENCIAIS. AF_05/2017_PS</t>
  </si>
  <si>
    <t>41,73</t>
  </si>
  <si>
    <t>FORRO EM DRYWALL, PARA AMBIENTES RESIDENCIAIS, INCLUSIVE ESTRUTURA DE FIXAÇÃO. AF_05/2017_PS</t>
  </si>
  <si>
    <t>69,37</t>
  </si>
  <si>
    <t>FORRO EM PLACAS DE GESSO, PARA AMBIENTES COMERCIAIS. AF_05/2017_PS</t>
  </si>
  <si>
    <t>36,65</t>
  </si>
  <si>
    <t>FORRO EM DRYWALL, PARA AMBIENTES COMERCIAIS, INCLUSIVE ESTRUTURA DE FIXAÇÃO. AF_05/2017_PS</t>
  </si>
  <si>
    <t>71,70</t>
  </si>
  <si>
    <t>ACABAMENTOS PARA FORRO (MOLDURA DE GESSO). AF_05/2017</t>
  </si>
  <si>
    <t>2,88</t>
  </si>
  <si>
    <t>ACABAMENTOS PARA FORRO (MOLDURA EM DRYWALL, COM LARGURA DE 15 CM). AF_05/2017_PS</t>
  </si>
  <si>
    <t>ACABAMENTOS PARA FORRO (SANCA DE GESSO MONTADA NA OBRA). AF_05/2017_PS</t>
  </si>
  <si>
    <t>51,67</t>
  </si>
  <si>
    <t>FORRO EM RÉGUAS DE PVC, FRISADO, PARA AMBIENTES RESIDENCIAIS, INCLUSIVE ESTRUTURA DE FIXAÇÃO. AF_05/2017_PS</t>
  </si>
  <si>
    <t>61,30</t>
  </si>
  <si>
    <t>FORRO EM RÉGUAS DE PVC, FRISADO, PARA AMBIENTES COMERCIAIS, INCLUSIVE ESTRUTURA DE FIXAÇÃO. AF_05/2017_PS</t>
  </si>
  <si>
    <t>66,78</t>
  </si>
  <si>
    <t>ACABAMENTOS PARA FORRO (RODA-FORRO EM PERFIL METÁLICO E PLÁSTICO). AF_05/2017</t>
  </si>
  <si>
    <t>12,93</t>
  </si>
  <si>
    <t>FORRO EM RÉGUAS DE PVC, LISO, PARA AMBIENTES RESIDENCIAIS, INCLUSIVE ESTRUTURA DE FIXAÇÃO. AF_05/2017_PS</t>
  </si>
  <si>
    <t>71,05</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</si>
  <si>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</si>
  <si>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</si>
  <si>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</si>
  <si>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</si>
  <si>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</si>
  <si>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</si>
  <si>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6,64</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</si>
  <si>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</si>
  <si>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</si>
  <si>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</si>
  <si>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</si>
  <si>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</si>
  <si>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1,76</t>
  </si>
  <si>
    <t>ESTUCAMENTO DE DENSIDADE BAIXA NAS FACES INTERNAS DE PAREDES DO SISTEMA DE PAREDES DE CONCRETO, EM AMBIENTES COM ÁREA MENOR QUE 5 M², UTILIZAÇÃO DE ARGAMASSA COLANTE. AF_10/2022</t>
  </si>
  <si>
    <t>3,69</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</si>
  <si>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</si>
  <si>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</si>
  <si>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9,87</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</si>
  <si>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</si>
  <si>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</si>
  <si>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</si>
  <si>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7,48</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</si>
  <si>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</si>
  <si>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</si>
  <si>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18,48</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</si>
  <si>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</si>
  <si>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</si>
  <si>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430,08</t>
  </si>
  <si>
    <t>ARGAMASSA TRAÇO 1:7 (EM VOLUME DE CIMENTO E AREIA MÉDIA ÚMIDA) COM ADIÇÃO DE PLASTIFICANTE PARA EMBOÇO/MASSA ÚNICA/ASSENTAMENTO DE ALVENARIA DE VEDAÇÃO, PREPARO MECÂNICO COM BETONEIRA 600 L. AF_08/2019</t>
  </si>
  <si>
    <t>420,81</t>
  </si>
  <si>
    <t>ARGAMASSA TRAÇO 1:6 (EM VOLUME DE CIMENTO E AREIA MÉDIA ÚMIDA) COM ADIÇÃO DE PLASTIFICANTE PARA EMBOÇO/MASSA ÚNICA/ASSENTAMENTO DE ALVENARIA DE VEDAÇÃO, PREPARO MECÂNICO COM BETONEIRA 400 L. AF_08/2019</t>
  </si>
  <si>
    <t>446,35</t>
  </si>
  <si>
    <t>ARGAMASSA TRAÇO 1:6 (EM VOLUME DE CIMENTO E AREIA MÉDIA ÚMIDA) COM ADIÇÃO DE PLASTIFICANTE PARA EMBOÇO/MASSA ÚNICA/ASSENTAMENTO DE ALVENARIA DE VEDAÇÃO, PREPARO MECÂNICO COM BETONEIRA 600 L. AF_08/2019</t>
  </si>
  <si>
    <t>436,15</t>
  </si>
  <si>
    <t>ARGAMASSA TRAÇO 1:1:6 (EM VOLUME DE CIMENTO, CAL E AREIA MÉDIA ÚMIDA) PARA EMBOÇO/MASSA ÚNICA/ASSENTAMENTO DE ALVENARIA DE VEDAÇÃO, PREPARO MECÂNICO COM BETONEIRA 400 L. AF_08/2019</t>
  </si>
  <si>
    <t>559,86</t>
  </si>
  <si>
    <t>ARGAMASSA TRAÇO 1:1:6 (EM VOLUME DE CIMENTO, CAL E AREIA MÉDIA ÚMIDA) PARA EMBOÇO/MASSA ÚNICA/ASSENTAMENTO DE ALVENARIA DE VEDAÇÃO, PREPARO MECÂNICO COM BETONEIRA 600 L. AF_08/2019</t>
  </si>
  <si>
    <t>538,87</t>
  </si>
  <si>
    <t>ARGAMASSA TRAÇO 1:1,5:7,5 (EM VOLUME DE CIMENTO, CAL E AREIA MÉDIA ÚMIDA) PARA EMBOÇO/MASSA ÚNICA/ASSENTAMENTO DE ALVENARIA DE VEDAÇÃO, PREPARO MECÂNICO COM BETONEIRA 400 L. AF_08/2019</t>
  </si>
  <si>
    <t>538,34</t>
  </si>
  <si>
    <t>ARGAMASSA TRAÇO 1:1,5:7,5 (EM VOLUME DE CIMENTO, CAL E AREIA MÉDIA ÚMIDA) PARA EMBOÇO/MASSA ÚNICA/ASSENTAMENTO DE ALVENARIA DE VEDAÇÃO, PREPARO MECÂNICO COM BETONEIRA 600 L. AF_08/2019</t>
  </si>
  <si>
    <t>526,15</t>
  </si>
  <si>
    <t>ARGAMASSA TRAÇO 1:2:8 (EM VOLUME DE CIMENTO, CAL E AREIA MÉDIA ÚMIDA) PARA EMBOÇO/MASSA ÚNICA/ASSENTAMENTO DE ALVENARIA DE VEDAÇÃO, PREPARO MECÂNICO COM BETONEIRA 400 L. AF_08/2019</t>
  </si>
  <si>
    <t>550,00</t>
  </si>
  <si>
    <t>ARGAMASSA TRAÇO 1:2:9 (EM VOLUME DE CIMENTO, CAL E AREIA MÉDIA ÚMIDA) PARA EMBOÇO/MASSA ÚNICA/ASSENTAMENTO DE ALVENARIA DE VEDAÇÃO, PREPARO MECÂNICO COM BETONEIRA 600 L. AF_08/2019</t>
  </si>
  <si>
    <t>521,50</t>
  </si>
  <si>
    <t>ARGAMASSA TRAÇO 1:3:12 (EM VOLUME DE CIMENTO, CAL E AREIA MÉDIA ÚMIDA) PARA EMBOÇO/MASSA ÚNICA/ASSENTAMENTO DE ALVENARIA DE VEDAÇÃO, PREPARO MECÂNICO COM BETONEIRA 400 L. AF_08/2019</t>
  </si>
  <si>
    <t>535,65</t>
  </si>
  <si>
    <t>ARGAMASSA TRAÇO 1:3:12 (EM VOLUME DE CIMENTO, CAL E AREIA MÉDIA ÚMIDA) PARA EMBOÇO/MASSA ÚNICA/ASSENTAMENTO DE ALVENARIA DE VEDAÇÃO, PREPARO MECÂNICO COM BETONEIRA 600 L. AF_08/2019</t>
  </si>
  <si>
    <t>504,52</t>
  </si>
  <si>
    <t>ARGAMASSA TRAÇO 1:3 (EM VOLUME DE CIMENTO E AREIA MÉDIA ÚMIDA) PARA CONTRAPISO, PREPARO MECÂNICO COM BETONEIRA 400 L. AF_08/2019</t>
  </si>
  <si>
    <t>672,45</t>
  </si>
  <si>
    <t>ARGAMASSA TRAÇO 1:3 (EM VOLUME DE CIMENTO E AREIA MÉDIA ÚMIDA) PARA CONTRAPISO, PREPARO MECÂNICO COM BETONEIRA 600 L. AF_08/2019</t>
  </si>
  <si>
    <t>432,99</t>
  </si>
  <si>
    <t>ARGAMASSA TRAÇO 1:4 (EM VOLUME DE CIMENTO E AREIA MÉDIA ÚMIDA) PARA CONTRAPISO, PREPARO MECÂNICO COM BETONEIRA 400 L. AF_08/2019</t>
  </si>
  <si>
    <t>602,35</t>
  </si>
  <si>
    <t>ARGAMASSA TRAÇO 1:4 (EM VOLUME DE CIMENTO E AREIA MÉDIA ÚMIDA) PARA CONTRAPISO, PREPARO MECÂNICO COM BETONEIRA 600 L. AF_08/2019</t>
  </si>
  <si>
    <t>590,09</t>
  </si>
  <si>
    <t>ARGAMASSA TRAÇO 1:5 (EM VOLUME DE CIMENTO E AREIA MÉDIA ÚMIDA) PARA CONTRAPISO, PREPARO MECÂNICO COM BETONEIRA 400 L. AF_08/2019</t>
  </si>
  <si>
    <t>542,20</t>
  </si>
  <si>
    <t>ARGAMASSA TRAÇO 1:5 (EM VOLUME DE CIMENTO E AREIA MÉDIA ÚMIDA) PARA CONTRAPISO, PREPARO MECÂNICO COM BETONEIRA 600 L. AF_08/2019</t>
  </si>
  <si>
    <t>541,66</t>
  </si>
  <si>
    <t>ARGAMASSA TRAÇO 1:6 (EM VOLUME DE CIMENTO E AREIA MÉDIA ÚMIDA) PARA CONTRAPISO, PREPARO MECÂNICO COM BETONEIRA 400 L. AF_08/2019</t>
  </si>
  <si>
    <t>514,63</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</si>
  <si>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</si>
  <si>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</si>
  <si>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429,83</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</si>
  <si>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</si>
  <si>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</si>
  <si>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525,43</t>
  </si>
  <si>
    <t>ARGAMASSA TRAÇO 1:3 (EM VOLUME DE CIMENTO E AREIA GROSSA ÚMIDA) PARA CHAPISCO CONVENCIONAL, PREPARO MECÂNICO COM BETONEIRA 600 L. AF_08/2019</t>
  </si>
  <si>
    <t>514,74</t>
  </si>
  <si>
    <t>ARGAMASSA TRAÇO 1:4 (EM VOLUME DE CIMENTO E AREIA GROSSA ÚMIDA) PARA CHAPISCO CONVENCIONAL, PREPARO MECÂNICO COM BETONEIRA 400 L. AF_08/2019</t>
  </si>
  <si>
    <t>474,94</t>
  </si>
  <si>
    <t>ARGAMASSA TRAÇO 1:4 (EM VOLUME DE CIMENTO E AREIA GROSSA ÚMIDA) PARA CHAPISCO CONVENCIONAL, PREPARO MECÂNICO COM BETONEIRA 600 L. AF_08/2019</t>
  </si>
  <si>
    <t>457,12</t>
  </si>
  <si>
    <t>ARGAMASSA TRAÇO 1:5 (EM VOLUME DE CIMENTO E AREIA GROSSA ÚMIDA) COM ADIÇÃO DE EMULSÃO POLIMÉRICA PARA CHAPISCO ROLADO, PREPARO MECÂNICO COM BETONEIRA 400 L. AF_08/2019</t>
  </si>
  <si>
    <t>3.234,22</t>
  </si>
  <si>
    <t>ARGAMASSA TRAÇO 1:5 (EM VOLUME DE CIMENTO E AREIA GROSSA ÚMIDA) COM ADIÇÃO DE EMULSÃO POLIMÉRICA PARA CHAPISCO ROLADO, PREPARO MECÂNICO COM BETONEIRA 600 L. AF_08/2019</t>
  </si>
  <si>
    <t>3.236,02</t>
  </si>
  <si>
    <t>ARGAMASSA TRAÇO 1:3 (EM VOLUME DE CIMENTO E AREIA GROSSA ÚMIDA) COM ADIÇÃO DE EMULSÃO POLIMÉRICA PARA CHAPISCO ROLADO, PREPARO MECÂNICO COM BETONEIRA 400 L. AF_08/2019</t>
  </si>
  <si>
    <t>3.343,56</t>
  </si>
  <si>
    <t>ARGAMASSA TRAÇO 1:3 (EM VOLUME DE CIMENTO E AREIA GROSSA ÚMIDA) COM ADIÇÃO DE EMULSÃO POLIMÉRICA PARA CHAPISCO ROLADO, PREPARO MECÂNICO COM BETONEIRA 600 L. AF_08/2019</t>
  </si>
  <si>
    <t>3.338,44</t>
  </si>
  <si>
    <t>ARGAMASSA TRAÇO 1:4 (EM VOLUME DE CIMENTO E AREIA GROSSA ÚMIDA) COM ADIÇÃO DE EMULSÃO POLIMÉRICA PARA CHAPISCO ROLADO, PREPARO MECÂNICO COM BETONEIRA 400 L. AF_08/2019</t>
  </si>
  <si>
    <t>3.263,87</t>
  </si>
  <si>
    <t>ARGAMASSA TRAÇO 1:4 (EM VOLUME DE CIMENTO E AREIA GROSSA ÚMIDA) COM ADIÇÃO DE EMULSÃO POLIMÉRICA PARA CHAPISCO ROLADO, PREPARO MECÂNICO COM BETONEIRA 600 L. AF_08/2019</t>
  </si>
  <si>
    <t>3.267,34</t>
  </si>
  <si>
    <t>ARGAMASSA TRAÇO 1:7 (EM VOLUME DE CIMENTO E AREIA MÉDIA ÚMIDA) COM ADIÇÃO DE PLASTIFICANTE PARA EMBOÇO/MASSA ÚNICA/ASSENTAMENTO DE ALVENARIA DE VEDAÇÃO, PREPARO MECÂNICO COM MISTURADOR DE EIXO HORIZONTAL DE 300 KG. AF_08/2019</t>
  </si>
  <si>
    <t>453,69</t>
  </si>
  <si>
    <t>ARGAMASSA TRAÇO 1:7 (EM VOLUME DE CIMENTO E AREIA MÉDIA ÚMIDA) COM ADIÇÃO DE PLASTIFICANTE PARA EMBOÇO/MASSA ÚNICA/ASSENTAMENTO DE ALVENARIA DE VEDAÇÃO, PREPARO MECÂNICO COM MISTURADOR DE EIXO HORIZONTAL DE 600 KG. AF_08/2019</t>
  </si>
  <si>
    <t>391,89</t>
  </si>
  <si>
    <t>ARGAMASSA TRAÇO 1:6 (EM VOLUME DE CIMENTO E AREIA MÉDIA ÚMIDA) COM ADIÇÃO DE PLASTIFICANTE PARA EMBOÇO/MASSA ÚNICA/ASSENTAMENTO DE ALVENARIA DE VEDAÇÃO, PREPARO MECÂNICO COM MISTURADOR DE EIXO HORIZONTAL DE 300 KG. AF_08/2019</t>
  </si>
  <si>
    <t>488,47</t>
  </si>
  <si>
    <t>ARGAMASSA TRAÇO 1:6 (EM VOLUME DE CIMENTO E AREIA MÉDIA ÚMIDA) COM ADIÇÃO DE PLASTIFICANTE PARA EMBOÇO/MASSA ÚNICA/ASSENTAMENTO DE ALVENARIA DE VEDAÇÃO, PREPARO MECÂNICO COM MISTURADOR DE EIXO HORIZONTAL DE 600 KG. AF_08/2019</t>
  </si>
  <si>
    <t>418,72</t>
  </si>
  <si>
    <t>ARGAMASSA TRAÇO 1:1:6 (EM VOLUME DE CIMENTO, CAL E AREIA MÉDIA ÚMIDA) PARA EMBOÇO/MASSA ÚNICA/ASSENTAMENTO DE ALVENARIA DE VEDAÇÃO, PREPARO MECÂNICO COM MISTURADOR DE EIXO HORIZONTAL DE 300 KG. AF_08/2019</t>
  </si>
  <si>
    <t>582,42</t>
  </si>
  <si>
    <t>ARGAMASSA TRAÇO 1:1:6 (EM VOLUME DE CIMENTO, CAL E AREIA MÉDIA ÚMIDA) PARA EMBOÇO/MASSA ÚNICA/ASSENTAMENTO DE ALVENARIA DE VEDAÇÃO, PREPARO MECÂNICO COM MISTURADOR DE EIXO HORIZONTAL DE 600 KG. AF_08/2019</t>
  </si>
  <si>
    <t>518,14</t>
  </si>
  <si>
    <t>ARGAMASSA TRAÇO 1:1,5:7,5 (EM VOLUME DE CIMENTO, CAL E AREIA MÉDIA ÚMIDA) PARA EMBOÇO/MASSA ÚNICA/ASSENTAMENTO DE ALVENARIA DE VEDAÇÃO, PREPARO MECÂNICO COM MISTURADOR DE EIXO HORIZONTAL DE 300 KG. AF_08/2019</t>
  </si>
  <si>
    <t>543,44</t>
  </si>
  <si>
    <t>ARGAMASSA TRAÇO 1:1,5:7,5 (EM VOLUME DE CIMENTO, CAL E AREIA MÉDIA ÚMIDA) PARA EMBOÇO/MASSA ÚNICA/ASSENTAMENTO DE ALVENARIA DE VEDAÇÃO, PREPARO MECÂNICO COM MISTURADOR DE EIXO HORIZONTAL DE 600 KG. AF_08/2019</t>
  </si>
  <si>
    <t>503,28</t>
  </si>
  <si>
    <t>ARGAMASSA TRAÇO 1:2:8 (EM VOLUME DE CIMENTO, CAL E AREIA MÉDIA ÚMIDA) PARA EMBOÇO/MASSA ÚNICA/ASSENTAMENTO DE ALVENARIA DE VEDAÇÃO, PREPARO MECÂNICO COM MISTURADOR DE EIXO HORIZONTAL DE 300 KG. AF_08/2019</t>
  </si>
  <si>
    <t>536,04</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</si>
  <si>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</si>
  <si>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</si>
  <si>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527,14</t>
  </si>
  <si>
    <t>ARGAMASSA TRAÇO 1:3:12 (EM VOLUME DE CIMENTO, CAL E AREIA MÉDIA ÚMIDA) PARA EMBOÇO/MASSA ÚNICA/ASSENTAMENTO DE ALVENARIA DE VEDAÇÃO, PREPARO MECÂNICO COM MISTURADOR DE EIXO HORIZONTAL DE 600 KG. AF_08/2019</t>
  </si>
  <si>
    <t>503,02</t>
  </si>
  <si>
    <t>ARGAMASSA TRAÇO 1:3 (EM VOLUME DE CIMENTO E AREIA MÉDIA ÚMIDA) PARA CONTRAPISO, PREPARO MECÂNICO COM MISTURADOR DE EIXO HORIZONTAL DE 160 KG. AF_08/2019</t>
  </si>
  <si>
    <t>795,47</t>
  </si>
  <si>
    <t>ARGAMASSA TRAÇO 1:3 (EM VOLUME DE CIMENTO E AREIA MÉDIA ÚMIDA) PARA CONTRAPISO, PREPARO MECÂNICO COM MISTURADOR DE EIXO HORIZONTAL DE 300 KG. AF_08/2019</t>
  </si>
  <si>
    <t>670,57</t>
  </si>
  <si>
    <t>ARGAMASSA TRAÇO 1:3 (EM VOLUME DE CIMENTO E AREIA MÉDIA ÚMIDA) PARA CONTRAPISO, PREPARO MECÂNICO COM MISTURADOR DE EIXO HORIZONTAL DE 600 KG. AF_08/2019</t>
  </si>
  <si>
    <t>636,92</t>
  </si>
  <si>
    <t>ARGAMASSA TRAÇO 1:4 (EM VOLUME DE CIMENTO E AREIA MÉDIA ÚMIDA) PARA CONTRAPISO, PREPARO MECÂNICO COM MISTURADOR DE EIXO HORIZONTAL DE 160 KG. AF_08/2019</t>
  </si>
  <si>
    <t>674,42</t>
  </si>
  <si>
    <t>ARGAMASSA TRAÇO 1:4 (EM VOLUME DE CIMENTO E AREIA MÉDIA ÚMIDA) PARA CONTRAPISO, PREPARO MECÂNICO COM MISTURADOR DE EIXO HORIZONTAL DE 300 KG. AF_08/2019</t>
  </si>
  <si>
    <t>603,70</t>
  </si>
  <si>
    <t>ARGAMASSA TRAÇO 1:4 (EM VOLUME DE CIMENTO E AREIA MÉDIA ÚMIDA) PARA CONTRAPISO, PREPARO MECÂNICO COM MISTURADOR DE EIXO HORIZONTAL DE 600 KG. AF_08/2019</t>
  </si>
  <si>
    <t>562,30</t>
  </si>
  <si>
    <t>ARGAMASSA TRAÇO 1:5 (EM VOLUME DE CIMENTO E AREIA MÉDIA ÚMIDA) PARA CONTRAPISO, PREPARO MECÂNICO COM MISTURADOR DE EIXO HORIZONTAL DE 160 KG. AF_08/2019</t>
  </si>
  <si>
    <t>602,89</t>
  </si>
  <si>
    <t>ARGAMASSA TRAÇO 1:5 (EM VOLUME DE CIMENTO E AREIA MÉDIA ÚMIDA) PARA CONTRAPISO, PREPARO MECÂNICO COM MISTURADOR DE EIXO HORIZONTAL DE 300 KG. AF_08/2019</t>
  </si>
  <si>
    <t>544,56</t>
  </si>
  <si>
    <t>ARGAMASSA TRAÇO 1:5 (EM VOLUME DE CIMENTO E AREIA MÉDIA ÚMIDA) PARA CONTRAPISO, PREPARO MECÂNICO COM MISTURADOR DE EIXO HORIZONTAL DE 600 KG. AF_08/2019</t>
  </si>
  <si>
    <t>511,08</t>
  </si>
  <si>
    <t>ARGAMASSA TRAÇO 1:6 (EM VOLUME DE CIMENTO E AREIA MÉDIA ÚMIDA) PARA CONTRAPISO, PREPARO MECÂNICO COM MISTURADOR DE EIXO HORIZONTAL DE 160 KG. AF_08/2019</t>
  </si>
  <si>
    <t>549,52</t>
  </si>
  <si>
    <t>ARGAMASSA TRAÇO 1:6 (EM VOLUME DE CIMENTO E AREIA MÉDIA ÚMIDA) PARA CONTRAPISO, PREPARO MECÂNICO COM MISTURADOR DE EIXO HORIZONTAL DE 600 KG. AF_08/2019</t>
  </si>
  <si>
    <t>470,71</t>
  </si>
  <si>
    <t>ARGAMASSA TRAÇO 1:5 (EM VOLUME DE CIMENTO E AREIA GROSSA ÚMIDA) PARA CHAPISCO CONVENCIONAL, PREPARO MECÂNICO COM MISTURADOR DE EIXO HORIZONTAL DE 300 KG. AF_08/2019</t>
  </si>
  <si>
    <t>476,20</t>
  </si>
  <si>
    <t>ARGAMASSA TRAÇO 1:5 (EM VOLUME DE CIMENTO E AREIA GROSSA ÚMIDA) PARA CHAPISCO CONVENCIONAL, PREPARO MECÂNICO COM MISTURADOR DE EIXO HORIZONTAL DE 600 KG. AF_08/2019</t>
  </si>
  <si>
    <t>401,57</t>
  </si>
  <si>
    <t>ARGAMASSA TRAÇO 1:3 (EM VOLUME DE CIMENTO E AREIA GROSSA ÚMIDA) PARA CHAPISCO CONVENCIONAL, PREPARO MECÂNICO COM MISTURADOR DE EIXO HORIZONTAL DE 160 KG. AF_08/2019</t>
  </si>
  <si>
    <t>607,39</t>
  </si>
  <si>
    <t>ARGAMASSA TRAÇO 1:3 (EM VOLUME DE CIMENTO E AREIA GROSSA ÚMIDA) PARA CHAPISCO CONVENCIONAL, PREPARO MECÂNICO COM MISTURADOR DE EIXO HORIZONTAL DE 300 KG. AF_08/2019</t>
  </si>
  <si>
    <t>530,08</t>
  </si>
  <si>
    <t>ARGAMASSA TRAÇO 1:3 (EM VOLUME DE CIMENTO E AREIA GROSSA ÚMIDA) PARA CHAPISCO CONVENCIONAL, PREPARO MECÂNICO COM MISTURADOR DE EIXO HORIZONTAL DE 600 KG. AF_08/2019</t>
  </si>
  <si>
    <t>493,29</t>
  </si>
  <si>
    <t>ARGAMASSA TRAÇO 1:4 (EM VOLUME DE CIMENTO E AREIA GROSSA ÚMIDA) PARA CHAPISCO CONVENCIONAL, PREPARO MECÂNICO COM MISTURADOR DE EIXO HORIZONTAL DE 160 KG. AF_08/2019</t>
  </si>
  <si>
    <t>513,86</t>
  </si>
  <si>
    <t>ARGAMASSA TRAÇO 1:4 (EM VOLUME DE CIMENTO E AREIA GROSSA ÚMIDA) PARA CHAPISCO CONVENCIONAL, PREPARO MECÂNICO COM MISTURADOR DE EIXO HORIZONTAL DE 300 KG. AF_08/2019</t>
  </si>
  <si>
    <t>461,68</t>
  </si>
  <si>
    <t>ARGAMASSA TRAÇO 1:4 (EM VOLUME DE CIMENTO E AREIA GROSSA ÚMIDA) PARA CHAPISCO CONVENCIONAL, PREPARO MECÂNICO COM MISTURADOR DE EIXO HORIZONTAL DE 600 KG. AF_08/2019</t>
  </si>
  <si>
    <t>434,28</t>
  </si>
  <si>
    <t>ARGAMASSA TRAÇO 1:5 (EM VOLUME DE CIMENTO E AREIA GROSSA ÚMIDA) COM ADIÇÃO DE EMULSÃO POLIMÉRICA PARA CHAPISCO ROLADO, PREPARO MECÂNICO COM MISTURADOR DE EIXO HORIZONTAL DE 300 KG. AF_08/2019</t>
  </si>
  <si>
    <t>3.201,57</t>
  </si>
  <si>
    <t>ARGAMASSA TRAÇO 1:5 (EM VOLUME DE CIMENTO E AREIA GROSSA ÚMIDA) COM ADIÇÃO DE EMULSÃO POLIMÉRICA PARA CHAPISCO ROLADO, PREPARO MECÂNICO COM MISTURADOR DE EIXO HORIZONTAL DE 600 KG. AF_08/2019</t>
  </si>
  <si>
    <t>3.169,66</t>
  </si>
  <si>
    <t>ARGAMASSA TRAÇO 1:3 (EM VOLUME DE CIMENTO E AREIA GROSSA ÚMIDA) COM ADIÇÃO DE EMULSÃO POLIMÉRICA PARA CHAPISCO ROLADO, PREPARO MECÂNICO COM MISTURADOR DE EIXO HORIZONTAL DE 160 KG. AF_08/2019</t>
  </si>
  <si>
    <t>3.310,19</t>
  </si>
  <si>
    <t>ARGAMASSA TRAÇO 1:3 (EM VOLUME DE CIMENTO E AREIA GROSSA ÚMIDA) COM ADIÇÃO DE EMULSÃO POLIMÉRICA PARA CHAPISCO ROLADO, PREPARO MECÂNICO COM MISTURADOR DE EIXO HORIZONTAL DE 300 KG. AF_08/2019</t>
  </si>
  <si>
    <t>3.264,48</t>
  </si>
  <si>
    <t>ARGAMASSA TRAÇO 1:3 (EM VOLUME DE CIMENTO E AREIA GROSSA ÚMIDA) COM ADIÇÃO DE EMULSÃO POLIMÉRICA PARA CHAPISCO ROLADO, PREPARO MECÂNICO COM MISTURADOR DE EIXO HORIZONTAL DE 600 KG. AF_08/2019</t>
  </si>
  <si>
    <t>3.259,30</t>
  </si>
  <si>
    <t>ARGAMASSA TRAÇO 1:4 (EM VOLUME DE CIMENTO E AREIA GROSSA ÚMIDA) COM ADIÇÃO DE EMULSÃO POLIMÉRICA PARA CHAPISCO ROLADO, PREPARO MECÂNICO COM MISTURADOR DE EIXO HORIZONTAL DE 300 KG. AF_08/2019</t>
  </si>
  <si>
    <t>3.240,14</t>
  </si>
  <si>
    <t>ARGAMASSA TRAÇO 1:4 (EM VOLUME DE CIMENTO E AREIA GROSSA ÚMIDA) COM ADIÇÃO DE EMULSÃO POLIMÉRICA PARA CHAPISCO ROLADO, PREPARO MECÂNICO COM MISTURADOR DE EIXO HORIZONTAL DE 600 KG. AF_08/2019</t>
  </si>
  <si>
    <t>3.207,00</t>
  </si>
  <si>
    <t>ARGAMASSA TRAÇO 1:7 (EM VOLUME DE CIMENTO E AREIA MÉDIA ÚMIDA) COM ADIÇÃO DE PLASTIFICANTE PARA EMBOÇO/MASSA ÚNICA/ASSENTAMENTO DE ALVENARIA DE VEDAÇÃO, PREPARO MANUAL. AF_08/2019</t>
  </si>
  <si>
    <t>509,35</t>
  </si>
  <si>
    <t>ARGAMASSA TRAÇO 1:6 (EM VOLUME DE CIMENTO E AREIA MÉDIA ÚMIDA) COM ADIÇÃO DE PLASTIFICANTE PARA EMBOÇO/MASSA ÚNICA/ASSENTAMENTO DE ALVENARIA DE VEDAÇÃO, PREPARO MANUAL. AF_08/2019</t>
  </si>
  <si>
    <t>539,32</t>
  </si>
  <si>
    <t>ARGAMASSA TRAÇO 1:1:6 (EM VOLUME DE CIMENTO, CAL E AREIA MÉDIA ÚMIDA) PARA EMBOÇO/MASSA ÚNICA/ASSENTAMENTO DE ALVENARIA DE VEDAÇÃO, PREPARO MANUAL. AF_08/2019</t>
  </si>
  <si>
    <t>637,97</t>
  </si>
  <si>
    <t>ARGAMASSA TRAÇO 1:1,5:7,5 (EM VOLUME DE CIMENTO, CAL E AREIA MÉDIA ÚMIDA) PARA EMBOÇO/MASSA ÚNICA/ASSENTAMENTO DE ALVENARIA DE VEDAÇÃO, PREPARO MANUAL. AF_08/2019</t>
  </si>
  <si>
    <t>620,70</t>
  </si>
  <si>
    <t>ARGAMASSA TRAÇO 1:2:8 (EM VOLUME DE CIMENTO, CAL E AREIA MÉDIA ÚMIDA) PARA EMBOÇO/MASSA ÚNICA/ASSENTAMENTO DE ALVENARIA DE VEDAÇÃO, PREPARO MANUAL. AF_08/2019</t>
  </si>
  <si>
    <t>636,52</t>
  </si>
  <si>
    <t>ARGAMASSA TRAÇO 1:2:9 (EM VOLUME DE CIMENTO, CAL E AREIA MÉDIA ÚMIDA) PARA EMBOÇO/MASSA ÚNICA/ASSENTAMENTO DE ALVENARIA DE VEDAÇÃO, PREPARO MANUAL. AF_08/2019</t>
  </si>
  <si>
    <t>611,41</t>
  </si>
  <si>
    <t>ARGAMASSA TRAÇO 1:3:12 (EM VOLUME DE CIMENTO, CAL E AREIA MÉDIA ÚMIDA) PARA EMBOÇO/MASSA ÚNICA/ASSENTAMENTO DE ALVENARIA DE VEDAÇÃO, PREPARO MANUAL. AF_08/2019</t>
  </si>
  <si>
    <t>598,46</t>
  </si>
  <si>
    <t>ARGAMASSA TRAÇO 1:3 (EM VOLUME DE CIMENTO E AREIA MÉDIA ÚMIDA) PARA CONTRAPISO, PREPARO MANUAL. AF_08/2019</t>
  </si>
  <si>
    <t>768,49</t>
  </si>
  <si>
    <t>ARGAMASSA TRAÇO 1:4 (EM VOLUME DE CIMENTO E AREIA MÉDIA ÚMIDA) PARA CONTRAPISO, PREPARO MANUAL. AF_08/2019</t>
  </si>
  <si>
    <t>682,01</t>
  </si>
  <si>
    <t>ARGAMASSA TRAÇO 1:5 (EM VOLUME DE CIMENTO E AREIA MÉDIA ÚMIDA) PARA CONTRAPISO, PREPARO MANUAL. AF_08/2019</t>
  </si>
  <si>
    <t>631,81</t>
  </si>
  <si>
    <t>ARGAMASSA TRAÇO 1:6 (EM VOLUME DE CIMENTO E AREIA MÉDIA ÚMIDA) PARA CONTRAPISO, PREPARO MANUAL. AF_08/2019</t>
  </si>
  <si>
    <t>598,98</t>
  </si>
  <si>
    <t>ARGAMASSA TRAÇO 1:5 (EM VOLUME DE CIMENTO E AREIA GROSSA ÚMIDA) PARA CHAPISCO CONVENCIONAL, PREPARO MANUAL. AF_08/2019</t>
  </si>
  <si>
    <t>518,87</t>
  </si>
  <si>
    <t>ARGAMASSA TRAÇO 1:3 (EM VOLUME DE CIMENTO E AREIA GROSSA ÚMIDA) PARA CHAPISCO CONVENCIONAL, PREPARO MANUAL. AF_08/2019</t>
  </si>
  <si>
    <t>618,31</t>
  </si>
  <si>
    <t>ARGAMASSA TRAÇO 1:4 (EM VOLUME DE CIMENTO E AREIA GROSSA ÚMIDA) PARA CHAPISCO CONVENCIONAL, PREPARO MANUAL. AF_08/2019</t>
  </si>
  <si>
    <t>554,68</t>
  </si>
  <si>
    <t>ARGAMASSA TRAÇO 1:5 (EM VOLUME DE CIMENTO E AREIA GROSSA ÚMIDA) COM ADIÇÃO DE EMULSÃO POLIMÉRICA PARA CHAPISCO ROLADO, PREPARO MANUAL. AF_08/2019</t>
  </si>
  <si>
    <t>3.304,26</t>
  </si>
  <si>
    <t>ARGAMASSA TRAÇO 1:3 (EM VOLUME DE CIMENTO E AREIA GROSSA ÚMIDA) COM ADIÇÃO DE EMULSÃO POLIMÉRICA PARA CHAPISCO ROLADO, PREPARO MANUAL. AF_08/2019</t>
  </si>
  <si>
    <t>3.398,77</t>
  </si>
  <si>
    <t>ARGAMASSA TRAÇO 1:4 (EM VOLUME DE CIMENTO E AREIA GROSSA ÚMIDA) COM ADIÇÃO DE EMULSÃO POLIMÉRICA PARA CHAPISCO ROLADO, PREPARO MANUAL. AF_08/2019</t>
  </si>
  <si>
    <t>3.337,88</t>
  </si>
  <si>
    <t>ARGAMASSA INDUSTRIALIZADA MULTIUSO PARA REVESTIMENTOS E ASSENTAMENTO DA ALVENARIA, PREPARO COM MISTURADOR DE EIXO HORIZONTAL DE 160 KG. AF_08/2019</t>
  </si>
  <si>
    <t>1.504,40</t>
  </si>
  <si>
    <t>ARGAMASSA INDUSTRIALIZADA MULTIUSO PARA REVESTIMENTOS E ASSENTAMENTO DA ALVENARIA, PREPARO COM MISTURADOR DE EIXO HORIZONTAL DE 300 KG. AF_08/2019</t>
  </si>
  <si>
    <t>1.496,85</t>
  </si>
  <si>
    <t>ARGAMASSA INDUSTRIALIZADA MULTIUSO PARA REVESTIMENTOS E ASSENTAMENTO DA ALVENARIA, PREPARO COM MISTURADOR DE EIXO HORIZONTAL DE 600 KG. AF_08/2019</t>
  </si>
  <si>
    <t>1.484,31</t>
  </si>
  <si>
    <t>ARGAMASSA PRONTA PARA CONTRAPISO, PREPARO COM MISTURADOR DE EIXO HORIZONTAL DE 160 KG. AF_08/2019</t>
  </si>
  <si>
    <t>1.749,08</t>
  </si>
  <si>
    <t>ARGAMASSA PRONTA PARA CONTRAPISO, PREPARO COM MISTURADOR DE EIXO HORIZONTAL DE 300 KG. AF_08/2019</t>
  </si>
  <si>
    <t>1.735,83</t>
  </si>
  <si>
    <t>ARGAMASSA PRONTA PARA CONTRAPISO, PREPARO COM MISTURADOR DE EIXO HORIZONTAL DE 600 KG. AF_08/2019</t>
  </si>
  <si>
    <t>1.724,34</t>
  </si>
  <si>
    <t>ARGAMASSA PARA REVESTIMENTO DECORATIVO MONOCAMADA (MONOCAPA), PREPARO COM MISTURADOR DE EIXO HORIZONTAL DE 160 KG. AF_08/2019</t>
  </si>
  <si>
    <t>4.155,23</t>
  </si>
  <si>
    <t>ARGAMASSA PARA REVESTIMENTO DECORATIVO MONOCAMADA (MONOCAPA), PREPARO COM MISTURADOR DE EIXO HORIZONTAL DE 300 KG. AF_08/2019</t>
  </si>
  <si>
    <t>4.166,24</t>
  </si>
  <si>
    <t>ARGAMASSA PARA REVESTIMENTO DECORATIVO MONOCAMADA (MONOCAPA), PREPARO COM MISTURADOR DE EIXO HORIZONTAL DE 600 KG. AF_08/2019</t>
  </si>
  <si>
    <t>4.181,22</t>
  </si>
  <si>
    <t>ARGAMASSA INDUSTRIALIZADA PARA CHAPISCO ROLADO, PREPARO COM MISTURADOR DE EIXO HORIZONTAL DE 160 KG. AF_08/2019</t>
  </si>
  <si>
    <t>4.635,14</t>
  </si>
  <si>
    <t>ARGAMASSA INDUSTRIALIZADA PARA CHAPISCO ROLADO, PREPARO COM MISTURADOR DE EIXO HORIZONTAL DE 300 KG. AF_08/2019</t>
  </si>
  <si>
    <t>4.670,82</t>
  </si>
  <si>
    <t>ARGAMASSA INDUSTRIALIZADA PARA CHAPISCO ROLADO, PREPARO COM MISTURADOR DE EIXO HORIZONTAL DE 600 KG. AF_08/2019</t>
  </si>
  <si>
    <t>4.703,70</t>
  </si>
  <si>
    <t>ARGAMASSA INDUSTRIALIZADA PARA CHAPISCO COLANTE, PREPARO COM MISTURADOR DE EIXO HORIZONTAL DE 160 KG. AF_08/2019</t>
  </si>
  <si>
    <t>2.934,31</t>
  </si>
  <si>
    <t>ARGAMASSA INDUSTRIALIZADA PARA CHAPISCO COLANTE, PREPARO COM MISTURADOR DE EIXO HORIZONTAL DE 300 KG. AF_08/2019</t>
  </si>
  <si>
    <t>2.947,15</t>
  </si>
  <si>
    <t>ARGAMASSA INDUSTRIALIZADA PARA CHAPISCO COLANTE, PREPARO COM MISTURADOR DE EIXO HORIZONTAL DE 600 KG. AF_08/2019</t>
  </si>
  <si>
    <t>2.958,21</t>
  </si>
  <si>
    <t>ARGAMASSA INDUSTRIALIZADA MULTIUSO PARA REVESTIMENTOS E ASSENTAMENTO DA ALVENARIA, PREPARO MANUAL. AF_08/2019</t>
  </si>
  <si>
    <t>1.660,12</t>
  </si>
  <si>
    <t>ARGAMASSA PRONTA PARA CONTRAPISO, PREPARO MANUAL. AF_08/2019</t>
  </si>
  <si>
    <t>1.903,62</t>
  </si>
  <si>
    <t>ARGAMASSA INDUSTRIALIZADA PARA CHAPISCO ROLADO, PREPARO MANUAL. AF_08/2019</t>
  </si>
  <si>
    <t>4.868,91</t>
  </si>
  <si>
    <t>ARGAMASSA INDUSTRIALIZADA PARA CHAPISCO COLANTE, PREPARO MANUAL. AF_08/2019</t>
  </si>
  <si>
    <t>3.133,26</t>
  </si>
  <si>
    <t>ARGAMASSA PARA REVESTIMENTO DECORATIVO MONOCAMADA (MONOCAPA), MISTURA E PROJEÇÃO DE 1,5 M3/H DE ARGAMASSA. AF_08/2019</t>
  </si>
  <si>
    <t>4.337,29</t>
  </si>
  <si>
    <t>ARGAMASSA PARA REVESTIMENTO DECORATIVO MONOCAMADA (MONOCAPA), MISTURA E PROJEÇÃO DE 2 M3/H DE ARGAMASSA. AF_06/2014</t>
  </si>
  <si>
    <t>4.340,12</t>
  </si>
  <si>
    <t>ARGAMASSA INDUSTRIALIZADA PARA REVESTIMENTOS, MISTURA E PROJEÇÃO DE 1,5 M³/H DE ARGAMASSA. AF_08/2019</t>
  </si>
  <si>
    <t>1.541,56</t>
  </si>
  <si>
    <t>ARGAMASSA INDUSTRIALIZADA PARA REVESTIMENTOS, MISTURA E PROJEÇÃO DE 2 M³/H DE ARGAMASSA. AF_06/2014</t>
  </si>
  <si>
    <t>1.526,59</t>
  </si>
  <si>
    <t>ARGAMASSA À BASE DE GESSO, MISTURA E PROJEÇÃO DE 1,5 M³/H DE ARGAMASSA. AF_08/2019</t>
  </si>
  <si>
    <t>879,66</t>
  </si>
  <si>
    <t>ARGAMASSA TRAÇO 1:0,5:4,5 (EM VOLUME DE CIMENTO, CAL E AREIA MÉDIA ÚMIDA), PREPARO MECÂNICO COM BETONEIRA 400 L. AF_08/2019</t>
  </si>
  <si>
    <t>542,39</t>
  </si>
  <si>
    <t>ARGAMASSA TRAÇO 1:0,5:4,5 (EM VOLUME DE CIMENTO, CAL E AREIA MÉDIA ÚMIDA) PARA ASSENTAMENTO DE ALVENARIA, PREPARO MANUAL. AF_08/2019</t>
  </si>
  <si>
    <t>609,57</t>
  </si>
  <si>
    <t>ARGAMASSA TRAÇO 1:3 (EM VOLUME DE CIMENTO E AREIA MÉDIA ÚMIDA), PREPARO MECÂNICO COM BETONEIRA 400 L. AF_08/2019</t>
  </si>
  <si>
    <t>559,92</t>
  </si>
  <si>
    <t>ARGAMASSA TRAÇO 1:3 (EM VOLUME DE CIMENTO E AREIA MÉDIA ÚMIDA), PREPARO MANUAL. AF_08/2019</t>
  </si>
  <si>
    <t>633,30</t>
  </si>
  <si>
    <t>ARGAMASSA TRAÇO 1:4 (CIMENTO E AREIA MÉDIA), PREPARO MECÂNICO COM BETONEIRA 400 L. AF_08/2014</t>
  </si>
  <si>
    <t>473,79</t>
  </si>
  <si>
    <t>ARGAMASSA TRAÇO 1:4 (EM VOLUME DE CIMENTO E AREIA MÉDIA ÚMIDA), PREPARO MANUAL. AF_08/2019</t>
  </si>
  <si>
    <t>563,27</t>
  </si>
  <si>
    <t>ARGAMASSA TRAÇO 1:2:9 (EM VOLUME DE CIMENTO, CAL E AREIA MÉDIA ÚMIDA) PARA EMBOÇO/MASSA ÚNICA/ASSENTAMENTO DE ALVENARIA DE VEDAÇÃO, PREPARO MECÂNICO COM BETONEIRA 400 L. AF_08/2019</t>
  </si>
  <si>
    <t>518,35</t>
  </si>
  <si>
    <t>ARGAMASSA TRAÇO 1:1,93 (EM VOLUME DE CIMENTO E AREIA MÉDIA ÚMIDA), FCK 20 MPA, PREPARO MECÂNICO COM MISTURADOR DUPLO HORIZONTAL DE ALTA TURBULÊNCIA. AF_03/2020</t>
  </si>
  <si>
    <t>809,53</t>
  </si>
  <si>
    <t>ARGAMASSA TRAÇO 1:0,5:4,5  (EM VOLUME DE CIMENTO, CAL E AREIA MÉDIA ÚMIDA), PREPARO MECÂNICO COM MISTURADOR DE EIXO HORIZONTAL DE 160 KG. AF_08/2019</t>
  </si>
  <si>
    <t>568,53</t>
  </si>
  <si>
    <t>ARGAMASSA TRAÇO 1:0,5:4,5  (EM VOLUME DE CIMENTO, CAL E AREIA MÉDIA ÚMIDA), PREPARO MECÂNICO COM MISTURADOR DE EIXO HORIZONTAL DE 300 KG. AF_08/2019</t>
  </si>
  <si>
    <t>529,89</t>
  </si>
  <si>
    <t>ARGAMASSA TRAÇO 1:0,5:4,5  (EM VOLUME DE CIMENTO, CAL E AREIA MÉDIA ÚMIDA), PREPARO MECÂNICO COM MISTURADOR DE EIXO HORIZONTAL DE 600 KG. AF_08/2019</t>
  </si>
  <si>
    <t>508,41</t>
  </si>
  <si>
    <t>ARGAMASSA TRAÇO 1:3 (EM VOLUME DE CIMENTO E AREIA MÉDIA ÚMIDA), PREPARO MECÂNICO COM MISTURADOR DE EIXO HORIZONTAL DE 160 KG. AF_08/2019</t>
  </si>
  <si>
    <t>680,44</t>
  </si>
  <si>
    <t>ARGAMASSA TRAÇO 1:3 (EM VOLUME DE CIMENTO E AREIA MÉDIA ÚMIDA), PREPARO MECÂNICO COM MISTURADOR DE EIXO HORIZONTAL DE 300 KG. AF_08/2019</t>
  </si>
  <si>
    <t>550,20</t>
  </si>
  <si>
    <t>ARGAMASSA TRAÇO 1:3 (EM VOLUME DE CIMENTO E AREIA MÉDIA ÚMIDA), PREPARO MECÂNICO COM MISTURADOR DE EIXO HORIZONTAL DE 600 KG. AF_08/2019</t>
  </si>
  <si>
    <t>495,89</t>
  </si>
  <si>
    <t>ARGAMASSA TRAÇO 1:4 (EM VOLUME DE CIMENTO E AREIA MÉDIA ÚMIDA), PREPARO MECÂNICO COM MISTURADOR DE EIXO HORIZONTAL DE 160 KG. AF_08/2019</t>
  </si>
  <si>
    <t>541,59</t>
  </si>
  <si>
    <t>ARGAMASSA TRAÇO 1:4 (EM VOLUME DE CIMENTO E AREIA MÉDIA ÚMIDA), PREPARO MECÂNICO COM MISTURADOR DE EIXO HORIZONTAL DE 300 KG. AF_08/2019</t>
  </si>
  <si>
    <t>492,45</t>
  </si>
  <si>
    <t>ARGAMASSA TRAÇO 1:4 (EM VOLUME DE CIMENTO E AREIA MÉDIA ÚMIDA), PREPARO MECÂNICO COM MISTURADOR DE EIXO HORIZONTAL DE 600 KG. AF_08/2019</t>
  </si>
  <si>
    <t>468,81</t>
  </si>
  <si>
    <t>ARGAMASSA TRAÇO 1:3 (EM VOLUME DE CIMENTO E AREIA MÉDIA ÚMIDA) COM ADIÇÃO DE IMPERMEABILIZANTE, PREPARO MECÂNICO COM BETONEIRA 400 L. AF_08/2019</t>
  </si>
  <si>
    <t>690,00</t>
  </si>
  <si>
    <t>ARGAMASSA TRAÇO 1:3 (EM VOLUME DE CIMENTO E AREIA MÉDIA ÚMIDA) COM ADIÇÃO DE IMPERMEABILIZANTE, PREPARO MECÂNICO COM MISTURADOR DE EIXO HORIZONTAL DE 160 KG. AF_08/2019</t>
  </si>
  <si>
    <t>753,30</t>
  </si>
  <si>
    <t>ARGAMASSA TRAÇO 1:3 (EM VOLUME DE CIMENTO E AREIA MÉDIA ÚMIDA) COM ADIÇÃO DE IMPERMEABILIZANTE, PREPARO MECÂNICO COM MISTURADOR DE EIXO HORIZONTAL DE 300 KG. AF_08/2019</t>
  </si>
  <si>
    <t>677,16</t>
  </si>
  <si>
    <t>ARGAMASSA TRAÇO 1:3 (EM VOLUME DE CIMENTO E AREIA MÉDIA ÚMIDA) COM ADIÇÃO DE IMPERMEABILIZANTE, PREPARO MECÂNICO COM MISTURADOR DE EIXO HORIZONTAL DE 600 KG. AF_08/2019</t>
  </si>
  <si>
    <t>658,36</t>
  </si>
  <si>
    <t>ARGAMASSA TRAÇO 1:3 (EM VOLUME DE CIMENTO E AREIA MÉDIA ÚMIDA) COM ADIÇÃO DE IMPERMEABILIZANTE, PREPARO MANUAL. AF_08/2019</t>
  </si>
  <si>
    <t>760,93</t>
  </si>
  <si>
    <t>ARGAMASSA TRAÇO 1:4 (EM VOLUME DE CIMENTO E AREIA MÉDIA ÚMIDA) COM ADIÇÃO DE IMPERMEABILIZANTE, PREPARO MECÂNICO COM BETONEIRA 400 L. AF_08/2019</t>
  </si>
  <si>
    <t>594,29</t>
  </si>
  <si>
    <t>ARGAMASSA TRAÇO 1:4 (EM VOLUME DE CIMENTO E AREIA MÉDIA ÚMIDA) COM ADIÇÃO DE IMPERMEABILIZANTE, PREPARO MECÂNICO COM MISTURADOR DE EIXO HORIZONTAL DE 160 KG. AF_08/2019</t>
  </si>
  <si>
    <t>641,75</t>
  </si>
  <si>
    <t>ARGAMASSA TRAÇO 1:4 (EM VOLUME DE CIMENTO E AREIA MÉDIA ÚMIDA) COM ADIÇÃO DE IMPERMEABILIZANTE, PREPARO MECÂNICO COM MISTURADOR DE EIXO HORIZONTAL DE 300 KG. AF_08/2019</t>
  </si>
  <si>
    <t>593,56</t>
  </si>
  <si>
    <t>ARGAMASSA TRAÇO 1:4 (EM VOLUME DE CIMENTO E AREIA MÉDIA ÚMIDA) COM ADIÇÃO DE IMPERMEABILIZANTE, PREPARO MECÂNICO COM MISTURADOR DE EIXO HORIZONTAL DE 600 KG. AF_08/2019</t>
  </si>
  <si>
    <t>571,38</t>
  </si>
  <si>
    <t>ARGAMASSA TRAÇO 1:4 (EM VOLUME DE CIMENTO E AREIA MÉDIA ÚMIDA) COM ADIÇÃO DE IMPERMEABILIZANTE, PREPARO MANUAL. AF_08/2019</t>
  </si>
  <si>
    <t>671,16</t>
  </si>
  <si>
    <t>ARGAMASSA TRAÇO 1:2:9 (EM VOLUME DE CIMENTO, CAL E AREIA MÉDIA ÚMIDA) PARA EMBOÇO/MASSA ÚNICA/ASSENTAMENTO DE ALVENARIA DE VEDAÇÃO, PREPARO MECÂNICO COM MISTURADOR DE EIXO HORIZONTAL DE 600 KG. AF_08/2019</t>
  </si>
  <si>
    <t>490,87</t>
  </si>
  <si>
    <t>ARGAMASSA TRAÇO 1:0,5:4,5 (EM VOLUME DE CIMENTO, CAL E AREIA MÉDIA ÚMIDA), PREPARO MECÂNICO COM BETONEIRA 600 L. AF_08/2019</t>
  </si>
  <si>
    <t>530,99</t>
  </si>
  <si>
    <t>ARGAMASSA TRAÇO 1:3 (EM VOLUME DE CIMENTO E AREIA MÉDIA ÚMIDA), PREPARO MECÂNICO COM BETONEIRA 600 L. AF_08/2019</t>
  </si>
  <si>
    <t>555,46</t>
  </si>
  <si>
    <t>ARGAMASSA TRAÇO 1:4 (EM VOLUME DE CIMENTO E AREIA MÉDIA ÚMIDA), PREPARO MECÂNICO COM BETONEIRA 600 L. AF_08/2019</t>
  </si>
  <si>
    <t>487,10</t>
  </si>
  <si>
    <t>ARGAMASSA TRAÇO 1:3 (EM VOLUME DE CIMENTO E AREIA MÉDIA ÚMIDA) COM ADIÇÃO DE IMPERMEABILIZANTE, PREPARO MECÂNICO COM BETONEIRA 600 L. AF_08/2019</t>
  </si>
  <si>
    <t>686,21</t>
  </si>
  <si>
    <t>ARGAMASSA TRAÇO 1:4 (EM VOLUME DE CIMENTO E AREIA MÉDIA ÚMIDA) COM ADIÇÃO DE IMPERMEABILIZANTE, PREPARO MECÂNICO COM BETONEIRA 600 L. AF_08/2019</t>
  </si>
  <si>
    <t>591,24</t>
  </si>
  <si>
    <t>PENEIRAMENTO DE AREIA COM PENEIRA ELÉTRICA. AF_11/2015</t>
  </si>
  <si>
    <t>26,17</t>
  </si>
  <si>
    <t>PENEIRAMENTO DE AREIA COM PENEIRA MANUAL. AF_11/2015</t>
  </si>
  <si>
    <t>42,61</t>
  </si>
  <si>
    <t>ENSACAMENTO DE AREIA. AF_11/2015</t>
  </si>
  <si>
    <t>43,51</t>
  </si>
  <si>
    <t>TRANSPORTE HORIZONTAL MANUAL, DE SACOS DE 50 KG (UNIDADE: KGXKM). AF_07/2019</t>
  </si>
  <si>
    <t>KGXKM</t>
  </si>
  <si>
    <t>TRANSPORTE HORIZONTAL MANUAL, DE SACOS DE 30 KG (UNIDADE: KGXKM). AF_07/2019</t>
  </si>
  <si>
    <t>1,08</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</si>
  <si>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</si>
  <si>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</si>
  <si>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</si>
  <si>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</si>
  <si>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</si>
  <si>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</si>
  <si>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0,77</t>
  </si>
  <si>
    <t>TRANSPORTE HORIZONTAL COM CARRINHO DE MÃO, DE SACOS DE 20 KG (UNIDADE: KGXKM). AF_07/2019</t>
  </si>
  <si>
    <t>0,91</t>
  </si>
  <si>
    <t>TRANSPORTE HORIZONTAL COM MANIPULADOR TELESCÓPICO, DE PÁLETE DE SACOS (UNIDADE: KGXKM). AF_07/2019</t>
  </si>
  <si>
    <t>TRANSPORTE HORIZONTAL COM JERICA DE 60 L, DE MASSA/ GRANEL (UNIDADE: M3XKM). AF_07/2019</t>
  </si>
  <si>
    <t>M3XKM</t>
  </si>
  <si>
    <t>1.213,80</t>
  </si>
  <si>
    <t>TRANSPORTE HORIZONTAL COM JERICA DE 90 L, DE MASSA/ GRANEL (UNIDADE: M3XKM). AF_07/2019</t>
  </si>
  <si>
    <t>877,37</t>
  </si>
  <si>
    <t>TRANSPORTE HORIZONTAL COM CARREGADEIRA, DE MASSA/ GRANEL (UNIDADE: M3XKM). AF_07/2019</t>
  </si>
  <si>
    <t>441,18</t>
  </si>
  <si>
    <t>TRANSPORTE HORIZONTAL MANUAL, DE BLOCOS VAZADOS DE CONCRETO OU CERÂMICO DE 19X19X39CM (UNIDADE: BLOCOXKM). AF_07/2019</t>
  </si>
  <si>
    <t>UNXKM</t>
  </si>
  <si>
    <t>16,05</t>
  </si>
  <si>
    <t>TRANSPORTE HORIZONTAL MANUAL, DE BLOCOS CERÂMICOS FURADOS NA HORIZONTAL DE 9X19X19CM (UNIDADE: BLOCOXKM). AF_07/2019</t>
  </si>
  <si>
    <t>8,03</t>
  </si>
  <si>
    <t>TRANSPORTE HORIZONTAL COM CARRINHO DE MÃO, DE BLOCOS VAZADOS DE CONCRETO OU CERÂMICO DE 19X19X39CM (UNIDADE: BLOCOXKM). AF_07/2019</t>
  </si>
  <si>
    <t>14,79</t>
  </si>
  <si>
    <t>TRANSPORTE HORIZONTAL COM CARRINHO DE MÃO, DE BLOCOS CERÂMICOS FURADOS NA HORIZONTAL DE 9X19X19CM (UNIDADE: BLOCOXKM). AF_07/2019</t>
  </si>
  <si>
    <t>5,70</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</si>
  <si>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</si>
  <si>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</si>
  <si>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2,26</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</si>
  <si>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</si>
  <si>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</si>
  <si>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</si>
  <si>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</si>
  <si>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2,99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</si>
  <si>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</si>
  <si>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</si>
  <si>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</si>
  <si>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</si>
  <si>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</si>
  <si>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</si>
  <si>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</si>
  <si>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</si>
  <si>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</si>
  <si>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</si>
  <si>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</si>
  <si>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</si>
  <si>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</si>
  <si>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</si>
  <si>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</si>
  <si>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</si>
  <si>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</si>
  <si>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</si>
  <si>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0,15</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</si>
  <si>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</si>
  <si>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</si>
  <si>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</si>
  <si>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</si>
  <si>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</si>
  <si>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2,30</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</si>
  <si>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</si>
  <si>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</si>
  <si>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</si>
  <si>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</si>
  <si>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3,31</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</si>
  <si>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</si>
  <si>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</si>
  <si>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16,30</t>
  </si>
  <si>
    <t>TRANSPORTE HORIZONTAL MANUAL, DE TUBO DE COBRE - CLASSE E - COM DIÂMETRO MENOR OU IGUAL A 54 MM (UNIDADE: MXKM). AF_07/2019</t>
  </si>
  <si>
    <t>2,64</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</si>
  <si>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</si>
  <si>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</si>
  <si>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6,62</t>
  </si>
  <si>
    <t>TRANSPORTE HORIZONTAL MANUAL, DE TUBO DE PVC SÉRIE NORMAL - ESGOTO PREDIAL, OU REFORÇADO PARA ESGOTO OU ÁGUAS PLUVIAIS PREDIAL, COM DIÂMETRO MENOR OU IGUAL A 75 MM (UNIDADE: MXKM). AF_07/2019</t>
  </si>
  <si>
    <t>2,20</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</si>
  <si>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</si>
  <si>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</si>
  <si>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10,87</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</si>
  <si>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</si>
  <si>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</si>
  <si>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3,67</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</si>
  <si>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</si>
  <si>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</si>
  <si>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</si>
  <si>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21,74</t>
  </si>
  <si>
    <t>TRANSPORTE HORIZONTAL MANUAL, DE TUBO DE AÇO CARBONO LEVE OU MÉDIO, PRETO OU GALVANIZADO, COM DIÂMETRO MAIOR QUE 125 MM E MENOR OU IGUAL A 150 MM (UNIDADE: MXKM). AF_07/2019</t>
  </si>
  <si>
    <t>32,61</t>
  </si>
  <si>
    <t>TRANSPORTE HORIZONTAL MANUAL, DE TÁBUAS DE MADEIRA COM SEÇÃO TRANSVERSAL DE 2,5 X 25 CM E 2,5 X 30 CM (UNIDADE: MXKM). AF_07/2019</t>
  </si>
  <si>
    <t>11,03</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</si>
  <si>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</si>
  <si>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</si>
  <si>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</si>
  <si>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</si>
  <si>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</si>
  <si>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</si>
  <si>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4,50</t>
  </si>
  <si>
    <t>TRANSPORTE HORIZONTAL MANUAL, DE VERGALHÕES DE AÇO COM DIÂMETRO DE 8 MM (UNIDADE: KGXKM). AF_07/2019</t>
  </si>
  <si>
    <t>2,79</t>
  </si>
  <si>
    <t>TRANSPORTE HORIZONTAL MANUAL, DE VERGALHÕES DE AÇO COM DIÂMETRO DE 10 MM; 12,5 MM; 16 MM; 20 MM; 25 MM OU 32 MM (UNIDADE: KGXKM). AF_07/2019</t>
  </si>
  <si>
    <t>1,78</t>
  </si>
  <si>
    <t>TRANSPORTE HORIZONTAL MANUAL, DE JANELA (UNIDADE: M2XKM). AF_07/2019</t>
  </si>
  <si>
    <t>TRANSPORTE VERTICAL MANUAL, 1 PAVIMENTO, DE JANELA (UNIDADE: M2). AF_07/2019</t>
  </si>
  <si>
    <t>0,68</t>
  </si>
  <si>
    <t>TRANSPORTE HORIZONTAL MANUAL, DE PORTA (UNIDADE: UNIDXKM). AF_07/2019</t>
  </si>
  <si>
    <t>69,20</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</si>
  <si>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</si>
  <si>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</si>
  <si>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</si>
  <si>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</si>
  <si>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</si>
  <si>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</si>
  <si>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</si>
  <si>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2,70</t>
  </si>
  <si>
    <t>TRANSPORTE HORIZONTAL MANUAL, DE COMPENSADO DE MADEIRA (UNIDADE: M2XKM). AF_07/2019</t>
  </si>
  <si>
    <t>23,08</t>
  </si>
  <si>
    <t>TRANSPORTE HORIZONTAL MANUAL, DE TELHA TERMOACÚSTICA OU TELHA DE AÇO ZINCADO (UNIDADE: M2XKM). AF_07/2019</t>
  </si>
  <si>
    <t>TRANSPORTE HORIZONTAL MANUAL, DE TELHA DE FIBROCIMENTO OU TELHA ESTRUTURAL DE FIBROCIMENTO, CANALETE 90 OU KALHETÃO (UNIDADE: M2XKM). AF_07/2019</t>
  </si>
  <si>
    <t>27,23</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</si>
  <si>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</si>
  <si>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</si>
  <si>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</si>
  <si>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0,64</t>
  </si>
  <si>
    <t>TRANSPORTE HORIZONTAL COM CARRINHO PLATAFORMA, DE BACIA SANITÁRIA, CAIXA ACOPLADA, TANQUE OU PIA (UNIDADE: UNIDXKM). AF_07/2019</t>
  </si>
  <si>
    <t>15,20</t>
  </si>
  <si>
    <t>TRANSPORTE HORIZONTAL COM MANIPULADOR TELESCÓPICO, DE BACIA SANITÁRIA, CAIXA ACOPLADA, TANQUE OU PIA (UNIDADE: UNIDXKM). AF_07/2019</t>
  </si>
  <si>
    <t>TRANSPORTE HORIZONTAL MANUAL, DE TELHA DE CONCRETO OU CERÂMICA (UNIDADE: M2XKM). AF_07/2019</t>
  </si>
  <si>
    <t>129,66</t>
  </si>
  <si>
    <t>TRANSPORTE HORIZONTAL COM CARRINHO PLATAFORMA, DE TELHA DE CONCRETO OU CERÂMICA (UNIDADE: M2XKM). AF_07/2019</t>
  </si>
  <si>
    <t>20,94</t>
  </si>
  <si>
    <t>TRANSPORTE HORIZONTAL COM MANIPULADOR TELESCÓPICO, DE TELHA DE CONCRETO OU CERÂMICA (UNIDADE: M2XKM). AF_07/2019</t>
  </si>
  <si>
    <t>TRANSPORTE HORIZONTAL MANUAL, DE BARRAMENTO BLINDADO (UNIDADE: MXKM). AF_07/2019</t>
  </si>
  <si>
    <t>34,83</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</si>
  <si>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</si>
  <si>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</si>
  <si>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</si>
  <si>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0,44</t>
  </si>
  <si>
    <t>LIMPEZA DE PISO CERÂMICO OU PORCELANATO COM PANO ÚMIDO. AF_04/2019</t>
  </si>
  <si>
    <t>1,72</t>
  </si>
  <si>
    <t>LIMPEZA DE PISO CERÂMICO OU PORCELANATO UTILIZANDO DETERGENTE NEUTRO E ESCOVAÇÃO MANUAL. AF_04/2019</t>
  </si>
  <si>
    <t>4,49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</si>
  <si>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</si>
  <si>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</si>
  <si>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</si>
  <si>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</si>
  <si>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</si>
  <si>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4,90</t>
  </si>
  <si>
    <t>LIMPEZA DE PISO DE MÁRMORE/GRANITO UTILIZANDO DETERGENTE NEUTRO E ESCOVAÇÃO MANUAL. AF_04/2019</t>
  </si>
  <si>
    <t>6,13</t>
  </si>
  <si>
    <t>LIMPEZA DE CONTRAPISO COM VASSOURA A SECO. AF_04/2019</t>
  </si>
  <si>
    <t>2,93</t>
  </si>
  <si>
    <t>LIMPEZA DE LADRILHO HIDRÁULICO EM PAREDE COM PANO ÚMIDO. AF_04/2019</t>
  </si>
  <si>
    <t>LIMPEZA DE MÁRMORE/GRANITO EM PAREDE UTILIZANDO DETERGENTE NEUTRO E ESCOVAÇÃO MANUAL. AF_04/2019</t>
  </si>
  <si>
    <t>0,83</t>
  </si>
  <si>
    <t>LIMPEZA DE SUPERFÍCIE COM JATO DE ALTA PRESSÃO. AF_04/2019</t>
  </si>
  <si>
    <t>LIMPEZA DE PIA INOX COM BANCADA DE PEDRA, INCLUSIVE METAIS CORRESPONDENTES. AF_04/2019</t>
  </si>
  <si>
    <t>8,62</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</si>
  <si>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</si>
  <si>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</si>
  <si>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</si>
  <si>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</si>
  <si>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14,05</t>
  </si>
  <si>
    <t>LIMPEZA DE JANELA INTEIRAMENTE DE VIDRO. AF_04/2019</t>
  </si>
  <si>
    <t>LIMPEZA DE JANELA DE VIDRO COM CAIXILHO EM AÇO/ALUMÍNIO/PVC. AF_04/2019</t>
  </si>
  <si>
    <t>3,05</t>
  </si>
  <si>
    <t>LIMPEZA DE PORTA DE MADEIRA. AF_04/2019</t>
  </si>
  <si>
    <t>LIMPEZA DE PORTA INTEIRAMENTE DE VIDRO. AF_04/2019</t>
  </si>
  <si>
    <t>2,21</t>
  </si>
  <si>
    <t>LIMPEZA DE PORTA EM AÇO/ALUMÍNIO. AF_04/2019</t>
  </si>
  <si>
    <t>2,35</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</si>
  <si>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</si>
  <si>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</si>
  <si>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</si>
  <si>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94,49</t>
  </si>
  <si>
    <t>GUARDA-CORPO FIXADO EM FÔRMA DE MADEIRA COM TRAVESSÕES EM MADEIRA PREGADA E FECHAMENTO EM TELA DE POLIPROPILENO PARA EDIFICAÇÕES COM  3 PAVIMENTOS. AF_11/2017</t>
  </si>
  <si>
    <t>69,49</t>
  </si>
  <si>
    <t>GUARDA-CORPO FIXADO EM FÔRMA DE MADEIRA COM TRAVESSÕES EM MADEIRA PREGADA E FECHAMENTO EM TELA DE POLIPROPILENO PARA EDIFICAÇÕES COM ALTURA IGUAL OU SUPERIOR A 4 PAVIMENTOS. AF_11/2017</t>
  </si>
  <si>
    <t>56,99</t>
  </si>
  <si>
    <t>GUARDA-CORPO FIXADO EM FÔRMA DE MADEIRA COM TRAVESSÕES EM MADEIRA PREGADA E FECHAMENTO EM PAINEL COMPENSADO PARA EDIFICAÇÕES COM ATÉ 2 PAVIMENTOS. AF_11/2017</t>
  </si>
  <si>
    <t>112,35</t>
  </si>
  <si>
    <t>GUARDA-CORPO FIXADO EM FÔRMA DE MADEIRA COM TRAVESSÕES EM MADEIRA PREGADA E FECHAMENTO EM PAINEL COMPENSADO PARA EDIFICAÇÕES COM 3 PAVIMENTOS. AF_11/2017</t>
  </si>
  <si>
    <t>81,60</t>
  </si>
  <si>
    <t>GUARDA-CORPO FIXADO EM FÔRMA DE MADEIRA COM TRAVESSÕES EM MADEIRA PREGADA E FECHAMENTO EM PAINEL COMPENSADO PARA EDIFICAÇÕES COM ALTURA IGUAL OU SUPERIOR A 4 PAVIMENTOS. AF_11/2017</t>
  </si>
  <si>
    <t>66,02</t>
  </si>
  <si>
    <t>GUARDA-CORPO FIXADO EM FÔRMA DE MADEIRA COM TRAVESSÕES EM MADEIRA PREGADA PRÉ-MONTADA E ENCAIXE NA FÔRMA. PARA EDIFICAÇÕES COM ATÉ 2 PAVIMENTOS. AF_11/2017</t>
  </si>
  <si>
    <t>86,94</t>
  </si>
  <si>
    <t>GUARDA-CORPO FIXADO EM FÔRMA DE MADEIRA COM TRAVESSÕES EM MADEIRA PREGADA PRÉ-MONTADA E ENCAIXE NA FÔRMA PARA EDIFICAÇÕES COM 3 PAVIMENTOS. AF_11/2017</t>
  </si>
  <si>
    <t>63,12</t>
  </si>
  <si>
    <t>GUARDA-CORPO FIXADO EM FÔRMA DE MADEIRA COM TRAVESSÕES EM MADEIRA PREGADA PRÉ-MONTADA E ENCAIXE NA FÔRMA. PARA EDIFICAÇÕES COM ALTURA IGUAL OU SUPERIOR A 4 PAVIMENTOS. AF_11/2017</t>
  </si>
  <si>
    <t>50,77</t>
  </si>
  <si>
    <t>GUARDA-CORPO EM LAJE PÓS-DESFÔRMA, PARA ESTRUTURAS EM CONCRETO, COM ESCORAS DE MADEIRA ESTRONCADAS NA ESTRUTURA, TRAVESSÕES DE MADEIRA PREGADOS E FECHAMENTO EM TELA DE POLIPROPILENO PARA EDIFICAÇÕES COM ALTURA ATÉ 4 PAVIMENTOS (1 MONTAGEM POR OBRA). AF_11/2017</t>
  </si>
  <si>
    <t>127,97</t>
  </si>
  <si>
    <t>GUARDA-CORPO EM LAJE PÓS-DESFÔRMA, PARA ESTRUTURAS EM CONCRETO, COM ESCORAS DE MADEIRA ESTRONCADAS NA ESTRUTURA, TRAVESSÕES DE MADEIRA PREGADOS E FECHAMENTO EM TELA DE POLIPROPILENO PARA EDIFICAÇÕES ACIMA DE 4 PAV. (2 MONTAGENS POR OBRA). AF_11/2017</t>
  </si>
  <si>
    <t>74,55</t>
  </si>
  <si>
    <t>GUARDA-CORPO EM LAJE PÓS-DESFORMA, PARA ESTRUTURAS EM CONCRETO, COM ESCORAS METÁLICAS ESTRONCADAS NA ESTRUTURA, TRAVESSÕES DE MADEIRA E FECHAMENTO EM TELA DE POLIPROPILENO PARA EDIFICAÇÕES COM ALTURA ATÉ 4 PAVIMENTOS (1 MONTAGEM POR OBRA). AF_11/2017</t>
  </si>
  <si>
    <t>133,00</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</si>
  <si>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</si>
  <si>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</si>
  <si>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</si>
  <si>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16,24</t>
  </si>
  <si>
    <t>FECHAMENTO REMOVÍVEL DE ABERTURA NO PISO, EM MADEIRA  1 MONTAGEM EM OBRA. AF_11/2017</t>
  </si>
  <si>
    <t>403,73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</si>
  <si>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</si>
  <si>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</si>
  <si>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</si>
  <si>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</si>
  <si>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</si>
  <si>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6,76</t>
  </si>
  <si>
    <t>MONTAGEM E DESMONTAGEM DE ANDAIME MODULAR FACHADEIRO, COM PISO METÁLICO, PARA EDIFICAÇÕES COM MÚLTIPLOS PAVIMENTOS (EXCLUSIVE ANDAIME E LIMPEZA). AF_11/2017</t>
  </si>
  <si>
    <t>MONTAGEM E DESMONTAGEM DE ANDAIME TUBULAR TIPO TORRE (EXCLUSIVE ANDAIME E LIMPEZA). AF_11/2017</t>
  </si>
  <si>
    <t>18,36</t>
  </si>
  <si>
    <t>MONTAGEM E DESMONTAGEM DE ANDAIME MULTIDIRECIONAL (EXCLUSIVE ANDAIME E LIMPEZA). AF_11/2017</t>
  </si>
  <si>
    <t>COBERTURA PARA PROTEÇÃO DE PEDESTRES SOBRE ESTRUTURA DE ANDAIME, INCLUSIVE MONTAGEM E DESMONTAGEM. AF_11/2017</t>
  </si>
  <si>
    <t>96,16</t>
  </si>
  <si>
    <t>PLATAFORMA DE PROTEÇÃO PRINCIPAL PARA ALVENARIA ESTRUTURAL PARA SER APOIADA EM ANDAIME, INCLUSIVE MONTAGEM E DESMONTAGEM. AF_11/2017</t>
  </si>
  <si>
    <t>964,12</t>
  </si>
  <si>
    <t>DEMOLIÇÃO DE ALVENARIA DE BLOCO FURADO, DE FORMA MANUAL, COM REAPROVEITAMENTO. AF_12/2017</t>
  </si>
  <si>
    <t>96,02</t>
  </si>
  <si>
    <t>DEMOLIÇÃO DE ALVENARIA DE BLOCO FURADO, DE FORMA MANUAL, SEM REAPROVEITAMENTO. AF_12/2017</t>
  </si>
  <si>
    <t>46,80</t>
  </si>
  <si>
    <t>DEMOLIÇÃO DE ALVENARIA DE TIJOLO MACIÇO, DE FORMA MANUAL, COM REAPROVEITAMENTO. AF_12/2017</t>
  </si>
  <si>
    <t>143,37</t>
  </si>
  <si>
    <t>DEMOLIÇÃO DE ALVENARIA DE TIJOLO MACIÇO, DE FORMA MANUAL, SEM REAPROVEITAMENTO. AF_12/2017</t>
  </si>
  <si>
    <t>87,99</t>
  </si>
  <si>
    <t>DEMOLIÇÃO DE ALVENARIA PARA QUALQUER TIPO DE BLOCO, DE FORMA MECANIZADA, SEM REAPROVEITAMENTO. AF_12/2017</t>
  </si>
  <si>
    <t>DEMOLIÇÃO DE PILARES E VIGAS EM CONCRETO ARMADO, DE FORMA MANUAL, SEM REAPROVEITAMENTO. AF_12/2017</t>
  </si>
  <si>
    <t>505,02</t>
  </si>
  <si>
    <t>DEMOLIÇÃO DE PILARES E VIGAS EM CONCRETO ARMADO, DE FORMA MECANIZADA COM MARTELETE, SEM REAPROVEITAMENTO. AF_12/2017</t>
  </si>
  <si>
    <t>260,53</t>
  </si>
  <si>
    <t>DEMOLIÇÃO DE LAJES, DE FORMA MANUAL, SEM REAPROVEITAMENTO. AF_12/2017</t>
  </si>
  <si>
    <t>231,30</t>
  </si>
  <si>
    <t>DEMOLIÇÃO DE LAJES, DE FORMA MECANIZADA COM MARTELETE, SEM REAPROVEITAMENTO. AF_12/2017</t>
  </si>
  <si>
    <t>114,11</t>
  </si>
  <si>
    <t>DEMOLIÇÃO DE ARGAMASSAS, DE FORMA MANUAL, SEM REAPROVEITAMENTO. AF_12/2017</t>
  </si>
  <si>
    <t>DEMOLIÇÃO DE RODAPÉ CERÂMICO, DE FORMA MANUAL, SEM REAPROVEITAMENTO. AF_12/2017</t>
  </si>
  <si>
    <t>DEMOLIÇÃO DE REVESTIMENTO CERÂMICO, DE FORMA MANUAL, SEM REAPROVEITAMENTO. AF_12/2017</t>
  </si>
  <si>
    <t>19,38</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</si>
  <si>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</si>
  <si>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</si>
  <si>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</si>
  <si>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</si>
  <si>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</si>
  <si>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</si>
  <si>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</si>
  <si>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</si>
  <si>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</si>
  <si>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</si>
  <si>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</si>
  <si>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</si>
  <si>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</si>
  <si>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2,89</t>
  </si>
  <si>
    <t>REMOÇÃO DE PROTEÇÃO TÉRMICA PARA COBERTURA EM EPS, DE FORMA MANUAL, SEM REAPROVEITAMENTO. AF_12/2017</t>
  </si>
  <si>
    <t>1,66</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</si>
  <si>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</si>
  <si>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</si>
  <si>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</si>
  <si>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68,99</t>
  </si>
  <si>
    <t>REMOÇÃO DE TESOURAS DE MADEIRA, COM VÃO MAIOR OU IGUAL A 8M, DE FORMA MANUAL, SEM REAPROVEITAMENTO. AF_12/2017</t>
  </si>
  <si>
    <t>156,39</t>
  </si>
  <si>
    <t>REMOÇÃO DE TESOURAS DE MADEIRA, COM VÃO MENOR QUE 8M, DE FORMA MECANIZADA, COM REAPROVEITAMENTO. AF_12/2017</t>
  </si>
  <si>
    <t>118,69</t>
  </si>
  <si>
    <t>REMOÇÃO DE TESOURAS DE MADEIRA, COM VÃO MAIOR OU IGUAL A 8M, DE FORMA MECANIZADA, COM REAPROVEITAMENTO. AF_12/2017</t>
  </si>
  <si>
    <t>142,62</t>
  </si>
  <si>
    <t>REMOÇÃO DE TRAMA METÁLICA PARA COBERTURA, DE FORMA MANUAL, SEM REAPROVEITAMENTO. AF_12/2017</t>
  </si>
  <si>
    <t>32,75</t>
  </si>
  <si>
    <t>REMOÇÃO DE TESOURAS METÁLICAS, COM VÃO MENOR QUE 8M, DE FORMA MANUAL, SEM REAPROVEITAMENTO. AF_12/2017</t>
  </si>
  <si>
    <t>296,03</t>
  </si>
  <si>
    <t>REMOÇÃO DE TESOURAS METÁLICAS, COM VÃO MAIOR OU IGUAL A 8M, DE FORMA MANUAL, SEM REAPROVEITAMENTO. AF_12/2017</t>
  </si>
  <si>
    <t>586,74</t>
  </si>
  <si>
    <t>REMOÇÃO DE TESOURAS METÁLICAS, COM VÃO MENOR QUE 8M, DE FORMA MECANIZADA, COM REAPROVEITAMENTO. AF_12/2017</t>
  </si>
  <si>
    <t>191,51</t>
  </si>
  <si>
    <t>REMOÇÃO DE TESOURAS METÁLICAS, COM VÃO MAIOR OU IGUAL A 8M, DE FORMA MECANIZADA, COM REAPROVEITAMENTO. AF_12/2017</t>
  </si>
  <si>
    <t>265,92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</si>
  <si>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</si>
  <si>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</si>
  <si>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</si>
  <si>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0,40</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</si>
  <si>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</si>
  <si>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</si>
  <si>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</si>
  <si>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</si>
  <si>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</si>
  <si>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154,03</t>
  </si>
  <si>
    <t>LOCAÇÃO DE PONTO PARA REFERÊNCIA TOPOGRÁFICA. AF_10/2018</t>
  </si>
  <si>
    <t>11,80</t>
  </si>
  <si>
    <t>LOCACAO CONVENCIONAL DE OBRA, UTILIZANDO GABARITO DE TÁBUAS CORRIDAS PONTALETADAS A CADA 2,00M -  2 UTILIZAÇÕES. AF_10/2018</t>
  </si>
  <si>
    <t>64,72</t>
  </si>
  <si>
    <t>LOCAÇÃO COM CAVALETE COM ALTURA DE 1,00 M - 2 UTILIZAÇÕES. AF_10/2018</t>
  </si>
  <si>
    <t>179,52</t>
  </si>
  <si>
    <t>LOCAÇÃO COM CAVALETE COM ALTURA DE 0,50 M - 2 UTILIZAÇÕES. AF_10/2018</t>
  </si>
  <si>
    <t>MARCAÇÃO DE PONTOS EM GABARITO OU CAVALETE. AF_10/2018</t>
  </si>
  <si>
    <t>LOCAÇÃO DE REDE DE ÁGUA OU ESGOTO. AF_10/2018</t>
  </si>
  <si>
    <t>5,72</t>
  </si>
  <si>
    <t>LOCAÇÃO DE PAVIMENTAÇÃO. AF_10/2018</t>
  </si>
  <si>
    <t>TRANSPORTE COM CAMINHÃO BASCULANTE DE 10 M³, EM VIA URBANA EM LEITO NATURAL (UNIDADE: M3XKM). AF_07/2020</t>
  </si>
  <si>
    <t>2,81</t>
  </si>
  <si>
    <t>TRANSPORTE COM CAMINHÃO BASCULANTE DE 10 M³, EM VIA URBANA EM REVESTIMENTO PRIMÁRIO (UNIDADE: M3XKM). AF_07/2020</t>
  </si>
  <si>
    <t>TRANSPORTE COM CAMINHÃO BASCULANTE DE 10 M³, EM VIA URBANA PAVIMENTADA, ADICIONAL PARA DMT EXCEDENTE A 30 KM (UNIDADE: M3XKM). AF_07/2020</t>
  </si>
  <si>
    <t>0,88</t>
  </si>
  <si>
    <t>TRANSPORTE COM CAMINHÃO BASCULANTE DE 14 M³, EM VIA URBANA EM LEITO NATURAL (UNIDADE: M3XKM). AF_07/2020</t>
  </si>
  <si>
    <t>2,54</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</si>
  <si>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</si>
  <si>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</si>
  <si>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</si>
  <si>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</si>
  <si>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</si>
  <si>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</si>
  <si>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1,69</t>
  </si>
  <si>
    <t>TRANSPORTE COM CAMINHÃO BASCULANTE DE 14 M³, EM VIA URBANA EM REVESTIMENTO PRIMÁRIO (UNIDADE: TXKM). AF_07/2020</t>
  </si>
  <si>
    <t>1,46</t>
  </si>
  <si>
    <t>TRANSPORTE COM CAMINHÃO BASCULANTE DE 14 M³, EM VIA URBANA PAVIMENTADA, ADICIONAL PARA DMT EXCEDENTE A 30 KM (UNIDADE: TXKM). AF_07/2020</t>
  </si>
  <si>
    <t>TRANSPORTE COM CAMINHÃO BASCULANTE DE 18 M³, EM VIA URBANA EM LEITO NATURAL (UNIDADE: M3XKM). AF_07/2020</t>
  </si>
  <si>
    <t>2,16</t>
  </si>
  <si>
    <t>TRANSPORTE COM CAMINHÃO BASCULANTE DE 18 M³, EM VIA URBANA EM REVESTIMENTO PRIMÁRIO (UNIDADE: M3XKM). AF_07/2020</t>
  </si>
  <si>
    <t>1,86</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</si>
  <si>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</si>
  <si>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</si>
  <si>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</si>
  <si>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1,26</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</si>
  <si>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</si>
  <si>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</si>
  <si>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</si>
  <si>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</si>
  <si>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</si>
  <si>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1,49</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</si>
  <si>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</si>
  <si>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</si>
  <si>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</si>
  <si>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3,34</t>
  </si>
  <si>
    <t>TRANSPORTE COM CAMINHÃO BASCULANTE DE 6 M³, EM VIA URBANA EM REVESTIMENTO PRIMÁRIO (UNIDADE: M3XKM). AF_07/2020</t>
  </si>
  <si>
    <t>TRANSPORTE COM CAMINHÃO BASCULANTE DE 6 M³, EM VIA URBANA PAVIMENTADA, DMT ATÉ 30 KM (UNIDADE: M3XKM). AF_07/2020</t>
  </si>
  <si>
    <t>2,66</t>
  </si>
  <si>
    <t>TRANSPORTE COM CAMINHÃO BASCULANTE DE 6 M³, EM VIA URBANA PAVIMENTADA, ADICIONAL PARA DMT EXCEDENTE A 30 KM (UNIDADE: M3XKM). AF_07/2020</t>
  </si>
  <si>
    <t>1,06</t>
  </si>
  <si>
    <t>TRANSPORTE COM CAMINHÃO BASCULANTE DE 6 M³, EM VIA INTERNA (DENTRO DO CANTEIRO - UNIDADE: M3XKM). AF_07/2020</t>
  </si>
  <si>
    <t>7,98</t>
  </si>
  <si>
    <t>TRANSPORTE COM CAMINHÃO BASCULANTE DE 10 M³, EM VIA INTERNA (DENTRO DO CANTEIRO - UNIDADE: M3XKM). AF_07/2020</t>
  </si>
  <si>
    <t>6,72</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</si>
  <si>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</si>
  <si>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</si>
  <si>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</si>
  <si>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</si>
  <si>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</si>
  <si>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4,04</t>
  </si>
  <si>
    <t>TRANSPORTE COM CAMINHÃO BASCULANTE DE 18 M³, EM VIA INTERNA (DENTRO DO CANTEIRO - UNIDADE: TXKM). AF_07/2020</t>
  </si>
  <si>
    <t>TRANSPORTE COM CAMINHÃO CARROCERIA 9T, EM VIA URBANA EM LEITO NATURAL (UNIDADE: TXKM). AF_07/2020</t>
  </si>
  <si>
    <t>2,56</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</si>
  <si>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</si>
  <si>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</si>
  <si>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</si>
  <si>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</si>
  <si>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</si>
  <si>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3,22</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</si>
  <si>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</si>
  <si>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</si>
  <si>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</si>
  <si>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</si>
  <si>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</si>
  <si>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4,47</t>
  </si>
  <si>
    <t>TRANSPORTE COM CAMINHÃO PIPA DE 6 M³, EM VIA URBANA EM REVESTIMENTO PRIMÁRIO (UNIDADE: M3XKM). AF_07/2020</t>
  </si>
  <si>
    <t>3,89</t>
  </si>
  <si>
    <t>TRANSPORTE COM CAMINHÃO PIPA DE 6 M³, EM VIA URBANA PAVIMENTADA, DMT ATÉ 30KM (UNIDADE: M3XKM). AF_07/2020</t>
  </si>
  <si>
    <t>3,55</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</si>
  <si>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</si>
  <si>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</si>
  <si>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</si>
  <si>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</si>
  <si>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</si>
  <si>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</si>
  <si>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</si>
  <si>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</si>
  <si>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</si>
  <si>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8,19</t>
  </si>
  <si>
    <t>CARGA, MANOBRA E DESCARGA DE SOLOS E MATERIAIS GRANULARES EM CAMINHÃO BASCULANTE 14 M³ - CARGA COM PÁ CARREGADEIRA (CAÇAMBA DE 1,7 A 2,8 M³ / 128 HP) E DESCARGA LIVRE (UNIDADE: M3). AF_07/2020</t>
  </si>
  <si>
    <t>8,39</t>
  </si>
  <si>
    <t>TRANSPORTE COM CAMINHÃO TANQUE DE TRANSPORTE DE MATERIAL ASFÁLTICO DE 30000 L, EM VIA URBANA EM  LEITO NATURAL (UNIDADE: TXKM). AF_07/2020</t>
  </si>
  <si>
    <t>1,67</t>
  </si>
  <si>
    <t>TRANSPORTE COM CAMINHÃO TANQUE DE TRANSPORTE DE MATERIAL ASFÁLTICO DE 30000 L, EM VIA URBANA EM  REVESTIMENTO PRIMÁRIO (UNIDADE: TXKM). AF_07/2020</t>
  </si>
  <si>
    <t>1,43</t>
  </si>
  <si>
    <t>TRANSPORTE COM CAMINHÃO TANQUE DE TRANSPORTE DE MATERIAL ASFÁLTICO DE 20000 L, EM VIA URBANA EM LEITO NATURAL (UNIDADE: TXKM). AF_07/2020</t>
  </si>
  <si>
    <t>2,19</t>
  </si>
  <si>
    <t>TRANSPORTE COM CAMINHÃO TANQUE DE TRANSPORTE DE MATERIAL ASFÁLTICO DE 20000 L, EM VIA URBANA EM  REVESTIMENTO PRIMÁRIO (UNIDADE: TXKM). AF_07/2020</t>
  </si>
  <si>
    <t>1,85</t>
  </si>
  <si>
    <t>TRANSPORTE COM CAMINHÃO TANQUE DE TRANSPORTE DE MATERIAL ASFÁLTICO DE 30000 L, EM VIA URBANA PAVIMENTADA, DMT ATÉ 30KM (UNIDADE: TXKM). AF_07/2020</t>
  </si>
  <si>
    <t>1,33</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</si>
  <si>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</si>
  <si>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</si>
  <si>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1,73</t>
  </si>
  <si>
    <t>TRANSPORTE COM CAMINHÃO TANQUE DE TRANSPORTE DE MATERIAL ASFÁLTICO DE 20000 L, EM VIA URBANA PAVIMENTADA, ADICIONAL PARA DMT EXCEDENTE A 30 KM (UNIDADE: TXKM). AF_07/2020</t>
  </si>
  <si>
    <t>0,69</t>
  </si>
  <si>
    <t>CARGA, MANOBRA E DESCARGA MANUAL DE TUBOS PLÁSTICOS, DN MENOR OU IGUAL A 100 MM, EM CAMINHÃO CARROCERIA 9T. AF_07/2020</t>
  </si>
  <si>
    <t>T</t>
  </si>
  <si>
    <t>506,85</t>
  </si>
  <si>
    <t>CARGA, MANOBRA E DESCARGA MANUAL DE TUBOS PLÁSTICOS, DN 200 MM, EM CAMINHÃO CARROCERIA 9T. AF_07/2020</t>
  </si>
  <si>
    <t>147,66</t>
  </si>
  <si>
    <t>CARGA, MANOBRA E DESCARGA MANUAL DE TUBOS PLÁSTICOS, DN 150 MM, EM CAMINHÃO CARROCERIA 9T. AF_06/2021</t>
  </si>
  <si>
    <t>251,56</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</si>
  <si>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</si>
  <si>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</si>
  <si>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</si>
  <si>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</si>
  <si>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</si>
  <si>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</si>
  <si>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</si>
  <si>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</si>
  <si>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8,44</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</si>
  <si>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</si>
  <si>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</si>
  <si>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</si>
  <si>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</si>
  <si>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</si>
  <si>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10,20</t>
  </si>
  <si>
    <t>CARGA, MANOBRA E DESCARGA DE SOLOS E MATERIAIS GRANULARES EM CAMINHÃO BASCULANTE 6 M³ - CARGA COM PÁ CARREGADEIRA (CAÇAMBA DE 1,7 A 2,8 M³ / 128 HP) E DESCARGA LIVRE (UNIDADE: T). AF_07/2020</t>
  </si>
  <si>
    <t>5,65</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</si>
  <si>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</si>
  <si>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</si>
  <si>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</si>
  <si>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</si>
  <si>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</si>
  <si>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4,20</t>
  </si>
  <si>
    <t>CARGA, MANOBRA E DESCARGA DE SOLOS E MATERIAIS GRANULARES EM CAMINHÃO BASCULANTE 14 M³ - CARGA COM ESCAVADEIRA HIDRÁULICA (CAÇAMBA DE 1,20 M³ / 155 HP) E DESCARGA LIVRE (UNIDADE: T). AF_07/2020</t>
  </si>
  <si>
    <t>4,15</t>
  </si>
  <si>
    <t>CARGA, MANOBRA E DESCARGA DE SOLOS E MATERIAIS GRANULARES EM CAMINHÃO BASCULANTE 18 M³ - CARGA COM ESCAVADEIRA HIDRÁULICA (CAÇAMBA DE 1,20 M³ / 155 HP) E DESCARGA LIVRE (UNIDADE: T). AF_07/2020</t>
  </si>
  <si>
    <t>3,90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</si>
  <si>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</si>
  <si>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</si>
  <si>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</si>
  <si>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5,64</t>
  </si>
  <si>
    <t>CARGA, MANOBRA E DESCARGA DE ENTULHO EM CAMINHÃO BASCULANTE 18 M³ - CARGA COM ESCAVADEIRA HIDRÁULICA  (CAÇAMBA DE 0,80 M³ / 111 HP) E DESCARGA LIVRE (UNIDADE: T). AF_07/2020</t>
  </si>
  <si>
    <t>CARGA DE MISTURA ASFÁLTICA EM CAMINHÃO BASCULANTE 6 M³ (UNIDADE: T). AF_07/2020</t>
  </si>
  <si>
    <t>4,46</t>
  </si>
  <si>
    <t>CARGA DE MISTURA ASFÁLTICA EM CAMINHÃO BASCULANTE 10 M³ (UNIDADE: T). AF_07/2020</t>
  </si>
  <si>
    <t>CARGA DE MISTURA ASFÁLTICA EM CAMINHÃO BASCULANTE 14 M³ (UNIDADE: T). AF_07/2020</t>
  </si>
  <si>
    <t>6,40</t>
  </si>
  <si>
    <t>CARGA DE MISTURA ASFÁLTICA EM CAMINHÃO BASCULANTE 18 M³ (UNIDADE: T). AF_07/2020</t>
  </si>
  <si>
    <t>6,80</t>
  </si>
  <si>
    <t>CARGA, MANOBRA E DESCARGA DE ÁGUA EM CAMINHÃO PIPA 6 M³. AF_07/2020</t>
  </si>
  <si>
    <t>CARGA, MANOBRA E DESCARGA DE ÁGUA EM CAMINHÃO PIPA 10 M³. AF_07/2020</t>
  </si>
  <si>
    <t>18,96</t>
  </si>
  <si>
    <t>CARGA DE ÁGUA EM CAMINHÃO PIPA 6 M³. AF_07/2020</t>
  </si>
  <si>
    <t>CARGA DE ÁGUA EM CAMINHÃO PIPA 10 M³. AF_07/2020</t>
  </si>
  <si>
    <t>5,01</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</si>
  <si>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</si>
  <si>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</si>
  <si>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</si>
  <si>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</si>
  <si>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36,84</t>
  </si>
  <si>
    <t>CARGA, MANOBRA E DESCARGA DE TUBOS DE CONCRETO, DN 500 MM, EM CAMINHÃO CARROCERIA COM GUINDAUTO (MUNCK) 11,7 TM. AF_07/2020</t>
  </si>
  <si>
    <t>CARGA, MANOBRA E DESCARGA DE TUBOS METÁLICOS, DN MENOR OU IGUAL A 150 MM, EM CAMINHÃO CARROCERIA COM GUINDAUTO (MUNCK) 11,7 TM. AF_07/2020</t>
  </si>
  <si>
    <t>35,04</t>
  </si>
  <si>
    <t>CARGA, MANOBRA E DESCARGA DE TUBOS METÁLICOS, DN 200 MM, EM CAMINHÃO CARROCERIA COM GUINDAUTO (MUNCK) 11,7 TM. AF_07/2020</t>
  </si>
  <si>
    <t>CARGA, MANOBRA E DESCARGA DE TUBOS METÁLICOS, DN 250 MM, EM CAMINHÃO CARROCERIA COM GUINDAUTO (MUNCK) 11,7 TM. AF_07/2020</t>
  </si>
  <si>
    <t>21,82</t>
  </si>
  <si>
    <t>CARGA, MANOBRA E DESCARGA DE TUBOS DE CONCRETO, DN 600 MM, EM CAMINHÃO CARROCERIA COM GUINDAUTO (MUNCK) 11,7 TM. AF_07/2020</t>
  </si>
  <si>
    <t>40,34</t>
  </si>
  <si>
    <t>CARGA, MANOBRA E DESCARGA DE TUBOS DE CONCRETO, DN 700 MM, EM CAMINHÃO CARROCERIA COM GUINDAUTO (MUNCK) 11,7 TM. AF_07/2020</t>
  </si>
  <si>
    <t>CARGA, MANOBRA E DESCARGA DE TUBOS DE CONCRETO, DN 800 MM, EM CAMINHÃO CARROCERIA COM GUINDAUTO (MUNCK) 11,7 TM. AF_07/2020</t>
  </si>
  <si>
    <t>23,68</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</si>
  <si>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</si>
  <si>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</si>
  <si>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</si>
  <si>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14,75</t>
  </si>
  <si>
    <t>CARGA, MANOBRA E DESCARGA DE TUBOS METÁLICOS, DN 300 MM, EM CAMINHÃO CARROCERIA COM GUINDAUTO (MUNCK) 11,7 TM. AF_07/2020</t>
  </si>
  <si>
    <t>33,01</t>
  </si>
  <si>
    <t>CARGA, MANOBRA E DESCARGA DE TUBOS METÁLICOS, DN 350 MM, EM CAMINHÃO CARROCERIA COM GUINDAUTO (MUNCK) 11,7 TM. AF_07/2020</t>
  </si>
  <si>
    <t>26,20</t>
  </si>
  <si>
    <t>CARGA, MANOBRA E DESCARGA DE TUBOS METÁLICOS, DN 400 MM, EM CAMINHÃO CARROCERIA COM GUINDAUTO (MUNCK) 11,7 TM. AF_07/2020</t>
  </si>
  <si>
    <t>22,49</t>
  </si>
  <si>
    <t>CARGA, MANOBRA E DESCARGA DE TUBOS METÁLICOS, DN 500 MM, EM CAMINHÃO CARROCERIA COM GUINDAUTO (MUNCK) 11,7 TM. AF_07/2020</t>
  </si>
  <si>
    <t>17,49</t>
  </si>
  <si>
    <t>CARGA, MANOBRA E DESCARGA DE TUBOS METÁLICOS, DN 600 MM, EM CAMINHÃO CARROCERIA COM GUINDAUTO (MUNCK) 11,7 TM. AF_07/2020</t>
  </si>
  <si>
    <t>25,19</t>
  </si>
  <si>
    <t>CARGA, MANOBRA E DESCARGA DE TUBOS METÁLICOS, DN 700 MM, EM CAMINHÃO CARROCERIA COM GUINDAUTO (MUNCK) 11,7 TM. AF_07/2020</t>
  </si>
  <si>
    <t>CARGA, MANOBRA E DESCARGA DE TUBOS METÁLICOS, DN 800 MM, EM CAMINHÃO CARROCERIA COM GUINDAUTO (MUNCK) 11,7 TM. AF_07/2020</t>
  </si>
  <si>
    <t>15,99</t>
  </si>
  <si>
    <t>CARGA, MANOBRA E DESCARGA DE TUBOS METÁLICOS, DN 900 MM, EM CAMINHÃO CARROCERIA COM GUINDAUTO (MUNCK) 11,7 TM. AF_07/2020</t>
  </si>
  <si>
    <t>14,26</t>
  </si>
  <si>
    <t>CARGA, MANOBRA E DESCARGA DE TUBOS METÁLICOS, DN 1000 MM, EM CAMINHÃO CARROCERIA COM GUINDAUTO (MUNCK) 11,7 TM. AF_07/2020</t>
  </si>
  <si>
    <t>11,67</t>
  </si>
  <si>
    <t>CARGA, MANOBRA E DESCARGA DE TUBOS METÁLICOS, DN 1200 MM, EM CAMINHÃO CARROCERIA COM GUINDAUTO (MUNCK) 11,7 TM. AF_07/2020</t>
  </si>
  <si>
    <t>CARGA, MANOBRA E DESCARGA DE TUBOS PLÁSTICOS, DN 250 MM, EM CAMINHÃO CARROCERIA COM GUINDAUTO (MUNCK) 11,7 TM. AF_07/2020</t>
  </si>
  <si>
    <t>59,05</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</si>
  <si>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</si>
  <si>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</si>
  <si>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</si>
  <si>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33,08</t>
  </si>
  <si>
    <t>CARGA, MANOBRA E DESCARGA DE TUBOS PLÁSTICOS, DN 600 MM, EM CAMINHÃO CARROCERIA COM GUINDAUTO (MUNCK) 11,7 TM. AF_07/2020</t>
  </si>
  <si>
    <t>CARGA, MANOBRA E DESCARGA DE TUBOS PLÁSTICOS, DN 750 MM, EM CAMINHÃO CARROCERIA COM GUINDAUTO (MUNCK) 11,7 TM. AF_07/2020</t>
  </si>
  <si>
    <t>131,61</t>
  </si>
  <si>
    <t>CARGA, MANOBRA E DESCARGA DE TUBOS PLÁSTICOS, DN 900 MM, EM CAMINHÃO CARROCERIA COM GUINDAUTO (MUNCK) 11,7 TM. AF_07/2020</t>
  </si>
  <si>
    <t>118,55</t>
  </si>
  <si>
    <t>CARGA, MANOBRA E DESCARGA DE TUBOS PLÁSTICOS, DN 1000 MM, EM CAMINHÃO CARROCERIA COM GUINDAUTO (MUNCK) 11,7 TM. AF_07/2020</t>
  </si>
  <si>
    <t>86,80</t>
  </si>
  <si>
    <t>CARGA, MANOBRA E DESCARGA DE TUBOS PLÁSTICOS, DN 1200 MM, EM CAMINHÃO CARROCERIA COM GUINDAUTO (MUNCK) 11,7 TM. AF_07/2020</t>
  </si>
  <si>
    <t>75,11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</si>
  <si>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</si>
  <si>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</si>
  <si>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79,78</t>
  </si>
  <si>
    <t>CERCA COM MOURÕES DE CONCRETO, RETO, H=3,00 M, ESPAÇAMENTO DE 2,5 M, CRAVADOS 0,5 M, COM 4 FIOS DE ARAME DE AÇO OVALADO 15X17 - FORNECIMENTO E INSTALAÇÃO. AF_05/2020</t>
  </si>
  <si>
    <t>78,99</t>
  </si>
  <si>
    <t>CERCA COM MOURÕES DE CONCRETO, RETO, H=3,00 M, ESPAÇAMENTO DE 2,5 M, CRAVADOS 0,5 M, COM 4 FIOS DE ARAME MISTO - FORNECIMENTO E INSTALAÇÃO. AF_05/2020</t>
  </si>
  <si>
    <t>79,38</t>
  </si>
  <si>
    <t>CERCA COM MOURÕES DE CONCRETO, RETO, H=2,30 M, ESPAÇAMENTO DE 2,5 M, CRAVADOS 0,5 M, COM 4 FIOS DE ARAME FARPADO Nº 14 CLASSE 250 - FORNECIMENTO E INSTALAÇÃO. AF_05/2020</t>
  </si>
  <si>
    <t>77,71</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</si>
  <si>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</si>
  <si>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</si>
  <si>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70,84</t>
  </si>
  <si>
    <t>CERCA COM MOURÕES DE CONCRETO, SEÇÃO "T" PONTA INCLINADA, 10X10 CM, ESPAÇAMENTO DE 2,5 M, CRAVADOS 0,5 M, COM 11 FIOS DE ARAME FARPADO Nº 14 - FORNECIMENTO E INSTALAÇÃO. AF_05/2020</t>
  </si>
  <si>
    <t>135,45</t>
  </si>
  <si>
    <t>CERCA COM MOURÕES DE CONCRETO, SEÇÃO "T" PONTA INCLINADA, 10X10 CM, ESPAÇAMENTO DE 2,5 M, CRAVADOS 0,5 M, COM 11 FIOS DE ARAME DE AÇO OVALADO 15X17 - FORNECIMENTO E INSTALAÇÃO. AF_05/2020</t>
  </si>
  <si>
    <t>102,12</t>
  </si>
  <si>
    <t>CERCA COM MOURÕES DE CONCRETO, SEÇÃO "T" PONTA INCLINADA, 10X10CM, ESPAÇAMENTO DE 2,5M, CRAVADOS 0,5M, COM 11 FIOS DE ARAME MISTO - FORNECIMENTO E INSTALAÇÃO. AF_05/2020</t>
  </si>
  <si>
    <t>103,10</t>
  </si>
  <si>
    <t>CERCA COM MOURÕES DE MADEIRA, 7,5X7,5 CM, ESPAÇAMENTO DE 2,5 M, ALTURA LIVRE DE 2 M, CRAVADOS 0,5 M, COM 4 FIOS DE ARAME FARPADO Nº 14 CLASSE 250 - FORNECIMENTO E INSTALAÇÃO. AF_05/2020</t>
  </si>
  <si>
    <t>70,58</t>
  </si>
  <si>
    <t>CERCA COM MOURÕES DE MADEIRA, 7,5X7,5 CM, ESPAÇAMENTO DE 2,5 M, ALTURA LIVRE DE 2 M, CRAVADOS 0,5 M, COM 8 FIOS DE ARAME FARPADO Nº 14 CLASSE 250 - FORNECIMENTO E INSTALAÇÃO. AF_05/2020</t>
  </si>
  <si>
    <t>83,32</t>
  </si>
  <si>
    <t>CERCA COM MOURÕES DE MADEIRA ROLIÇA, DIÂMETRO 11 CM, ESPAÇAMENTO DE 2,5 M, ALTURA LIVRE DE 1,7 M, CRAVADOS 0,5 M, COM 5 FIOS DE ARAME FARPADO Nº 14 CLASSE 250 - FORNECIMENTO E INSTALAÇÃO. AF_05/2020</t>
  </si>
  <si>
    <t>37,80</t>
  </si>
  <si>
    <t>CERCA COM MOURÕES DE MADEIRA ROLIÇA, DIÂMETRO 11 CM, ESPAÇAMENTO DE 2,5 M, ALTURA LIVRE DE 1,7 M, CRAVADOS 0,5 M, COM 5 FIOS DE ARAME DE AÇO OVALADO 15X17 - FORNECIMENTO E INSTALAÇÃO. AF_05/2020</t>
  </si>
  <si>
    <t>36,81</t>
  </si>
  <si>
    <t>CERCA COM MOURÕES DE MADEIRA ROLIÇA, DIÂMETRO 11 CM, ESPAÇAMENTO DE 2,5 M, ALTURA LIVRE DE 1,7 M, CRAVADOS 0,5 M, COM 5 FIOS DE ARAME MISTO - FORNECIMENTO E INSTALAÇÃO. AF_05/2020</t>
  </si>
  <si>
    <t>37,21</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</si>
  <si>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</si>
  <si>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</si>
  <si>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168,67</t>
  </si>
  <si>
    <t>ALAMBRADO PARA QUADRA POLIESPORTIVA, ESTRUTURADO POR TUBOS DE ACO GALVANIZADO, (MONTANTES COM DIAMETRO 2", TRAVESSAS E ESCORAS COM DIÂMETRO 1 ¼), COM TELA DE ARAME GALVANIZADO, FIO 12 BWG E MALHA QUADRADA 5X5CM (EXCETO MURETA). AF_03/2021</t>
  </si>
  <si>
    <t>180,06</t>
  </si>
  <si>
    <t>ALAMBRADO PARA QUADRA POLIESPORTIVA, ESTRUTURADO POR TUBOS DE ACO GALVANIZADO, (MONTANTES COM DIAMETRO 2", TRAVESSAS E ESCORAS COM DIÂMETRO 1 ¼), COM TELA DE ARAME GALVANIZADO, FIO 10 BWG E MALHA QUADRADA 5X5CM (EXCETO MURETA). AF_03/2021</t>
  </si>
  <si>
    <t>200,80</t>
  </si>
  <si>
    <t>PLANTIO DE ARBUSTO OU  CERCA VIVA. AF_05/2018</t>
  </si>
  <si>
    <t>48,67</t>
  </si>
  <si>
    <t>PLANTIO DE ÁRVORE ORNAMENTAL COM ALTURA DE MUDA MENOR OU IGUAL A 2,00 M. AF_05/2018</t>
  </si>
  <si>
    <t>72,13</t>
  </si>
  <si>
    <t>PLANTIO DE ÁRVORE ORNAMENTAL COM ALTURA DE MUDA MAIOR QUE 2,00 M E MENOR OU IGUAL A 4,00 M. AF_05/2018</t>
  </si>
  <si>
    <t>137,67</t>
  </si>
  <si>
    <t>PLANTIO DE PALMEIRA COM ALTURA DE MUDA MENOR OU IGUAL A 2,00 M. AF_05/2018</t>
  </si>
  <si>
    <t>342,66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</si>
  <si>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</si>
  <si>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</si>
  <si>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</si>
  <si>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</si>
  <si>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175,65</t>
  </si>
  <si>
    <t>LIMPEZA MANUAL DE VEGETAÇÃO EM TERRENO COM ENXADA.AF_05/2018</t>
  </si>
  <si>
    <t>PLANTIO DE GRAMA EM PAVIMENTO CONCREGRAMA. AF_05/2018</t>
  </si>
  <si>
    <t>22,35</t>
  </si>
  <si>
    <t>PLANTIO DE GRAMA BATATAIS EM PLACAS. AF_05/2018</t>
  </si>
  <si>
    <t>13,60</t>
  </si>
  <si>
    <t>PLANTIO DE FORRAÇÃO. AF_05/2018</t>
  </si>
  <si>
    <t>69,88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</si>
  <si>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</si>
  <si>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</si>
  <si>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6.136,78</t>
  </si>
  <si>
    <t>INSTALAÇÃO DE MULTIEXERCITADOR COM SEIS FUNÇÕES, EM TUBO DE AÇO CARBONO - EQUIPAMENTO DE GINÁSTICA PARA ACADEMIA AO AR LIVRE / ACADEMIA DA TERCEIRA IDADE - ATI, INSTALADO SOBRE PISO DE CONCRETO EXISTENTE. AF_10/2021</t>
  </si>
  <si>
    <t>6.479,97</t>
  </si>
  <si>
    <t>INSTALAÇÃO DE SIMULADOR DE CAMINHADA TRIPLO, EM TUBO DE AÇO CARBONO - EQUIPAMENTO DE GINÁSTICA PARA ACADEMIA AO AR LIVRE / ACADEMIA DA TERCEIRA IDADE - ATI, INSTALADO SOBRE PISO DE CONCRETO EXISTENTE. AF_10/2021</t>
  </si>
  <si>
    <t>4.865,58</t>
  </si>
  <si>
    <t>INSTALAÇÃO DE SIMULADOR DE CAVALGADA TRIPLO, EM TUBO DE AÇO CARBONO - EQUIPAMENTO DE GINÁSTICA PARA ACADEMIA AO AR LIVRE / ACADEMIA DA TERCEIRA IDADE - ATI, INSTALADO SOBRE PISO DE CONCRETO EXISTENTE. AF_10/2021</t>
  </si>
  <si>
    <t>5.234,15</t>
  </si>
  <si>
    <t>INSTALAÇÃO DE SIMULADOR DE REMO INDIVIDUAL, EM TUBO DE AÇO CARBONO - EQUIPAMENTO DE GINÁSTICA PARA ACADEMIA AO AR LIVRE / ACADEMIA DA TERCEIRA IDADE - ATI, INSTALADO SOBRE PISO DE CONCRETO EXISTENTE. AF_10/2021</t>
  </si>
  <si>
    <t>2.621,88</t>
  </si>
  <si>
    <t>INSTALAÇÃO DE PRESSÃO DE PERNAS TRIPLO, EM TUBO DE AÇO CARBONO - EQUIPAMENTO DE GINÁSTICA PARA ACADEMIA AO AR LIVRE / ACADEMIA DA TERCEIRA IDADE - ATI, INSTALADO SOBRE SOLO. AF_10/2021</t>
  </si>
  <si>
    <t>4.072,70</t>
  </si>
  <si>
    <t>INSTALAÇÃO DE ALONGADOR COM TRÊS ALTURAS, EM TUBO DE AÇO CARBONO - EQUIPAMENTO DE GINASTICA PARA ACADEMIA AO AR LIVRE / ACADEMIA DA TERCEIRA IDADE - ATI, INSTALADO SOBRE SOLO. AF_10/2021</t>
  </si>
  <si>
    <t>2.371,91</t>
  </si>
  <si>
    <t>INSTALAÇÃO DE ROTAÇÃO DIAGONAL DUPLA, APARELHO TRIPLO, EM TUBO DE AÇO CARBONO - EQUIPAMENTO DE GINÁSTICA PARA ACADEMIA AO AR LIVRE / ACADEMIA DA TERCEIRA IDADE - ATI, INSTALADO SOBRE SOLO. AF_10/2021</t>
  </si>
  <si>
    <t>2.525,55</t>
  </si>
  <si>
    <t>INSTALAÇÃO DE ROTAÇÃO VERTICAL DUPLO, EM TUBO DE AÇO CARBONO - EQUIPAMENTO DE GINÁSTICA PARA ACADEMIA AO AR LIVRE / ACADEMIA DA TERCEIRA IDADE - ATI, INSTALADO SOBRE SOLO. AF_10/2021</t>
  </si>
  <si>
    <t>1.944,28</t>
  </si>
  <si>
    <t>INSTALAÇÃO DE SURF DUPLO, EM TUBO DE AÇO CARBONO - EQUIPAMENTO DE GINÁSTICA PARA ACADEMIA AO AR LIVRE / ACADEMIA DA TERCEIRA IDADE - ATI, INSTALADO SOBRE SOLO. AF_10/2021</t>
  </si>
  <si>
    <t>2.802,25</t>
  </si>
  <si>
    <t>INSTALAÇÃO DE PLACA ORIENTATIVA SOBRE EXERCÍCIOS, 2,00M X 1,00M, EM TUBO DE AÇO CARBONO - PARA ACADEMIA AO AR LIVRE / ACADEMIA DA TERCEIRA IDADE - ATI, INSTALADO SOBRE SOLO. AF_10/2021</t>
  </si>
  <si>
    <t>2.185,60</t>
  </si>
  <si>
    <t>INSTALAÇÃO DE PRESSÃO DE PERNAS TRIPLO, EM TUBO DE AÇO CARBONO - EQUIPAMENTO DE GINÁSTICA PARA ACADEMIA AO AR LIVRE / ACADEMIA DA TERCEIRA IDADE - ATI, INSTALADO SOBRE PISO DE CONCRETO EXISTENTE. AF_10/2021</t>
  </si>
  <si>
    <t>4.084,09</t>
  </si>
  <si>
    <t>INSTALAÇÃO DE ALONGADOR COM TRÊS ALTURAS, EM TUBO DE AÇO CARBONO - EQUIPAMENTO DE GINÁSTICA PARA ACADEMIA AO AR LIVRE / ACADEMIA DA TERCEIRA IDADE - ATI, INSTALADO SOBRE PISO DE CONCRETO EXISTENTE. AF_10/2021</t>
  </si>
  <si>
    <t>2.383,29</t>
  </si>
  <si>
    <t>INSTALAÇÃO DE ROTAÇÃO DIAGONAL DUPLA, APARELHO TRIPLO, EM TUBO DE AÇO CARBONO - EQUIPAMENTO DE GINÁSTICA PARA ACADEMIA AO AR LIVRE / ACADEMIA DA TERCEIRA IDADE - ATI, INSTALADO SOBRE PISO DE CONCRETO EXISTENTE. AF_10/2021</t>
  </si>
  <si>
    <t>2.536,93</t>
  </si>
  <si>
    <t>INSTALAÇÃO DE ROTAÇÃO VERTICAL DUPLO, EM TUBO DE ACO CARBONO - EQUIPAMENTO DE GINASTICA PARA ACADEMIA AO AR LIVRE / ACADEMIA DA TERCEIRA IDADE - ATI, INSTALADO SOBRE PISO DE CONCRETO EXISTENTE. AF_10/2021</t>
  </si>
  <si>
    <t>1.955,66</t>
  </si>
  <si>
    <t>INSTALAÇÃO DE SURF DUPLO, EM TUBO DE AÇO CARBONO - EQUIPAMENTO DE GINÁSTICA PARA ACADEMIA AO AR LIVRE / ACADEMIA DA TERCEIRA IDADE - ATI, INSTALADO SOBRE PISO DE CONCRETO EXISTENTE. AF_10/2021</t>
  </si>
  <si>
    <t>2.813,63</t>
  </si>
  <si>
    <t>INSTALAÇÃO DE PLACA ORIENTATIVA SOBRE EXERCÍCIOS, 2,00M X 1,00M, EM TUBO DE AÇO CARBONO - PARA ACADEMIA AO AR LIVRE / ACADEMIA DA TERCEIRA IDADE - ATI, INSTALADO SOBRE PISO DE CONCRETO EXISTENTE. AF_10/2021</t>
  </si>
  <si>
    <t>2.278,56</t>
  </si>
  <si>
    <t>INSTALAÇÃO DE BANCO METÁLICO COM ENCOSTO, 1,60 M DE COMPRIMENTO, EM TUBO DE AÇO CARBONO COM PINTURA ELETROSTÁTICA, SOBRE PISO DE CONCRETO EXISTENTE. AF_11/2021</t>
  </si>
  <si>
    <t>1.243,00</t>
  </si>
  <si>
    <t>INSTALAÇÃO DE LIXEIRA METÁLICA DUPLA, CAPACIDADE DE 60 L, EM TUBO DE AÇO CARBONO E CESTOS EM CHAPA DE AÇO COM PINTURA ELETROSTÁTICA, SOBRE PISO DE CONCRETO EXISTENTE. AF_11/2021</t>
  </si>
  <si>
    <t>1.326,07</t>
  </si>
  <si>
    <t>INSTALAÇÃO DE LIXEIRA METÁLICA DUPLA, CAPACIDADE DE 60 L, EM TUBO DE AÇO CARBONO E CESTOS EM CHAPA DE AÇO COM PINTURA ELETROSTÁTICA, SOBRE SOLO. AF_11/2021</t>
  </si>
  <si>
    <t>1.281,39</t>
  </si>
  <si>
    <t>INSTALAÇÃO DE PERGOLADO DE MADEIRA, EM MAÇARANDUBA, ANGELIM OU EQUIVALENTE DA REGIÃO, FIXADO COM CONCRETO SOBRE PISO DE CONCRETO EXISTENTE. AF_11/2021</t>
  </si>
  <si>
    <t>400,89</t>
  </si>
  <si>
    <t>INSTALAÇÃO DE PERGOLADO DE MADEIRA, EM MAÇARANDUBA, ANGELIM OU EQUIVALENTE DA REGIÃO, FIXADO COM CONCRETO SOBRE SOLO. AF_11/2021</t>
  </si>
  <si>
    <t>393,30</t>
  </si>
  <si>
    <t>PAR DE TABELAS DE BASQUETE DE COMPENSADO NAVAL, COM AROS E REDES - FORNECIMENTO E INSTALAÇÃO. AF_03/2022</t>
  </si>
  <si>
    <t>3.217,08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</si>
  <si>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</si>
  <si>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</si>
  <si>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78,84</t>
  </si>
  <si>
    <t>REMOÇÃO DE RAÍZES REMANESCENTES DE TRONCO DE ÁRVORE COM DIÂMETRO MAIOR OU IGUAL A 0,40 M E MENOR QUE 0,60 M.AF_05/2018</t>
  </si>
  <si>
    <t>169,75</t>
  </si>
  <si>
    <t>REMOÇÃO DE RAÍZES REMANESCENTES DE TRONCO DE ÁRVORE COM DIÂMETRO MAIOR OU IGUAL A 0,60 M.AF_05/2018</t>
  </si>
  <si>
    <t>CORTE RASO E RECORTE DE ÁRVORE COM DIÂMETRO DE TRONCO MAIOR OU IGUAL A 0,20 M E MENOR QUE 0,40 M.AF_05/2018</t>
  </si>
  <si>
    <t>60,89</t>
  </si>
  <si>
    <t>CORTE RASO E RECORTE DE ÁRVORE COM DIÂMETRO DE TRONCO MAIOR OU IGUAL A 0,40 M E MENOR QUE 0,60 M.AF_05/2018</t>
  </si>
  <si>
    <t>108,46</t>
  </si>
  <si>
    <t>CORTE RASO E RECORTE DE ÁRVORE COM DIÂMETRO DE TRONCO MAIOR OU IGUAL A 0,60 M.AF_05/2018</t>
  </si>
  <si>
    <t>253,74</t>
  </si>
  <si>
    <t>PODA EM ALTURA DE ÁRVORE COM DIÂMETRO DE TRONCO MENOR QUE 0,20 M.AF_05/2018</t>
  </si>
  <si>
    <t>108,30</t>
  </si>
  <si>
    <t>PODA EM ALTURA DE ÁRVORE COM DIÂMETRO DE TRONCO MAIOR OU IGUAL A 0,20 M E MENOR QUE 0,40 M.AF_05/2018</t>
  </si>
  <si>
    <t>294,58</t>
  </si>
  <si>
    <t>PODA EM ALTURA DE ÁRVORE COM DIÂMETRO DE TRONCO MAIOR OU IGUAL A 0,40 M E MENOR QUE 0,60 M.AF_05/2018</t>
  </si>
  <si>
    <t>757,13</t>
  </si>
  <si>
    <t>PODA EM ALTURA DE ÁRVORE COM DIÂMETRO DE TRONCO MAIOR OU IGUAL A 0,60 M.AF_05/2018</t>
  </si>
  <si>
    <t>1.194,21</t>
  </si>
  <si>
    <t>19,52</t>
  </si>
  <si>
    <t>AJUDANTE DE ESTRUTURA METÁLICA COM ENCARGOS COMPLEMENTARES</t>
  </si>
  <si>
    <t>19,25</t>
  </si>
  <si>
    <t>AJUDANTE DE OPERAÇÃO EM GERAL COM ENCARGOS COMPLEMENTARES</t>
  </si>
  <si>
    <t>19,65</t>
  </si>
  <si>
    <t>AJUDANTE DE PEDREIRO COM ENCARGOS COMPLEMENTARES</t>
  </si>
  <si>
    <t>ASSENTADOR DE TUBOS COM ENCARGOS COMPLEMENTARES</t>
  </si>
  <si>
    <t>24,51</t>
  </si>
  <si>
    <t>AUXILIAR DE ELETRICISTA COM ENCARGOS COMPLEMENTARES</t>
  </si>
  <si>
    <t>20,02</t>
  </si>
  <si>
    <t>AUXILIAR DE ENCANADOR OU BOMBEIRO HIDRÁULICO COM ENCARGOS COMPLEMENTARES</t>
  </si>
  <si>
    <t>19,07</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</si>
  <si>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</si>
  <si>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</si>
  <si>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</si>
  <si>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</si>
  <si>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</si>
  <si>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31,03</t>
  </si>
  <si>
    <t>AZULEJISTA OU LADRILHISTA COM ENCARGOS COMPLEMENTARES</t>
  </si>
  <si>
    <t>25,88</t>
  </si>
  <si>
    <t>BLASTER, DINAMITADOR OU CABO DE FOGO COM ENCARGOS COMPLEMENTARES</t>
  </si>
  <si>
    <t>CADASTRISTA DE REDES DE AGUA E ESGOTO COM ENCARGOS COMPLEMENTARES</t>
  </si>
  <si>
    <t>18,91</t>
  </si>
  <si>
    <t>27,11</t>
  </si>
  <si>
    <t>CARPINTEIRO DE FORMAS COM ENCARGOS COMPLEMENTARES</t>
  </si>
  <si>
    <t>24,07</t>
  </si>
  <si>
    <t>CAVOUQUEIRO OU OPERADOR PERFURATRIZ/ROMPEDOR COM ENCARGOS COMPLEMENTARES</t>
  </si>
  <si>
    <t>24,74</t>
  </si>
  <si>
    <t>ELETRICISTA INDUSTRIAL COM ENCARGOS COMPLEMENTARES</t>
  </si>
  <si>
    <t>ELETROTÉCNICO COM ENCARGOS COMPLEMENTARES</t>
  </si>
  <si>
    <t>35,29</t>
  </si>
  <si>
    <t>ENCANADOR OU BOMBEIRO HIDRÁULICO COM ENCARGOS COMPLEMENTARES</t>
  </si>
  <si>
    <t>23,69</t>
  </si>
  <si>
    <t>24,43</t>
  </si>
  <si>
    <t>MACARIQUEIRO COM ENCARGOS COMPLEMENTARES</t>
  </si>
  <si>
    <t>23,25</t>
  </si>
  <si>
    <t>MARMORISTA/GRANITEIRO COM ENCARGOS COMPLEMENTARES</t>
  </si>
  <si>
    <t>25,41</t>
  </si>
  <si>
    <t>MECÃNICO DE EQUIPAMENTOS PESADOS COM ENCARGOS COMPLEMENTARES</t>
  </si>
  <si>
    <t>32,47</t>
  </si>
  <si>
    <t>MONTADOR (TUBO AÇO/EQUIPAMENTOS) COM ENCARGOS COMPLEMENTARES</t>
  </si>
  <si>
    <t>26,86</t>
  </si>
  <si>
    <t>MONTADOR DE ESTRUTURA METÁLICA COM ENCARGOS COMPLEMENTARES</t>
  </si>
  <si>
    <t>MONTADOR ELETROMECÃNICO COM ENCARGOS COMPLEMENTARES</t>
  </si>
  <si>
    <t>27,55</t>
  </si>
  <si>
    <t>MOTORISTA DE BASCULANTE COM ENCARGOS COMPLEMENTARES</t>
  </si>
  <si>
    <t>23,56</t>
  </si>
  <si>
    <t>MOTORISTA DE CAMINHÃO COM ENCARGOS COMPLEMENTARES</t>
  </si>
  <si>
    <t>24,70</t>
  </si>
  <si>
    <t>MOTORISTA DE CAMINHÃO E CARRETA COM ENCARGOS COMPLEMENTARES</t>
  </si>
  <si>
    <t>31,52</t>
  </si>
  <si>
    <t>MOTORISTA DE VEIÍCULO LEVE COM ENCARGOS COMPLEMENTARES</t>
  </si>
  <si>
    <t>MOTORISTA DE VEÍCULO PESADO COM ENCARGOS COMPLEMENTARES</t>
  </si>
  <si>
    <t>28,36</t>
  </si>
  <si>
    <t>MOTORISTA OPERADOR DE MUNCK COM ENCARGOS COMPLEMENTARES</t>
  </si>
  <si>
    <t>NIVELADOR COM ENCARGOS COMPLEMENTARES</t>
  </si>
  <si>
    <t>22,15</t>
  </si>
  <si>
    <t>OPERADOR DE BETONEIRA (CAMINHÃO) COM ENCARGOS COMPLEMENTARES</t>
  </si>
  <si>
    <t>OPERADOR DE COMPRESSOR OU COMPRESSORISTA COM ENCARGOS COMPLEMENTARES</t>
  </si>
  <si>
    <t>24,03</t>
  </si>
  <si>
    <t>OPERADOR DE DEMARCADORA DE FAIXAS COM ENCARGOS COMPLEMENTARES</t>
  </si>
  <si>
    <t>27,01</t>
  </si>
  <si>
    <t>OPERADOR DE ESCAVADEIRA COM ENCARGOS COMPLEMENTARES</t>
  </si>
  <si>
    <t>29,26</t>
  </si>
  <si>
    <t>OPERADOR DE GUINCHO COM ENCARGOS COMPLEMENTARES</t>
  </si>
  <si>
    <t>OPERADOR DE GUINDASTE COM ENCARGOS COMPLEMENTARES</t>
  </si>
  <si>
    <t>23,21</t>
  </si>
  <si>
    <t>OPERADOR DE MÁQUINAS E EQUIPAMENTOS COM ENCARGOS COMPLEMENTARES</t>
  </si>
  <si>
    <t>OPERADOR DE MARTELETE OU MARTELETEIRO COM ENCARGOS COMPLEMENTARES</t>
  </si>
  <si>
    <t>21,95</t>
  </si>
  <si>
    <t>OPERADOR DE MOTO-ESCREIPER COM ENCARGOS COMPLEMENTARES</t>
  </si>
  <si>
    <t>27,39</t>
  </si>
  <si>
    <t>OPERADOR DE MOTONIVELADORA COM ENCARGOS COMPLEMENTARES</t>
  </si>
  <si>
    <t>32,60</t>
  </si>
  <si>
    <t>OPERADOR DE PÁ CARREGADEIRA COM ENCARGOS COMPLEMENTARES</t>
  </si>
  <si>
    <t>29,07</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</si>
  <si>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</si>
  <si>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</si>
  <si>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</si>
  <si>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</si>
  <si>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</si>
  <si>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29,66</t>
  </si>
  <si>
    <t>PASTILHEIRO COM ENCARGOS COMPLEMENTARES</t>
  </si>
  <si>
    <t>PINTOR DE LETREIROS COM ENCARGOS COMPLEMENTARES</t>
  </si>
  <si>
    <t>25,11</t>
  </si>
  <si>
    <t>PINTOR PARA TINTA EPÓXI COM ENCARGOS COMPLEMENTARES</t>
  </si>
  <si>
    <t>23,31</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</si>
  <si>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</si>
  <si>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</si>
  <si>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</si>
  <si>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</si>
  <si>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</si>
  <si>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36,23</t>
  </si>
  <si>
    <t>23,84</t>
  </si>
  <si>
    <t>TRATORISTA COM ENCARGOS COMPLEMENTARES</t>
  </si>
  <si>
    <t>19,72</t>
  </si>
  <si>
    <t>OPERADOR DE BETONEIRA ESTACIONÁRIA/MISTURADOR COM ENCARGOS COMPLEMENTARES</t>
  </si>
  <si>
    <t>22,14</t>
  </si>
  <si>
    <t>21,66</t>
  </si>
  <si>
    <t>DESENHISTA DETALHISTA COM ENCARGOS COMPLEMENTARES</t>
  </si>
  <si>
    <t>24,35</t>
  </si>
  <si>
    <t>20,66</t>
  </si>
  <si>
    <t>APONTADOR OU APROPRIADOR COM ENCARGOS COMPLEMENTARES</t>
  </si>
  <si>
    <t>18,49</t>
  </si>
  <si>
    <t>ARQUITETO DE OBRA JUNIOR COM ENCARGOS COMPLEMENTARES</t>
  </si>
  <si>
    <t>71,73</t>
  </si>
  <si>
    <t>ARQUITETO DE OBRA PLENO COM ENCARGOS COMPLEMENTARES</t>
  </si>
  <si>
    <t>101,07</t>
  </si>
  <si>
    <t>ARQUITETO DE OBRA SENIOR COM ENCARGOS COMPLEMENTARES</t>
  </si>
  <si>
    <t>133,01</t>
  </si>
  <si>
    <t>AUXILIAR DE DESENHISTA COM ENCARGOS COMPLEMENTARES</t>
  </si>
  <si>
    <t>27,06</t>
  </si>
  <si>
    <t>AUXILIAR DE ESCRITORIO COM ENCARGOS COMPLEMENTARES</t>
  </si>
  <si>
    <t>DESENHISTA COPISTA COM ENCARGOS COMPLEMENTARES</t>
  </si>
  <si>
    <t>30,13</t>
  </si>
  <si>
    <t>DESENHISTA PROJETISTA COM ENCARGOS COMPLEMENTARES</t>
  </si>
  <si>
    <t>37,59</t>
  </si>
  <si>
    <t>ENCARREGADO GERAL COM ENCARGOS COMPLEMENTARES</t>
  </si>
  <si>
    <t>ENGENHEIRO CIVIL DE OBRA JUNIOR COM ENCARGOS COMPLEMENTARES</t>
  </si>
  <si>
    <t>97,27</t>
  </si>
  <si>
    <t>110,44</t>
  </si>
  <si>
    <t>ENGENHEIRO CIVIL DE OBRA SENIOR COM ENCARGOS COMPLEMENTARES</t>
  </si>
  <si>
    <t>150,26</t>
  </si>
  <si>
    <t>TOPOGRAFO COM ENCARGOS COMPLEMENTARES</t>
  </si>
  <si>
    <t>37,15</t>
  </si>
  <si>
    <t>ENGENHEIRO ELETRICISTA COM ENCARGOS COMPLEMENTARES</t>
  </si>
  <si>
    <t>99,29</t>
  </si>
  <si>
    <t>MOTORISTA DE CAMINHAO COM ENCARGOS COMPLEMENTARES</t>
  </si>
  <si>
    <t>MES</t>
  </si>
  <si>
    <t>4.408,63</t>
  </si>
  <si>
    <t>4.315,63</t>
  </si>
  <si>
    <t>5.333,93</t>
  </si>
  <si>
    <t>6.648,93</t>
  </si>
  <si>
    <t>4.792,52</t>
  </si>
  <si>
    <t>3.663,67</t>
  </si>
  <si>
    <t>3.270,64</t>
  </si>
  <si>
    <t>17.112,16</t>
  </si>
  <si>
    <t>3.086,67</t>
  </si>
  <si>
    <t>19.426,80</t>
  </si>
  <si>
    <t>26.422,17</t>
  </si>
  <si>
    <t>ARQUITETO JUNIOR COM ENCARGOS COMPLEMENTARES</t>
  </si>
  <si>
    <t>12.647,08</t>
  </si>
  <si>
    <t>ARQUITETO PLENO COM ENCARGOS COMPLEMENTARES</t>
  </si>
  <si>
    <t>17.810,91</t>
  </si>
  <si>
    <t>ARQUITETO SENIOR COM ENCARGOS COMPLEMENTARES</t>
  </si>
  <si>
    <t>23.430,23</t>
  </si>
  <si>
    <t>7.681,33</t>
  </si>
  <si>
    <t>12.232,52</t>
  </si>
  <si>
    <t>6.564,05</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</si>
  <si>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</si>
  <si>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</si>
  <si>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</si>
  <si>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</si>
  <si>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</si>
  <si>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</si>
  <si>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</si>
  <si>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</si>
  <si>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</si>
  <si>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</si>
  <si>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</si>
  <si>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</si>
  <si>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</si>
  <si>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</si>
  <si>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</si>
  <si>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</si>
  <si>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</si>
  <si>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</si>
  <si>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</si>
  <si>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</si>
  <si>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</si>
  <si>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</si>
  <si>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</si>
  <si>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0,18</t>
  </si>
  <si>
    <t>CURSO DE CAPACITAÇÃO PARA ELETRICISTA (ENCARGOS COMPLEMENTARES) - HORISTA</t>
  </si>
  <si>
    <t>CURSO DE CAPACITAÇÃO PARA ELETRICISTA INDUSTRIAL (ENCARGOS COMPLEMENTARES) - HORISTA</t>
  </si>
  <si>
    <t>CURSO DE CAPACITAÇÃO PARA ELETROTÉCNICO (ENCARGOS COMPLEMENTARES) - HORISTA</t>
  </si>
  <si>
    <t>0,93</t>
  </si>
  <si>
    <t>CURSO DE CAPACITAÇÃO PARA ENCANADOR OU BOMBEIRO HIDRÁULICO (ENCARGOS COMPLEMENTARES) - HORISTA</t>
  </si>
  <si>
    <t>0,34</t>
  </si>
  <si>
    <t>CURSO DE CAPACITAÇÃO PARA GESSEIRO (ENCARGOS COMPLEMENTARES) - HORISTA</t>
  </si>
  <si>
    <t>CURSO DE CAPACITAÇÃO PARA IMPERMEABILIZADOR (ENCARGOS COMPLEMENTARES) - HORISTA</t>
  </si>
  <si>
    <t>CURSO DE CAPACITAÇÃO PARA MAÇARIQUEIRO (ENCARGOS COMPLEMENTARES) - HORISTA</t>
  </si>
  <si>
    <t>0,31</t>
  </si>
  <si>
    <t>CURSO DE CAPACITAÇÃO PARA MARCENEIRO (ENCARGOS COMPLEMENTARES) - HORISTA</t>
  </si>
  <si>
    <t>0,28</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</si>
  <si>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</si>
  <si>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</si>
  <si>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</si>
  <si>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</si>
  <si>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</si>
  <si>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</si>
  <si>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0,10</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</si>
  <si>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</si>
  <si>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</si>
  <si>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</si>
  <si>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</si>
  <si>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</si>
  <si>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</si>
  <si>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</si>
  <si>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</si>
  <si>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</si>
  <si>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</si>
  <si>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</si>
  <si>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</si>
  <si>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</si>
  <si>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</si>
  <si>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</si>
  <si>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</si>
  <si>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</si>
  <si>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</si>
  <si>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</si>
  <si>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</si>
  <si>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</si>
  <si>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</si>
  <si>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</si>
  <si>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</si>
  <si>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</si>
  <si>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</si>
  <si>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</si>
  <si>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</si>
  <si>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</si>
  <si>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</si>
  <si>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</si>
  <si>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</si>
  <si>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</si>
  <si>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</si>
  <si>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</si>
  <si>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</si>
  <si>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</si>
  <si>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</si>
  <si>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</si>
  <si>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</si>
  <si>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</si>
  <si>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</si>
  <si>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</si>
  <si>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</si>
  <si>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</si>
  <si>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</si>
  <si>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</si>
  <si>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</si>
  <si>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</si>
  <si>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</si>
  <si>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</si>
  <si>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</si>
  <si>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</si>
  <si>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</si>
  <si>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</si>
  <si>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</si>
  <si>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</si>
  <si>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</si>
  <si>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</si>
  <si>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</si>
  <si>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</si>
  <si>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</si>
  <si>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</si>
  <si>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25,13</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</si>
  <si>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</si>
  <si>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</si>
  <si>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</si>
  <si>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47,62</t>
  </si>
  <si>
    <t>CURSO DE CAPACITAÇÃO PARA ENGENHEIRO CIVIL DE OBRA JÚNIOR (ENCARGOS COMPLEMENTARES) - MENSALISTA</t>
  </si>
  <si>
    <t>193,02</t>
  </si>
  <si>
    <t>CURSO DE CAPACITAÇÃO PARA AUXILIAR DE ESCRITÓRIO (ENCARGOS COMPLEMENTARES) - MENSALISTA</t>
  </si>
  <si>
    <t>10,83</t>
  </si>
  <si>
    <t>CURSO DE CAPACITAÇÃO PARA ENGENHEIRO CIVIL DE OBRA PLENO (ENCARGOS COMPLEMENTARES) - MENSALISTA</t>
  </si>
  <si>
    <t>219,70</t>
  </si>
  <si>
    <t>CURSO DE CAPACITAÇÃO PARA ENGENHEIRO CIVIL DE OBRA SÊNIOR (ENCARGOS COMPLEMENTARES) - MENSALISTA</t>
  </si>
  <si>
    <t>300,33</t>
  </si>
  <si>
    <t>CURSO DE CAPACITAÇÃO PARA ARQUITETO JÚNIOR (ENCARGOS COMPLEMENTARES) - MENSALISTA</t>
  </si>
  <si>
    <t>80,17</t>
  </si>
  <si>
    <t>CURSO DE CAPACITAÇÃO PARA ARQUITETO PLENO (ENCARGOS COMPLEMENTARES) - MENSALISTA</t>
  </si>
  <si>
    <t>113,87</t>
  </si>
  <si>
    <t>CURSO DE CAPACITAÇÃO PARA ARQUITETO SÊNIOR (ENCARGOS COMPLEMENTARES) - MENSALISTA</t>
  </si>
  <si>
    <t>150,55</t>
  </si>
  <si>
    <t>CURSO DE CAPACITAÇÃO PARA ENCARREGADO GERAL DE OBRAS (ENCARGOS COMPLEMENTARES) - MENSALISTA</t>
  </si>
  <si>
    <t>118,77</t>
  </si>
  <si>
    <t>CURSO DE CAPACITAÇÃO PARA MESTRE DE OBRAS (ENCARGOS COMPLEMENTARES) - MENSALISTA</t>
  </si>
  <si>
    <t>CURSO DE CAPACITAÇÃO PARA TOPÓGRAFO (ENCARGOS COMPLEMENTARES) - MENSALISTA</t>
  </si>
  <si>
    <t>40,42</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</si>
  <si>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</si>
  <si>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</si>
  <si>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</si>
  <si>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</si>
  <si>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</si>
  <si>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</si>
  <si>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</si>
  <si>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</si>
  <si>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</si>
  <si>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1,30</t>
  </si>
  <si>
    <t>CURSO DE CAPACITAÇÃO PARA MECÂNICO DE REFRIGERAÇÃO (ENCARGOS COMPLEMENTARES) - HORISTA</t>
  </si>
  <si>
    <t>CURSO DE CAPACITAÇÃO PARA TÉCNICO EM SEGURANÇA DO TRABALHO (ENCARGOS COMPLEMENTARES) - HORISTA</t>
  </si>
  <si>
    <t>21,05</t>
  </si>
  <si>
    <t>COORDENADOR/GERENTE DE OBRA COM ENCARGOS COMPLEMENTARES</t>
  </si>
  <si>
    <t>140,28</t>
  </si>
  <si>
    <t>AUXILIAR DE AZULEJISTA COM ENCARGOS COMPLEMENTARES</t>
  </si>
  <si>
    <t>ARQUITETO PAISAGISTA COM ENCARGOS COMPLEMENTARES</t>
  </si>
  <si>
    <t>74,21</t>
  </si>
  <si>
    <t>ENGENHEIRO CIVIL JUNIOR COM ENCARGOS COMPLEMENTARES</t>
  </si>
  <si>
    <t>98,33</t>
  </si>
  <si>
    <t>ENGENHEIRO CIVIL PLENO COM ENCARGOS COMPLEMENTARES</t>
  </si>
  <si>
    <t>110,69</t>
  </si>
  <si>
    <t>MONTADOR DE ELETROELETRÔNICOS COM ENCARGOS COMPLEMENTARES</t>
  </si>
  <si>
    <t>MECÂNICO DE REFRIGERAÇÃO COM ENCARGOS COMPLEMENTARES</t>
  </si>
  <si>
    <t>32,93</t>
  </si>
  <si>
    <t>CURSO DE CAPACITAÇÃO PARA AUXILIAR DE ALMOXARIFE (ENCARGOS COMPLEMENTARES) - MENSALISTA</t>
  </si>
  <si>
    <t>9,91</t>
  </si>
  <si>
    <t>CURSO DE CAPACITAÇÃO PARA COORDENADOR/GERENTE DE OBRA (ENCARGOS COMPLEMENTARES) - MENSALISTA</t>
  </si>
  <si>
    <t>97,55</t>
  </si>
  <si>
    <t>CURSO DE CAPACITAÇÃO PARA ARQUITETO PAISAGISTA (ENCARGOS COMPLEMENTARES) - MENSALISTA</t>
  </si>
  <si>
    <t>131,60</t>
  </si>
  <si>
    <t>CURSO DE CAPACITAÇÃO PARA ENGENHEIRO CIVIL JUNIOR (ENCARGOS COMPLEMENTARES) - MENSALISTA</t>
  </si>
  <si>
    <t>153,01</t>
  </si>
  <si>
    <t>CURSO DE CAPACITAÇÃO PARA ENGENHEIRO CIVIL PLENO (ENCARGOS COMPLEMENTARES) - MENSALISTA</t>
  </si>
  <si>
    <t>172,62</t>
  </si>
  <si>
    <t>CURSO DE CAPACITAÇÃO PARA TÉCNICO EM SEGURANÇA DO TRABALHO (ENCARGOS COMPLEMENTARES) - MENSALISTA</t>
  </si>
  <si>
    <t>76,01</t>
  </si>
  <si>
    <t>2.855,50</t>
  </si>
  <si>
    <t>COORDENADOR / GERENTE DE OBRA COM ENCARGOS COMPLEMENTARES</t>
  </si>
  <si>
    <t>24.729,67</t>
  </si>
  <si>
    <t>13.174,98</t>
  </si>
  <si>
    <t>17.313,65</t>
  </si>
  <si>
    <t>19.486,50</t>
  </si>
  <si>
    <t>5.809,27</t>
  </si>
  <si>
    <t>TECNICO DE EDIFICACOES COM ENCARGOS COMPLEMENTARES</t>
  </si>
  <si>
    <t>30,04</t>
  </si>
  <si>
    <t>5.310,66</t>
  </si>
  <si>
    <t>CURSO DE CAPACITAÇÃO PARA TECNICO DE EDIFICACOES (ENCARGOS COMPLEMENTARES) - HORISTA</t>
  </si>
  <si>
    <t>CURSO DE CAPACITAÇÃO PARA TECNICO DE EDIFICACOES (ENCARGOS COMPLEMENTARES) - MENSALISTA</t>
  </si>
  <si>
    <t>69,03</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</si>
  <si>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</si>
  <si>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</si>
  <si>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</si>
  <si>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19,90</t>
  </si>
  <si>
    <t>CURSO DE CAPACITAÇÃO PARA AJUDANTE DE ELETRICISTA (ENCARGOS COMPLEMENTARES) - MENSALISTA</t>
  </si>
  <si>
    <t>72,08</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</si>
  <si>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</si>
  <si>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</si>
  <si>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</si>
  <si>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28,52</t>
  </si>
  <si>
    <t>CURSO DE CAPACITAÇÃO PARA AJUDANTE DE SERRALHEIRO (ENCARGOS COMPLEMENTARES) - MENSALISTA</t>
  </si>
  <si>
    <t>CURSO DE CAPACITAÇÃO PARA AJUDANTE ESPECIALIZADO (ENCARGOS COMPLEMENTARES) - MENSALISTA</t>
  </si>
  <si>
    <t>22,31</t>
  </si>
  <si>
    <t>CURSO DE CAPACITAÇÃO PARA ARMADOR (ENCARGOS COMPLEMENTARES) - MENSALISTA</t>
  </si>
  <si>
    <t>29,55</t>
  </si>
  <si>
    <t>CURSO DE CAPACITAÇÃO PARA ASSENTADOR DE MANILHA (ENCARGOS COMPLEMENTARES) - MENSALISTA</t>
  </si>
  <si>
    <t>40,66</t>
  </si>
  <si>
    <t>CURSO DE CAPACITAÇÃO PARA AUXILIAR DE AZULEJISTA (ENCARGOS COMPLEMENTARES) - MENSALISTA</t>
  </si>
  <si>
    <t>CURSO DE CAPACITAÇÃO PARA AUXILIAR DE ENCANADOR OU BOMBEIRO HIDRÁULICO (ENCARGOS COMPLEMENTARES) - MENSALISTA</t>
  </si>
  <si>
    <t>34,73</t>
  </si>
  <si>
    <t>CURSO DE CAPACITAÇÃO PARA AUXILIAR DE LABORATORISTA (ENCARGOS COMPLEMENTARES) - MENSALISTA</t>
  </si>
  <si>
    <t>CURSO DE CAPACITAÇÃO PARA AUXILIAR DE MECANICO (ENCARGOS COMPLEMENTARES) - MENSALISTA</t>
  </si>
  <si>
    <t>25,53</t>
  </si>
  <si>
    <t>CURSO DE CAPACITAÇÃO PARA AUXILIAR DE PEDREIRO (ENCARGOS COMPLEMENTARES) - MENSALISTA</t>
  </si>
  <si>
    <t>CURSO DE CAPACITAÇÃO PARA AUXILIAR DE SERVIÇOS GERAIS (ENCARGOS COMPLEMENTARES) - MENSALISTA</t>
  </si>
  <si>
    <t>19,36</t>
  </si>
  <si>
    <t>CURSO DE CAPACITAÇÃO PARA AUXILIAR DE TOPÓGRAFO (ENCARGOS COMPLEMENTARES) - MENSALISTA</t>
  </si>
  <si>
    <t>CURSO DE CAPACITAÇÃO PARA AUXILIAR TÉCNICO DE ENGENHARIA (ENCARGOS COMPLEMENTARES) - MENSALISTA</t>
  </si>
  <si>
    <t>33,44</t>
  </si>
  <si>
    <t>CURSO DE CAPACITAÇÃO PARA MONTADOR DE ELETROELETRONICOS(ENCARGOS COMPLEMENTARES) - MENSALISTA</t>
  </si>
  <si>
    <t>62,37</t>
  </si>
  <si>
    <t>CURSO DE CAPACITAÇÃO PARA AZULEJISTA OU LADRILHISTA (ENCARGOS COMPLEMENTARES) - MENSALISTA</t>
  </si>
  <si>
    <t>CURSO DE CAPACITAÇÃO PARA BLASTER, DINAMITADOR OU CABO DE FORÇA (ENCARGOS COMPLEMENTARES) - MENSALISTA</t>
  </si>
  <si>
    <t>40,50</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</si>
  <si>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</si>
  <si>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</si>
  <si>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</si>
  <si>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</si>
  <si>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43,86</t>
  </si>
  <si>
    <t>CURSO DE CAPACITAÇÃO PARA CARPINTEIRO DE FORMAS (ENCARGOS COMPLEMENTARES) - MENSALISTA</t>
  </si>
  <si>
    <t>CURSO DE CAPACITAÇÃO PARA CAVOUQUEIRO OU OPERADOR DE PERFURATRIZ (ENCARGOS COMPLEMENTARES) - MENSALISTA</t>
  </si>
  <si>
    <t>24,29</t>
  </si>
  <si>
    <t>CURSO DE CAPACITAÇÃO PARA ELETRICISTA (ENCARGOS COMPLEMENTARES) - MENSALISTA</t>
  </si>
  <si>
    <t>95,61</t>
  </si>
  <si>
    <t>CURSO DE CAPACITAÇÃO PARA ELETRICISTA DE MANUTENÇÃO INDUSTRIAL (ENCARGOS COMPLEMENTARES) - MENSALISTA</t>
  </si>
  <si>
    <t>97,63</t>
  </si>
  <si>
    <t>CURSO DE CAPACITAÇÃO PARA ELETROTÉCNICO (ENCARGOS COMPLEMENTARES) - MENSALISTA</t>
  </si>
  <si>
    <t>123,61</t>
  </si>
  <si>
    <t>CURSO DE CAPACITAÇÃO PARA ENCANADOR OU BOMBEIRO HIDRÁULICO (ENCARGOS COMPLEMENTARES) - MENSALISTA</t>
  </si>
  <si>
    <t>CURSO DE CAPACITAÇÃO PARA ENGENHEIRO CIVIL SENIOR (ENCARGOS COMPLEMENTARES) - MENSALISTA</t>
  </si>
  <si>
    <t>236,57</t>
  </si>
  <si>
    <t>CURSO DE CAPACITAÇÃO PARA ENGENHEIRO ELETRICISTA (ENCARGOS COMPLEMENTARES) - MENSALISTA</t>
  </si>
  <si>
    <t>446,41</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</si>
  <si>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</si>
  <si>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</si>
  <si>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</si>
  <si>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</si>
  <si>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</si>
  <si>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</si>
  <si>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45,40</t>
  </si>
  <si>
    <t>CURSO DE CAPACITAÇÃO PARA JARDINEIRO (ENCARGOS COMPLEMENTARES) - MENSALISTA</t>
  </si>
  <si>
    <t>11,31</t>
  </si>
  <si>
    <t>CURSO DE CAPACITAÇÃO PARA LEITURISTA OU CADASTRISTA DE REDES DE ÁGUA (ENCARGOS COMPLEMENTARES) - MENSALISTA</t>
  </si>
  <si>
    <t>12,18</t>
  </si>
  <si>
    <t>CURSO DE CAPACITAÇÃO PARA MOTORISTA DE CAMINHAO-CARRETA (ENCARGOS COMPLEMENTARES) - MENSALISTA</t>
  </si>
  <si>
    <t>CURSO DE CAPACITAÇÃO PARA MAÇARIQUEIRO (ENCARGOS COMPLEMENTARES) - MENSALISTA</t>
  </si>
  <si>
    <t>41,29</t>
  </si>
  <si>
    <t>CURSO DE CAPACITAÇÃO PARA MARCENEIRO (ENCARGOS COMPLEMENTARES) - MENSALISTA</t>
  </si>
  <si>
    <t>37,87</t>
  </si>
  <si>
    <t>CURSO DE CAPACITAÇÃO PARA MARMORISTA / GRANITEIRO (ENCARGOS COMPLEMENTARES) - MENSALISTA</t>
  </si>
  <si>
    <t>40,09</t>
  </si>
  <si>
    <t>CURSO DE CAPACITAÇÃO PARA MOTORISTA DE CARRO DE PASSEIO (ENCARGOS COMPLEMENTARES) - MENSALISTA</t>
  </si>
  <si>
    <t>CURSO DE CAPACITAÇÃO PARA MECÂNICO DE EQUIPAMENTOS PESADOS (ENCARGOS COMPLEMENTARES) - MENSALISTA</t>
  </si>
  <si>
    <t>32,19</t>
  </si>
  <si>
    <t>CURSO DE CAPACITAÇÃO PARA MECÂNICO DE REFRIGERAÇÃO (ENCARGOS COMPLEMENTARES) - MENSALISTA</t>
  </si>
  <si>
    <t>76,56</t>
  </si>
  <si>
    <t>CURSO DE CAPACITAÇÃO PARA MOTORISTA DE ONIBUS / MICRO-ONIBUS (ENCARGOS COMPLEMENTARES) - MENSALISTA</t>
  </si>
  <si>
    <t>CURSO DE CAPACITAÇÃO PARA MOTORISTA OPERADOR DE CAMINHAO COM MUNCK (ENCARGOS COMPLEMENTARES) - MENSALISTA</t>
  </si>
  <si>
    <t>47,44</t>
  </si>
  <si>
    <t>CURSO DE CAPACITAÇÃO PARA NIVELADOR (ENCARGOS COMPLEMENTARES) - MENSALISTA</t>
  </si>
  <si>
    <t>CURSO DE CAPACITAÇÃO PARA OPERADOR DE BATE-ESTACAS (ENCARGOS COMPLEMENTARES) - MENSALISTA</t>
  </si>
  <si>
    <t>28,97</t>
  </si>
  <si>
    <t>CURSO DE CAPACITAÇÃO PARA OPERADOR DE BETONEIRA (ENCARGOS COMPLEMENTARES) - MENSALISTA</t>
  </si>
  <si>
    <t>21,06</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</si>
  <si>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</si>
  <si>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</si>
  <si>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</si>
  <si>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25,93</t>
  </si>
  <si>
    <t>CURSO DE CAPACITAÇÃO PARA OPERADOR DE ESCAVADEIRA (ENCARGOS COMPLEMENTARES) - MENSALISTA</t>
  </si>
  <si>
    <t>CURSO DE CAPACITAÇÃO PARA OPERADOR DE GUINCHO OU GUINCHEIRO (ENCARGOS COMPLEMENTARES) - MENSALISTA</t>
  </si>
  <si>
    <t>45,12</t>
  </si>
  <si>
    <t>CURSO DE CAPACITAÇÃO PARA OPERADOR DE GUINDASTE (ENCARGOS COMPLEMENTARES) - MENSALISTA</t>
  </si>
  <si>
    <t>42,11</t>
  </si>
  <si>
    <t>CURSO DE CAPACITAÇÃO PARA OPERADOR DE JATO ABRASIVO OU JATISTA (ENCARGOS COMPLEMENTARES) - MENSALISTA</t>
  </si>
  <si>
    <t>35,26</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</si>
  <si>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</si>
  <si>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</si>
  <si>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</si>
  <si>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26,37</t>
  </si>
  <si>
    <t>CURSO DE CAPACITAÇÃO PARA OPERADOR DE MOTONIVELADORA (ENCARGOS COMPLEMENTARES) - MENSALISTA</t>
  </si>
  <si>
    <t>32,35</t>
  </si>
  <si>
    <t>CURSO DE CAPACITAÇÃO PARA OPERADOR DE PA CARREGADEIRA (ENCARGOS COMPLEMENTARES) - MENSALISTA</t>
  </si>
  <si>
    <t>28,29</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</si>
  <si>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</si>
  <si>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</si>
  <si>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</si>
  <si>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35,32</t>
  </si>
  <si>
    <t>CURSO DE CAPACITAÇÃO PARA OPERADOR DE USINA DE ASFALTO, DE SOLOS OU DE CONCRETO (ENCARGOS COMPLEMENTARES) - MENSALISTA</t>
  </si>
  <si>
    <t>CURSO DE CAPACITAÇÃO PARA PASTILHEIRO (ENCARGOS COMPLEMENTARES) - MENSALISTA</t>
  </si>
  <si>
    <t>37,83</t>
  </si>
  <si>
    <t>CURSO DE CAPACITAÇÃO PARA PEDREIRO (ENCARGOS COMPLEMENTARES) - MENSALISTA</t>
  </si>
  <si>
    <t>CURSO DE CAPACITAÇÃO PARA PINTOR (ENCARGOS COMPLEMENTARES) - MENSALISTA</t>
  </si>
  <si>
    <t>CURSO DE CAPACITAÇÃO PARA PINTOR DE LETREIROS (ENCARGOS COMPLEMENTARES) - MENSALISTA</t>
  </si>
  <si>
    <t>36,73</t>
  </si>
  <si>
    <t>CURSO DE CAPACITAÇÃO PARA PINTOR PARA TINTA EPOXI (ENCARGOS COMPLEMENTARES) - MENSALISTA</t>
  </si>
  <si>
    <t>CURSO DE CAPACITAÇÃO PARA POCEIRO / ESCAVADOR DE VALAS E TUBULOES (ENCARGOS COMPLEMENTARES) - MENSALISTA</t>
  </si>
  <si>
    <t>54,55</t>
  </si>
  <si>
    <t>CURSO DE CAPACITAÇÃO PARA RASTELEIRO (ENCARGOS COMPLEMENTARES) - MENSALISTA</t>
  </si>
  <si>
    <t>11,26</t>
  </si>
  <si>
    <t>CURSO DE CAPACITAÇÃO PARA SERRALHEIRO (ENCARGOS COMPLEMENTARES) - MENSALISTA</t>
  </si>
  <si>
    <t>CURSO DE CAPACITAÇÃO PARA SERVENTE DE OBRAS (ENCARGOS COMPLEMENTARES) - MENSALISTA</t>
  </si>
  <si>
    <t>35,60</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</si>
  <si>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</si>
  <si>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</si>
  <si>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</si>
  <si>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</si>
  <si>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35,30</t>
  </si>
  <si>
    <t>CURSO DE CAPACITAÇÃO PARA TECNICO EM SONDAGEM (ENCARGOS COMPLEMENTARES) - MENSALISTA</t>
  </si>
  <si>
    <t>54,31</t>
  </si>
  <si>
    <t>CURSO DE CAPACITAÇÃO PARA TELHADOR (ENCARGOS COMPLEMENTARES) - MENSALISTA</t>
  </si>
  <si>
    <t>29,20</t>
  </si>
  <si>
    <t>CURSO DE CAPACITAÇÃO PARA VIDRACEIRO (ENCARGOS COMPLEMENTARES) - MENSALISTA</t>
  </si>
  <si>
    <t>28,57</t>
  </si>
  <si>
    <t>CURSO DE CAPACITAÇÃO PARA VIGIA DIURNO (ENCARGOS COMPLEMENTARES) - MENSALISTA</t>
  </si>
  <si>
    <t>8,57</t>
  </si>
  <si>
    <t>ENGENHEIRO CIVIL SENIOR COM ENCARGOS COMPLEMENTARES</t>
  </si>
  <si>
    <t>150,97</t>
  </si>
  <si>
    <t>3.267,93</t>
  </si>
  <si>
    <t>3.577,29</t>
  </si>
  <si>
    <t>AJUDANTE DE ESTRUTURAS METÁLICAS COM ENCARGOS COMPLEMENTARES</t>
  </si>
  <si>
    <t>3.443,99</t>
  </si>
  <si>
    <t>3.530,93</t>
  </si>
  <si>
    <t>3.789,67</t>
  </si>
  <si>
    <t>AJUDANTE DE SERRALHEIRO COM ENCARGOS COMPLEMENTARES</t>
  </si>
  <si>
    <t>3.500,87</t>
  </si>
  <si>
    <t>4.336,67</t>
  </si>
  <si>
    <t>ASSENTADOR DE MANILHAS COM ENCARGOS COMPLEMENTARES</t>
  </si>
  <si>
    <t>4.365,72</t>
  </si>
  <si>
    <t>3.273,51</t>
  </si>
  <si>
    <t>3.414,03</t>
  </si>
  <si>
    <t>AUXILIAR DE LABORATORISTA DE SOLOS E DE CONCRETO COM ENCARGOS COMPLEMENTARES</t>
  </si>
  <si>
    <t>4.602,54</t>
  </si>
  <si>
    <t>3.666,36</t>
  </si>
  <si>
    <t>AUXILIAR DE PEDREIRO COM ENCARGOS COMPLEMENTARES</t>
  </si>
  <si>
    <t>3.174,20</t>
  </si>
  <si>
    <t>3.157,68</t>
  </si>
  <si>
    <t>AUXILIAR TÉCNICO / ASSISTENTE DE ENGENHARIA COM ENCARGOS COMPLEMENTARES</t>
  </si>
  <si>
    <t>5.488,22</t>
  </si>
  <si>
    <t>AZULEJISTA OU LADRILHEIRO COM ENCARGOS COMPLEMENTARES</t>
  </si>
  <si>
    <t>4.621,82</t>
  </si>
  <si>
    <t>BLASTER, DINAMITADOR OU CABO DE FORÇA COM ENCARGOS COMPLEMENTARES</t>
  </si>
  <si>
    <t>3.730,77</t>
  </si>
  <si>
    <t>3.400,94</t>
  </si>
  <si>
    <t>CARPINTEIRO AUXILIAR COM ENCARGOS COMPLEMENTARES</t>
  </si>
  <si>
    <t>3.503,90</t>
  </si>
  <si>
    <t>CARPINTEIRO DE ESQUADRIAS COM ENCARGOS COMPLEMENTARES</t>
  </si>
  <si>
    <t>4.835,55</t>
  </si>
  <si>
    <t>4.303,40</t>
  </si>
  <si>
    <t>CAVOUQUEIRO OU OPERADOR DE PERFURATRIZ COM ENCARGOS COMPLEMENTARES</t>
  </si>
  <si>
    <t>3.528,54</t>
  </si>
  <si>
    <t>4.399,29</t>
  </si>
  <si>
    <t>ELETRICISTA DE MANUTENÇÃO INDUSTRIAL COM ENCARGOS COMPLEMENTARES</t>
  </si>
  <si>
    <t>4.470,02</t>
  </si>
  <si>
    <t>6.253,16</t>
  </si>
  <si>
    <t>4.223,84</t>
  </si>
  <si>
    <t>26.569,41</t>
  </si>
  <si>
    <t>17.387,67</t>
  </si>
  <si>
    <t>13.385,88</t>
  </si>
  <si>
    <t>4.434,20</t>
  </si>
  <si>
    <t>4.361,46</t>
  </si>
  <si>
    <t>INSTALADOR DE TUBULAÇÕES COM ENCARGOS COMPLEMENTARES</t>
  </si>
  <si>
    <t>4.777,07</t>
  </si>
  <si>
    <t>3.889,33</t>
  </si>
  <si>
    <t>LEITURISTA OU CADASTRISTA DE REDES DE ÁGUA COM ENCARGOS COMPLEMENTARES</t>
  </si>
  <si>
    <t>3.422,97</t>
  </si>
  <si>
    <t>MAÇARIQUEIRO COM ENCARGOS COMPLEMENTARES</t>
  </si>
  <si>
    <t>4.171,02</t>
  </si>
  <si>
    <t>4.315,92</t>
  </si>
  <si>
    <t>MARMORISTA / GRANITEIRO COM ENCARGOS COMPLEMENTARES</t>
  </si>
  <si>
    <t>4.541,29</t>
  </si>
  <si>
    <t>MECÂNICO DE EQUIPAMENTOS PESADOS COM ENCARGOS COMPLEMENTARES</t>
  </si>
  <si>
    <t>5.769,87</t>
  </si>
  <si>
    <t>4.641,39</t>
  </si>
  <si>
    <t>MONTADOR DE ELETROELETRÔNICO COM ENCARGOS COMPLEMENTARES</t>
  </si>
  <si>
    <t>3.680,09</t>
  </si>
  <si>
    <t>MONTADOR DE ESTRUTURAS METÁLICAS COM ENCARGOS COMPLEMENTARES</t>
  </si>
  <si>
    <t>4.359,19</t>
  </si>
  <si>
    <t>MONTADOR DE MÁQUINAS COM ENCARGOS COMPLEMENTARES</t>
  </si>
  <si>
    <t>4.833,58</t>
  </si>
  <si>
    <t>MOTORISTA DE CAMINHÃO BASCULANTE COM ENCARGOS COMPLEMENTARES</t>
  </si>
  <si>
    <t>4.205,98</t>
  </si>
  <si>
    <t>MOTORISTA DE CAMINHÃO CARRETA COM ENCARGOS COMPLEMENTARES</t>
  </si>
  <si>
    <t>5.606,51</t>
  </si>
  <si>
    <t>MOTORISTA DE CARRO DE PASSEIO COM ENCARGOS COMPLEMENTARES</t>
  </si>
  <si>
    <t>4.067,35</t>
  </si>
  <si>
    <t>MOTORISTA DE ÔNIBUS / MICRO-ÔNIBUS COM ENCARGOS COMPLEMENTARES</t>
  </si>
  <si>
    <t>5.049,99</t>
  </si>
  <si>
    <t>MOTORISTA OPERADOR DE CAMINHÃO COM MUNCK COM ENCARGOS COMPLEMENTARES</t>
  </si>
  <si>
    <t>4.554,08</t>
  </si>
  <si>
    <t>NIVELADOR  COM ENCARGOS COMPLEMENTARES</t>
  </si>
  <si>
    <t>3.926,74</t>
  </si>
  <si>
    <t>OPERADOR DE BATE-ESTACA COM ENCARGOS COMPLEMENTARES</t>
  </si>
  <si>
    <t>5.277,28</t>
  </si>
  <si>
    <t>4.065,55</t>
  </si>
  <si>
    <t>3.952,70</t>
  </si>
  <si>
    <t>OPERADOR DE COMPRESSOR DE AR OU COMPRESSORISTA COM ENCARGOS COMPLEMENTARES</t>
  </si>
  <si>
    <t>4.286,89</t>
  </si>
  <si>
    <t>OPERADOR DE DEMARCADORA DE FAIXAS DE TRÁFEGO COM ENCARGOS COMPLEMENTARES</t>
  </si>
  <si>
    <t>4.810,49</t>
  </si>
  <si>
    <t>5.200,70</t>
  </si>
  <si>
    <t>OPERADOR DE GUINCHO OU GUINCHEIRO COM ENCARGOS COMPLEMENTARES</t>
  </si>
  <si>
    <t>4.372,52</t>
  </si>
  <si>
    <t>4.136,85</t>
  </si>
  <si>
    <t>OPERADOR DE JATO ABRASIVO OU JATISTA COM ENCARGOS COMPLEMENTARES</t>
  </si>
  <si>
    <t>4.743,57</t>
  </si>
  <si>
    <t>OPERADOR DE MÁQUINAS E TRATORES DIVERSOS COM ENCARGOS COMPLEMENTARES</t>
  </si>
  <si>
    <t>4.559,72</t>
  </si>
  <si>
    <t>3.920,97</t>
  </si>
  <si>
    <t>OPERADOR DE MOTO SCRAPER COM ENCARGOS COMPLEMENTARES</t>
  </si>
  <si>
    <t>4.878,20</t>
  </si>
  <si>
    <t>5.794,69</t>
  </si>
  <si>
    <t>5.173,06</t>
  </si>
  <si>
    <t>OPERADOR DE PAVIMENTADORA / MESA VIBROACABADORA COM ENCARGOS COMPLEMENTARES</t>
  </si>
  <si>
    <t>5.009,12</t>
  </si>
  <si>
    <t>4.046,94</t>
  </si>
  <si>
    <t>OPERADOR DE TRATOR - EXCLUSIVE AGROPECUÁRIA COM ENCARGOS COMPLEMENTARES</t>
  </si>
  <si>
    <t>4.750,48</t>
  </si>
  <si>
    <t>4.419,97</t>
  </si>
  <si>
    <t>4.345,41</t>
  </si>
  <si>
    <t>4.597,45</t>
  </si>
  <si>
    <t>4.502,48</t>
  </si>
  <si>
    <t>POCEIRO / ESCAVADOR DE VALAS COM ENCARGOS COMPLEMENTARES</t>
  </si>
  <si>
    <t>4.149,29</t>
  </si>
  <si>
    <t>3.652,09</t>
  </si>
  <si>
    <t>SERVENTE DE OBRAS COM ENCARGOS COMPLEMENTARES</t>
  </si>
  <si>
    <t>3.190,44</t>
  </si>
  <si>
    <t>4.495,46</t>
  </si>
  <si>
    <t>SOLDADOR ELÉTRICO COM ENCARGOS COMPLEMENTARES</t>
  </si>
  <si>
    <t>5.685,57</t>
  </si>
  <si>
    <t>TÉCNICO DE LABORATÓRIO E CAMPO DE CONSTRUÇÃO COM ENCARGOS COMPLEMENTARES</t>
  </si>
  <si>
    <t>5.789,37</t>
  </si>
  <si>
    <t>TÉCNICO EM SONDAGEM COM ENCARGOS COMPLEMENTARES</t>
  </si>
  <si>
    <t>6.853,67</t>
  </si>
  <si>
    <t>TELHADOR COM ENCARGOS COMPLEMENTARES</t>
  </si>
  <si>
    <t>4.264,47</t>
  </si>
  <si>
    <t>3.542,29</t>
  </si>
  <si>
    <t>3.171,74</t>
  </si>
  <si>
    <t/>
  </si>
  <si>
    <t>ONERADO ( ) DESONERADO (x)</t>
  </si>
  <si>
    <t>MÊS</t>
  </si>
  <si>
    <t>SECRETARIA DE OBRAS PÚBLICAS                                                                                                                                                                                                                                                                                                                                 MUNICÍPIO DE CATALÃO-GO</t>
  </si>
  <si>
    <t>GOINFRA</t>
  </si>
  <si>
    <t>Valor          Mão de Obra</t>
  </si>
  <si>
    <t>Valor      Material</t>
  </si>
  <si>
    <t>LIMPEZA MECÂNICA DE TERRENO</t>
  </si>
  <si>
    <t>LOCAÇÃO DE CONTAINER SEM REVESTIMENTO INTERNO PARA ALMOXARIFADO / DEPÓSITO 6,00 X 2,40 M, INCLUSIVE MOBILIÁRIO ( EXCLUSO MOBILIZAÇÃO / DESMOBILIZAÇÃO)</t>
  </si>
  <si>
    <t>LOCAÇÃO DE CONTAINER COM REVESTIMENTO INTERNO, PARA ESCRITÓRIO SEM SANITÁRIOS 6,00 X 2,40 M, INCLUSIVE APARELHO DE AR CONDICIONADO E MOBILIÁRIO (EXCLUSO MOBILIZAÇÃO / DESMOBILIZAÇÃO)</t>
  </si>
  <si>
    <t>PLACA DE OBRA PLOTADA EM CHAPA METÁLICA 26, AFIXADA EM CAVALETES DE MADEIRA DE LEI (VIGOTAS 6X12CM) - PADRÃO GOINFRA</t>
  </si>
  <si>
    <t>Memória de Cálculo</t>
  </si>
  <si>
    <t xml:space="preserve">TOTAL = </t>
  </si>
  <si>
    <t>ÁREA</t>
  </si>
  <si>
    <t>Área total do terreno a ser limpa</t>
  </si>
  <si>
    <t>A</t>
  </si>
  <si>
    <t>B</t>
  </si>
  <si>
    <t>TOTAL = (A x B)</t>
  </si>
  <si>
    <t>Altura</t>
  </si>
  <si>
    <t>Largura</t>
  </si>
  <si>
    <t>Unidade</t>
  </si>
  <si>
    <t>Tempo de duração da obra - estimado</t>
  </si>
  <si>
    <t>KWH</t>
  </si>
  <si>
    <t>CONSUMO DE ENERGIA ELÉTRICA</t>
  </si>
  <si>
    <t>CONSUMO DE ÁGUA</t>
  </si>
  <si>
    <t>LIGAÇÃO PROVISÓRIA DE ÁGUA (INCLUSO RETIRADA DO ESGOTO SANITÁRIO) - PD. GOINFRA</t>
  </si>
  <si>
    <t>LIGAÇÃO PROVISÓRIA LUZ E FORÇA - PD. GOINFRA</t>
  </si>
  <si>
    <t>2.1</t>
  </si>
  <si>
    <t>m3/m2</t>
  </si>
  <si>
    <t>Kwh/m²</t>
  </si>
  <si>
    <t>Consumo (fornecido pelo manual GOINFRA)</t>
  </si>
  <si>
    <t>LOCAÇÃO DA OBRA, EXECUÇÃO DE GABARITO SEM REAPROVEITAMENTO, INCLUSO PINTURA (FACE INTERNA DO RIPÃO 15CM) E PIQUETE COM TESTEMUNHA</t>
  </si>
  <si>
    <t>Área total construída</t>
  </si>
  <si>
    <t>Área construída prevista</t>
  </si>
  <si>
    <t>CONSUMO</t>
  </si>
  <si>
    <t>Obra padrão definida pela GOINFRA</t>
  </si>
  <si>
    <t>TOTAL = (B / A)</t>
  </si>
  <si>
    <t>PROPORÇÃO</t>
  </si>
  <si>
    <t>3.1</t>
  </si>
  <si>
    <t>3.2</t>
  </si>
  <si>
    <t>3.3</t>
  </si>
  <si>
    <t>3.4</t>
  </si>
  <si>
    <t>3.5</t>
  </si>
  <si>
    <t>3.6</t>
  </si>
  <si>
    <t>4.1</t>
  </si>
  <si>
    <t>4.2</t>
  </si>
  <si>
    <t>4.3</t>
  </si>
  <si>
    <t>TRANSPORTE DE ENTULHO EM CAMINHÃO INCLUSO A CARGA MANUAL</t>
  </si>
  <si>
    <t>TRANSPORTE DE ENTULHO EM CAÇAMBA ESTACIONÁRIA INCLUSO A CARGA MANUAL</t>
  </si>
  <si>
    <t>CARGA, MANOBRA E DESCARGA DE CONTAINER</t>
  </si>
  <si>
    <t>DESMOBILIZAÇÃO DE CONTAINER</t>
  </si>
  <si>
    <t>MOBILIZAÇÃO DE CONTAINER</t>
  </si>
  <si>
    <t>Área do terreno a ser limpo</t>
  </si>
  <si>
    <t>Espessura média a ser retirada</t>
  </si>
  <si>
    <t>Container administrativo</t>
  </si>
  <si>
    <t>Container guarda de materiais</t>
  </si>
  <si>
    <t>und.</t>
  </si>
  <si>
    <t>QUANTIDADE</t>
  </si>
  <si>
    <t>VOLUME</t>
  </si>
  <si>
    <t>Distância de mobilização</t>
  </si>
  <si>
    <t>QUANTIDADE x DISTÂNCIA</t>
  </si>
  <si>
    <t>Quantidade de container previstos</t>
  </si>
  <si>
    <t>SERVIÇO EM TERRA</t>
  </si>
  <si>
    <t>5.1</t>
  </si>
  <si>
    <t>5.2</t>
  </si>
  <si>
    <t>6.1</t>
  </si>
  <si>
    <t>7.1</t>
  </si>
  <si>
    <t>m3km</t>
  </si>
  <si>
    <t>TRANSPORTE DE MATERIAL ESCAVADO M3.KM</t>
  </si>
  <si>
    <t>FORNECIMENTO DE SOLO PARA ATERRO - EXCLUSO TRANSPORTE PARA OBRA</t>
  </si>
  <si>
    <t>REATERRO COM APILOAMENTO MECÂNICO</t>
  </si>
  <si>
    <t>ESCAVACAO MANUAL DE VALAS &lt; 1 MTS. (OBRAS CIVIS)</t>
  </si>
  <si>
    <t>LASTRO DE BRITA (OBRAS CIVIS)</t>
  </si>
  <si>
    <t>FORMA TABUA PINHO PARA FUNDACOES U=3V - (OBRAS CIVIS)</t>
  </si>
  <si>
    <t>APILOAMENTO MECÂNICO</t>
  </si>
  <si>
    <t>FUNDAÇÕES E SONDAGENS</t>
  </si>
  <si>
    <t>UNIDADE BÁSICA DE SAÚDE PADRÃO TIPO II</t>
  </si>
  <si>
    <t>ACO CA-50A - 10,0 MM (3/8") - (OBRAS CIVIS)</t>
  </si>
  <si>
    <t>ACO CA-60 - 5,0 MM - (OBRAS CIVIS)</t>
  </si>
  <si>
    <t>1.1</t>
  </si>
  <si>
    <t>4.1.1</t>
  </si>
  <si>
    <t>4.1.2</t>
  </si>
  <si>
    <t>4.1.3</t>
  </si>
  <si>
    <t>4.1.4</t>
  </si>
  <si>
    <t>4.1.5</t>
  </si>
  <si>
    <t>4.1.6</t>
  </si>
  <si>
    <t>4.1.7</t>
  </si>
  <si>
    <t>4.2.1</t>
  </si>
  <si>
    <t>4.2.2</t>
  </si>
  <si>
    <t>4.2.3</t>
  </si>
  <si>
    <t>4.2.4</t>
  </si>
  <si>
    <t>4.2.5</t>
  </si>
  <si>
    <t>4.2.6</t>
  </si>
  <si>
    <t>4.2.7</t>
  </si>
  <si>
    <t>4.2.8</t>
  </si>
  <si>
    <t>4.3.1</t>
  </si>
  <si>
    <t>G.1</t>
  </si>
  <si>
    <t>G.1.1</t>
  </si>
  <si>
    <t>G.1.2</t>
  </si>
  <si>
    <t>G.1.3</t>
  </si>
  <si>
    <t>G.1.4</t>
  </si>
  <si>
    <t>G.1.5</t>
  </si>
  <si>
    <t>G.1.6</t>
  </si>
  <si>
    <t>G.1.7</t>
  </si>
  <si>
    <t>G.1.8</t>
  </si>
  <si>
    <t>ATERRO INTERNO SEM APILOAMENTO COM TRANSPORTE EM CARRINHO MÃO</t>
  </si>
  <si>
    <t>ESTACA A TRADO DIAM.25 CM SEM FERRO</t>
  </si>
  <si>
    <t>PREPARO COM BETONEIRA E TRANSPORTE MANUAL DE CONCRETO FCK=20 MPA - (O.C.)</t>
  </si>
  <si>
    <t>LANÇAMENTO/APLICAÇÃO/ADENSAMENTO DE CONCRETO EM FUNDAÇÃO- (O.C.)</t>
  </si>
  <si>
    <t>VERGA/CONTRAVERGA EM CONCRETO ARMADO FCK = 20 MPA</t>
  </si>
  <si>
    <t>FORMA DE TABUA CINTA/PILAR SOBRE/ENTRE ALVENARIA U=8 VEZES</t>
  </si>
  <si>
    <t>ACO CA-50 A - 8,0 MM (5/16") - (OBRAS CIVIS)</t>
  </si>
  <si>
    <t>ACO CA - 60 - 5,0 MM - (OBRAS CIVIS)</t>
  </si>
  <si>
    <t>LANÇAMENTO/APLICAÇÃO/ADENSAMENTO MANUAL DE CONCRETO - ( OBRAS CIVIS)</t>
  </si>
  <si>
    <t>PREPARO COM BETONEIRA E TRANSPORTE MANUAL DE CONCRETO FCK=25 MPA</t>
  </si>
  <si>
    <t>FORRO EM LAJE PRE-MOLDADA INCLUSO CAPEAMENTO/ARMADURA DE DISTRIBUIÇÃO/ESCORAMENTO E FORMA/DESFORMA</t>
  </si>
  <si>
    <t>ALVENARIA DE TIJOLO FURADO 1/2 VEZ 11,5 X 19 X 19 - ARG. ( 1 CALH:
4ARML + 100 KG DE CI/M3)</t>
  </si>
  <si>
    <t>IMPERMEABILIZACAO VIGAS BALDRAMES E=2,0 CM</t>
  </si>
  <si>
    <t>IMPERMEABILIZAÇÃO-REBAIXO BANHEIRO COM 4 DEMÃOS DE EMULSÃO ASFÁLTICA</t>
  </si>
  <si>
    <t>ESTRUTURA DE MADEIRA</t>
  </si>
  <si>
    <t>COBERTURAS</t>
  </si>
  <si>
    <t>ESTRUTURA DE MADEIRA PARA TELHA FIBROCIMENTO COM APOIOS EM LAJES/VIGAS OU PAREDES(SOMENTE TERÇAS) C/FERRAGENS</t>
  </si>
  <si>
    <t>7.2</t>
  </si>
  <si>
    <t>7.3</t>
  </si>
  <si>
    <t>7.4</t>
  </si>
  <si>
    <t>CALHA DE CHAPA GALVANIZADA</t>
  </si>
  <si>
    <t>RUFO DE CHAPA GALVANIZADA</t>
  </si>
  <si>
    <t>COBERTURA COM TELHA ONDULADA DE FIBROCIMENTO</t>
  </si>
  <si>
    <t>REVESTIMENTOS - PISOS, PAREDES E TETOS</t>
  </si>
  <si>
    <t>8.1</t>
  </si>
  <si>
    <t>8.1.1</t>
  </si>
  <si>
    <t>8.1.2</t>
  </si>
  <si>
    <t>8.1.3</t>
  </si>
  <si>
    <t>8.1.4</t>
  </si>
  <si>
    <t>8.1.5</t>
  </si>
  <si>
    <t>8.1.6</t>
  </si>
  <si>
    <t>8.2</t>
  </si>
  <si>
    <t>8.2.1</t>
  </si>
  <si>
    <t>9.2</t>
  </si>
  <si>
    <t>8.2.2</t>
  </si>
  <si>
    <t>8.2.3</t>
  </si>
  <si>
    <t>8.2.4</t>
  </si>
  <si>
    <t>8.2.5</t>
  </si>
  <si>
    <t>8.3</t>
  </si>
  <si>
    <t>8.3.1</t>
  </si>
  <si>
    <t>8.3.2</t>
  </si>
  <si>
    <t>9.1</t>
  </si>
  <si>
    <t>LASTRO DE CONCRETO REGULARIZADO IMPERMEABILIZADO 1:3:6 ESP=5CM (BASE)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</si>
  <si>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</si>
  <si>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</si>
  <si>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</si>
  <si>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RODAPÉ CERÂMICO DE 7CM DE ALTURA COM PLACAS TIPO ESMALTADA DE DIMENSÕES 60X60CM. AF_02/2023</t>
  </si>
  <si>
    <t>PISO CONCRETO DESEMPENADO ESPESSURA = 5 CM 1:2,5:3,5</t>
  </si>
  <si>
    <t>REVESTIMENTO COM CERÂMICA</t>
  </si>
  <si>
    <t>REBOCO (1 CALH:4 ARFC+100kgCI/M3)</t>
  </si>
  <si>
    <t>EMBOÇO (1CI:4 ARML)</t>
  </si>
  <si>
    <t>CHAPISCO COMUM</t>
  </si>
  <si>
    <t>MOLDURA TIPO "U" INVERTIDO EM ARGAMASSA COM 2CM DE ESPESSURA TIPO PINGADEIRA EM MURO/PLATIBANDA ( A PARTE VERTICAL DESCE 2,5CM)</t>
  </si>
  <si>
    <t>REVESTIMENTO DE PAREDES</t>
  </si>
  <si>
    <t>REVESTIMENTO DE PISO</t>
  </si>
  <si>
    <t>REBOCO FINO EM FORRO (1 CALH:4 ARFC+100 KG CI/M3)</t>
  </si>
  <si>
    <t>CHAPISCO EM FORRO (1CI: 3 ARG)</t>
  </si>
  <si>
    <t>9.1.1</t>
  </si>
  <si>
    <t>9.1.2</t>
  </si>
  <si>
    <t>9.2.1</t>
  </si>
  <si>
    <t>9.2.2</t>
  </si>
  <si>
    <t>9.2.3</t>
  </si>
  <si>
    <t>9.2.4</t>
  </si>
  <si>
    <t>9.3</t>
  </si>
  <si>
    <t>9.3.1</t>
  </si>
  <si>
    <t>ESQUADRIAS METÁLICAS</t>
  </si>
  <si>
    <t>ESQUADRIAS DE MADEIRAS</t>
  </si>
  <si>
    <t>VIDROS</t>
  </si>
  <si>
    <t>PORTA LISA 80x210 C/PORTAL E ALISAR S/FERRAGENS</t>
  </si>
  <si>
    <t>PORTA LISA 70x210 C/PORTAL E ALISAR S/FERRAGENS</t>
  </si>
  <si>
    <t>JANELA DE CORRER VENEZIANA CHAPA/VIDRO J11/J16 C/FERRAGENS</t>
  </si>
  <si>
    <t>JANELA MAXIM AR CHAPA/VIDRO J3/J5/J6/J8 C/FERRAGENS</t>
  </si>
  <si>
    <t>ALÇAPÃO FORMATO COIFA EM CHAPA VINCADA Nº. 18 H=(10+2)CM, C/ ALÇAS E PORTA CADEADOS (INCLUSIVE CADEADOS Nº. 30)</t>
  </si>
  <si>
    <t>INST. ELÉT./TELEFÔNICA/CABEAMENTO ESTRUTURADO</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</si>
  <si>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</si>
  <si>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</si>
  <si>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</si>
  <si>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</si>
  <si>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</si>
  <si>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</si>
  <si>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</si>
  <si>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</si>
  <si>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</si>
  <si>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</si>
  <si>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</si>
  <si>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</si>
  <si>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</si>
  <si>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</si>
  <si>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</si>
  <si>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</si>
  <si>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</si>
  <si>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</si>
  <si>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</si>
  <si>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</si>
  <si>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</si>
  <si>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</si>
  <si>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</si>
  <si>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</si>
  <si>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</si>
  <si>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</si>
  <si>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ELETRODUTO PVC FLEXÍVEL - MANGUEIRA CORRUGADA LEVE - DIAM. 25MM</t>
  </si>
  <si>
    <t>DISJUNTOR MONOPOLAR DE 10 A 32-A</t>
  </si>
  <si>
    <t>CAIXA METALICA RETANGULAR 4" X 2" X 2"</t>
  </si>
  <si>
    <t>HASTE REVESTIDA COBRE(COPPERWELD) 5/8" X 2,40 M C/CONECTOR</t>
  </si>
  <si>
    <t>INTERRUPTOR DIFERENCIAL RESIDUAL (D.R.) BIPOLAR DE 40A-30mA</t>
  </si>
  <si>
    <t>TOMADA HEXAGONAL 2P + T - 10A - 250V</t>
  </si>
  <si>
    <t>INTERRUPTOR SIMPLES (1 SECAO)</t>
  </si>
  <si>
    <t>12.1</t>
  </si>
  <si>
    <t>12.2</t>
  </si>
  <si>
    <t>12.3</t>
  </si>
  <si>
    <t>12.4</t>
  </si>
  <si>
    <t>12.5</t>
  </si>
  <si>
    <t>12.6</t>
  </si>
  <si>
    <t>13.1</t>
  </si>
  <si>
    <t>13.2</t>
  </si>
  <si>
    <t>13.3</t>
  </si>
  <si>
    <t>11.1</t>
  </si>
  <si>
    <t>11.2</t>
  </si>
  <si>
    <t>H587</t>
  </si>
  <si>
    <t>GOINFRA - I</t>
  </si>
  <si>
    <t>ASSENTO SIMPLES EM POLIPROPILENO PARA VASO SANITÁRIO</t>
  </si>
  <si>
    <t>TORNEIRA CROMADA TUBO MÓVEL, DE MESA, 1/2" OU 3/4", PARA PIA DE COZINHA, PADRÃO ALTO - FORNECIMENTO E INSTALAÇÃO. AF_01/2020</t>
  </si>
  <si>
    <t>PORTA PAPEL HIGIÊNICO EM METAL/ACABAMENTO CROMADO</t>
  </si>
  <si>
    <t>PAR</t>
  </si>
  <si>
    <t>FIXACAO P/LAVATORIO (PAR)</t>
  </si>
  <si>
    <t>PIA MÁRMORE/GRANITO SINTÉTICO 1,20X0,54 M</t>
  </si>
  <si>
    <t>VALVULA PARA LAVATORIO OU BEBEDOURO METALICO DIAMETRO 1"</t>
  </si>
  <si>
    <t>TORNEIRA DE MESA PARA LAVATÓRIO DIÂMETRO DE 1/2"</t>
  </si>
  <si>
    <t>SIFAO FLEXIVEL UNIVERSAL (SANFONADO) EM PVC PARA LAVATORIO</t>
  </si>
  <si>
    <t>LIGAÇÃO FLEXÍVEL PVC DIAM.1/2" (ENGATE)</t>
  </si>
  <si>
    <t>LAVATÓRIO MÉDIO COM COLUNA</t>
  </si>
  <si>
    <t>SABONETEIRA EM METAL / ACABAMENTO CROMADO</t>
  </si>
  <si>
    <t>PORTA TOALHA HASTE CURTA EM METAL/ACABAMENTO CROMADO</t>
  </si>
  <si>
    <t>CHUVEIRO ELÉTRICO EM PVC COM BRAÇO METÁLICO</t>
  </si>
  <si>
    <t>TANQUE MARMORE/GRANITO SINTÉTICO C/UMA CUBA E 1 BATEDOR</t>
  </si>
  <si>
    <t>TORNEIRA DE PAREDE PARA TANQUE COM AREJADOR DIÂMETRO DE 1/2" E 3/4"</t>
  </si>
  <si>
    <t>TUBO SOLDAVEL PVC MARROM DIAM. 25 MM</t>
  </si>
  <si>
    <t>REGISTRO DE PRESSAO C/CANOPLA CROMADA DIAM.3/4"</t>
  </si>
  <si>
    <t>REGISTRO DE ESFERA DIAM.1/2"</t>
  </si>
  <si>
    <t>VÁLVULA PARA TANQUE METÁLICA DIAM. 1" SEM LADRAO</t>
  </si>
  <si>
    <t>JOELHO 90 GRAUS SOLDAVEL COM BUCHA DE LATAO 25 X 3/4"</t>
  </si>
  <si>
    <t>JOELHO 90 GRAUS SOLDAVEL DIAMETRO 32 MM (1")</t>
  </si>
  <si>
    <t>JOELHO 90 GRAUS SOLDAVEL DIAMETRO 25 MM</t>
  </si>
  <si>
    <t>JOELHO 90 GRAUS SOLDAVEL/ROSCAVEL DIAM.20 X 1/2"</t>
  </si>
  <si>
    <t>JOELHO DE REDUCAO 90 GRAUS SOLDAVEL/ROSCAVEL DIAM. 25X1/2"</t>
  </si>
  <si>
    <t>JOELHO DE REDUÇÃO 90 GRAUS SOLDAVEL DIAM. 32 MM X 25 MM</t>
  </si>
  <si>
    <t>TE 90 GRAUS SOLDAVEL DIAMETRO 25 MM</t>
  </si>
  <si>
    <t>CAIXA DE INSPEÇÃO - ESCAVAÇÃO MANUAL / REATERRO/ APILOAMENTO DO FUNDO</t>
  </si>
  <si>
    <t>CAIXA DE INSPEÇÃO - TAMPA EM CONCRETO ARMADO 25 MPA E=5CM</t>
  </si>
  <si>
    <t>TERMINAL DE VENTILACAO DIAMETRO 50 MM (ESGOTO)</t>
  </si>
  <si>
    <t>LUVA SOLDAVEL C/ROSCA DIAMETRO 25 X 3/4"</t>
  </si>
  <si>
    <t>LUVA SOLDAVEL DIAMETRO 25 mm</t>
  </si>
  <si>
    <t>CURVA 45 GRAUS SOLDAVEL DIAMETRO 50 MM</t>
  </si>
  <si>
    <t>CURVA 90 GRAUS CURTA DIAM. 40 MM (ESGOTO)</t>
  </si>
  <si>
    <t>TUBO SOLDAVEL PARA ESGOTO DIAMETRO 100 MM</t>
  </si>
  <si>
    <t>TUBO SOLDAVEL PARA ESGOTO DIAMETRO 75 MM</t>
  </si>
  <si>
    <t>TUBO SOLDAVEL PARA ESGOTO DIAMETRO 50 MM</t>
  </si>
  <si>
    <t>TUBO SOLDAVEL PARA ESGOTO DIAMETRO 40 MM</t>
  </si>
  <si>
    <t>JOELHO 90 GRAUS C/ANEL 40 MM</t>
  </si>
  <si>
    <t>JUNCAO SIMPLES DIAM. 100 X 50 MM (ESGOTO)</t>
  </si>
  <si>
    <t>TE SANITARIO DIAMETRO 50 X 50 MM (ESGOTO)</t>
  </si>
  <si>
    <t>FERRAGENS</t>
  </si>
  <si>
    <t>9.4</t>
  </si>
  <si>
    <t>9.4.1</t>
  </si>
  <si>
    <t>9.4.2</t>
  </si>
  <si>
    <t>9.4.3</t>
  </si>
  <si>
    <t>FECHADURA TIPO ALAVANCA REF.: LAFONTE 6236 I /8766- I18 IMAB OU EQUIV.</t>
  </si>
  <si>
    <t>DOBRADICA 3" X 3 1/2" CROMADA</t>
  </si>
  <si>
    <t>CADEADO 20 MM</t>
  </si>
  <si>
    <t>TUBO SOLDAVEL PVC MARROM DIAM. 32 MM</t>
  </si>
  <si>
    <t>12.7</t>
  </si>
  <si>
    <t>12.8</t>
  </si>
  <si>
    <t>PINTURA LATEX ACRILICA 2 DEMAOS C/SELADOR</t>
  </si>
  <si>
    <t>EMASSAMENTO COM MASSA PVA UMA DEMAO</t>
  </si>
  <si>
    <t>PINTURA PVA LATEX 2 DEMAOS SEM SELADOR</t>
  </si>
  <si>
    <t>FUNDO ANTICORROSIVO PARA ESQUADRIAS METÁLICAS</t>
  </si>
  <si>
    <t>PINTURA VERNIZ EM MADEIRA 2 DEMAOS</t>
  </si>
  <si>
    <t>FUNDO ADERENTE PARA SUPERFÍCIES GALVANIZADAS - 1 DEMAO</t>
  </si>
  <si>
    <t>PINTURA TEXTURIZADA C/SELADOR ACRILICO</t>
  </si>
  <si>
    <t>LIMPEZA FINAL DE OBRA - (OBRAS CIVIS)</t>
  </si>
  <si>
    <t>00011186</t>
  </si>
  <si>
    <t>SINAPI - I</t>
  </si>
  <si>
    <t>ESPELHO CRISTAL E = 4 MM</t>
  </si>
  <si>
    <t>00010850</t>
  </si>
  <si>
    <t>PLACA NUMERACAO RESIDENCIAL EM CHAPA GALVANIZADA ESMALTADA 12 X 18 CM</t>
  </si>
  <si>
    <t>TOTAL COM BDI</t>
  </si>
  <si>
    <t>GERAL</t>
  </si>
  <si>
    <t>Área</t>
  </si>
  <si>
    <t>VOLUME x DISTÂNCIA</t>
  </si>
  <si>
    <t>ACÓRDÃO 2.622/2013 – TCU – PLENÁRIO / PORTARIA 449/2015 PR-AGETOP</t>
  </si>
  <si>
    <t>Onde:</t>
  </si>
  <si>
    <t>AC = taxa de administração central</t>
  </si>
  <si>
    <t>S = taxa de seguros</t>
  </si>
  <si>
    <t>R = taxa de riscos</t>
  </si>
  <si>
    <t>G = Taxa de garantias</t>
  </si>
  <si>
    <t>DF = taxa de despesas financeiras</t>
  </si>
  <si>
    <t>L = taxa de lucro/remuneração</t>
  </si>
  <si>
    <t>I = taxa de incidência de impostos (PIS, COFINS, CPRB e ISS)</t>
  </si>
  <si>
    <t>Tributos</t>
  </si>
  <si>
    <r>
      <rPr>
        <b/>
        <sz val="11"/>
        <rFont val="Arial"/>
        <family val="2"/>
      </rPr>
      <t xml:space="preserve">LEONARDO MARTINS DE CASTRO TEIXEIRA </t>
    </r>
    <r>
      <rPr>
        <sz val="11"/>
        <rFont val="Arial"/>
        <family val="2"/>
      </rPr>
      <t xml:space="preserve">
CREA 7455/D-GO                                                                                                                                                                                                                                                                                               SECRETÁRIO MUNICIPAL DE OBRAS</t>
    </r>
  </si>
  <si>
    <t>Administração Central</t>
  </si>
  <si>
    <t>Lucro</t>
  </si>
  <si>
    <t>Despesas financeiras</t>
  </si>
  <si>
    <t>Seguros + garantias</t>
  </si>
  <si>
    <t>Riscos</t>
  </si>
  <si>
    <t>ISS</t>
  </si>
  <si>
    <t>PIS</t>
  </si>
  <si>
    <t>COFINS</t>
  </si>
  <si>
    <t>CPRB</t>
  </si>
  <si>
    <t>Resultado</t>
  </si>
  <si>
    <t>A fórmula para estipulação da taxa de BDI estimado adotado é a mesma que foi aplicada para aobtenção das tabelas contidas no Acórdão n.2.622/2013 – TCU - Plenário.</t>
  </si>
  <si>
    <t>Alíquota definida pelas leis 12.546/11, 12844/13 e 13.161/15 (CPRB – contribuição previdenciária sobre a receita bruta).</t>
  </si>
  <si>
    <t>Alíquota definida por lei (lucro presumido).</t>
  </si>
  <si>
    <t>Alíquota e base de cálculo definida pela legislação municipal, Lei 3.952 de 16 de dezembro de 2021.</t>
  </si>
  <si>
    <t>Valores definidos a partir dos limites no Acórdão nº 2.622/2013 - TCU – Plenário. Valores 1º quartil.</t>
  </si>
  <si>
    <t>Valores definidos a partir dos limites no Acórdão nº2.622/2013 - TCU – Plenário. Valores médios. (Seguros contra erros de execução, incêndio e explosão, danos danos da natureza (vendaval, destelhamento, alagamento, inundação, desmoronamento, geadas etc.), emprego de material defeituoso ou inadequado, roubo e/ou furto qualificado, quebra de equipamentos, desmoronamento de estrutura, nas modalidades de Obras Civis em Construção (OCC); Instalação e Montagem (IM); e Obras Civis em Construção e Instalação e Montagem (OCC/IM). Bem como coberturas adicionais para ampliação dessas coberturas básicas, como: cobertura de responsabilidade civil geral, cobertura de responsabilidade civil cruzada, cobertura de despesas extraordinárias, cobertura de tumultos, cobertura de desentulho do local, cobertura de riscos do fabricante, dentre outras, incluindo o seguro de vida em grupo regido pela convenção coletiva dos trabalhadores na indústria da construção civil). Apartir de 24/02/2015 por intermédio da Portaria 449/2015 a Presidência desta casa, na pessoa do Senhor Jayme Eduardo Rincon, determinou a exclusão dos valores referentes aos Seguros de Risco de Engenharia e Responsabilidade Civil do Profissional na composição do cálculo do B.D.I..</t>
  </si>
  <si>
    <t>Valor calculado pela expressão matemática do acórdão 2.369/2011 – TCU – Plenário. (Foi utilizado o valor da Taxa SELIC, estabelecida pela 263ª reunião do COPOM em 19/06/2024 e ata de publicação em 25/06/2024).</t>
  </si>
  <si>
    <t>Valores definidos a partir dos limites definidos no Acórdão nº 2.622/2013 - TCU – Plenário.  Valores 1° quartil.</t>
  </si>
  <si>
    <t>Valores definidos a partir dos limites no Acórdão nº 2.622/2013 - TCU – Plenário. Valores 1° quartil.</t>
  </si>
  <si>
    <t xml:space="preserve"> </t>
  </si>
  <si>
    <t>ENDEREÇO:</t>
  </si>
  <si>
    <t>Referências:</t>
  </si>
  <si>
    <t>ITEM</t>
  </si>
  <si>
    <t>SERVIÇOS</t>
  </si>
  <si>
    <t>DURAÇÃO</t>
  </si>
  <si>
    <t>1º MÊS</t>
  </si>
  <si>
    <t>2º MÊS</t>
  </si>
  <si>
    <t>3º MÊS</t>
  </si>
  <si>
    <t>4º MÊS</t>
  </si>
  <si>
    <t>5º MÊS</t>
  </si>
  <si>
    <t>PERCENTUAL GLOBAL MENSAL</t>
  </si>
  <si>
    <t>PERCENTUAL GLOBAL ACUMULADO</t>
  </si>
  <si>
    <t>VALOR MENSAL</t>
  </si>
  <si>
    <t>VALOR ACUMULADO</t>
  </si>
  <si>
    <t>__________________________________________________________________</t>
  </si>
  <si>
    <t xml:space="preserve">LEONARDO MARTINS DE CASTRO TEIXEIRA </t>
  </si>
  <si>
    <t>SECRETÁRIO MUNICIPAL DE OBRAS</t>
  </si>
  <si>
    <t>CREA 7455/D-GO</t>
  </si>
  <si>
    <t>Percentual permitido de acordo com manual GOINFRA</t>
  </si>
  <si>
    <t>COMPOSIÇÃO POR UNIDADE HABITACIONAL</t>
  </si>
  <si>
    <t>C</t>
  </si>
  <si>
    <t>Comprimento da vala das vigas baldrames</t>
  </si>
  <si>
    <t>Largura vala</t>
  </si>
  <si>
    <t>Profundidade da vala</t>
  </si>
  <si>
    <t>TOTAL = (A x B x C)</t>
  </si>
  <si>
    <t>Volume escavado para execução da viga baldrame</t>
  </si>
  <si>
    <t>TOTAL = (A - B)</t>
  </si>
  <si>
    <t>Volume da viga baldrame preenchida</t>
  </si>
  <si>
    <t>Nivelamento e regularização interno dos ambientes</t>
  </si>
  <si>
    <t>Espessura</t>
  </si>
  <si>
    <t>Volume</t>
  </si>
  <si>
    <t>Distância da jazida até o canteiro de obra (estimado)</t>
  </si>
  <si>
    <t>Conforme item 3.3</t>
  </si>
  <si>
    <t>Área de piso interno</t>
  </si>
  <si>
    <t>Quantidade de estacas</t>
  </si>
  <si>
    <t>Profundidade de cada estaca</t>
  </si>
  <si>
    <t>Comprimento total</t>
  </si>
  <si>
    <t>Peso específico</t>
  </si>
  <si>
    <t>kg/m</t>
  </si>
  <si>
    <t>COMPRIMENTO</t>
  </si>
  <si>
    <t>PESO</t>
  </si>
  <si>
    <t>Orçamento Sintético - Por Unidade Habitacional</t>
  </si>
  <si>
    <t>Orçamento Sintético - Geral</t>
  </si>
  <si>
    <t>G.2</t>
  </si>
  <si>
    <t>G.2.1</t>
  </si>
  <si>
    <t>G.2.2</t>
  </si>
  <si>
    <t>G.2.3</t>
  </si>
  <si>
    <t>G.2.4</t>
  </si>
  <si>
    <t>G.3</t>
  </si>
  <si>
    <t>ADMINISTRAÇÃO - MENSALISTAS</t>
  </si>
  <si>
    <t>G.3.3</t>
  </si>
  <si>
    <t>ENGENHEIRO - (OBRAS CIVIS)</t>
  </si>
  <si>
    <t>VIGIA DE OBRAS - (NOTURNO E NO SÁBADO/DOMINGO DIURNO) - O.C.</t>
  </si>
  <si>
    <t>G.4</t>
  </si>
  <si>
    <t>G.4.1</t>
  </si>
  <si>
    <t xml:space="preserve">COMPOSIÇÃO </t>
  </si>
  <si>
    <t>ORÇAMENTO SINTÉTICO - POR UNIDADE HABITACIONAL</t>
  </si>
  <si>
    <t>BDI (24,62%)</t>
  </si>
  <si>
    <t>OBRA:</t>
  </si>
  <si>
    <t>Área total da obra (8 casas com 53,00 m² cada)</t>
  </si>
  <si>
    <t>LOCAÇÃO POR MÊS</t>
  </si>
  <si>
    <t>HORAS TRABALHADAS</t>
  </si>
  <si>
    <t>Quantidade de dias</t>
  </si>
  <si>
    <t>Horas por dia</t>
  </si>
  <si>
    <t>dia</t>
  </si>
  <si>
    <t>h/dia</t>
  </si>
  <si>
    <t>ENCARREGADO - (OBRAS CIVIS)</t>
  </si>
  <si>
    <t>Banheiro</t>
  </si>
  <si>
    <t>Quartos</t>
  </si>
  <si>
    <t>Sala</t>
  </si>
  <si>
    <t>Cozinha</t>
  </si>
  <si>
    <t>Sala - 0,80 x 2,10 m</t>
  </si>
  <si>
    <t>Cozinha - 0,80 x 2,10 m</t>
  </si>
  <si>
    <t>Janela banheiro - 0,60 x 0,60 m</t>
  </si>
  <si>
    <t>Quarto 01</t>
  </si>
  <si>
    <t>Quarto 02</t>
  </si>
  <si>
    <t>Sala - 1,50 x 1,00 m</t>
  </si>
  <si>
    <t>Cozinha - 1,50 x 1,00 m</t>
  </si>
  <si>
    <t>Quarto 01 - 1,50 x 1,00 m</t>
  </si>
  <si>
    <t>Quarto 02 - 1,50 x 1,00 m</t>
  </si>
  <si>
    <t>Acesso a laje - 0,60 x 0,80 m</t>
  </si>
  <si>
    <t>VIDRO LISO 4 MM - COLOCADO</t>
  </si>
  <si>
    <t>Janela cozinha - 1,50 x 1,00 m</t>
  </si>
  <si>
    <t>Janela quarto 01 - 1,50 x 1,00 m</t>
  </si>
  <si>
    <t>Janela quarto 02 - 1,50 x 1,00 m</t>
  </si>
  <si>
    <t>Porta quarto 01</t>
  </si>
  <si>
    <t>Alçapão</t>
  </si>
  <si>
    <t>Edificação total</t>
  </si>
  <si>
    <t>Área banheiro</t>
  </si>
  <si>
    <t>Área de cobertura</t>
  </si>
  <si>
    <t>Comprimento total da calha</t>
  </si>
  <si>
    <t>Comprimento total do rufo</t>
  </si>
  <si>
    <t>Quantidade de descida d'água</t>
  </si>
  <si>
    <t>Perímetro da seção da descida</t>
  </si>
  <si>
    <t>PERÍMETRO</t>
  </si>
  <si>
    <t>Hall</t>
  </si>
  <si>
    <t>Sala e cozinha</t>
  </si>
  <si>
    <t>Soleiras</t>
  </si>
  <si>
    <t>Calçada externa + área de serviço</t>
  </si>
  <si>
    <t>Perímetro edificação</t>
  </si>
  <si>
    <t>Área de serviço</t>
  </si>
  <si>
    <t>Externo</t>
  </si>
  <si>
    <t>Interno platibanda</t>
  </si>
  <si>
    <t>Interno</t>
  </si>
  <si>
    <t>Área de chapisco</t>
  </si>
  <si>
    <t>Área de emboço</t>
  </si>
  <si>
    <t>Área construída</t>
  </si>
  <si>
    <t>0,60 x 0,80 m</t>
  </si>
  <si>
    <t>01 unidade por casa</t>
  </si>
  <si>
    <t>Portas</t>
  </si>
  <si>
    <t>D</t>
  </si>
  <si>
    <t>Fator de acréscimo portas</t>
  </si>
  <si>
    <t>Fator de acréscimo janela</t>
  </si>
  <si>
    <t>Janelas</t>
  </si>
  <si>
    <t>TOTAL = (A x B) + (C x D)</t>
  </si>
  <si>
    <t>PINTURA ESMALTE 2 DEMÃOS PARA ESQUADRIAS DE FERRO (SEM FUNDO ANTICORROSIVO)</t>
  </si>
  <si>
    <t>Conforme item 12.4</t>
  </si>
  <si>
    <t>PORTA DE ABRIR DE 01 FOLHA EM VENEZIANA PF-4 C/FERRAGENS</t>
  </si>
  <si>
    <t>9.3.2</t>
  </si>
  <si>
    <t>VIDRO MINI-BOREAL - COLOCADO</t>
  </si>
  <si>
    <t>Teto</t>
  </si>
  <si>
    <t>Paredes externas</t>
  </si>
  <si>
    <t>Detalhe fachada</t>
  </si>
  <si>
    <t>9.2.5</t>
  </si>
  <si>
    <t>Quantidade</t>
  </si>
  <si>
    <t>Janelas sala - 0,50 x 1,70 m (máxim ar 3 paineis na vertical)</t>
  </si>
  <si>
    <t>Janela sala - 0,50 x 1,70 m (3 unidades)</t>
  </si>
  <si>
    <t>10.27</t>
  </si>
  <si>
    <t>10.28</t>
  </si>
  <si>
    <t>10.29</t>
  </si>
  <si>
    <t>10.30</t>
  </si>
  <si>
    <t>10.31</t>
  </si>
  <si>
    <t>10.32</t>
  </si>
  <si>
    <t>00039210</t>
  </si>
  <si>
    <t>00039176</t>
  </si>
  <si>
    <t>BUCHA EM ALUMINIO, COM ROSCA, DE 1", PARA ELETRODUTO</t>
  </si>
  <si>
    <t>ARRUELA EM ALUMINIO, COM ROSCA, DE 1", PARA ELETRODUTO</t>
  </si>
  <si>
    <t>Vide projeto elétrico (lista de materiais gerado por software apropriado)</t>
  </si>
  <si>
    <t>ARRUELA QUADRADA EM ACO GALVANIZADO 3X38X38MM FURO 18MM</t>
  </si>
  <si>
    <t>CURVA 90 GRAUS AÇO ZINCADO DIÂMETRO 1"</t>
  </si>
  <si>
    <t>10.33</t>
  </si>
  <si>
    <t>10.34</t>
  </si>
  <si>
    <t>10.35</t>
  </si>
  <si>
    <t>10.36</t>
  </si>
  <si>
    <t>LUVA EM AÇO GALVANIZADO DIÂMETRO 1"</t>
  </si>
  <si>
    <t>00004209</t>
  </si>
  <si>
    <t>NIPLE DE FERRO GALVANIZADO, COM ROSCA BSP, DE 1 1/2"</t>
  </si>
  <si>
    <t>00004178</t>
  </si>
  <si>
    <t>NIPLE DE FERRO GALVANIZADO, COM ROSCA BSP, DE 3/4"</t>
  </si>
  <si>
    <t>10.37</t>
  </si>
  <si>
    <t>10.38</t>
  </si>
  <si>
    <t>CABO FLEXÍVEL, PVC (70° C), 450/750 V, 6 MM2</t>
  </si>
  <si>
    <t>CABO FLEXÍVEL, PVC (70° C), 450/750 V, 4 MM2</t>
  </si>
  <si>
    <t>CABO FLEXÍVEL, PVC (70° C), 450/750 V, 2,5 MM2</t>
  </si>
  <si>
    <t>CABO FLEXÍVEL, PVC (70° C), 450/750 V, 10 MM2</t>
  </si>
  <si>
    <t xml:space="preserve">CABO FLEXÍVEL PVC (70° C), 0,6/1 KV, 1,5 MM2 </t>
  </si>
  <si>
    <t>PARAFUSO SEXTAVADO CABEÇA LENTILHA D = 1/4" X 5/8"</t>
  </si>
  <si>
    <t>Vide projeto elétrico (lista de materiais gerado por software apropriado) - Amarelo</t>
  </si>
  <si>
    <t>Vide projeto elétrico (lista de materiais gerado por software apropriado) - Azul</t>
  </si>
  <si>
    <t>Vide projeto elétrico (lista de materiais gerado por software apropriado) - Branco</t>
  </si>
  <si>
    <t>Vide projeto elétrico (lista de materiais gerado por software apropriado) - Preto</t>
  </si>
  <si>
    <t>Vide projeto elétrico (lista de materiais gerado por software apropriado) - Vermelho</t>
  </si>
  <si>
    <t>Vide projeto elétrico (lista de materiais gerado por software apropriado) - Verde</t>
  </si>
  <si>
    <t>10.39</t>
  </si>
  <si>
    <t>DISJUNTOR TRIPOLAR DE 10 A 35-A</t>
  </si>
  <si>
    <t>DISJUNTOR TRIPOLAR 40 A 50A</t>
  </si>
  <si>
    <t>DISPOSITIVO DE PROTEÇÃO CONTRA SURTOS (D.P.S.) 275V DE 8 A 40KA</t>
  </si>
  <si>
    <t>INTERRUPTOR DIFERENCIAL RESIDUAL (D.R.) BIPOLAR DE 25A-30mA</t>
  </si>
  <si>
    <t>TOMADA HEXAGONAL DUPLA 2P + T - 10A - 250V</t>
  </si>
  <si>
    <t>TOMADA HEXAGONAL 2P + T - 20A - 250V</t>
  </si>
  <si>
    <t>INTERRUPTOR SIMPLES 1 SEÇÃO E 1 TOMADA HEXAGONAL 2P + T - 10A CONJUGADOS</t>
  </si>
  <si>
    <t>TAMPA CEGA PLÁSTICA 4"X2" COM FURO CENTRAL (PARA TV/SOM...)</t>
  </si>
  <si>
    <t>INTERRUPTOR SIMPLES (3 SECOES)</t>
  </si>
  <si>
    <t>INTERRUPTOR SIMPLES (2 SECOES)</t>
  </si>
  <si>
    <t>ELETRODUTO PVC FLEXÍVEL - MANGUEIRA CORRUGADA LEVE - DIAM. 32MM</t>
  </si>
  <si>
    <t>LUMINÁRIA PLAFON LED QUADRADA DE SOBREPOR, 30W, 40X40 CM (MEDIDAS APROXIMADAS)</t>
  </si>
  <si>
    <t>LUMINÁRIA PLAFON LED QUADRADA DE SOBREPOR, 18W, 20X20 CM (MEDIDAS APROXIMADAS)</t>
  </si>
  <si>
    <t>LUMINÁRIA TIPO SPOT DE SOBREPOR PARA 01 LÂMPADA</t>
  </si>
  <si>
    <t>CONSULTAR MODELO COM A FISCALIZAÇÃO ANTES DA AQUISIÇÃO</t>
  </si>
  <si>
    <t>PADRAO TRIFASICO, 10 MM2 H=7 METROS</t>
  </si>
  <si>
    <t>CINTA DE ACO GALVANIZADO DIAM.190 MM</t>
  </si>
  <si>
    <t>CABECOTE DE LIGA DE ALUMINIO DIAM. 1"</t>
  </si>
  <si>
    <t>ARMACAO SECUNDARIA LEVE 3 ELEMENTOS</t>
  </si>
  <si>
    <t>QUADRO DE DISTRIBUIÇÃO DE EMBUTIR EM PVC CB 24E - 80A</t>
  </si>
  <si>
    <t>ÁGUA FRIA</t>
  </si>
  <si>
    <t>ESGOTO</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</si>
  <si>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</si>
  <si>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</si>
  <si>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</si>
  <si>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</si>
  <si>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</si>
  <si>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</si>
  <si>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</si>
  <si>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</si>
  <si>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</si>
  <si>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</si>
  <si>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</si>
  <si>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</si>
  <si>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</si>
  <si>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</si>
  <si>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</si>
  <si>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</si>
  <si>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</si>
  <si>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</si>
  <si>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</si>
  <si>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</si>
  <si>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</si>
  <si>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</si>
  <si>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</si>
  <si>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</si>
  <si>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</si>
  <si>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</si>
  <si>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</si>
  <si>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</si>
  <si>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</si>
  <si>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</si>
  <si>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</si>
  <si>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</si>
  <si>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</si>
  <si>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</si>
  <si>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</si>
  <si>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</si>
  <si>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</si>
  <si>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</si>
  <si>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</si>
  <si>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</si>
  <si>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</si>
  <si>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</si>
  <si>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</si>
  <si>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</si>
  <si>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</si>
  <si>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</si>
  <si>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</si>
  <si>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</si>
  <si>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</si>
  <si>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</si>
  <si>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</si>
  <si>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</si>
  <si>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</si>
  <si>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</si>
  <si>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</si>
  <si>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</si>
  <si>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</si>
  <si>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</si>
  <si>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</si>
  <si>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CAIXA DE INSPEÇÃO - LASTRO DE CONCRETO (COM ADIÇÃO DE
IMPERMEABILIZANTE) 20 MPA E=5CM PARA O FUNDO</t>
  </si>
  <si>
    <t>CAIXA DE INSPEÇÃO - ALVENARIA DE 1/2 VEZ COM REVESTIMENTO
INTERNO EM REBOCO PAULISTA A-14 (COM ADIÇÃO DE IMPERMEABILIZANTE)</t>
  </si>
  <si>
    <t>CAIXA DE GORDURA E INSPEÇÃO EM PVC/ABS 19 LITROS COM TAMPA E PORTA TAMPA E CESTO DE LIMPEZA REMOVÍVEL</t>
  </si>
  <si>
    <t>Vide projeto hidrossanitário (lista de materiais gerado por software apropriado)</t>
  </si>
  <si>
    <t>Comprimento</t>
  </si>
  <si>
    <t>Perímetro</t>
  </si>
  <si>
    <t>Área da base</t>
  </si>
  <si>
    <t>TOTAL = (A x B) x C</t>
  </si>
  <si>
    <t>Und.</t>
  </si>
  <si>
    <t>TOTAL = (A x B x C) x D</t>
  </si>
  <si>
    <t>ADAPTADOR PARA VÁLVULA DE PIA, LAVATÓRIO E TANQUE 40 MM</t>
  </si>
  <si>
    <t>VALVULA PARA PIA TIPO AMERICANA DIAMETRO 3.1/2" (METALICA)</t>
  </si>
  <si>
    <t>SIFAO PARA LAVATORIO PVC DIAM.1"X1.1/2"</t>
  </si>
  <si>
    <t xml:space="preserve">SIFAO PARA PIA 1.1/2" X 2" PVC </t>
  </si>
  <si>
    <t>CORPO CAIXA SIFONADA DIAM. 100 X 100 X 50</t>
  </si>
  <si>
    <t>REDUCAO EXCENTRICA 75 X 50 MM (ESGOTO)</t>
  </si>
  <si>
    <t>JUNCAO SIMPLES DIAMETRO 75 X 75 MM (ESGOTO)</t>
  </si>
  <si>
    <t>JUNCAO SIMPLES DIAMETRO 50 X 50 MM (ESGOTO)</t>
  </si>
  <si>
    <t>JOELHO 90 GRAUS C/ANEL 50 MM</t>
  </si>
  <si>
    <t>CURVA 90 GRAUS LONGA DIAM. 100 MM (ESGOTO)</t>
  </si>
  <si>
    <t>11.3</t>
  </si>
  <si>
    <t>11.3.1</t>
  </si>
  <si>
    <t>11.3.2</t>
  </si>
  <si>
    <t>11.3.3</t>
  </si>
  <si>
    <t>11.3.4</t>
  </si>
  <si>
    <t>11.3.5</t>
  </si>
  <si>
    <t>11.3.6</t>
  </si>
  <si>
    <t>11.3.7</t>
  </si>
  <si>
    <t>11.3.8</t>
  </si>
  <si>
    <t>11.3.9</t>
  </si>
  <si>
    <t>11.3.10</t>
  </si>
  <si>
    <t>11.3.11</t>
  </si>
  <si>
    <t>11.3.12</t>
  </si>
  <si>
    <t>11.3.13</t>
  </si>
  <si>
    <t>VASO SANITÁRIO COM CAIXA ACOPLADA COM DUPLO ACIONAMENTO
(1ª LINHA) - COMPLETO EXCLUSO O ASSENTO</t>
  </si>
  <si>
    <t>JOELHO 90 GRAUS SOLDAVEL 50 mm (MARROM)</t>
  </si>
  <si>
    <t>TE SANITARIO DIAMETRO 75 X 50 MM (ESGOTO)</t>
  </si>
  <si>
    <t>Par</t>
  </si>
  <si>
    <t>ADAPTADOR SOLDÁVEL COM FLANGES LIVRES PARA CAIXA D'ÁGUA 25X3/4"</t>
  </si>
  <si>
    <t>ADAPTADOR SOLDÁVEL COM FLANGES LIVRES PARA CAIXA D'ÁGUA 32X1"</t>
  </si>
  <si>
    <t>ADAPTADOR SOLDÁVEL CURTO C/ BOLSA E ROSCA PARA REGISTRO 25X3/4"</t>
  </si>
  <si>
    <t>ADAPTADOR SOLDÁVEL CURTO C/ BOLSA E ROSCA PARA REGISTRO 32X1"</t>
  </si>
  <si>
    <t>TE REDUCAO 90 GRAUS SOLDAVEL 32 X 25 mm</t>
  </si>
  <si>
    <t>CAIXA D'AGUA POLIETILENO 1000 LTS. COM TAMPA</t>
  </si>
  <si>
    <t>REGISTRO GAVETA BRUTO DIAMETRO 1/2"</t>
  </si>
  <si>
    <t>ADAPTADOR SOLDÁVEL CURTO COM BOLSA E ROSCA PARA REGISTRO 20X1/2"</t>
  </si>
  <si>
    <t>LUVA SOLDAVEL DIAMETRO 20 mm</t>
  </si>
  <si>
    <t>89376</t>
  </si>
  <si>
    <t>ADAPTADOR CURTO COM BOLSA E ROSCA PARA REGISTRO, PVC, SOLDÁVEL, DN 20M M X 1/2 , INSTALADO EM RAMAL OU SUB-RAMAL DE ÁGUA - FORNECIMENTO E INSTALAÇÃO. AF_06/2022</t>
  </si>
  <si>
    <t>104031</t>
  </si>
  <si>
    <t>94703</t>
  </si>
  <si>
    <t>ADAPTADOR COM FLANGE E ANEL DE VEDAÇÃO, PVC, SOLDÁVEL, DN 25 MM X 3/4", INSTALADO EM RESERVAÇÃO PREDIAL DE ÁGUA - FORNECIMENTO E INSTALAÇÃO . AF_04/2024</t>
  </si>
  <si>
    <t>94792</t>
  </si>
  <si>
    <t>89987</t>
  </si>
  <si>
    <t>Fundo da vala das vigas baldrame</t>
  </si>
  <si>
    <t>Fundo da vala dos blocos</t>
  </si>
  <si>
    <t>TOTAL =</t>
  </si>
  <si>
    <t>Conforme item 4.1.4</t>
  </si>
  <si>
    <t>Viga baldrame</t>
  </si>
  <si>
    <t>Estacas - 9 unidades</t>
  </si>
  <si>
    <t>Blocos - 9 unidades</t>
  </si>
  <si>
    <t>Comprimento total portas</t>
  </si>
  <si>
    <t>Comprimento total janelas</t>
  </si>
  <si>
    <t>Pilar</t>
  </si>
  <si>
    <t>Viga superior</t>
  </si>
  <si>
    <t>Pilar platibanda</t>
  </si>
  <si>
    <t>Vigas superior</t>
  </si>
  <si>
    <t>Conforme item 4.2.6</t>
  </si>
  <si>
    <t>Área de laje</t>
  </si>
  <si>
    <t>94795</t>
  </si>
  <si>
    <t>KIT CAVALETE D=25MM P/HIDRÔMETRO 1,5-3,0-5,0 M3/MURETA/CAIXA</t>
  </si>
  <si>
    <t>11.1.30</t>
  </si>
  <si>
    <t>Área de impermeabiliação da viga baldrame</t>
  </si>
  <si>
    <r>
      <rPr>
        <b/>
        <sz val="9"/>
        <color rgb="FF000000"/>
        <rFont val="Arial"/>
        <family val="2"/>
      </rPr>
      <t>GOINFRA T249 -  04/2024                                            SINAPI - 08/2024</t>
    </r>
    <r>
      <rPr>
        <b/>
        <sz val="9"/>
        <color rgb="FFFF0000"/>
        <rFont val="Arial"/>
        <family val="2"/>
      </rPr>
      <t xml:space="preserve"> </t>
    </r>
    <r>
      <rPr>
        <b/>
        <sz val="9"/>
        <color rgb="FF000000"/>
        <rFont val="Arial"/>
        <family val="2"/>
      </rPr>
      <t xml:space="preserve">-  GO 
</t>
    </r>
    <r>
      <rPr>
        <b/>
        <sz val="9"/>
        <color rgb="FFFF0000"/>
        <rFont val="Arial"/>
        <family val="2"/>
      </rPr>
      <t/>
    </r>
  </si>
  <si>
    <t>RUA ADELINA LOPES RODRIGUES s/nº, QD. ÚNICA, 2ª ÁREA ATÉ 13ª ÁREA, LOTEAMENTO BOLANGER, CATALÃO/GO</t>
  </si>
  <si>
    <t>UNIDADE HABITACIONAL PADRÃO POPULAR (12 CASAS)</t>
  </si>
  <si>
    <t>G.5</t>
  </si>
  <si>
    <t>G.5.1</t>
  </si>
  <si>
    <t>G.4.2</t>
  </si>
  <si>
    <t>G.4.3</t>
  </si>
  <si>
    <t>G.3.4</t>
  </si>
  <si>
    <t>Quantidade de casas</t>
  </si>
  <si>
    <t>Volume de aterreno para nivelamento das casas - 1 platô por casa</t>
  </si>
  <si>
    <t>SOMENTE SERÁ PAGO MATERIAL PARA ATERRO MEDIANTE COMPROVAÇÃO COM NOTA FISCAL E COMPROVAÇÃO DE DISTÂNCIA DA JAZIDA</t>
  </si>
  <si>
    <t>Empolamento</t>
  </si>
  <si>
    <t>TOTAL = (A x C) x B</t>
  </si>
  <si>
    <t>D.M.T. jazida</t>
  </si>
  <si>
    <t>Conforme item G.3.3</t>
  </si>
  <si>
    <t>____________________________________________________________________</t>
  </si>
  <si>
    <r>
      <rPr>
        <b/>
        <sz val="10"/>
        <rFont val="Arial"/>
        <family val="2"/>
      </rPr>
      <t xml:space="preserve">LEONARDO MARTINS DE CASTRO TEIXEIRA </t>
    </r>
    <r>
      <rPr>
        <sz val="10"/>
        <rFont val="Arial"/>
        <family val="1"/>
      </rPr>
      <t xml:space="preserve">
CREA 7455/D-GO                                                                                                                                                                                                                                                                                                             SECRETÁRIO MUNICIPAL DE OBRAS</t>
    </r>
  </si>
  <si>
    <t>LEONARDO MARTINS DE CASTRO TEIXEIRA</t>
  </si>
  <si>
    <r>
      <rPr>
        <b/>
        <sz val="10"/>
        <rFont val="Arial"/>
        <family val="2"/>
      </rPr>
      <t xml:space="preserve"> </t>
    </r>
    <r>
      <rPr>
        <sz val="10"/>
        <rFont val="Arial"/>
        <family val="1"/>
      </rPr>
      <t xml:space="preserve">
                                                                                                                                                                                                                         </t>
    </r>
  </si>
  <si>
    <t xml:space="preserve">SECRETARIA DE OBRAS PÚBLICAS  </t>
  </si>
  <si>
    <t>MUNICÍPIO DE CATALÃO-GO</t>
  </si>
  <si>
    <t xml:space="preserve">GOINFRA T249 -  04/2024 </t>
  </si>
  <si>
    <t>SINAPI - 08/2024 -  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</si>
</sst>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R$&quot;\ * #,##0.00_-;\-&quot;R$&quot;\ * #,##0.00_-;_-&quot;R$&quot;\ * &quot;-&quot;??_-;_-@_-"/>
    <numFmt numFmtId="164" formatCode="#,##0.00\ %"/>
    <numFmt numFmtId="165" formatCode="0000"/>
    <numFmt numFmtId="166" formatCode="#0.00"/>
    <numFmt numFmtId="167" formatCode="##0.00"/>
    <numFmt numFmtId="168" formatCode="##,##0.00"/>
    <numFmt numFmtId="169" formatCode="00000"/>
    <numFmt numFmtId="170" formatCode="00"/>
    <numFmt numFmtId="171" formatCode="000"/>
    <numFmt numFmtId="173" formatCode="#,##0.0000"/>
    <numFmt numFmtId="174" formatCode="_(* #,##0.00_);_(* \(#,##0.00\);_(* &quot;-&quot;??_);_(@_)"/>
    <numFmt numFmtId="175" formatCode="#,##0.000"/>
  </numFmts>
  <fonts count="50" x14ac:knownFonts="1">
    <font>
      <sz val="11"/>
      <name val="Arial"/>
      <family val="1"/>
    </font>
    <font>
      <sz val="11"/>
      <color theme="1"/>
      <name val="Calibri"/>
      <family val="2"/>
      <scheme val="minor"/>
    </font>
    <font>
      <sz val="11"/>
      <color theme="1"/>
      <name val="Calibri"/>
      <family val="2"/>
      <scheme val="minor"/>
    </font>
    <font>
      <b/>
      <sz val="11"/>
      <name val="Arial"/>
      <family val="1"/>
    </font>
    <font>
      <b/>
      <sz val="10"/>
      <color rgb="FF000000"/>
      <name val="Arial"/>
      <family val="1"/>
    </font>
    <font>
      <sz val="10"/>
      <color rgb="FF000000"/>
      <name val="Arial"/>
      <family val="1"/>
    </font>
    <font>
      <b/>
      <sz val="10"/>
      <name val="Arial"/>
      <family val="1"/>
    </font>
    <font>
      <sz val="10"/>
      <name val="Arial"/>
      <family val="1"/>
    </font>
    <font>
      <b/>
      <sz val="12"/>
      <name val="Arial"/>
      <family val="1"/>
    </font>
    <font>
      <b/>
      <sz val="9"/>
      <color rgb="FF000000"/>
      <name val="Arial"/>
      <family val="2"/>
    </font>
    <font>
      <b/>
      <sz val="9"/>
      <color rgb="FFFF0000"/>
      <name val="Arial"/>
      <family val="2"/>
    </font>
    <font>
      <b/>
      <sz val="9"/>
      <name val="Arial"/>
      <family val="1"/>
    </font>
    <font>
      <sz val="8"/>
      <color rgb="FF010000"/>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sz val="10"/>
      <name val="Arial"/>
      <family val="2"/>
    </font>
    <font>
      <sz val="10"/>
      <name val="Courier New"/>
      <family val="3"/>
    </font>
    <font>
      <sz val="10"/>
      <name val="Arial"/>
      <family val="2"/>
    </font>
    <font>
      <sz val="8"/>
      <name val="Arial"/>
      <family val="1"/>
    </font>
    <font>
      <b/>
      <sz val="9"/>
      <name val="Arial"/>
      <family val="2"/>
    </font>
    <font>
      <sz val="11"/>
      <name val="Arial"/>
      <family val="2"/>
    </font>
    <font>
      <b/>
      <sz val="10"/>
      <name val="Arial"/>
      <family val="2"/>
    </font>
    <font>
      <b/>
      <sz val="11"/>
      <name val="Arial"/>
      <family val="2"/>
    </font>
    <font>
      <b/>
      <sz val="11"/>
      <color theme="1"/>
      <name val="Arial"/>
      <family val="2"/>
    </font>
    <font>
      <b/>
      <sz val="16"/>
      <name val="Arial"/>
      <family val="1"/>
    </font>
    <font>
      <sz val="16"/>
      <name val="Arial"/>
      <family val="1"/>
    </font>
    <font>
      <sz val="18"/>
      <name val="Arial"/>
      <family val="1"/>
    </font>
    <font>
      <b/>
      <sz val="10"/>
      <color rgb="FF000000"/>
      <name val="Arial"/>
      <family val="2"/>
    </font>
    <font>
      <sz val="10"/>
      <color rgb="FF000000"/>
      <name val="Arial"/>
      <family val="2"/>
    </font>
    <font>
      <b/>
      <sz val="11"/>
      <color rgb="FF444444"/>
      <name val="Arial"/>
      <family val="2"/>
    </font>
    <font>
      <sz val="11"/>
      <color rgb="FF000000"/>
      <name val="Arial"/>
      <family val="1"/>
    </font>
    <font>
      <b/>
      <sz val="12"/>
      <color rgb="FF000000"/>
      <name val="Arial"/>
      <family val="2"/>
    </font>
    <font>
      <sz val="12"/>
      <color rgb="FF000000"/>
      <name val="Arial"/>
      <family val="2"/>
    </font>
    <font>
      <b/>
      <sz val="14"/>
      <color rgb="FF000000"/>
      <name val="Arial"/>
      <family val="2"/>
    </font>
    <font>
      <b/>
      <sz val="10"/>
      <color theme="0"/>
      <name val="Arial"/>
      <family val="1"/>
    </font>
    <font>
      <sz val="10"/>
      <color theme="1"/>
      <name val="Arial Narrow"/>
      <family val="2"/>
    </font>
    <font>
      <b/>
      <sz val="10"/>
      <color theme="1"/>
      <name val="Arial Narrow"/>
      <family val="2"/>
    </font>
    <font>
      <sz val="11"/>
      <color theme="1"/>
      <name val="Arial Narrow"/>
      <family val="2"/>
    </font>
    <font>
      <b/>
      <sz val="12"/>
      <color theme="1"/>
      <name val="Arial Narrow"/>
      <family val="2"/>
    </font>
    <font>
      <b/>
      <sz val="10"/>
      <name val="Arial Narrow"/>
      <family val="2"/>
    </font>
    <font>
      <sz val="10"/>
      <name val="Arial Narrow"/>
      <family val="2"/>
    </font>
    <font>
      <b/>
      <sz val="10"/>
      <color rgb="FFFF0000"/>
      <name val="Arial"/>
      <family val="2"/>
    </font>
    <font>
      <sz val="11"/>
      <name val="Arial"/>
      <family val="1"/>
    </font>
    <font>
      <b/>
      <sz val="8"/>
      <name val="Arial"/>
      <family val="1"/>
    </font>
    <font>
      <sz val="8"/>
      <name val="Arial"/>
      <family val="2"/>
    </font>
    <font>
      <sz val="9"/>
      <color theme="1"/>
      <name val="Arial Narrow"/>
      <family val="2"/>
    </font>
    <font>
      <b/>
      <sz val="10"/>
      <color rgb="FFFF0000"/>
      <name val="Arial Narrow"/>
      <family val="2"/>
    </font>
  </fonts>
  <fills count="16">
    <fill>
      <patternFill patternType="none"/>
    </fill>
    <fill>
      <patternFill patternType="gray125"/>
    </fill>
    <fill>
      <patternFill patternType="solid">
        <fgColor rgb="FFFFFFFF"/>
      </patternFill>
    </fill>
    <fill>
      <patternFill patternType="solid">
        <fgColor rgb="FFFFFFFF"/>
        <bgColor indexed="64"/>
      </patternFill>
    </fill>
    <fill>
      <patternFill patternType="solid">
        <fgColor rgb="FFE6E6E6"/>
        <bgColor indexed="64"/>
      </patternFill>
    </fill>
    <fill>
      <patternFill patternType="solid">
        <fgColor rgb="FF632523"/>
        <bgColor indexed="64"/>
      </patternFill>
    </fill>
    <fill>
      <patternFill patternType="solid">
        <fgColor rgb="FF367735"/>
        <bgColor indexed="64"/>
      </patternFill>
    </fill>
    <fill>
      <patternFill patternType="solid">
        <fgColor rgb="FFFFE79B"/>
        <bgColor indexed="64"/>
      </patternFill>
    </fill>
    <fill>
      <patternFill patternType="solid">
        <fgColor rgb="FFD5D5D5"/>
        <bgColor indexed="64"/>
      </patternFill>
    </fill>
    <fill>
      <patternFill patternType="solid">
        <fgColor theme="0" tint="-0.249977111117893"/>
        <bgColor indexed="64"/>
      </patternFill>
    </fill>
    <fill>
      <patternFill patternType="solid">
        <fgColor rgb="FFFFC30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s>
  <borders count="61">
    <border>
      <left/>
      <right/>
      <top/>
      <bottom/>
      <diagonal/>
    </border>
    <border>
      <left style="thin">
        <color rgb="FFCCCCCC"/>
      </left>
      <right style="thin">
        <color rgb="FFCCCCCC"/>
      </right>
      <top style="thin">
        <color rgb="FFCCCCCC"/>
      </top>
      <bottom style="thin">
        <color rgb="FFCCCCCC"/>
      </bottom>
      <diagonal/>
    </border>
    <border>
      <left style="thin">
        <color rgb="FFD0CECE"/>
      </left>
      <right/>
      <top style="thin">
        <color rgb="FFD0CECE"/>
      </top>
      <bottom/>
      <diagonal/>
    </border>
    <border>
      <left/>
      <right/>
      <top style="thin">
        <color rgb="FFD0CECE"/>
      </top>
      <bottom/>
      <diagonal/>
    </border>
    <border>
      <left/>
      <right style="thin">
        <color rgb="FFD0CECE"/>
      </right>
      <top style="thin">
        <color rgb="FFD0CECE"/>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top/>
      <bottom/>
      <diagonal/>
    </border>
    <border>
      <left/>
      <right style="thin">
        <color rgb="FFD0CECE"/>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top/>
      <bottom style="thin">
        <color rgb="FFD0CECE"/>
      </bottom>
      <diagonal/>
    </border>
    <border>
      <left/>
      <right/>
      <top/>
      <bottom style="thin">
        <color rgb="FFD0CECE"/>
      </bottom>
      <diagonal/>
    </border>
    <border>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000000"/>
      </bottom>
      <diagonal/>
    </border>
    <border>
      <left/>
      <right/>
      <top/>
      <bottom style="thin">
        <color rgb="FF010000"/>
      </bottom>
      <diagonal/>
    </border>
    <border>
      <left/>
      <right/>
      <top style="thin">
        <color rgb="FF010000"/>
      </top>
      <bottom/>
      <diagonal/>
    </border>
    <border>
      <left/>
      <right/>
      <top style="thin">
        <color rgb="FF010000"/>
      </top>
      <bottom style="thin">
        <color rgb="FF010000"/>
      </bottom>
      <diagonal/>
    </border>
    <border>
      <left style="thin">
        <color rgb="FFD0CECE"/>
      </left>
      <right/>
      <top/>
      <bottom style="thin">
        <color rgb="FFCCCCCC"/>
      </bottom>
      <diagonal/>
    </border>
    <border>
      <left/>
      <right/>
      <top/>
      <bottom style="thin">
        <color rgb="FFCCCCCC"/>
      </bottom>
      <diagonal/>
    </border>
    <border>
      <left/>
      <right style="thin">
        <color rgb="FFD0CECE"/>
      </right>
      <top/>
      <bottom style="thin">
        <color rgb="FFCCCCCC"/>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top/>
      <bottom style="thin">
        <color rgb="FFCCCCCC"/>
      </bottom>
      <diagonal/>
    </border>
    <border>
      <left/>
      <right style="thin">
        <color rgb="FFCCCCCC"/>
      </right>
      <top/>
      <bottom style="thin">
        <color rgb="FFCCCCCC"/>
      </bottom>
      <diagonal/>
    </border>
    <border>
      <left style="thin">
        <color rgb="FFCCCCCC"/>
      </left>
      <right/>
      <top/>
      <bottom/>
      <diagonal/>
    </border>
    <border>
      <left/>
      <right style="thin">
        <color rgb="FFCCCCCC"/>
      </right>
      <top/>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style="thin">
        <color rgb="FFD5D5D5"/>
      </left>
      <right style="thin">
        <color rgb="FFD5D5D5"/>
      </right>
      <top style="thin">
        <color rgb="FFD5D5D5"/>
      </top>
      <bottom style="thin">
        <color rgb="FFD5D5D5"/>
      </bottom>
      <diagonal/>
    </border>
    <border>
      <left style="thin">
        <color rgb="FFD5D5D5"/>
      </left>
      <right/>
      <top style="thin">
        <color rgb="FFD5D5D5"/>
      </top>
      <bottom/>
      <diagonal/>
    </border>
    <border>
      <left/>
      <right/>
      <top style="thin">
        <color rgb="FFD5D5D5"/>
      </top>
      <bottom/>
      <diagonal/>
    </border>
    <border>
      <left/>
      <right style="thin">
        <color rgb="FFD5D5D5"/>
      </right>
      <top style="thin">
        <color rgb="FFD5D5D5"/>
      </top>
      <bottom/>
      <diagonal/>
    </border>
    <border>
      <left style="thin">
        <color rgb="FFD5D5D5"/>
      </left>
      <right/>
      <top/>
      <bottom/>
      <diagonal/>
    </border>
    <border>
      <left/>
      <right style="thin">
        <color rgb="FFD5D5D5"/>
      </right>
      <top/>
      <bottom/>
      <diagonal/>
    </border>
    <border>
      <left style="thin">
        <color rgb="FFD5D5D5"/>
      </left>
      <right/>
      <top/>
      <bottom style="thin">
        <color rgb="FFD5D5D5"/>
      </bottom>
      <diagonal/>
    </border>
    <border>
      <left/>
      <right/>
      <top/>
      <bottom style="thin">
        <color rgb="FFD5D5D5"/>
      </bottom>
      <diagonal/>
    </border>
    <border>
      <left/>
      <right style="thin">
        <color rgb="FFD5D5D5"/>
      </right>
      <top/>
      <bottom style="thin">
        <color rgb="FFD5D5D5"/>
      </bottom>
      <diagonal/>
    </border>
    <border>
      <left/>
      <right style="thin">
        <color rgb="FFD5D5D5"/>
      </right>
      <top style="thin">
        <color rgb="FFD5D5D5"/>
      </top>
      <bottom style="thin">
        <color rgb="FFD5D5D5"/>
      </bottom>
      <diagonal/>
    </border>
    <border>
      <left/>
      <right/>
      <top style="thin">
        <color rgb="FFD5D5D5"/>
      </top>
      <bottom style="thin">
        <color auto="1"/>
      </bottom>
      <diagonal/>
    </border>
    <border>
      <left/>
      <right style="thin">
        <color rgb="FFD5D5D5"/>
      </right>
      <top style="thin">
        <color auto="1"/>
      </top>
      <bottom style="thin">
        <color auto="1"/>
      </bottom>
      <diagonal/>
    </border>
    <border>
      <left style="thin">
        <color rgb="FFD5D5D5"/>
      </left>
      <right/>
      <top style="thin">
        <color rgb="FFD5D5D5"/>
      </top>
      <bottom style="thin">
        <color rgb="FFD5D5D5"/>
      </bottom>
      <diagonal/>
    </border>
    <border>
      <left/>
      <right/>
      <top style="thin">
        <color rgb="FFD5D5D5"/>
      </top>
      <bottom style="thin">
        <color rgb="FFD5D5D5"/>
      </bottom>
      <diagonal/>
    </border>
    <border>
      <left/>
      <right/>
      <top style="thin">
        <color auto="1"/>
      </top>
      <bottom style="thin">
        <color rgb="FFD5D5D5"/>
      </bottom>
      <diagonal/>
    </border>
    <border>
      <left/>
      <right style="thin">
        <color rgb="FFD5D5D5"/>
      </right>
      <top/>
      <bottom style="thin">
        <color auto="1"/>
      </bottom>
      <diagonal/>
    </border>
    <border>
      <left/>
      <right style="thin">
        <color rgb="FFD5D5D5"/>
      </right>
      <top style="thin">
        <color auto="1"/>
      </top>
      <bottom style="thin">
        <color rgb="FFD5D5D5"/>
      </bottom>
      <diagonal/>
    </border>
    <border>
      <left style="thin">
        <color rgb="FFD5D5D5"/>
      </left>
      <right style="thin">
        <color rgb="FFD5D5D5"/>
      </right>
      <top/>
      <bottom/>
      <diagonal/>
    </border>
    <border>
      <left style="thin">
        <color rgb="FFD5D5D5"/>
      </left>
      <right style="thin">
        <color rgb="FFD5D5D5"/>
      </right>
      <top style="thin">
        <color rgb="FFD5D5D5"/>
      </top>
      <bottom/>
      <diagonal/>
    </border>
    <border>
      <left style="thin">
        <color rgb="FFD5D5D5"/>
      </left>
      <right style="thin">
        <color rgb="FFD5D5D5"/>
      </right>
      <top/>
      <bottom style="thin">
        <color rgb="FFD5D5D5"/>
      </bottom>
      <diagonal/>
    </border>
    <border>
      <left style="thin">
        <color rgb="FFD5D5D5"/>
      </left>
      <right style="thin">
        <color rgb="FFD5D5D5"/>
      </right>
      <top style="thin">
        <color rgb="FFD5D5D5"/>
      </top>
      <bottom style="thin">
        <color auto="1"/>
      </bottom>
      <diagonal/>
    </border>
    <border>
      <left style="thin">
        <color rgb="FFD5D5D5"/>
      </left>
      <right style="thin">
        <color rgb="FFD5D5D5"/>
      </right>
      <top style="thin">
        <color auto="1"/>
      </top>
      <bottom style="thin">
        <color auto="1"/>
      </bottom>
      <diagonal/>
    </border>
    <border>
      <left style="thin">
        <color rgb="FFD5D5D5"/>
      </left>
      <right style="thin">
        <color rgb="FFD5D5D5"/>
      </right>
      <top/>
      <bottom style="thin">
        <color auto="1"/>
      </bottom>
      <diagonal/>
    </border>
    <border>
      <left style="thin">
        <color rgb="FFD5D5D5"/>
      </left>
      <right style="thin">
        <color rgb="FFD5D5D5"/>
      </right>
      <top style="thin">
        <color auto="1"/>
      </top>
      <bottom style="thin">
        <color rgb="FFD5D5D5"/>
      </bottom>
      <diagonal/>
    </border>
  </borders>
  <cellStyleXfs count="8">
    <xf numFmtId="0" fontId="0" fillId="0" borderId="0"/>
    <xf numFmtId="0" fontId="2" fillId="0" borderId="0"/>
    <xf numFmtId="0" fontId="18" fillId="0" borderId="0"/>
    <xf numFmtId="174" fontId="18"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cellStyleXfs>
  <cellXfs count="398">
    <xf numFmtId="0" fontId="0" fillId="0" borderId="0" xfId="0"/>
    <xf numFmtId="0" fontId="3" fillId="2" borderId="1" xfId="0" applyFont="1" applyFill="1" applyBorder="1" applyAlignment="1">
      <alignment horizontal="right" vertical="top" wrapText="1"/>
    </xf>
    <xf numFmtId="0" fontId="6" fillId="2" borderId="0" xfId="0" applyFont="1" applyFill="1" applyAlignment="1">
      <alignment horizontal="center" vertical="top" wrapText="1"/>
    </xf>
    <xf numFmtId="0" fontId="5" fillId="3" borderId="1" xfId="0" applyFont="1" applyFill="1" applyBorder="1" applyAlignment="1">
      <alignment horizontal="right" vertical="top" wrapText="1"/>
    </xf>
    <xf numFmtId="0" fontId="0" fillId="3" borderId="0" xfId="0" applyFill="1"/>
    <xf numFmtId="4" fontId="5" fillId="3"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2" fillId="0" borderId="0" xfId="1"/>
    <xf numFmtId="0" fontId="12" fillId="0" borderId="0" xfId="1" applyFont="1" applyAlignment="1">
      <alignment vertical="top" wrapText="1"/>
    </xf>
    <xf numFmtId="0" fontId="12" fillId="0" borderId="21" xfId="1" applyFont="1" applyBorder="1" applyAlignment="1">
      <alignment vertical="top" wrapText="1"/>
    </xf>
    <xf numFmtId="0" fontId="14" fillId="4" borderId="23" xfId="1" applyFont="1" applyFill="1" applyBorder="1" applyAlignment="1">
      <alignment vertical="top" wrapText="1"/>
    </xf>
    <xf numFmtId="0" fontId="14" fillId="4" borderId="23" xfId="1" applyFont="1" applyFill="1" applyBorder="1" applyAlignment="1">
      <alignment horizontal="center" vertical="top" wrapText="1"/>
    </xf>
    <xf numFmtId="165" fontId="14" fillId="0" borderId="23" xfId="1" applyNumberFormat="1" applyFont="1" applyBorder="1" applyAlignment="1">
      <alignment vertical="top" wrapText="1"/>
    </xf>
    <xf numFmtId="0" fontId="14" fillId="0" borderId="23" xfId="1" applyFont="1" applyBorder="1" applyAlignment="1">
      <alignment vertical="top" wrapText="1"/>
    </xf>
    <xf numFmtId="0" fontId="14" fillId="0" borderId="23" xfId="1" applyFont="1" applyBorder="1" applyAlignment="1">
      <alignment horizontal="center" vertical="top" wrapText="1"/>
    </xf>
    <xf numFmtId="0" fontId="15" fillId="0" borderId="23" xfId="1" applyFont="1" applyBorder="1" applyAlignment="1">
      <alignment vertical="top" wrapText="1"/>
    </xf>
    <xf numFmtId="0" fontId="15" fillId="0" borderId="23" xfId="1" applyFont="1" applyBorder="1" applyAlignment="1">
      <alignment horizontal="center" vertical="top" wrapText="1"/>
    </xf>
    <xf numFmtId="2" fontId="15" fillId="0" borderId="23" xfId="1" applyNumberFormat="1" applyFont="1" applyBorder="1" applyAlignment="1">
      <alignment vertical="top" wrapText="1"/>
    </xf>
    <xf numFmtId="166" fontId="15" fillId="0" borderId="23" xfId="1" applyNumberFormat="1" applyFont="1" applyBorder="1" applyAlignment="1">
      <alignment vertical="top" wrapText="1"/>
    </xf>
    <xf numFmtId="167" fontId="15" fillId="0" borderId="23" xfId="1" applyNumberFormat="1" applyFont="1" applyBorder="1" applyAlignment="1">
      <alignment vertical="top" wrapText="1"/>
    </xf>
    <xf numFmtId="4" fontId="15" fillId="0" borderId="23" xfId="1" applyNumberFormat="1" applyFont="1" applyBorder="1" applyAlignment="1">
      <alignment vertical="top" wrapText="1"/>
    </xf>
    <xf numFmtId="168" fontId="15" fillId="0" borderId="23" xfId="1" applyNumberFormat="1" applyFont="1" applyBorder="1" applyAlignment="1">
      <alignment vertical="top" wrapText="1"/>
    </xf>
    <xf numFmtId="169" fontId="14" fillId="0" borderId="23" xfId="1" applyNumberFormat="1" applyFont="1" applyBorder="1" applyAlignment="1">
      <alignment vertical="top" wrapText="1"/>
    </xf>
    <xf numFmtId="170" fontId="14" fillId="0" borderId="23" xfId="1" applyNumberFormat="1" applyFont="1" applyBorder="1" applyAlignment="1">
      <alignment vertical="top" wrapText="1"/>
    </xf>
    <xf numFmtId="0" fontId="16" fillId="0" borderId="0" xfId="1" applyFont="1" applyAlignment="1">
      <alignment vertical="center" wrapText="1"/>
    </xf>
    <xf numFmtId="0" fontId="13" fillId="5" borderId="22" xfId="1" applyFont="1" applyFill="1" applyBorder="1" applyAlignment="1">
      <alignment vertical="top" wrapText="1"/>
    </xf>
    <xf numFmtId="0" fontId="13" fillId="5" borderId="0" xfId="1" applyFont="1" applyFill="1" applyAlignment="1">
      <alignment vertical="top" wrapText="1"/>
    </xf>
    <xf numFmtId="171" fontId="14" fillId="0" borderId="23" xfId="1" applyNumberFormat="1" applyFont="1" applyBorder="1" applyAlignment="1">
      <alignment vertical="top" wrapText="1"/>
    </xf>
    <xf numFmtId="0" fontId="17" fillId="0" borderId="0" xfId="1" applyFont="1" applyAlignment="1">
      <alignment vertical="center" wrapText="1"/>
    </xf>
    <xf numFmtId="0" fontId="13" fillId="6" borderId="22" xfId="1" applyFont="1" applyFill="1" applyBorder="1" applyAlignment="1">
      <alignment vertical="top" wrapText="1"/>
    </xf>
    <xf numFmtId="0" fontId="13" fillId="6" borderId="0" xfId="1" applyFont="1" applyFill="1" applyAlignment="1">
      <alignment vertical="top" wrapText="1"/>
    </xf>
    <xf numFmtId="0" fontId="15" fillId="0" borderId="0" xfId="1" applyFont="1" applyAlignment="1">
      <alignment vertical="top" wrapText="1"/>
    </xf>
    <xf numFmtId="0" fontId="15" fillId="0" borderId="0" xfId="1" applyFont="1" applyAlignment="1">
      <alignment horizontal="center" vertical="top" wrapText="1"/>
    </xf>
    <xf numFmtId="166" fontId="15" fillId="0" borderId="0" xfId="1" applyNumberFormat="1" applyFont="1" applyAlignment="1">
      <alignment vertical="top" wrapText="1"/>
    </xf>
    <xf numFmtId="0" fontId="19" fillId="0" borderId="0" xfId="2" applyFont="1" applyAlignment="1">
      <alignment horizontal="left"/>
    </xf>
    <xf numFmtId="0" fontId="19" fillId="0" borderId="0" xfId="2" applyFont="1" applyAlignment="1">
      <alignment horizontal="left" wrapText="1"/>
    </xf>
    <xf numFmtId="0" fontId="20" fillId="0" borderId="0" xfId="1" applyFont="1"/>
    <xf numFmtId="0" fontId="19" fillId="0" borderId="0" xfId="2" applyFont="1" applyAlignment="1">
      <alignment horizontal="right"/>
    </xf>
    <xf numFmtId="0" fontId="4" fillId="7" borderId="1" xfId="0" applyFont="1" applyFill="1" applyBorder="1" applyAlignment="1">
      <alignment horizontal="left" vertical="center" wrapText="1"/>
    </xf>
    <xf numFmtId="4" fontId="4" fillId="7" borderId="1" xfId="0" applyNumberFormat="1" applyFont="1" applyFill="1" applyBorder="1" applyAlignment="1">
      <alignment horizontal="right" vertical="center" wrapText="1"/>
    </xf>
    <xf numFmtId="164" fontId="4" fillId="7" borderId="1" xfId="0" applyNumberFormat="1" applyFont="1" applyFill="1" applyBorder="1" applyAlignment="1">
      <alignment horizontal="right" vertical="center" wrapText="1"/>
    </xf>
    <xf numFmtId="0" fontId="0" fillId="0" borderId="0" xfId="0" applyAlignment="1">
      <alignment vertical="center"/>
    </xf>
    <xf numFmtId="0" fontId="3"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right" vertical="center" wrapText="1"/>
    </xf>
    <xf numFmtId="0" fontId="3" fillId="0" borderId="10" xfId="0" applyFont="1" applyBorder="1" applyAlignment="1">
      <alignment vertical="center"/>
    </xf>
    <xf numFmtId="0" fontId="7" fillId="2" borderId="0" xfId="0" applyFont="1" applyFill="1" applyAlignment="1">
      <alignment horizontal="left" vertical="center" wrapText="1"/>
    </xf>
    <xf numFmtId="0" fontId="6" fillId="2" borderId="20" xfId="0" applyFont="1" applyFill="1" applyBorder="1" applyAlignment="1">
      <alignment horizontal="center" vertical="center" wrapText="1"/>
    </xf>
    <xf numFmtId="0" fontId="7" fillId="0" borderId="0" xfId="0" applyFont="1" applyAlignment="1">
      <alignment vertical="center"/>
    </xf>
    <xf numFmtId="0" fontId="6" fillId="2" borderId="10" xfId="0" applyFont="1" applyFill="1" applyBorder="1" applyAlignment="1">
      <alignment horizontal="left" vertical="center" wrapText="1"/>
    </xf>
    <xf numFmtId="0" fontId="6" fillId="2" borderId="0" xfId="0" applyFont="1" applyFill="1" applyAlignment="1">
      <alignment horizontal="right" vertical="center" wrapText="1"/>
    </xf>
    <xf numFmtId="4" fontId="6" fillId="2" borderId="20" xfId="0" applyNumberFormat="1" applyFont="1" applyFill="1" applyBorder="1" applyAlignment="1">
      <alignment horizontal="center" vertical="center" wrapText="1"/>
    </xf>
    <xf numFmtId="0" fontId="0" fillId="0" borderId="0" xfId="0" quotePrefix="1" applyAlignment="1">
      <alignment vertical="center"/>
    </xf>
    <xf numFmtId="0" fontId="3" fillId="2" borderId="10" xfId="0" applyFont="1" applyFill="1" applyBorder="1" applyAlignment="1">
      <alignment horizontal="left" vertical="center" wrapText="1"/>
    </xf>
    <xf numFmtId="4" fontId="5" fillId="3" borderId="1" xfId="0" applyNumberFormat="1" applyFont="1" applyFill="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4" fontId="30" fillId="8" borderId="18" xfId="0" applyNumberFormat="1" applyFont="1" applyFill="1" applyBorder="1" applyAlignment="1">
      <alignment horizontal="center" vertical="center" wrapText="1"/>
    </xf>
    <xf numFmtId="0" fontId="25" fillId="3" borderId="0" xfId="0" applyFont="1" applyFill="1"/>
    <xf numFmtId="0" fontId="30" fillId="3" borderId="1" xfId="0" applyFont="1" applyFill="1" applyBorder="1" applyAlignment="1">
      <alignment horizontal="center" vertical="center" wrapText="1"/>
    </xf>
    <xf numFmtId="0" fontId="30" fillId="3" borderId="1" xfId="0" applyFont="1" applyFill="1" applyBorder="1" applyAlignment="1">
      <alignment horizontal="right" vertical="top" wrapText="1"/>
    </xf>
    <xf numFmtId="4" fontId="30" fillId="3" borderId="18"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right" vertical="top" wrapText="1"/>
    </xf>
    <xf numFmtId="0" fontId="18" fillId="2" borderId="1" xfId="0" applyFont="1" applyFill="1" applyBorder="1" applyAlignment="1">
      <alignment horizontal="center" vertical="center" wrapText="1"/>
    </xf>
    <xf numFmtId="0" fontId="18" fillId="3" borderId="0" xfId="0" applyFont="1" applyFill="1"/>
    <xf numFmtId="4" fontId="31" fillId="3" borderId="18"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0" fillId="0" borderId="0" xfId="0" applyNumberFormat="1" applyAlignment="1">
      <alignment horizontal="center" vertical="center"/>
    </xf>
    <xf numFmtId="173" fontId="31" fillId="3" borderId="18" xfId="0" applyNumberFormat="1" applyFont="1" applyFill="1" applyBorder="1" applyAlignment="1">
      <alignment horizontal="center" vertical="center" wrapText="1"/>
    </xf>
    <xf numFmtId="173" fontId="30" fillId="8" borderId="18" xfId="0" applyNumberFormat="1" applyFont="1" applyFill="1" applyBorder="1" applyAlignment="1">
      <alignment horizontal="center" vertical="center" wrapText="1"/>
    </xf>
    <xf numFmtId="0" fontId="3" fillId="0" borderId="11" xfId="0" applyFont="1" applyBorder="1" applyAlignment="1">
      <alignment vertical="center"/>
    </xf>
    <xf numFmtId="0" fontId="30" fillId="3" borderId="17" xfId="0"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 fontId="5" fillId="9" borderId="1" xfId="0" applyNumberFormat="1" applyFont="1" applyFill="1" applyBorder="1" applyAlignment="1">
      <alignment horizontal="right" vertical="center" wrapText="1"/>
    </xf>
    <xf numFmtId="164" fontId="5" fillId="9" borderId="1" xfId="0" applyNumberFormat="1" applyFont="1" applyFill="1" applyBorder="1" applyAlignment="1">
      <alignment horizontal="right" vertical="center" wrapText="1"/>
    </xf>
    <xf numFmtId="0" fontId="32" fillId="3" borderId="10" xfId="0" applyFont="1" applyFill="1" applyBorder="1" applyAlignment="1">
      <alignment horizontal="center" vertical="center" wrapText="1"/>
    </xf>
    <xf numFmtId="0" fontId="30" fillId="3" borderId="18" xfId="0" applyFont="1" applyFill="1" applyBorder="1" applyAlignment="1">
      <alignment vertical="center" wrapText="1"/>
    </xf>
    <xf numFmtId="10" fontId="35" fillId="3" borderId="1" xfId="0" applyNumberFormat="1" applyFont="1" applyFill="1" applyBorder="1" applyAlignment="1">
      <alignment horizontal="center" vertical="center" wrapText="1"/>
    </xf>
    <xf numFmtId="10" fontId="36" fillId="3" borderId="1" xfId="0" applyNumberFormat="1" applyFont="1" applyFill="1" applyBorder="1" applyAlignment="1">
      <alignment horizontal="center" vertical="center" wrapText="1"/>
    </xf>
    <xf numFmtId="0" fontId="40" fillId="0" borderId="0" xfId="4" applyFont="1"/>
    <xf numFmtId="0" fontId="38" fillId="0" borderId="0" xfId="4" applyFont="1"/>
    <xf numFmtId="10" fontId="40" fillId="0" borderId="0" xfId="4" applyNumberFormat="1" applyFont="1"/>
    <xf numFmtId="10" fontId="40" fillId="0" borderId="0" xfId="5" applyNumberFormat="1" applyFont="1"/>
    <xf numFmtId="44" fontId="40" fillId="0" borderId="0" xfId="4" applyNumberFormat="1" applyFont="1"/>
    <xf numFmtId="0" fontId="38" fillId="0" borderId="0" xfId="4" applyFont="1" applyAlignment="1">
      <alignment wrapText="1"/>
    </xf>
    <xf numFmtId="0" fontId="38" fillId="0" borderId="0" xfId="4" applyFont="1" applyAlignment="1">
      <alignment horizontal="center" vertical="center"/>
    </xf>
    <xf numFmtId="4" fontId="38" fillId="0" borderId="0" xfId="4" applyNumberFormat="1" applyFont="1" applyAlignment="1">
      <alignment horizontal="center" vertical="center"/>
    </xf>
    <xf numFmtId="0" fontId="39" fillId="0" borderId="0" xfId="4" applyFont="1" applyAlignment="1">
      <alignment horizontal="center"/>
    </xf>
    <xf numFmtId="0" fontId="39" fillId="0" borderId="0" xfId="4" applyFont="1" applyAlignment="1">
      <alignment horizontal="center" vertical="center"/>
    </xf>
    <xf numFmtId="0" fontId="38" fillId="0" borderId="0" xfId="4" applyFont="1" applyAlignment="1">
      <alignment horizontal="center"/>
    </xf>
    <xf numFmtId="0" fontId="25" fillId="0" borderId="11" xfId="0" applyFont="1" applyBorder="1" applyAlignment="1">
      <alignment vertical="center" wrapText="1"/>
    </xf>
    <xf numFmtId="175" fontId="31" fillId="3" borderId="18" xfId="0" applyNumberFormat="1" applyFont="1" applyFill="1" applyBorder="1" applyAlignment="1">
      <alignment horizontal="center" vertical="center" wrapText="1"/>
    </xf>
    <xf numFmtId="0" fontId="32" fillId="3" borderId="10" xfId="0" applyFont="1" applyFill="1" applyBorder="1" applyAlignment="1">
      <alignment horizontal="left" vertical="center" wrapText="1"/>
    </xf>
    <xf numFmtId="0" fontId="23" fillId="3" borderId="0" xfId="0" applyFont="1" applyFill="1"/>
    <xf numFmtId="0" fontId="5"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6" fillId="2" borderId="0" xfId="0" applyFont="1" applyFill="1" applyAlignment="1">
      <alignment horizontal="right" vertical="top" wrapText="1"/>
    </xf>
    <xf numFmtId="0" fontId="6" fillId="2" borderId="0" xfId="0" applyFont="1" applyFill="1" applyAlignment="1">
      <alignment horizontal="center" vertical="center" wrapText="1"/>
    </xf>
    <xf numFmtId="4" fontId="6" fillId="2" borderId="0" xfId="0" applyNumberFormat="1" applyFont="1" applyFill="1" applyAlignment="1">
      <alignment horizontal="right" vertical="center" wrapText="1"/>
    </xf>
    <xf numFmtId="0" fontId="6" fillId="2" borderId="0" xfId="0" applyFont="1" applyFill="1" applyAlignment="1">
      <alignment horizontal="right" vertical="center" wrapText="1"/>
    </xf>
    <xf numFmtId="0" fontId="0" fillId="0" borderId="0" xfId="0"/>
    <xf numFmtId="0" fontId="0" fillId="0" borderId="0" xfId="0" applyAlignment="1">
      <alignment vertical="center"/>
    </xf>
    <xf numFmtId="0" fontId="23" fillId="0" borderId="0" xfId="0" applyFont="1"/>
    <xf numFmtId="14" fontId="26" fillId="0" borderId="5" xfId="0" applyNumberFormat="1" applyFont="1" applyFill="1" applyBorder="1" applyAlignment="1">
      <alignment horizontal="left" vertical="center"/>
    </xf>
    <xf numFmtId="0" fontId="25" fillId="0" borderId="11" xfId="0" applyFont="1" applyFill="1" applyBorder="1" applyAlignment="1">
      <alignment vertical="center" wrapText="1"/>
    </xf>
    <xf numFmtId="0" fontId="3" fillId="0" borderId="11" xfId="0" applyFont="1" applyFill="1" applyBorder="1" applyAlignment="1">
      <alignment vertical="center"/>
    </xf>
    <xf numFmtId="44" fontId="0" fillId="3" borderId="0" xfId="7" applyFont="1" applyFill="1"/>
    <xf numFmtId="44" fontId="0" fillId="3" borderId="0" xfId="0" applyNumberFormat="1" applyFill="1"/>
    <xf numFmtId="0" fontId="5" fillId="0" borderId="1" xfId="0" applyFont="1" applyFill="1" applyBorder="1" applyAlignment="1">
      <alignment horizontal="center" vertical="center" wrapText="1"/>
    </xf>
    <xf numFmtId="0" fontId="38" fillId="0" borderId="38" xfId="4" applyFont="1" applyBorder="1"/>
    <xf numFmtId="0" fontId="38" fillId="0" borderId="41" xfId="4" applyFont="1" applyBorder="1"/>
    <xf numFmtId="0" fontId="38" fillId="0" borderId="0" xfId="4" applyFont="1" applyBorder="1"/>
    <xf numFmtId="0" fontId="38" fillId="0" borderId="42" xfId="4" applyFont="1" applyBorder="1"/>
    <xf numFmtId="0" fontId="38" fillId="0" borderId="43" xfId="4" applyFont="1" applyBorder="1"/>
    <xf numFmtId="0" fontId="38" fillId="0" borderId="40" xfId="4" applyFont="1" applyBorder="1"/>
    <xf numFmtId="0" fontId="38" fillId="0" borderId="45" xfId="4" applyFont="1" applyBorder="1"/>
    <xf numFmtId="0" fontId="40" fillId="0" borderId="0" xfId="4" applyFont="1" applyBorder="1"/>
    <xf numFmtId="0" fontId="38" fillId="0" borderId="0" xfId="4" applyFont="1" applyBorder="1" applyAlignment="1">
      <alignment horizontal="center"/>
    </xf>
    <xf numFmtId="0" fontId="38" fillId="0" borderId="0" xfId="4" applyFont="1" applyBorder="1" applyAlignment="1">
      <alignment wrapText="1"/>
    </xf>
    <xf numFmtId="0" fontId="38" fillId="0" borderId="0" xfId="4" applyFont="1" applyBorder="1" applyAlignment="1">
      <alignment horizontal="center" vertical="center"/>
    </xf>
    <xf numFmtId="4" fontId="38" fillId="0" borderId="0" xfId="4" applyNumberFormat="1" applyFont="1" applyBorder="1" applyAlignment="1">
      <alignment horizontal="center" vertical="center"/>
    </xf>
    <xf numFmtId="2" fontId="38" fillId="0" borderId="0" xfId="4" applyNumberFormat="1" applyFont="1" applyBorder="1" applyAlignment="1">
      <alignment horizontal="center"/>
    </xf>
    <xf numFmtId="0" fontId="38" fillId="0" borderId="41" xfId="4" applyFont="1" applyBorder="1" applyAlignment="1">
      <alignment horizontal="center" vertical="center"/>
    </xf>
    <xf numFmtId="44" fontId="38" fillId="0" borderId="46" xfId="4" applyNumberFormat="1" applyFont="1" applyBorder="1"/>
    <xf numFmtId="44" fontId="38" fillId="0" borderId="42" xfId="4" applyNumberFormat="1" applyFont="1" applyBorder="1"/>
    <xf numFmtId="10" fontId="38" fillId="0" borderId="46" xfId="4" applyNumberFormat="1" applyFont="1" applyBorder="1" applyAlignment="1">
      <alignment horizontal="center"/>
    </xf>
    <xf numFmtId="44" fontId="38" fillId="0" borderId="37" xfId="4" applyNumberFormat="1" applyFont="1" applyBorder="1"/>
    <xf numFmtId="10" fontId="38" fillId="0" borderId="37" xfId="4" applyNumberFormat="1" applyFont="1" applyBorder="1" applyAlignment="1">
      <alignment horizontal="center"/>
    </xf>
    <xf numFmtId="0" fontId="39" fillId="0" borderId="43" xfId="4" applyFont="1" applyBorder="1" applyAlignment="1">
      <alignment horizontal="center" vertical="center"/>
    </xf>
    <xf numFmtId="44" fontId="38" fillId="0" borderId="55" xfId="5" applyNumberFormat="1" applyFont="1" applyBorder="1" applyAlignment="1">
      <alignment horizontal="center"/>
    </xf>
    <xf numFmtId="44" fontId="38" fillId="0" borderId="54" xfId="6" applyFont="1" applyFill="1" applyBorder="1"/>
    <xf numFmtId="44" fontId="39" fillId="0" borderId="56" xfId="6" applyFont="1" applyBorder="1"/>
    <xf numFmtId="0" fontId="39" fillId="13" borderId="45" xfId="4" applyFont="1" applyFill="1" applyBorder="1" applyAlignment="1">
      <alignment horizontal="center"/>
    </xf>
    <xf numFmtId="10" fontId="43" fillId="0" borderId="42" xfId="5" applyNumberFormat="1" applyFont="1" applyBorder="1" applyAlignment="1">
      <alignment horizontal="center"/>
    </xf>
    <xf numFmtId="0" fontId="43" fillId="7" borderId="42" xfId="4" applyFont="1" applyFill="1" applyBorder="1"/>
    <xf numFmtId="44" fontId="43" fillId="0" borderId="45" xfId="6" applyFont="1" applyFill="1" applyBorder="1"/>
    <xf numFmtId="0" fontId="43" fillId="14" borderId="42" xfId="4" applyFont="1" applyFill="1" applyBorder="1"/>
    <xf numFmtId="0" fontId="39" fillId="13" borderId="46" xfId="4" applyFont="1" applyFill="1" applyBorder="1" applyAlignment="1">
      <alignment horizontal="center"/>
    </xf>
    <xf numFmtId="0" fontId="43" fillId="15" borderId="42" xfId="4" applyFont="1" applyFill="1" applyBorder="1"/>
    <xf numFmtId="44" fontId="38" fillId="0" borderId="40" xfId="5" applyNumberFormat="1" applyFont="1" applyBorder="1" applyAlignment="1">
      <alignment horizontal="center"/>
    </xf>
    <xf numFmtId="44" fontId="38" fillId="0" borderId="42" xfId="6" applyFont="1" applyBorder="1"/>
    <xf numFmtId="44" fontId="38" fillId="0" borderId="42" xfId="5" applyNumberFormat="1" applyFont="1" applyBorder="1" applyAlignment="1">
      <alignment horizontal="center"/>
    </xf>
    <xf numFmtId="10" fontId="43" fillId="0" borderId="42" xfId="5" applyNumberFormat="1" applyFont="1" applyFill="1" applyBorder="1" applyAlignment="1">
      <alignment horizontal="center" vertical="center"/>
    </xf>
    <xf numFmtId="10" fontId="43" fillId="0" borderId="42" xfId="5" applyNumberFormat="1" applyFont="1" applyFill="1" applyBorder="1" applyAlignment="1">
      <alignment horizontal="center"/>
    </xf>
    <xf numFmtId="44" fontId="43" fillId="0" borderId="42" xfId="6" applyFont="1" applyFill="1" applyBorder="1"/>
    <xf numFmtId="10" fontId="43" fillId="0" borderId="40" xfId="5" applyNumberFormat="1" applyFont="1" applyFill="1" applyBorder="1" applyAlignment="1">
      <alignment horizontal="center" vertical="center"/>
    </xf>
    <xf numFmtId="0" fontId="38" fillId="0" borderId="54" xfId="4" applyFont="1" applyBorder="1"/>
    <xf numFmtId="44" fontId="38" fillId="0" borderId="54" xfId="5" applyNumberFormat="1" applyFont="1" applyBorder="1" applyAlignment="1">
      <alignment horizontal="center"/>
    </xf>
    <xf numFmtId="44" fontId="39" fillId="0" borderId="54" xfId="6" applyFont="1" applyBorder="1"/>
    <xf numFmtId="10" fontId="43" fillId="0" borderId="39" xfId="5" applyNumberFormat="1" applyFont="1" applyBorder="1" applyAlignment="1">
      <alignment horizontal="center"/>
    </xf>
    <xf numFmtId="0" fontId="43" fillId="14" borderId="0" xfId="4" applyFont="1" applyFill="1" applyBorder="1"/>
    <xf numFmtId="44" fontId="43" fillId="0" borderId="44" xfId="6" applyFont="1" applyFill="1" applyBorder="1"/>
    <xf numFmtId="10" fontId="43" fillId="0" borderId="0" xfId="5" applyNumberFormat="1" applyFont="1" applyFill="1" applyBorder="1" applyAlignment="1">
      <alignment horizontal="center" vertical="center"/>
    </xf>
    <xf numFmtId="44" fontId="43" fillId="0" borderId="0" xfId="6" applyFont="1" applyFill="1" applyBorder="1"/>
    <xf numFmtId="10" fontId="43" fillId="0" borderId="0" xfId="5" applyNumberFormat="1" applyFont="1" applyBorder="1" applyAlignment="1">
      <alignment horizontal="center"/>
    </xf>
    <xf numFmtId="10" fontId="43" fillId="0" borderId="55" xfId="5" applyNumberFormat="1" applyFont="1" applyFill="1" applyBorder="1" applyAlignment="1">
      <alignment horizontal="center" vertical="center"/>
    </xf>
    <xf numFmtId="0" fontId="43" fillId="14" borderId="54" xfId="4" applyFont="1" applyFill="1" applyBorder="1"/>
    <xf numFmtId="44" fontId="43" fillId="0" borderId="56" xfId="6" applyFont="1" applyFill="1" applyBorder="1"/>
    <xf numFmtId="10" fontId="43" fillId="0" borderId="54" xfId="5" applyNumberFormat="1" applyFont="1" applyFill="1" applyBorder="1" applyAlignment="1">
      <alignment horizontal="center" vertical="center"/>
    </xf>
    <xf numFmtId="44" fontId="43" fillId="0" borderId="54" xfId="6" applyFont="1" applyFill="1" applyBorder="1"/>
    <xf numFmtId="10" fontId="43" fillId="0" borderId="55" xfId="5" applyNumberFormat="1" applyFont="1" applyBorder="1" applyAlignment="1">
      <alignment horizontal="center"/>
    </xf>
    <xf numFmtId="10" fontId="43" fillId="0" borderId="0" xfId="5" applyNumberFormat="1" applyFont="1" applyFill="1" applyBorder="1" applyAlignment="1">
      <alignment horizontal="center"/>
    </xf>
    <xf numFmtId="10" fontId="43" fillId="0" borderId="39" xfId="5" applyNumberFormat="1" applyFont="1" applyFill="1" applyBorder="1" applyAlignment="1">
      <alignment horizontal="center" vertical="center"/>
    </xf>
    <xf numFmtId="10" fontId="43" fillId="0" borderId="55" xfId="5" applyNumberFormat="1" applyFont="1" applyFill="1" applyBorder="1" applyAlignment="1">
      <alignment horizontal="center"/>
    </xf>
    <xf numFmtId="44" fontId="39" fillId="0" borderId="56" xfId="5" applyNumberFormat="1" applyFont="1" applyBorder="1" applyAlignment="1">
      <alignment horizontal="center"/>
    </xf>
    <xf numFmtId="10" fontId="43" fillId="0" borderId="40" xfId="5" applyNumberFormat="1" applyFont="1" applyFill="1" applyBorder="1" applyAlignment="1">
      <alignment horizontal="center"/>
    </xf>
    <xf numFmtId="10" fontId="43" fillId="0" borderId="39" xfId="5" applyNumberFormat="1" applyFont="1" applyFill="1" applyBorder="1" applyAlignment="1">
      <alignment horizontal="center"/>
    </xf>
    <xf numFmtId="44" fontId="38" fillId="0" borderId="38" xfId="5" applyNumberFormat="1" applyFont="1" applyBorder="1" applyAlignment="1">
      <alignment horizontal="center"/>
    </xf>
    <xf numFmtId="44" fontId="39" fillId="0" borderId="43" xfId="6" applyFont="1" applyBorder="1"/>
    <xf numFmtId="44" fontId="38" fillId="0" borderId="41" xfId="5" applyNumberFormat="1" applyFont="1" applyBorder="1" applyAlignment="1">
      <alignment horizontal="center"/>
    </xf>
    <xf numFmtId="44" fontId="39" fillId="0" borderId="41" xfId="6" applyFont="1" applyBorder="1"/>
    <xf numFmtId="10" fontId="43" fillId="0" borderId="54" xfId="5" applyNumberFormat="1" applyFont="1" applyBorder="1" applyAlignment="1">
      <alignment horizontal="center"/>
    </xf>
    <xf numFmtId="10" fontId="38" fillId="0" borderId="46" xfId="5" applyNumberFormat="1" applyFont="1" applyBorder="1" applyAlignment="1">
      <alignment horizontal="center"/>
    </xf>
    <xf numFmtId="44" fontId="39" fillId="0" borderId="43" xfId="5" applyNumberFormat="1" applyFont="1" applyBorder="1" applyAlignment="1">
      <alignment horizontal="center"/>
    </xf>
    <xf numFmtId="0" fontId="39" fillId="0" borderId="49" xfId="4" applyFont="1" applyBorder="1"/>
    <xf numFmtId="0" fontId="38" fillId="0" borderId="50" xfId="4" applyFont="1" applyBorder="1"/>
    <xf numFmtId="0" fontId="38" fillId="0" borderId="46" xfId="4" applyFont="1" applyBorder="1"/>
    <xf numFmtId="0" fontId="38" fillId="0" borderId="50" xfId="4" applyFont="1" applyBorder="1" applyAlignment="1">
      <alignment horizontal="left"/>
    </xf>
    <xf numFmtId="0" fontId="40" fillId="0" borderId="41" xfId="4" applyFont="1" applyBorder="1"/>
    <xf numFmtId="0" fontId="39" fillId="0" borderId="37" xfId="4" applyFont="1" applyBorder="1"/>
    <xf numFmtId="0" fontId="39" fillId="0" borderId="46" xfId="4" applyFont="1" applyBorder="1"/>
    <xf numFmtId="0" fontId="39" fillId="0" borderId="37" xfId="4" applyFont="1" applyBorder="1" applyAlignment="1">
      <alignment horizontal="center" vertical="center"/>
    </xf>
    <xf numFmtId="0" fontId="48" fillId="0" borderId="37" xfId="4" applyFont="1" applyBorder="1"/>
    <xf numFmtId="44" fontId="38" fillId="0" borderId="39" xfId="5" applyNumberFormat="1" applyFont="1" applyBorder="1" applyAlignment="1">
      <alignment horizontal="center"/>
    </xf>
    <xf numFmtId="0" fontId="39" fillId="0" borderId="39" xfId="4" applyFont="1" applyBorder="1" applyAlignment="1">
      <alignment vertical="center"/>
    </xf>
    <xf numFmtId="0" fontId="39" fillId="0" borderId="39" xfId="4" applyFont="1" applyBorder="1" applyAlignment="1">
      <alignment vertical="center" wrapText="1"/>
    </xf>
    <xf numFmtId="0" fontId="43" fillId="0" borderId="42" xfId="4" applyFont="1" applyFill="1" applyBorder="1"/>
    <xf numFmtId="0" fontId="27" fillId="2" borderId="32" xfId="0" applyFont="1" applyFill="1" applyBorder="1" applyAlignment="1">
      <alignment vertical="center" wrapText="1"/>
    </xf>
    <xf numFmtId="0" fontId="27" fillId="2" borderId="0" xfId="0" applyFont="1" applyFill="1" applyBorder="1" applyAlignment="1">
      <alignment vertical="center" wrapText="1"/>
    </xf>
    <xf numFmtId="0" fontId="27" fillId="2" borderId="28" xfId="0" applyFont="1" applyFill="1" applyBorder="1" applyAlignment="1">
      <alignment vertical="center" wrapText="1"/>
    </xf>
    <xf numFmtId="0" fontId="27" fillId="2" borderId="29" xfId="0" applyFont="1" applyFill="1" applyBorder="1" applyAlignment="1">
      <alignment vertical="center" wrapText="1"/>
    </xf>
    <xf numFmtId="0" fontId="6" fillId="2" borderId="0" xfId="0" applyFont="1" applyFill="1" applyAlignment="1">
      <alignment horizontal="center" vertical="center" wrapText="1"/>
    </xf>
    <xf numFmtId="0" fontId="18" fillId="2" borderId="0" xfId="0" applyFont="1" applyFill="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6" fillId="2" borderId="0" xfId="0" applyFont="1" applyFill="1" applyAlignment="1">
      <alignment horizontal="right" vertical="top" wrapText="1"/>
    </xf>
    <xf numFmtId="4" fontId="6" fillId="2" borderId="0" xfId="0" applyNumberFormat="1" applyFont="1" applyFill="1" applyAlignment="1">
      <alignment horizontal="right" vertical="center" wrapText="1"/>
    </xf>
    <xf numFmtId="0" fontId="6" fillId="2" borderId="0" xfId="0" applyFont="1" applyFill="1" applyAlignment="1">
      <alignment horizontal="right" vertical="center" wrapText="1"/>
    </xf>
    <xf numFmtId="0" fontId="5" fillId="3"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4" fontId="5" fillId="3" borderId="17" xfId="0" applyNumberFormat="1"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0" fontId="4" fillId="9" borderId="17" xfId="0" applyFont="1" applyFill="1" applyBorder="1" applyAlignment="1">
      <alignment horizontal="right" vertical="center" wrapText="1"/>
    </xf>
    <xf numFmtId="0" fontId="4" fillId="9" borderId="18" xfId="0" applyFont="1" applyFill="1" applyBorder="1" applyAlignment="1">
      <alignment horizontal="right" vertical="center" wrapText="1"/>
    </xf>
    <xf numFmtId="0" fontId="4" fillId="9" borderId="19" xfId="0" applyFont="1" applyFill="1" applyBorder="1" applyAlignment="1">
      <alignment horizontal="right" vertical="center" wrapText="1"/>
    </xf>
    <xf numFmtId="0" fontId="5" fillId="3" borderId="18" xfId="0" applyFont="1" applyFill="1" applyBorder="1" applyAlignment="1">
      <alignment horizontal="center" vertical="center" wrapText="1"/>
    </xf>
    <xf numFmtId="4" fontId="5" fillId="9" borderId="17" xfId="0" applyNumberFormat="1" applyFont="1" applyFill="1" applyBorder="1" applyAlignment="1">
      <alignment horizontal="center" vertical="center" wrapText="1"/>
    </xf>
    <xf numFmtId="4" fontId="5" fillId="9" borderId="19"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0"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10" fontId="26" fillId="3" borderId="11" xfId="0" applyNumberFormat="1" applyFont="1" applyFill="1" applyBorder="1" applyAlignment="1">
      <alignment horizontal="center" vertical="center"/>
    </xf>
    <xf numFmtId="10" fontId="26" fillId="3" borderId="12" xfId="0" applyNumberFormat="1" applyFont="1" applyFill="1" applyBorder="1" applyAlignment="1">
      <alignment horizontal="center" vertical="center"/>
    </xf>
    <xf numFmtId="10" fontId="26" fillId="3" borderId="16" xfId="0" applyNumberFormat="1" applyFont="1" applyFill="1" applyBorder="1" applyAlignment="1">
      <alignment horizontal="center" vertical="center"/>
    </xf>
    <xf numFmtId="14" fontId="26" fillId="0" borderId="5" xfId="0" applyNumberFormat="1" applyFont="1" applyBorder="1" applyAlignment="1">
      <alignment horizontal="left" vertical="center"/>
    </xf>
    <xf numFmtId="0" fontId="26" fillId="0" borderId="7" xfId="0" applyFont="1" applyBorder="1" applyAlignment="1">
      <alignment horizontal="left" vertical="center"/>
    </xf>
    <xf numFmtId="14" fontId="26" fillId="0" borderId="5" xfId="0" applyNumberFormat="1" applyFont="1" applyFill="1" applyBorder="1" applyAlignment="1">
      <alignment horizontal="left" vertical="center"/>
    </xf>
    <xf numFmtId="0" fontId="26" fillId="0" borderId="7" xfId="0" applyFont="1" applyFill="1" applyBorder="1" applyAlignment="1">
      <alignment horizontal="left" vertical="center"/>
    </xf>
    <xf numFmtId="0" fontId="18" fillId="2" borderId="0" xfId="0" applyFont="1" applyFill="1" applyAlignment="1">
      <alignment horizontal="center" vertical="top" wrapText="1"/>
    </xf>
    <xf numFmtId="0" fontId="7" fillId="2" borderId="0" xfId="0" applyFont="1" applyFill="1" applyAlignment="1">
      <alignment horizontal="center" vertical="top" wrapText="1"/>
    </xf>
    <xf numFmtId="0" fontId="0" fillId="0" borderId="0" xfId="0"/>
    <xf numFmtId="0" fontId="46" fillId="2" borderId="0" xfId="0" applyFont="1" applyFill="1" applyAlignment="1">
      <alignment horizontal="center" vertical="center" wrapText="1"/>
    </xf>
    <xf numFmtId="0" fontId="47" fillId="2"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30" fillId="3" borderId="17"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1" fillId="3" borderId="17"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19" xfId="0" applyFont="1" applyFill="1" applyBorder="1" applyAlignment="1">
      <alignment horizontal="left" vertical="center" wrapText="1"/>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30" fillId="8" borderId="17" xfId="0" applyFont="1" applyFill="1" applyBorder="1" applyAlignment="1">
      <alignment horizontal="right" vertical="center" wrapText="1"/>
    </xf>
    <xf numFmtId="0" fontId="30" fillId="8" borderId="18" xfId="0" applyFont="1" applyFill="1" applyBorder="1" applyAlignment="1">
      <alignment horizontal="right" vertical="center" wrapText="1"/>
    </xf>
    <xf numFmtId="0" fontId="44" fillId="3" borderId="17"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Alignment="1">
      <alignment vertical="center"/>
    </xf>
    <xf numFmtId="0" fontId="4" fillId="10" borderId="17"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4" fillId="3" borderId="17" xfId="0" applyFont="1" applyFill="1" applyBorder="1" applyAlignment="1">
      <alignment horizontal="left" vertical="center" wrapText="1"/>
    </xf>
    <xf numFmtId="0" fontId="44" fillId="3" borderId="18" xfId="0" applyFont="1" applyFill="1" applyBorder="1" applyAlignment="1">
      <alignment horizontal="left" vertical="center" wrapText="1"/>
    </xf>
    <xf numFmtId="0" fontId="44" fillId="3" borderId="19" xfId="0" applyFont="1" applyFill="1" applyBorder="1" applyAlignment="1">
      <alignment horizontal="left" vertical="center" wrapText="1"/>
    </xf>
    <xf numFmtId="0" fontId="33" fillId="3" borderId="18"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35" fillId="3" borderId="17" xfId="0" applyFont="1" applyFill="1" applyBorder="1" applyAlignment="1">
      <alignment horizontal="left" vertical="center" wrapText="1"/>
    </xf>
    <xf numFmtId="0" fontId="35" fillId="3" borderId="18" xfId="0" applyFont="1" applyFill="1" applyBorder="1" applyAlignment="1">
      <alignment horizontal="left" vertical="center" wrapText="1"/>
    </xf>
    <xf numFmtId="0" fontId="35" fillId="3" borderId="19" xfId="0" applyFont="1" applyFill="1" applyBorder="1" applyAlignment="1">
      <alignment horizontal="left" vertical="center" wrapText="1"/>
    </xf>
    <xf numFmtId="10" fontId="5" fillId="3" borderId="27" xfId="0" applyNumberFormat="1" applyFont="1" applyFill="1" applyBorder="1" applyAlignment="1">
      <alignment horizontal="center" vertical="center" wrapText="1"/>
    </xf>
    <xf numFmtId="10" fontId="5" fillId="3" borderId="28" xfId="0" applyNumberFormat="1" applyFont="1" applyFill="1" applyBorder="1" applyAlignment="1">
      <alignment horizontal="center" vertical="center" wrapText="1"/>
    </xf>
    <xf numFmtId="10" fontId="5" fillId="3" borderId="29" xfId="0" applyNumberFormat="1" applyFont="1" applyFill="1" applyBorder="1" applyAlignment="1">
      <alignment horizontal="center" vertical="center" wrapText="1"/>
    </xf>
    <xf numFmtId="10" fontId="5" fillId="3" borderId="32" xfId="0" applyNumberFormat="1" applyFont="1" applyFill="1" applyBorder="1" applyAlignment="1">
      <alignment horizontal="center" vertical="center" wrapText="1"/>
    </xf>
    <xf numFmtId="10" fontId="5" fillId="3" borderId="0" xfId="0" applyNumberFormat="1" applyFont="1" applyFill="1" applyAlignment="1">
      <alignment horizontal="center" vertical="center" wrapText="1"/>
    </xf>
    <xf numFmtId="10" fontId="5" fillId="3" borderId="33" xfId="0" applyNumberFormat="1" applyFont="1" applyFill="1" applyBorder="1" applyAlignment="1">
      <alignment horizontal="center" vertical="center" wrapText="1"/>
    </xf>
    <xf numFmtId="10" fontId="5" fillId="3" borderId="30" xfId="0" applyNumberFormat="1" applyFont="1" applyFill="1" applyBorder="1" applyAlignment="1">
      <alignment horizontal="center" vertical="center" wrapText="1"/>
    </xf>
    <xf numFmtId="10" fontId="5" fillId="3" borderId="25" xfId="0" applyNumberFormat="1" applyFont="1" applyFill="1" applyBorder="1" applyAlignment="1">
      <alignment horizontal="center" vertical="center" wrapText="1"/>
    </xf>
    <xf numFmtId="10" fontId="5" fillId="3" borderId="31" xfId="0" applyNumberFormat="1" applyFont="1" applyFill="1" applyBorder="1" applyAlignment="1">
      <alignment horizontal="center" vertical="center" wrapText="1"/>
    </xf>
    <xf numFmtId="0" fontId="34" fillId="7" borderId="17" xfId="0" applyFont="1" applyFill="1" applyBorder="1" applyAlignment="1">
      <alignment horizontal="left" vertical="center" wrapText="1"/>
    </xf>
    <xf numFmtId="0" fontId="34" fillId="7" borderId="19" xfId="0" applyFont="1" applyFill="1" applyBorder="1" applyAlignment="1">
      <alignment horizontal="left" vertical="center" wrapText="1"/>
    </xf>
    <xf numFmtId="0" fontId="30" fillId="3" borderId="17"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5" fillId="3" borderId="27" xfId="0" applyFont="1" applyFill="1" applyBorder="1" applyAlignment="1">
      <alignment horizontal="left" vertical="center" wrapText="1"/>
    </xf>
    <xf numFmtId="0" fontId="35" fillId="3" borderId="28"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25" xfId="0" applyFont="1" applyFill="1" applyBorder="1" applyAlignment="1">
      <alignment horizontal="left" vertical="center" wrapText="1"/>
    </xf>
    <xf numFmtId="0" fontId="35" fillId="3" borderId="31" xfId="0" applyFont="1" applyFill="1" applyBorder="1" applyAlignment="1">
      <alignment horizontal="left" vertical="center" wrapText="1"/>
    </xf>
    <xf numFmtId="0" fontId="30" fillId="11" borderId="27" xfId="0" applyFont="1" applyFill="1" applyBorder="1" applyAlignment="1">
      <alignment horizontal="center" vertical="center" textRotation="90" wrapText="1"/>
    </xf>
    <xf numFmtId="0" fontId="30" fillId="11" borderId="32" xfId="0" applyFont="1" applyFill="1" applyBorder="1" applyAlignment="1">
      <alignment horizontal="center" vertical="center" textRotation="90" wrapText="1"/>
    </xf>
    <xf numFmtId="0" fontId="30" fillId="11" borderId="30" xfId="0" applyFont="1" applyFill="1" applyBorder="1" applyAlignment="1">
      <alignment horizontal="center" vertical="center" textRotation="90"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3" fillId="2" borderId="10" xfId="0" applyFont="1" applyFill="1" applyBorder="1" applyAlignment="1">
      <alignment horizontal="left"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3" fillId="2" borderId="0" xfId="0" applyFont="1" applyFill="1" applyAlignment="1">
      <alignment horizontal="center" vertical="top" wrapText="1"/>
    </xf>
    <xf numFmtId="0" fontId="23" fillId="0" borderId="0" xfId="0" applyFont="1"/>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37" fillId="0" borderId="0" xfId="0" applyFont="1" applyAlignment="1">
      <alignment horizontal="right" vertical="top" wrapText="1"/>
    </xf>
    <xf numFmtId="0" fontId="30" fillId="3" borderId="27"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41" fillId="0" borderId="38" xfId="4" applyFont="1" applyBorder="1" applyAlignment="1">
      <alignment horizontal="center" vertical="center"/>
    </xf>
    <xf numFmtId="0" fontId="41" fillId="0" borderId="39" xfId="4" applyFont="1" applyBorder="1" applyAlignment="1">
      <alignment horizontal="center" vertical="center"/>
    </xf>
    <xf numFmtId="0" fontId="41" fillId="0" borderId="40" xfId="4" applyFont="1" applyBorder="1" applyAlignment="1">
      <alignment horizontal="center" vertical="center"/>
    </xf>
    <xf numFmtId="0" fontId="41" fillId="0" borderId="43" xfId="4" applyFont="1" applyBorder="1" applyAlignment="1">
      <alignment horizontal="center" vertical="center"/>
    </xf>
    <xf numFmtId="0" fontId="41" fillId="0" borderId="44" xfId="4" applyFont="1" applyBorder="1" applyAlignment="1">
      <alignment horizontal="center" vertical="center"/>
    </xf>
    <xf numFmtId="0" fontId="41" fillId="0" borderId="45" xfId="4" applyFont="1" applyBorder="1" applyAlignment="1">
      <alignment horizontal="center" vertical="center"/>
    </xf>
    <xf numFmtId="0" fontId="39" fillId="0" borderId="38" xfId="4" applyFont="1" applyBorder="1" applyAlignment="1">
      <alignment horizontal="left" vertical="center" wrapText="1"/>
    </xf>
    <xf numFmtId="0" fontId="39" fillId="0" borderId="39" xfId="4" applyFont="1" applyBorder="1" applyAlignment="1">
      <alignment horizontal="left" vertical="center" wrapText="1"/>
    </xf>
    <xf numFmtId="0" fontId="39" fillId="0" borderId="40" xfId="4" applyFont="1" applyBorder="1" applyAlignment="1">
      <alignment horizontal="left" vertical="center" wrapText="1"/>
    </xf>
    <xf numFmtId="0" fontId="39" fillId="0" borderId="43" xfId="4" applyFont="1" applyBorder="1" applyAlignment="1">
      <alignment horizontal="left" vertical="center" wrapText="1"/>
    </xf>
    <xf numFmtId="0" fontId="39" fillId="0" borderId="44" xfId="4" applyFont="1" applyBorder="1" applyAlignment="1">
      <alignment horizontal="left" vertical="center" wrapText="1"/>
    </xf>
    <xf numFmtId="0" fontId="39" fillId="0" borderId="45" xfId="4" applyFont="1" applyBorder="1" applyAlignment="1">
      <alignment horizontal="left" vertical="center" wrapText="1"/>
    </xf>
    <xf numFmtId="0" fontId="39" fillId="0" borderId="54" xfId="4" applyFont="1" applyBorder="1" applyAlignment="1">
      <alignment horizontal="left" vertical="center" wrapText="1"/>
    </xf>
    <xf numFmtId="0" fontId="39" fillId="0" borderId="56" xfId="4" applyFont="1" applyBorder="1" applyAlignment="1">
      <alignment horizontal="left" vertical="center" wrapText="1"/>
    </xf>
    <xf numFmtId="0" fontId="39" fillId="0" borderId="55" xfId="4" applyFont="1" applyBorder="1" applyAlignment="1">
      <alignment horizontal="left" vertical="center"/>
    </xf>
    <xf numFmtId="0" fontId="39" fillId="0" borderId="54" xfId="4" applyFont="1" applyBorder="1" applyAlignment="1">
      <alignment horizontal="left" vertical="center"/>
    </xf>
    <xf numFmtId="10" fontId="39" fillId="0" borderId="55" xfId="4" applyNumberFormat="1" applyFont="1" applyBorder="1" applyAlignment="1">
      <alignment horizontal="center" vertical="center"/>
    </xf>
    <xf numFmtId="0" fontId="39" fillId="0" borderId="54" xfId="4" applyFont="1" applyBorder="1" applyAlignment="1">
      <alignment horizontal="center" vertical="center"/>
    </xf>
    <xf numFmtId="0" fontId="39" fillId="0" borderId="56" xfId="4" applyFont="1" applyBorder="1" applyAlignment="1">
      <alignment horizontal="center" vertical="center"/>
    </xf>
    <xf numFmtId="14" fontId="39" fillId="0" borderId="55" xfId="4" applyNumberFormat="1" applyFont="1" applyBorder="1" applyAlignment="1">
      <alignment horizontal="left" vertical="center" wrapText="1"/>
    </xf>
    <xf numFmtId="0" fontId="38" fillId="0" borderId="41" xfId="4" applyFont="1" applyBorder="1" applyAlignment="1">
      <alignment horizontal="center" vertical="center"/>
    </xf>
    <xf numFmtId="0" fontId="38" fillId="0" borderId="0" xfId="4" applyFont="1" applyBorder="1" applyAlignment="1">
      <alignment horizontal="center" vertical="center"/>
    </xf>
    <xf numFmtId="0" fontId="38" fillId="0" borderId="42" xfId="4" applyFont="1" applyBorder="1" applyAlignment="1">
      <alignment horizontal="center" vertical="center"/>
    </xf>
    <xf numFmtId="0" fontId="38" fillId="0" borderId="43" xfId="4" applyFont="1" applyBorder="1" applyAlignment="1">
      <alignment horizontal="center" vertical="center"/>
    </xf>
    <xf numFmtId="0" fontId="38" fillId="0" borderId="44" xfId="4" applyFont="1" applyBorder="1" applyAlignment="1">
      <alignment horizontal="center" vertical="center"/>
    </xf>
    <xf numFmtId="0" fontId="38" fillId="0" borderId="45" xfId="4" applyFont="1" applyBorder="1" applyAlignment="1">
      <alignment horizontal="center" vertical="center"/>
    </xf>
    <xf numFmtId="0" fontId="39" fillId="0" borderId="44" xfId="4" applyFont="1" applyBorder="1" applyAlignment="1">
      <alignment horizontal="center" vertical="center" wrapText="1"/>
    </xf>
    <xf numFmtId="0" fontId="39" fillId="0" borderId="45" xfId="4" applyFont="1" applyBorder="1" applyAlignment="1">
      <alignment horizontal="center" vertical="center" wrapText="1"/>
    </xf>
    <xf numFmtId="0" fontId="39" fillId="12" borderId="49" xfId="4" applyFont="1" applyFill="1" applyBorder="1" applyAlignment="1">
      <alignment horizontal="center"/>
    </xf>
    <xf numFmtId="0" fontId="39" fillId="12" borderId="50" xfId="4" applyFont="1" applyFill="1" applyBorder="1" applyAlignment="1">
      <alignment horizontal="center"/>
    </xf>
    <xf numFmtId="0" fontId="39" fillId="12" borderId="46" xfId="4" applyFont="1" applyFill="1" applyBorder="1" applyAlignment="1">
      <alignment horizontal="center"/>
    </xf>
    <xf numFmtId="0" fontId="39" fillId="12" borderId="43" xfId="4" applyFont="1" applyFill="1" applyBorder="1" applyAlignment="1">
      <alignment horizontal="center"/>
    </xf>
    <xf numFmtId="0" fontId="39" fillId="12" borderId="44" xfId="4" applyFont="1" applyFill="1" applyBorder="1" applyAlignment="1">
      <alignment horizontal="center"/>
    </xf>
    <xf numFmtId="0" fontId="39" fillId="12" borderId="45" xfId="4" applyFont="1" applyFill="1" applyBorder="1" applyAlignment="1">
      <alignment horizontal="center"/>
    </xf>
    <xf numFmtId="0" fontId="39" fillId="0" borderId="35" xfId="4" applyFont="1" applyBorder="1" applyAlignment="1">
      <alignment horizontal="center" vertical="center" wrapText="1"/>
    </xf>
    <xf numFmtId="0" fontId="39" fillId="0" borderId="36" xfId="4" applyFont="1" applyBorder="1" applyAlignment="1">
      <alignment horizontal="center" vertical="center" wrapText="1"/>
    </xf>
    <xf numFmtId="0" fontId="39" fillId="0" borderId="34" xfId="4" applyFont="1" applyBorder="1" applyAlignment="1">
      <alignment horizontal="center" vertical="center" wrapText="1"/>
    </xf>
    <xf numFmtId="0" fontId="39" fillId="0" borderId="55" xfId="4" applyFont="1" applyBorder="1" applyAlignment="1">
      <alignment horizontal="center" vertical="center"/>
    </xf>
    <xf numFmtId="0" fontId="39" fillId="0" borderId="39" xfId="4" applyFont="1" applyBorder="1" applyAlignment="1">
      <alignment horizontal="center" vertical="center" wrapText="1"/>
    </xf>
    <xf numFmtId="0" fontId="39" fillId="0" borderId="0" xfId="4" applyFont="1" applyBorder="1" applyAlignment="1">
      <alignment horizontal="center" vertical="center" wrapText="1"/>
    </xf>
    <xf numFmtId="0" fontId="39" fillId="0" borderId="41" xfId="4" applyFont="1" applyBorder="1" applyAlignment="1">
      <alignment horizontal="center" vertical="center"/>
    </xf>
    <xf numFmtId="0" fontId="39" fillId="0" borderId="0" xfId="4" applyFont="1" applyBorder="1" applyAlignment="1">
      <alignment horizontal="center" vertical="center"/>
    </xf>
    <xf numFmtId="0" fontId="39" fillId="0" borderId="42" xfId="4" applyFont="1" applyBorder="1" applyAlignment="1">
      <alignment horizontal="center" vertical="center"/>
    </xf>
    <xf numFmtId="0" fontId="39" fillId="0" borderId="59" xfId="4" applyFont="1" applyBorder="1" applyAlignment="1">
      <alignment horizontal="center" vertical="center" wrapText="1"/>
    </xf>
    <xf numFmtId="0" fontId="39" fillId="0" borderId="58" xfId="4" applyFont="1" applyBorder="1" applyAlignment="1">
      <alignment horizontal="center" vertical="center" wrapText="1"/>
    </xf>
    <xf numFmtId="0" fontId="39" fillId="0" borderId="60" xfId="4" applyFont="1" applyBorder="1" applyAlignment="1">
      <alignment horizontal="center" vertical="center" wrapText="1"/>
    </xf>
    <xf numFmtId="0" fontId="39" fillId="0" borderId="47" xfId="4" applyFont="1" applyBorder="1" applyAlignment="1">
      <alignment horizontal="center" vertical="center" wrapText="1"/>
    </xf>
    <xf numFmtId="0" fontId="39" fillId="0" borderId="51" xfId="4" applyFont="1" applyBorder="1" applyAlignment="1">
      <alignment horizontal="center" vertical="center" wrapText="1"/>
    </xf>
    <xf numFmtId="4" fontId="39" fillId="0" borderId="52" xfId="4" applyNumberFormat="1" applyFont="1" applyBorder="1" applyAlignment="1">
      <alignment horizontal="center" vertical="center" wrapText="1"/>
    </xf>
    <xf numFmtId="0" fontId="39" fillId="0" borderId="48" xfId="4" applyFont="1" applyBorder="1" applyAlignment="1">
      <alignment horizontal="center" vertical="center" wrapText="1"/>
    </xf>
    <xf numFmtId="0" fontId="39" fillId="0" borderId="53" xfId="4" applyFont="1" applyBorder="1" applyAlignment="1">
      <alignment horizontal="center" vertical="center" wrapText="1"/>
    </xf>
    <xf numFmtId="0" fontId="39" fillId="0" borderId="52" xfId="4" applyFont="1" applyBorder="1" applyAlignment="1">
      <alignment horizontal="center" vertical="center" wrapText="1"/>
    </xf>
    <xf numFmtId="0" fontId="42" fillId="7" borderId="57" xfId="4" applyFont="1" applyFill="1" applyBorder="1" applyAlignment="1">
      <alignment horizontal="center" vertical="center"/>
    </xf>
    <xf numFmtId="0" fontId="42" fillId="7" borderId="60" xfId="4" applyFont="1" applyFill="1" applyBorder="1" applyAlignment="1">
      <alignment horizontal="center" vertical="center"/>
    </xf>
    <xf numFmtId="0" fontId="42" fillId="7" borderId="39" xfId="4" applyFont="1" applyFill="1" applyBorder="1" applyAlignment="1">
      <alignment horizontal="center" vertical="center"/>
    </xf>
    <xf numFmtId="0" fontId="42" fillId="7" borderId="40" xfId="4" applyFont="1" applyFill="1" applyBorder="1" applyAlignment="1">
      <alignment horizontal="center" vertical="center"/>
    </xf>
    <xf numFmtId="0" fontId="42" fillId="7" borderId="44" xfId="4" applyFont="1" applyFill="1" applyBorder="1" applyAlignment="1">
      <alignment horizontal="center" vertical="center"/>
    </xf>
    <xf numFmtId="0" fontId="42" fillId="7" borderId="45" xfId="4" applyFont="1" applyFill="1" applyBorder="1" applyAlignment="1">
      <alignment horizontal="center" vertical="center"/>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9" fillId="0" borderId="49" xfId="4" applyFont="1" applyFill="1" applyBorder="1" applyAlignment="1">
      <alignment horizontal="center" vertical="center"/>
    </xf>
    <xf numFmtId="0" fontId="49" fillId="0" borderId="50" xfId="4" applyFont="1" applyFill="1" applyBorder="1" applyAlignment="1">
      <alignment horizontal="center" vertical="center"/>
    </xf>
    <xf numFmtId="0" fontId="49" fillId="0" borderId="46" xfId="4" applyFont="1" applyFill="1" applyBorder="1" applyAlignment="1">
      <alignment horizontal="center" vertical="center"/>
    </xf>
    <xf numFmtId="0" fontId="49" fillId="0" borderId="49" xfId="4" applyFont="1" applyBorder="1" applyAlignment="1">
      <alignment horizontal="center" vertical="center"/>
    </xf>
    <xf numFmtId="0" fontId="49" fillId="0" borderId="50" xfId="4" applyFont="1" applyBorder="1" applyAlignment="1">
      <alignment horizontal="center" vertical="center"/>
    </xf>
    <xf numFmtId="0" fontId="49" fillId="0" borderId="46" xfId="4" applyFont="1" applyBorder="1" applyAlignment="1">
      <alignment horizontal="center" vertical="center"/>
    </xf>
    <xf numFmtId="0" fontId="39" fillId="0" borderId="59" xfId="4" applyFont="1" applyBorder="1" applyAlignment="1">
      <alignment horizontal="center" vertical="center"/>
    </xf>
    <xf numFmtId="0" fontId="39" fillId="0" borderId="58" xfId="4" applyFont="1" applyBorder="1" applyAlignment="1">
      <alignment horizontal="center" vertical="center"/>
    </xf>
    <xf numFmtId="0" fontId="39" fillId="0" borderId="60" xfId="4" applyFont="1" applyBorder="1" applyAlignment="1">
      <alignment horizontal="center" vertical="center"/>
    </xf>
    <xf numFmtId="0" fontId="39" fillId="0" borderId="52" xfId="4" applyFont="1" applyBorder="1" applyAlignment="1">
      <alignment horizontal="center" vertical="center"/>
    </xf>
    <xf numFmtId="0" fontId="39" fillId="0" borderId="48" xfId="4" applyFont="1" applyBorder="1" applyAlignment="1">
      <alignment horizontal="center" vertical="center"/>
    </xf>
    <xf numFmtId="0" fontId="39" fillId="0" borderId="53" xfId="4" applyFont="1" applyBorder="1" applyAlignment="1">
      <alignment horizontal="center" vertical="center"/>
    </xf>
  </cellXfs>
  <cellStyles count="8">
    <cellStyle name="Moeda" xfId="7" builtinId="4"/>
    <cellStyle name="Moeda 2" xfId="6"/>
    <cellStyle name="Normal" xfId="0" builtinId="0"/>
    <cellStyle name="Normal 2" xfId="1"/>
    <cellStyle name="Normal 3" xfId="2"/>
    <cellStyle name="Normal 4" xfId="4"/>
    <cellStyle name="Porcentagem 2" xfId="5"/>
    <cellStyle name="Vírgula 2" xfId="3"/>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F0"/>
        </patternFill>
      </fill>
    </dxf>
  </dxfs>
  <tableStyles count="0" defaultTableStyle="TableStyleMedium9" defaultPivotStyle="PivotStyleLight16"/>
  <colors>
    <mruColors>
      <color rgb="FFD5D5D5"/>
      <color rgb="FFFFE79B"/>
      <color rgb="FFFFC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196068</xdr:colOff>
      <xdr:row>1</xdr:row>
      <xdr:rowOff>96276</xdr:rowOff>
    </xdr:from>
    <xdr:to>
      <xdr:col>4</xdr:col>
      <xdr:colOff>733425</xdr:colOff>
      <xdr:row>5</xdr:row>
      <xdr:rowOff>510262</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068" y="96276"/>
          <a:ext cx="2061357" cy="1766536"/>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300843</xdr:colOff>
      <xdr:row>0</xdr:row>
      <xdr:rowOff>153426</xdr:rowOff>
    </xdr:from>
    <xdr:to>
      <xdr:col>3</xdr:col>
      <xdr:colOff>694714</xdr:colOff>
      <xdr:row>4</xdr:row>
      <xdr:rowOff>447675</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843" y="153426"/>
          <a:ext cx="1917871" cy="164679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254683</xdr:colOff>
      <xdr:row>0</xdr:row>
      <xdr:rowOff>150495</xdr:rowOff>
    </xdr:from>
    <xdr:to>
      <xdr:col>3</xdr:col>
      <xdr:colOff>740019</xdr:colOff>
      <xdr:row>4</xdr:row>
      <xdr:rowOff>588645</xdr:rowOff>
    </xdr:to>
    <xdr:pic>
      <xdr:nvPicPr>
        <xdr:cNvPr id="2" name="Imagem 1" descr="https://superpublicidade.com.br/wp-content/uploads/2019/12/Prefeitura-Catalao.png">
          <a:extLst>
            <a:ext uri="{FF2B5EF4-FFF2-40B4-BE49-F238E27FC236}">
              <a16:creationId xmlns:a16="http://schemas.microsoft.com/office/drawing/2014/main" id="{93B54484-1D75-463D-9C76-ED899C1FC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683" y="150495"/>
          <a:ext cx="2009336" cy="172065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357993</xdr:colOff>
      <xdr:row>0</xdr:row>
      <xdr:rowOff>115326</xdr:rowOff>
    </xdr:from>
    <xdr:to>
      <xdr:col>3</xdr:col>
      <xdr:colOff>1199421</xdr:colOff>
      <xdr:row>4</xdr:row>
      <xdr:rowOff>485775</xdr:rowOff>
    </xdr:to>
    <xdr:pic>
      <xdr:nvPicPr>
        <xdr:cNvPr id="2" name="Imagem 1" descr="https://superpublicidade.com.br/wp-content/uploads/2019/12/Prefeitura-Catalao.png">
          <a:extLst>
            <a:ext uri="{FF2B5EF4-FFF2-40B4-BE49-F238E27FC236}">
              <a16:creationId xmlns:a16="http://schemas.microsoft.com/office/drawing/2014/main" id="{ADD940F2-A238-48BC-97F7-FA7D998D8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993" y="115326"/>
          <a:ext cx="1984428" cy="170394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152399</xdr:colOff>
      <xdr:row>22</xdr:row>
      <xdr:rowOff>111870</xdr:rowOff>
    </xdr:from>
    <xdr:ext cx="5695951" cy="512704"/>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300-000003000000}"/>
                </a:ext>
              </a:extLst>
            </xdr:cNvPr>
            <xdr:cNvSpPr txBox="1"/>
          </xdr:nvSpPr>
          <xdr:spPr>
            <a:xfrm>
              <a:off x="152399" y="10379820"/>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𝐁𝐃𝐈</m:t>
                    </m:r>
                    <m: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f>
                      <m:fPr>
                        <m:ctrlP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𝑨𝑪</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𝑺</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𝑹</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𝑮</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𝑫𝑭</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𝑳</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num>
                      <m:den>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𝑰</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en>
                    </m:f>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pt-BR" sz="1600" b="1"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𝟏</m:t>
                    </m:r>
                  </m:oMath>
                </m:oMathPara>
              </a14:m>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Choice>
      <mc:Fallback xmlns="">
        <xdr:sp macro="" textlink="">
          <xdr:nvSpPr>
            <xdr:cNvPr id="3" name="CaixaDeTexto 2"/>
            <xdr:cNvSpPr txBox="1"/>
          </xdr:nvSpPr>
          <xdr:spPr>
            <a:xfrm>
              <a:off x="152399" y="10379820"/>
              <a:ext cx="5695951" cy="512704"/>
            </a:xfrm>
            <a:prstGeom prst="rect">
              <a:avLst/>
            </a:prstGeom>
            <a:noFill/>
            <a:ln>
              <a:noFill/>
            </a:ln>
            <a:effectLst/>
          </xdr:spPr>
          <xdr:txBody>
            <a:bodyPr vertOverflow="clip" horzOverflow="clip" wrap="squar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16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𝐁𝐃𝐈=  ((𝟏+𝑨𝑪+𝑺+𝑹+𝑮)(𝟏+𝑫𝑭)(𝟏+𝑳))/((𝟏+𝑰))−𝟏</a:t>
              </a:r>
              <a:endParaRPr kumimoji="0" lang="pt-BR" sz="16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326208</xdr:colOff>
      <xdr:row>1</xdr:row>
      <xdr:rowOff>73683</xdr:rowOff>
    </xdr:from>
    <xdr:to>
      <xdr:col>2</xdr:col>
      <xdr:colOff>1623392</xdr:colOff>
      <xdr:row>7</xdr:row>
      <xdr:rowOff>120601</xdr:rowOff>
    </xdr:to>
    <xdr:pic>
      <xdr:nvPicPr>
        <xdr:cNvPr id="2" name="Imagem 1" descr="Nenhuma descrição de foto disponível.">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b="11064"/>
        <a:stretch/>
      </xdr:blipFill>
      <xdr:spPr bwMode="auto">
        <a:xfrm>
          <a:off x="939121" y="280748"/>
          <a:ext cx="1661619" cy="1289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PASA%202012\COPASA%202012\CODEVASF%20-%20ROSE\JANEIRO\LIGACOES%20INTRADOMICILIARES%20-%20BOM%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SOS%20-%20EM%20AN&#193;LISE/PRA&#199;A%20DO%20IPANEMA/Orcam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User/Downloads/Prefeitura%20de%20Igaratinga/Obras/pra&#231;a%20de%20Antunes/BOLETIM%20MEDI&#199;&#195;O%20PRA&#199;A%20IGARATINGA%2006_07_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luisf/Desktop/MC%20ITAC%2004-05-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Orçamento Sintético"/>
      <sheetName val="Orçamento Analítico"/>
      <sheetName val="Cronograma"/>
      <sheetName val="BDI - SERVIÇOS"/>
      <sheetName val="BDI - MAT"/>
    </sheetNames>
    <sheetDataSet>
      <sheetData sheetId="0" refreshError="1"/>
      <sheetData sheetId="1" refreshError="1"/>
      <sheetData sheetId="2" refreshError="1"/>
      <sheetData sheetId="3">
        <row r="1">
          <cell r="A1" t="str">
            <v>CRONOGRAMA FÍSICO-FINANCEIRO</v>
          </cell>
        </row>
        <row r="4">
          <cell r="A4" t="str">
            <v>BOM DESPACHO - MG</v>
          </cell>
        </row>
        <row r="5">
          <cell r="A5" t="str">
            <v>OBRA: LIGAÇÕES INTRADOMICILIARES -  BOM DESPACHO</v>
          </cell>
        </row>
        <row r="7">
          <cell r="A7" t="str">
            <v>Item</v>
          </cell>
          <cell r="B7" t="str">
            <v>Discriminação dos Serviços</v>
          </cell>
          <cell r="C7" t="str">
            <v>Peso    %</v>
          </cell>
          <cell r="D7" t="str">
            <v>Vl. das Obras/ Serviços (R$)</v>
          </cell>
          <cell r="E7" t="str">
            <v>Mês 01</v>
          </cell>
          <cell r="G7" t="str">
            <v>Mês 02</v>
          </cell>
          <cell r="I7" t="str">
            <v>Mês 03</v>
          </cell>
          <cell r="K7" t="str">
            <v>TOTAL</v>
          </cell>
        </row>
        <row r="8">
          <cell r="E8" t="str">
            <v>%</v>
          </cell>
          <cell r="F8" t="str">
            <v>R$</v>
          </cell>
          <cell r="G8" t="str">
            <v>%</v>
          </cell>
          <cell r="H8" t="str">
            <v>R$</v>
          </cell>
          <cell r="I8" t="str">
            <v>%</v>
          </cell>
          <cell r="J8" t="str">
            <v>R$</v>
          </cell>
          <cell r="K8" t="str">
            <v>%</v>
          </cell>
          <cell r="L8" t="str">
            <v>R$</v>
          </cell>
        </row>
        <row r="9">
          <cell r="A9" t="str">
            <v>01</v>
          </cell>
          <cell r="B9" t="str">
            <v>ITENS DE RATEIO</v>
          </cell>
          <cell r="C9">
            <v>0.44727697568639729</v>
          </cell>
          <cell r="D9">
            <v>109012.86</v>
          </cell>
        </row>
        <row r="11">
          <cell r="A11" t="str">
            <v>02</v>
          </cell>
          <cell r="B11" t="str">
            <v>LIGAÇÕES INTRADOMICILIARES</v>
          </cell>
          <cell r="C11">
            <v>0.39678607613288958</v>
          </cell>
          <cell r="D11">
            <v>96706.934000000008</v>
          </cell>
        </row>
        <row r="13">
          <cell r="A13" t="str">
            <v>03</v>
          </cell>
          <cell r="B13" t="str">
            <v>LIGAÇÕES DOMICILIARES</v>
          </cell>
          <cell r="C13">
            <v>0.15593694818071324</v>
          </cell>
          <cell r="D13">
            <v>38005.829999999994</v>
          </cell>
        </row>
        <row r="16">
          <cell r="A16" t="str">
            <v>TOTAL</v>
          </cell>
          <cell r="B16" t="str">
            <v>SIMPLES</v>
          </cell>
        </row>
        <row r="17">
          <cell r="B17" t="str">
            <v>ACUMULADO</v>
          </cell>
          <cell r="C17">
            <v>1</v>
          </cell>
          <cell r="D17">
            <v>243725.62399999998</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MEMÓRIA DE CÁLCULO"/>
      <sheetName val="COMPOSIÇÃO"/>
      <sheetName val="CRONOGRAMA"/>
      <sheetName val="BDI (24,73%)"/>
      <sheetName val="Mapa de apuração  de preços"/>
    </sheetNames>
    <sheetDataSet>
      <sheetData sheetId="0">
        <row r="13">
          <cell r="E13">
            <v>0.24729999999999999</v>
          </cell>
        </row>
        <row r="27">
          <cell r="E27" t="str">
            <v>TRANSPORTES</v>
          </cell>
        </row>
        <row r="31">
          <cell r="E31" t="str">
            <v>SERVICO EM TERRA</v>
          </cell>
        </row>
        <row r="92">
          <cell r="E92" t="str">
            <v>IMPERMEABLIZAÇÃO</v>
          </cell>
        </row>
        <row r="129">
          <cell r="E129" t="str">
            <v>PINTURA</v>
          </cell>
        </row>
        <row r="142">
          <cell r="E142" t="str">
            <v>DIVERSOS</v>
          </cell>
        </row>
        <row r="189">
          <cell r="J189">
            <v>1600518.6103711866</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M"/>
      <sheetName val="Plan1"/>
    </sheetNames>
    <sheetDataSet>
      <sheetData sheetId="0">
        <row r="33">
          <cell r="A33" t="str">
            <v>Empreitada Preço Global</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ATIVOS"/>
      <sheetName val="calcamento-pro-municipio"/>
      <sheetName val="cronograma ff"/>
      <sheetName val="Modelo Planilha Orcamentaria"/>
      <sheetName val="DIVISAO RECURSO"/>
      <sheetName val="PLANILHA ORÇAMENTÁRIA"/>
      <sheetName val="MEMÓRIA DE CÁLCULO "/>
      <sheetName val="CRONOGRAMA FÍSICO FINANCEIRO"/>
      <sheetName val="MEMORIAL"/>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showOutlineSymbols="0" showWhiteSpace="0" view="pageBreakPreview" topLeftCell="A9" zoomScale="85" zoomScaleNormal="100" zoomScaleSheetLayoutView="85" workbookViewId="0">
      <selection activeCell="A18" sqref="A18:XFD19"/>
    </sheetView>
  </sheetViews>
  <sheetFormatPr defaultColWidth="9" defaultRowHeight="14.25" x14ac:dyDescent="0.2"/>
  <cols>
    <col min="1" max="1" width="9" style="111"/>
    <col min="2" max="2" width="10" style="48" bestFit="1" customWidth="1"/>
    <col min="3" max="3" width="10" hidden="1" customWidth="1"/>
    <col min="4" max="4" width="10" style="48" bestFit="1" customWidth="1"/>
    <col min="5" max="5" width="13.25" style="48" bestFit="1" customWidth="1"/>
    <col min="6" max="6" width="61.5" style="41" customWidth="1"/>
    <col min="7" max="7" width="8" style="41" bestFit="1" customWidth="1"/>
    <col min="8" max="8" width="13" style="77" bestFit="1" customWidth="1"/>
    <col min="9" max="10" width="13" style="48" bestFit="1" customWidth="1"/>
    <col min="11" max="12" width="13" style="41" bestFit="1" customWidth="1"/>
    <col min="15" max="15" width="14.125" bestFit="1" customWidth="1"/>
  </cols>
  <sheetData>
    <row r="1" spans="1:12" s="111" customFormat="1" x14ac:dyDescent="0.2">
      <c r="B1" s="48"/>
      <c r="D1" s="48"/>
      <c r="E1" s="48"/>
      <c r="F1" s="112"/>
      <c r="G1" s="112"/>
      <c r="H1" s="77"/>
      <c r="I1" s="48"/>
      <c r="J1" s="48"/>
      <c r="K1" s="112"/>
      <c r="L1" s="112"/>
    </row>
    <row r="2" spans="1:12" ht="42.75" customHeight="1" x14ac:dyDescent="0.2">
      <c r="B2" s="220"/>
      <c r="C2" s="221"/>
      <c r="D2" s="221"/>
      <c r="E2" s="222"/>
      <c r="F2" s="229" t="s">
        <v>21348</v>
      </c>
      <c r="G2" s="230"/>
      <c r="H2" s="230"/>
      <c r="I2" s="230"/>
      <c r="J2" s="230"/>
      <c r="K2" s="230"/>
      <c r="L2" s="231"/>
    </row>
    <row r="3" spans="1:12" ht="21" customHeight="1" x14ac:dyDescent="0.2">
      <c r="B3" s="223"/>
      <c r="C3" s="224"/>
      <c r="D3" s="224"/>
      <c r="E3" s="225"/>
      <c r="F3" s="50" t="s">
        <v>21728</v>
      </c>
      <c r="G3" s="232" t="s">
        <v>1</v>
      </c>
      <c r="H3" s="232"/>
      <c r="I3" s="232"/>
      <c r="J3" s="85" t="s">
        <v>2</v>
      </c>
      <c r="K3" s="232" t="s">
        <v>3</v>
      </c>
      <c r="L3" s="232"/>
    </row>
    <row r="4" spans="1:12" ht="21" customHeight="1" x14ac:dyDescent="0.2">
      <c r="B4" s="223"/>
      <c r="C4" s="224"/>
      <c r="D4" s="224"/>
      <c r="E4" s="225"/>
      <c r="F4" s="80" t="str">
        <f>'Orçamento por Casa'!E3</f>
        <v>UNIDADE HABITACIONAL PADRÃO POPULAR (12 CASAS)</v>
      </c>
      <c r="G4" s="233" t="str">
        <f>'Orçamento por Casa'!F3</f>
        <v xml:space="preserve">GOINFRA T249 -  04/2024                                            SINAPI - 08/2024 -  GO 
</v>
      </c>
      <c r="H4" s="234"/>
      <c r="I4" s="235"/>
      <c r="J4" s="242">
        <v>0.2462</v>
      </c>
      <c r="K4" s="53" t="s">
        <v>21346</v>
      </c>
      <c r="L4" s="54"/>
    </row>
    <row r="5" spans="1:12" ht="21.75" customHeight="1" x14ac:dyDescent="0.2">
      <c r="B5" s="223"/>
      <c r="C5" s="224"/>
      <c r="D5" s="224"/>
      <c r="E5" s="225"/>
      <c r="F5" s="50" t="s">
        <v>21670</v>
      </c>
      <c r="G5" s="236"/>
      <c r="H5" s="237"/>
      <c r="I5" s="238"/>
      <c r="J5" s="243"/>
      <c r="K5" s="232" t="s">
        <v>5</v>
      </c>
      <c r="L5" s="232"/>
    </row>
    <row r="6" spans="1:12" ht="43.5" customHeight="1" x14ac:dyDescent="0.2">
      <c r="B6" s="226"/>
      <c r="C6" s="227"/>
      <c r="D6" s="227"/>
      <c r="E6" s="228"/>
      <c r="F6" s="100" t="str">
        <f>'Orçamento por Casa'!E5</f>
        <v>RUA ADELINA LOPES RODRIGUES s/nº, QD. ÚNICA, 2ª ÁREA ATÉ 13ª ÁREA, LOTEAMENTO BOLANGER, CATALÃO/GO</v>
      </c>
      <c r="G6" s="239"/>
      <c r="H6" s="240"/>
      <c r="I6" s="241"/>
      <c r="J6" s="244"/>
      <c r="K6" s="245">
        <f ca="1">'Orçamento por Casa'!J5</f>
        <v>45540</v>
      </c>
      <c r="L6" s="246"/>
    </row>
    <row r="7" spans="1:12" s="61" customFormat="1" ht="40.15" customHeight="1" x14ac:dyDescent="0.2">
      <c r="B7" s="204" t="s">
        <v>21712</v>
      </c>
      <c r="C7" s="205"/>
      <c r="D7" s="205"/>
      <c r="E7" s="205"/>
      <c r="F7" s="205"/>
      <c r="G7" s="205"/>
      <c r="H7" s="205"/>
      <c r="I7" s="205"/>
      <c r="J7" s="205"/>
      <c r="K7" s="205"/>
      <c r="L7" s="206"/>
    </row>
    <row r="8" spans="1:12" ht="30" customHeight="1" x14ac:dyDescent="0.2">
      <c r="B8" s="45" t="s">
        <v>6</v>
      </c>
      <c r="C8" s="1" t="s">
        <v>7</v>
      </c>
      <c r="D8" s="45" t="s">
        <v>7</v>
      </c>
      <c r="E8" s="45" t="s">
        <v>8</v>
      </c>
      <c r="F8" s="42" t="s">
        <v>9</v>
      </c>
      <c r="G8" s="45" t="s">
        <v>10</v>
      </c>
      <c r="H8" s="76" t="s">
        <v>11</v>
      </c>
      <c r="I8" s="45" t="s">
        <v>21351</v>
      </c>
      <c r="J8" s="45" t="s">
        <v>21350</v>
      </c>
      <c r="K8" s="49" t="s">
        <v>12</v>
      </c>
      <c r="L8" s="49" t="s">
        <v>13</v>
      </c>
    </row>
    <row r="9" spans="1:12" s="41" customFormat="1" ht="24" customHeight="1" x14ac:dyDescent="0.2">
      <c r="A9" s="112"/>
      <c r="B9" s="46" t="s">
        <v>21441</v>
      </c>
      <c r="C9" s="38"/>
      <c r="D9" s="46"/>
      <c r="E9" s="46"/>
      <c r="F9" s="38" t="s">
        <v>221</v>
      </c>
      <c r="G9" s="38"/>
      <c r="H9" s="65"/>
      <c r="I9" s="46"/>
      <c r="J9" s="46"/>
      <c r="K9" s="39">
        <f>SUM(K10:K17)</f>
        <v>25523.050000000003</v>
      </c>
      <c r="L9" s="40">
        <f t="shared" ref="L9:L17" si="0">K9/$K$33</f>
        <v>1.9844465969073986E-2</v>
      </c>
    </row>
    <row r="10" spans="1:12" s="4" customFormat="1" ht="24" customHeight="1" x14ac:dyDescent="0.2">
      <c r="B10" s="47" t="s">
        <v>21442</v>
      </c>
      <c r="C10" s="3"/>
      <c r="D10" s="47">
        <v>20190</v>
      </c>
      <c r="E10" s="47" t="s">
        <v>21349</v>
      </c>
      <c r="F10" s="43" t="s">
        <v>21352</v>
      </c>
      <c r="G10" s="47" t="s">
        <v>213</v>
      </c>
      <c r="H10" s="59">
        <f>'Memória de Cálculo'!G12</f>
        <v>2637.38</v>
      </c>
      <c r="I10" s="59">
        <v>0.22</v>
      </c>
      <c r="J10" s="59">
        <v>0</v>
      </c>
      <c r="K10" s="5">
        <f t="shared" ref="K10:K17" si="1">ROUND((J10+I10)*H10,2)</f>
        <v>580.22</v>
      </c>
      <c r="L10" s="6">
        <f t="shared" si="0"/>
        <v>4.5112774705907433E-4</v>
      </c>
    </row>
    <row r="11" spans="1:12" s="4" customFormat="1" ht="39" customHeight="1" x14ac:dyDescent="0.2">
      <c r="B11" s="47" t="s">
        <v>21443</v>
      </c>
      <c r="C11" s="3"/>
      <c r="D11" s="47">
        <v>21301</v>
      </c>
      <c r="E11" s="47" t="s">
        <v>21349</v>
      </c>
      <c r="F11" s="43" t="s">
        <v>21355</v>
      </c>
      <c r="G11" s="47" t="s">
        <v>213</v>
      </c>
      <c r="H11" s="59">
        <f>'Memória de Cálculo'!G16</f>
        <v>3</v>
      </c>
      <c r="I11" s="59">
        <v>380.61</v>
      </c>
      <c r="J11" s="59">
        <v>2.77</v>
      </c>
      <c r="K11" s="5">
        <f t="shared" si="1"/>
        <v>1150.1400000000001</v>
      </c>
      <c r="L11" s="6">
        <f t="shared" si="0"/>
        <v>8.9424712523271139E-4</v>
      </c>
    </row>
    <row r="12" spans="1:12" s="4" customFormat="1" ht="51.95" customHeight="1" x14ac:dyDescent="0.2">
      <c r="B12" s="47" t="s">
        <v>21444</v>
      </c>
      <c r="C12" s="3"/>
      <c r="D12" s="47">
        <v>20230</v>
      </c>
      <c r="E12" s="47" t="s">
        <v>21349</v>
      </c>
      <c r="F12" s="43" t="s">
        <v>21353</v>
      </c>
      <c r="G12" s="47" t="s">
        <v>21347</v>
      </c>
      <c r="H12" s="59">
        <f>'Memória de Cálculo'!G19</f>
        <v>5</v>
      </c>
      <c r="I12" s="59">
        <v>1102.3399999999999</v>
      </c>
      <c r="J12" s="59">
        <v>0</v>
      </c>
      <c r="K12" s="5">
        <f t="shared" si="1"/>
        <v>5511.7</v>
      </c>
      <c r="L12" s="6">
        <f t="shared" si="0"/>
        <v>4.2854103675597187E-3</v>
      </c>
    </row>
    <row r="13" spans="1:12" s="4" customFormat="1" ht="51.95" customHeight="1" x14ac:dyDescent="0.2">
      <c r="B13" s="47" t="s">
        <v>21445</v>
      </c>
      <c r="C13" s="3"/>
      <c r="D13" s="47">
        <v>20231</v>
      </c>
      <c r="E13" s="47" t="s">
        <v>21349</v>
      </c>
      <c r="F13" s="43" t="s">
        <v>21354</v>
      </c>
      <c r="G13" s="47" t="s">
        <v>21347</v>
      </c>
      <c r="H13" s="59">
        <f>'Memória de Cálculo'!G22</f>
        <v>5</v>
      </c>
      <c r="I13" s="59">
        <v>2296.02</v>
      </c>
      <c r="J13" s="59">
        <v>0</v>
      </c>
      <c r="K13" s="5">
        <f t="shared" si="1"/>
        <v>11480.1</v>
      </c>
      <c r="L13" s="6">
        <f t="shared" si="0"/>
        <v>8.9259102564766459E-3</v>
      </c>
    </row>
    <row r="14" spans="1:12" s="4" customFormat="1" ht="39" customHeight="1" x14ac:dyDescent="0.2">
      <c r="B14" s="47" t="s">
        <v>21446</v>
      </c>
      <c r="C14" s="3"/>
      <c r="D14" s="47">
        <v>20400</v>
      </c>
      <c r="E14" s="47" t="s">
        <v>21349</v>
      </c>
      <c r="F14" s="43" t="s">
        <v>21370</v>
      </c>
      <c r="G14" s="47" t="s">
        <v>124</v>
      </c>
      <c r="H14" s="59">
        <f>'Memória de Cálculo'!G26</f>
        <v>0.21199999999999999</v>
      </c>
      <c r="I14" s="59">
        <v>1375.23</v>
      </c>
      <c r="J14" s="59">
        <v>1647.26</v>
      </c>
      <c r="K14" s="5">
        <f t="shared" si="1"/>
        <v>640.77</v>
      </c>
      <c r="L14" s="6">
        <f t="shared" si="0"/>
        <v>4.9820607094385415E-4</v>
      </c>
    </row>
    <row r="15" spans="1:12" s="4" customFormat="1" ht="24" customHeight="1" x14ac:dyDescent="0.2">
      <c r="B15" s="47" t="s">
        <v>21447</v>
      </c>
      <c r="C15" s="3"/>
      <c r="D15" s="47">
        <v>20501</v>
      </c>
      <c r="E15" s="47" t="s">
        <v>21349</v>
      </c>
      <c r="F15" s="43" t="s">
        <v>21371</v>
      </c>
      <c r="G15" s="47" t="s">
        <v>124</v>
      </c>
      <c r="H15" s="59">
        <f>'Memória de Cálculo'!G30</f>
        <v>0.21199999999999999</v>
      </c>
      <c r="I15" s="59">
        <v>3998.1</v>
      </c>
      <c r="J15" s="59">
        <v>622.55999999999995</v>
      </c>
      <c r="K15" s="5">
        <f t="shared" si="1"/>
        <v>979.58</v>
      </c>
      <c r="L15" s="6">
        <f t="shared" si="0"/>
        <v>7.6163475658220679E-4</v>
      </c>
    </row>
    <row r="16" spans="1:12" s="4" customFormat="1" ht="24" customHeight="1" x14ac:dyDescent="0.2">
      <c r="B16" s="47" t="s">
        <v>21448</v>
      </c>
      <c r="C16" s="3"/>
      <c r="D16" s="47">
        <v>21400</v>
      </c>
      <c r="E16" s="47" t="s">
        <v>21349</v>
      </c>
      <c r="F16" s="43" t="s">
        <v>21369</v>
      </c>
      <c r="G16" s="47" t="s">
        <v>326</v>
      </c>
      <c r="H16" s="59">
        <f>'Memória de Cálculo'!G34</f>
        <v>294.3408</v>
      </c>
      <c r="I16" s="59">
        <v>11.05</v>
      </c>
      <c r="J16" s="59">
        <v>0</v>
      </c>
      <c r="K16" s="5">
        <f t="shared" si="1"/>
        <v>3252.47</v>
      </c>
      <c r="L16" s="6">
        <f t="shared" si="0"/>
        <v>2.5288329659047038E-3</v>
      </c>
    </row>
    <row r="17" spans="1:16" s="4" customFormat="1" ht="24" customHeight="1" x14ac:dyDescent="0.2">
      <c r="B17" s="47" t="s">
        <v>21449</v>
      </c>
      <c r="C17" s="3"/>
      <c r="D17" s="47">
        <v>21401</v>
      </c>
      <c r="E17" s="47" t="s">
        <v>21349</v>
      </c>
      <c r="F17" s="43" t="s">
        <v>21368</v>
      </c>
      <c r="G17" s="47" t="s">
        <v>21367</v>
      </c>
      <c r="H17" s="59">
        <f>'Memória de Cálculo'!G38</f>
        <v>2095.7281200000002</v>
      </c>
      <c r="I17" s="59">
        <v>0.92</v>
      </c>
      <c r="J17" s="59">
        <v>0</v>
      </c>
      <c r="K17" s="5">
        <f t="shared" si="1"/>
        <v>1928.07</v>
      </c>
      <c r="L17" s="6">
        <f t="shared" si="0"/>
        <v>1.4990966793150691E-3</v>
      </c>
    </row>
    <row r="18" spans="1:16" s="41" customFormat="1" ht="24" customHeight="1" x14ac:dyDescent="0.2">
      <c r="A18" s="112"/>
      <c r="B18" s="46" t="s">
        <v>21713</v>
      </c>
      <c r="C18" s="38"/>
      <c r="D18" s="46"/>
      <c r="E18" s="46"/>
      <c r="F18" s="38" t="s">
        <v>5392</v>
      </c>
      <c r="G18" s="38"/>
      <c r="H18" s="65"/>
      <c r="I18" s="46"/>
      <c r="J18" s="46"/>
      <c r="K18" s="39">
        <f>SUM(K19:K22)</f>
        <v>8317.66</v>
      </c>
      <c r="L18" s="40">
        <f t="shared" ref="L18:L31" si="2">K18/$K$33</f>
        <v>6.4670766547230019E-3</v>
      </c>
    </row>
    <row r="19" spans="1:16" s="4" customFormat="1" ht="24" customHeight="1" x14ac:dyDescent="0.2">
      <c r="B19" s="47" t="s">
        <v>21714</v>
      </c>
      <c r="C19" s="3"/>
      <c r="D19" s="47">
        <v>30101</v>
      </c>
      <c r="E19" s="47" t="s">
        <v>21349</v>
      </c>
      <c r="F19" s="43" t="s">
        <v>21392</v>
      </c>
      <c r="G19" s="47" t="s">
        <v>326</v>
      </c>
      <c r="H19" s="59">
        <f>'Memória de Cálculo'!G43</f>
        <v>184.61660000000003</v>
      </c>
      <c r="I19" s="59">
        <v>35.21</v>
      </c>
      <c r="J19" s="59">
        <v>8.68</v>
      </c>
      <c r="K19" s="5">
        <f t="shared" ref="K19:K22" si="3">ROUND((J19+I19)*H19,2)</f>
        <v>8102.82</v>
      </c>
      <c r="L19" s="6">
        <f t="shared" si="2"/>
        <v>6.3000360749805393E-3</v>
      </c>
    </row>
    <row r="20" spans="1:16" s="4" customFormat="1" ht="24" customHeight="1" x14ac:dyDescent="0.2">
      <c r="B20" s="47" t="s">
        <v>21715</v>
      </c>
      <c r="C20" s="3"/>
      <c r="D20" s="47">
        <v>30117</v>
      </c>
      <c r="E20" s="47" t="s">
        <v>21349</v>
      </c>
      <c r="F20" s="43" t="s">
        <v>21396</v>
      </c>
      <c r="G20" s="47" t="s">
        <v>20162</v>
      </c>
      <c r="H20" s="59">
        <f>'Memória de Cálculo'!G48</f>
        <v>8</v>
      </c>
      <c r="I20" s="59">
        <v>9.3000000000000007</v>
      </c>
      <c r="J20" s="59">
        <v>0</v>
      </c>
      <c r="K20" s="5">
        <f t="shared" si="3"/>
        <v>74.400000000000006</v>
      </c>
      <c r="L20" s="6">
        <f t="shared" si="2"/>
        <v>5.7846858745295117E-5</v>
      </c>
    </row>
    <row r="21" spans="1:16" s="4" customFormat="1" ht="24" customHeight="1" x14ac:dyDescent="0.2">
      <c r="B21" s="47" t="s">
        <v>21716</v>
      </c>
      <c r="C21" s="3"/>
      <c r="D21" s="47">
        <v>30118</v>
      </c>
      <c r="E21" s="47" t="s">
        <v>21349</v>
      </c>
      <c r="F21" s="43" t="s">
        <v>21395</v>
      </c>
      <c r="G21" s="47" t="s">
        <v>20162</v>
      </c>
      <c r="H21" s="59">
        <f>'Memória de Cálculo'!G53</f>
        <v>8</v>
      </c>
      <c r="I21" s="59">
        <v>9.3000000000000007</v>
      </c>
      <c r="J21" s="59">
        <v>0</v>
      </c>
      <c r="K21" s="5">
        <f t="shared" si="3"/>
        <v>74.400000000000006</v>
      </c>
      <c r="L21" s="6">
        <f t="shared" si="2"/>
        <v>5.7846858745295117E-5</v>
      </c>
    </row>
    <row r="22" spans="1:16" s="4" customFormat="1" ht="24" customHeight="1" x14ac:dyDescent="0.2">
      <c r="B22" s="47" t="s">
        <v>21717</v>
      </c>
      <c r="C22" s="3"/>
      <c r="D22" s="47">
        <v>30119</v>
      </c>
      <c r="E22" s="47" t="s">
        <v>21349</v>
      </c>
      <c r="F22" s="43" t="s">
        <v>21394</v>
      </c>
      <c r="G22" s="47" t="s">
        <v>124</v>
      </c>
      <c r="H22" s="59">
        <f>'Memória de Cálculo'!G56</f>
        <v>2</v>
      </c>
      <c r="I22" s="59">
        <v>29.93</v>
      </c>
      <c r="J22" s="59">
        <v>3.09</v>
      </c>
      <c r="K22" s="5">
        <f t="shared" si="3"/>
        <v>66.040000000000006</v>
      </c>
      <c r="L22" s="6">
        <f t="shared" si="2"/>
        <v>5.134686225187217E-5</v>
      </c>
    </row>
    <row r="23" spans="1:16" s="112" customFormat="1" ht="24" customHeight="1" x14ac:dyDescent="0.2">
      <c r="B23" s="46" t="s">
        <v>21718</v>
      </c>
      <c r="C23" s="38"/>
      <c r="D23" s="46"/>
      <c r="E23" s="46"/>
      <c r="F23" s="38" t="s">
        <v>21407</v>
      </c>
      <c r="G23" s="38"/>
      <c r="H23" s="65"/>
      <c r="I23" s="46"/>
      <c r="J23" s="46"/>
      <c r="K23" s="39">
        <f>SUM(K24:K25)</f>
        <v>88843.39</v>
      </c>
      <c r="L23" s="40">
        <f t="shared" si="2"/>
        <v>6.9076761179881235E-2</v>
      </c>
    </row>
    <row r="24" spans="1:16" s="4" customFormat="1" ht="39" customHeight="1" x14ac:dyDescent="0.2">
      <c r="B24" s="47" t="s">
        <v>21720</v>
      </c>
      <c r="C24" s="3"/>
      <c r="D24" s="47">
        <v>41146</v>
      </c>
      <c r="E24" s="47" t="s">
        <v>21349</v>
      </c>
      <c r="F24" s="43" t="s">
        <v>21414</v>
      </c>
      <c r="G24" s="47" t="s">
        <v>326</v>
      </c>
      <c r="H24" s="59">
        <f>'Memória de Cálculo'!G63</f>
        <v>1267.1999999999998</v>
      </c>
      <c r="I24" s="59">
        <v>18.71</v>
      </c>
      <c r="J24" s="59">
        <v>0</v>
      </c>
      <c r="K24" s="5">
        <f t="shared" ref="K24" si="4">ROUND((J24+I24)*H24,2)</f>
        <v>23709.31</v>
      </c>
      <c r="L24" s="6">
        <f t="shared" si="2"/>
        <v>1.8434262184387269E-2</v>
      </c>
    </row>
    <row r="25" spans="1:16" s="4" customFormat="1" ht="24" customHeight="1" x14ac:dyDescent="0.2">
      <c r="B25" s="47" t="s">
        <v>21995</v>
      </c>
      <c r="C25" s="3"/>
      <c r="D25" s="47">
        <v>41006</v>
      </c>
      <c r="E25" s="47" t="s">
        <v>21349</v>
      </c>
      <c r="F25" s="43" t="s">
        <v>21413</v>
      </c>
      <c r="G25" s="47" t="s">
        <v>21412</v>
      </c>
      <c r="H25" s="59">
        <f>'Memória de Cálculo'!G67</f>
        <v>25343.999999999996</v>
      </c>
      <c r="I25" s="59">
        <v>2.57</v>
      </c>
      <c r="J25" s="59">
        <v>0</v>
      </c>
      <c r="K25" s="5">
        <f t="shared" ref="K25" si="5">ROUND((J25+I25)*H25,2)</f>
        <v>65134.080000000002</v>
      </c>
      <c r="L25" s="6">
        <f t="shared" si="2"/>
        <v>5.0642498995493973E-2</v>
      </c>
      <c r="P25" s="4">
        <f>1900.8/12</f>
        <v>158.4</v>
      </c>
    </row>
    <row r="26" spans="1:16" s="41" customFormat="1" ht="24" customHeight="1" x14ac:dyDescent="0.2">
      <c r="A26" s="112"/>
      <c r="B26" s="46" t="s">
        <v>21723</v>
      </c>
      <c r="C26" s="38"/>
      <c r="D26" s="46"/>
      <c r="E26" s="46"/>
      <c r="F26" s="38" t="s">
        <v>21719</v>
      </c>
      <c r="G26" s="38"/>
      <c r="H26" s="65"/>
      <c r="I26" s="46"/>
      <c r="J26" s="46"/>
      <c r="K26" s="39">
        <f>SUM(K27:K29)</f>
        <v>37266</v>
      </c>
      <c r="L26" s="40">
        <f t="shared" si="2"/>
        <v>2.8974745134437738E-2</v>
      </c>
    </row>
    <row r="27" spans="1:16" s="4" customFormat="1" ht="24" customHeight="1" x14ac:dyDescent="0.2">
      <c r="B27" s="47" t="s">
        <v>21724</v>
      </c>
      <c r="C27" s="3"/>
      <c r="D27" s="47">
        <v>250101</v>
      </c>
      <c r="E27" s="47" t="s">
        <v>21349</v>
      </c>
      <c r="F27" s="43" t="s">
        <v>21721</v>
      </c>
      <c r="G27" s="47" t="s">
        <v>9247</v>
      </c>
      <c r="H27" s="59">
        <f>'Memória de Cálculo'!G72</f>
        <v>200</v>
      </c>
      <c r="I27" s="59">
        <v>0</v>
      </c>
      <c r="J27" s="59">
        <v>82.07</v>
      </c>
      <c r="K27" s="5">
        <f t="shared" ref="K27:K28" si="6">ROUND((J27+I27)*H27,2)</f>
        <v>16414</v>
      </c>
      <c r="L27" s="6">
        <f t="shared" si="2"/>
        <v>1.2762074454909596E-2</v>
      </c>
    </row>
    <row r="28" spans="1:16" s="4" customFormat="1" ht="24" customHeight="1" x14ac:dyDescent="0.2">
      <c r="B28" s="47" t="s">
        <v>21993</v>
      </c>
      <c r="C28" s="3"/>
      <c r="D28" s="47">
        <v>250103</v>
      </c>
      <c r="E28" s="47" t="s">
        <v>21349</v>
      </c>
      <c r="F28" s="43" t="s">
        <v>21736</v>
      </c>
      <c r="G28" s="47" t="s">
        <v>9247</v>
      </c>
      <c r="H28" s="59">
        <f>'Memória de Cálculo'!G76</f>
        <v>800</v>
      </c>
      <c r="I28" s="59">
        <v>0</v>
      </c>
      <c r="J28" s="59">
        <v>21.43</v>
      </c>
      <c r="K28" s="5">
        <f t="shared" si="6"/>
        <v>17144</v>
      </c>
      <c r="L28" s="6">
        <f t="shared" si="2"/>
        <v>1.3329657880770691E-2</v>
      </c>
    </row>
    <row r="29" spans="1:16" s="4" customFormat="1" ht="24" customHeight="1" x14ac:dyDescent="0.2">
      <c r="B29" s="47" t="s">
        <v>21994</v>
      </c>
      <c r="C29" s="3"/>
      <c r="D29" s="47">
        <v>250110</v>
      </c>
      <c r="E29" s="47" t="s">
        <v>21349</v>
      </c>
      <c r="F29" s="43" t="s">
        <v>21722</v>
      </c>
      <c r="G29" s="47" t="s">
        <v>9247</v>
      </c>
      <c r="H29" s="59">
        <f>'Memória de Cálculo'!G80</f>
        <v>240</v>
      </c>
      <c r="I29" s="59">
        <v>0</v>
      </c>
      <c r="J29" s="59">
        <v>15.45</v>
      </c>
      <c r="K29" s="5">
        <f t="shared" ref="K29" si="7">ROUND((J29+I29)*H29,2)</f>
        <v>3708</v>
      </c>
      <c r="L29" s="6">
        <f t="shared" si="2"/>
        <v>2.8830127987574498E-3</v>
      </c>
    </row>
    <row r="30" spans="1:16" s="41" customFormat="1" ht="24" customHeight="1" x14ac:dyDescent="0.2">
      <c r="A30" s="112"/>
      <c r="B30" s="46" t="s">
        <v>21991</v>
      </c>
      <c r="C30" s="38"/>
      <c r="D30" s="46"/>
      <c r="E30" s="46"/>
      <c r="F30" s="38" t="s">
        <v>21725</v>
      </c>
      <c r="G30" s="38"/>
      <c r="H30" s="65"/>
      <c r="I30" s="46"/>
      <c r="J30" s="46"/>
      <c r="K30" s="39">
        <f>SUM(K31:K31)</f>
        <v>1126204.44</v>
      </c>
      <c r="L30" s="40">
        <f t="shared" si="2"/>
        <v>0.87563695106188411</v>
      </c>
    </row>
    <row r="31" spans="1:16" s="4" customFormat="1" ht="26.1" customHeight="1" x14ac:dyDescent="0.2">
      <c r="B31" s="47" t="s">
        <v>21992</v>
      </c>
      <c r="C31" s="3"/>
      <c r="D31" s="210" t="s">
        <v>14</v>
      </c>
      <c r="E31" s="211"/>
      <c r="F31" s="43" t="s">
        <v>21726</v>
      </c>
      <c r="G31" s="47" t="s">
        <v>124</v>
      </c>
      <c r="H31" s="59">
        <v>12</v>
      </c>
      <c r="I31" s="212">
        <f>'Orçamento por Casa'!J214</f>
        <v>93850.37</v>
      </c>
      <c r="J31" s="213"/>
      <c r="K31" s="5">
        <f t="shared" ref="K31" si="8">ROUND((J31+I31)*H31,2)</f>
        <v>1126204.44</v>
      </c>
      <c r="L31" s="6">
        <f t="shared" si="2"/>
        <v>0.87563695106188411</v>
      </c>
    </row>
    <row r="32" spans="1:16" s="4" customFormat="1" ht="26.1" customHeight="1" x14ac:dyDescent="0.2">
      <c r="B32" s="210"/>
      <c r="C32" s="217"/>
      <c r="D32" s="217"/>
      <c r="E32" s="217"/>
      <c r="F32" s="217"/>
      <c r="G32" s="217"/>
      <c r="H32" s="217"/>
      <c r="I32" s="217"/>
      <c r="J32" s="217"/>
      <c r="K32" s="217"/>
      <c r="L32" s="211"/>
    </row>
    <row r="33" spans="2:15" s="4" customFormat="1" ht="26.1" customHeight="1" x14ac:dyDescent="0.2">
      <c r="B33" s="214" t="s">
        <v>196</v>
      </c>
      <c r="C33" s="215"/>
      <c r="D33" s="215"/>
      <c r="E33" s="215"/>
      <c r="F33" s="215" t="s">
        <v>196</v>
      </c>
      <c r="G33" s="215"/>
      <c r="H33" s="215"/>
      <c r="I33" s="215"/>
      <c r="J33" s="216"/>
      <c r="K33" s="83">
        <f>SUM(K9,K30,K26,K18,K23)</f>
        <v>1286154.5399999998</v>
      </c>
      <c r="L33" s="84">
        <f>K33/$K$33</f>
        <v>1</v>
      </c>
    </row>
    <row r="34" spans="2:15" s="4" customFormat="1" ht="26.1" customHeight="1" x14ac:dyDescent="0.2">
      <c r="B34" s="214" t="s">
        <v>21727</v>
      </c>
      <c r="C34" s="215"/>
      <c r="D34" s="215"/>
      <c r="E34" s="215"/>
      <c r="F34" s="215" t="s">
        <v>196</v>
      </c>
      <c r="G34" s="215"/>
      <c r="H34" s="215"/>
      <c r="I34" s="215"/>
      <c r="J34" s="216"/>
      <c r="K34" s="218">
        <f>K33*0.2462</f>
        <v>316651.24774799997</v>
      </c>
      <c r="L34" s="219"/>
      <c r="O34" s="117">
        <f>K35/12</f>
        <v>133567.14897899996</v>
      </c>
    </row>
    <row r="35" spans="2:15" s="4" customFormat="1" ht="26.1" customHeight="1" x14ac:dyDescent="0.2">
      <c r="B35" s="214" t="s">
        <v>21635</v>
      </c>
      <c r="C35" s="215"/>
      <c r="D35" s="215"/>
      <c r="E35" s="215"/>
      <c r="F35" s="215" t="s">
        <v>196</v>
      </c>
      <c r="G35" s="215"/>
      <c r="H35" s="215"/>
      <c r="I35" s="215"/>
      <c r="J35" s="216"/>
      <c r="K35" s="218">
        <f>K33+K34</f>
        <v>1602805.7877479997</v>
      </c>
      <c r="L35" s="219"/>
      <c r="O35" s="118">
        <f>O34/53</f>
        <v>2520.1348863962257</v>
      </c>
    </row>
    <row r="36" spans="2:15" ht="58.5" customHeight="1" x14ac:dyDescent="0.2">
      <c r="B36" s="207"/>
      <c r="C36" s="207"/>
      <c r="D36" s="207"/>
      <c r="E36" s="207"/>
      <c r="F36" s="51"/>
      <c r="G36" s="55"/>
      <c r="H36" s="202"/>
      <c r="I36" s="202"/>
      <c r="J36" s="208"/>
      <c r="K36" s="209"/>
      <c r="L36" s="209"/>
      <c r="N36">
        <v>1644167.56</v>
      </c>
    </row>
    <row r="37" spans="2:15" x14ac:dyDescent="0.2">
      <c r="B37" s="207"/>
      <c r="C37" s="207"/>
      <c r="D37" s="207"/>
      <c r="E37" s="207"/>
      <c r="F37" s="51"/>
      <c r="G37" s="55"/>
      <c r="H37" s="202"/>
      <c r="I37" s="202"/>
      <c r="J37" s="208"/>
      <c r="K37" s="209"/>
      <c r="L37" s="209"/>
    </row>
    <row r="38" spans="2:15" x14ac:dyDescent="0.2">
      <c r="B38" s="202" t="s">
        <v>22003</v>
      </c>
      <c r="C38" s="202"/>
      <c r="D38" s="202"/>
      <c r="E38" s="202"/>
      <c r="F38" s="202"/>
      <c r="G38" s="202"/>
      <c r="H38" s="202"/>
      <c r="I38" s="202"/>
      <c r="J38" s="202"/>
      <c r="K38" s="202"/>
      <c r="L38" s="202"/>
    </row>
    <row r="39" spans="2:15" s="111" customFormat="1" x14ac:dyDescent="0.2">
      <c r="B39" s="202" t="s">
        <v>22005</v>
      </c>
      <c r="C39" s="202"/>
      <c r="D39" s="202"/>
      <c r="E39" s="202"/>
      <c r="F39" s="202"/>
      <c r="G39" s="202"/>
      <c r="H39" s="202"/>
      <c r="I39" s="202"/>
      <c r="J39" s="202"/>
      <c r="K39" s="202"/>
      <c r="L39" s="202"/>
    </row>
    <row r="40" spans="2:15" s="111" customFormat="1" x14ac:dyDescent="0.2">
      <c r="B40" s="203" t="s">
        <v>21687</v>
      </c>
      <c r="C40" s="203"/>
      <c r="D40" s="203"/>
      <c r="E40" s="203"/>
      <c r="F40" s="203"/>
      <c r="G40" s="203"/>
      <c r="H40" s="203"/>
      <c r="I40" s="203"/>
      <c r="J40" s="203"/>
      <c r="K40" s="203"/>
      <c r="L40" s="203"/>
    </row>
    <row r="41" spans="2:15" s="111" customFormat="1" x14ac:dyDescent="0.2">
      <c r="B41" s="203" t="s">
        <v>21686</v>
      </c>
      <c r="C41" s="203"/>
      <c r="D41" s="203"/>
      <c r="E41" s="203"/>
      <c r="F41" s="203"/>
      <c r="G41" s="203"/>
      <c r="H41" s="203"/>
      <c r="I41" s="203"/>
      <c r="J41" s="203"/>
      <c r="K41" s="203"/>
      <c r="L41" s="203"/>
    </row>
    <row r="47" spans="2:15" x14ac:dyDescent="0.2">
      <c r="G47" s="57" t="s">
        <v>197</v>
      </c>
    </row>
  </sheetData>
  <autoFilter ref="B8:L33"/>
  <mergeCells count="27">
    <mergeCell ref="B35:J35"/>
    <mergeCell ref="K34:L34"/>
    <mergeCell ref="K35:L35"/>
    <mergeCell ref="B2:E6"/>
    <mergeCell ref="F2:L2"/>
    <mergeCell ref="G3:I3"/>
    <mergeCell ref="K3:L3"/>
    <mergeCell ref="G4:I6"/>
    <mergeCell ref="J4:J6"/>
    <mergeCell ref="K5:L5"/>
    <mergeCell ref="K6:L6"/>
    <mergeCell ref="B38:L38"/>
    <mergeCell ref="B39:L39"/>
    <mergeCell ref="B40:L40"/>
    <mergeCell ref="B41:L41"/>
    <mergeCell ref="B7:L7"/>
    <mergeCell ref="B36:E36"/>
    <mergeCell ref="H36:I36"/>
    <mergeCell ref="J36:L36"/>
    <mergeCell ref="B37:E37"/>
    <mergeCell ref="H37:I37"/>
    <mergeCell ref="J37:L37"/>
    <mergeCell ref="D31:E31"/>
    <mergeCell ref="I31:J31"/>
    <mergeCell ref="B33:J33"/>
    <mergeCell ref="B32:L32"/>
    <mergeCell ref="B34:J34"/>
  </mergeCells>
  <pageMargins left="0.59055118110236227" right="0.39370078740157483" top="1.9685039370078741" bottom="0.98425196850393704" header="0.51181102362204722" footer="0.51181102362204722"/>
  <pageSetup paperSize="9" scale="50" fitToHeight="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8"/>
  <sheetViews>
    <sheetView showGridLines="0" showOutlineSymbols="0" showWhiteSpace="0" view="pageBreakPreview" zoomScaleNormal="100" zoomScaleSheetLayoutView="100" workbookViewId="0">
      <selection activeCell="E211" sqref="E211"/>
    </sheetView>
  </sheetViews>
  <sheetFormatPr defaultRowHeight="14.25" x14ac:dyDescent="0.2"/>
  <cols>
    <col min="1" max="1" width="10" style="48" bestFit="1" customWidth="1"/>
    <col min="2" max="2" width="10" hidden="1" customWidth="1"/>
    <col min="3" max="3" width="10" style="48" bestFit="1" customWidth="1"/>
    <col min="4" max="4" width="13.25" style="48" bestFit="1" customWidth="1"/>
    <col min="5" max="5" width="61.5" style="41" customWidth="1"/>
    <col min="6" max="6" width="8" style="41" bestFit="1" customWidth="1"/>
    <col min="7" max="7" width="13" style="77" bestFit="1" customWidth="1"/>
    <col min="8" max="9" width="13" style="48" bestFit="1" customWidth="1"/>
    <col min="10" max="11" width="13" style="41" bestFit="1" customWidth="1"/>
  </cols>
  <sheetData>
    <row r="1" spans="1:11" ht="42.75" customHeight="1" x14ac:dyDescent="0.2">
      <c r="A1" s="220"/>
      <c r="B1" s="221"/>
      <c r="C1" s="221"/>
      <c r="D1" s="222"/>
      <c r="E1" s="229" t="s">
        <v>21348</v>
      </c>
      <c r="F1" s="230"/>
      <c r="G1" s="230"/>
      <c r="H1" s="230"/>
      <c r="I1" s="230"/>
      <c r="J1" s="230"/>
      <c r="K1" s="231"/>
    </row>
    <row r="2" spans="1:11" ht="21" customHeight="1" x14ac:dyDescent="0.2">
      <c r="A2" s="223"/>
      <c r="B2" s="224"/>
      <c r="C2" s="224"/>
      <c r="D2" s="225"/>
      <c r="E2" s="50" t="s">
        <v>21728</v>
      </c>
      <c r="F2" s="232" t="s">
        <v>21671</v>
      </c>
      <c r="G2" s="232"/>
      <c r="H2" s="232"/>
      <c r="I2" s="85" t="s">
        <v>2</v>
      </c>
      <c r="J2" s="232" t="s">
        <v>3</v>
      </c>
      <c r="K2" s="232"/>
    </row>
    <row r="3" spans="1:11" ht="21" customHeight="1" x14ac:dyDescent="0.2">
      <c r="A3" s="223"/>
      <c r="B3" s="224"/>
      <c r="C3" s="224"/>
      <c r="D3" s="225"/>
      <c r="E3" s="80" t="s">
        <v>21990</v>
      </c>
      <c r="F3" s="233" t="s">
        <v>21988</v>
      </c>
      <c r="G3" s="234"/>
      <c r="H3" s="235"/>
      <c r="I3" s="242">
        <v>0.2462</v>
      </c>
      <c r="J3" s="53" t="s">
        <v>21346</v>
      </c>
      <c r="K3" s="54"/>
    </row>
    <row r="4" spans="1:11" ht="21.75" customHeight="1" x14ac:dyDescent="0.2">
      <c r="A4" s="223"/>
      <c r="B4" s="224"/>
      <c r="C4" s="224"/>
      <c r="D4" s="225"/>
      <c r="E4" s="50" t="s">
        <v>21670</v>
      </c>
      <c r="F4" s="236"/>
      <c r="G4" s="237"/>
      <c r="H4" s="238"/>
      <c r="I4" s="243"/>
      <c r="J4" s="232" t="s">
        <v>5</v>
      </c>
      <c r="K4" s="232"/>
    </row>
    <row r="5" spans="1:11" ht="43.5" customHeight="1" x14ac:dyDescent="0.2">
      <c r="A5" s="226"/>
      <c r="B5" s="227"/>
      <c r="C5" s="227"/>
      <c r="D5" s="228"/>
      <c r="E5" s="100" t="s">
        <v>21989</v>
      </c>
      <c r="F5" s="239"/>
      <c r="G5" s="240"/>
      <c r="H5" s="241"/>
      <c r="I5" s="244"/>
      <c r="J5" s="247">
        <f ca="1">TODAY()</f>
        <v>45540</v>
      </c>
      <c r="K5" s="248"/>
    </row>
    <row r="6" spans="1:11" s="61" customFormat="1" ht="40.15" customHeight="1" x14ac:dyDescent="0.2">
      <c r="A6" s="204" t="s">
        <v>21711</v>
      </c>
      <c r="B6" s="205"/>
      <c r="C6" s="205"/>
      <c r="D6" s="205"/>
      <c r="E6" s="205"/>
      <c r="F6" s="205"/>
      <c r="G6" s="205"/>
      <c r="H6" s="205"/>
      <c r="I6" s="205"/>
      <c r="J6" s="205"/>
      <c r="K6" s="206"/>
    </row>
    <row r="7" spans="1:11" ht="30" customHeight="1" x14ac:dyDescent="0.2">
      <c r="A7" s="45" t="s">
        <v>6</v>
      </c>
      <c r="B7" s="1" t="s">
        <v>7</v>
      </c>
      <c r="C7" s="45" t="s">
        <v>7</v>
      </c>
      <c r="D7" s="45" t="s">
        <v>8</v>
      </c>
      <c r="E7" s="42" t="s">
        <v>9</v>
      </c>
      <c r="F7" s="45" t="s">
        <v>10</v>
      </c>
      <c r="G7" s="76" t="s">
        <v>11</v>
      </c>
      <c r="H7" s="45" t="s">
        <v>21351</v>
      </c>
      <c r="I7" s="45" t="s">
        <v>21350</v>
      </c>
      <c r="J7" s="49" t="s">
        <v>12</v>
      </c>
      <c r="K7" s="49" t="s">
        <v>13</v>
      </c>
    </row>
    <row r="8" spans="1:11" s="41" customFormat="1" ht="24" customHeight="1" x14ac:dyDescent="0.2">
      <c r="A8" s="46">
        <v>1</v>
      </c>
      <c r="B8" s="38"/>
      <c r="C8" s="46">
        <v>20000</v>
      </c>
      <c r="D8" s="46"/>
      <c r="E8" s="38" t="s">
        <v>221</v>
      </c>
      <c r="F8" s="38"/>
      <c r="G8" s="65"/>
      <c r="H8" s="46"/>
      <c r="I8" s="46"/>
      <c r="J8" s="39">
        <f>SUM(J9:J9)</f>
        <v>251.2</v>
      </c>
      <c r="K8" s="40">
        <f t="shared" ref="K8:K39" si="0">J8/$J$214</f>
        <v>2.676601061881802E-3</v>
      </c>
    </row>
    <row r="9" spans="1:11" s="4" customFormat="1" ht="51.95" customHeight="1" x14ac:dyDescent="0.2">
      <c r="A9" s="47" t="s">
        <v>21424</v>
      </c>
      <c r="B9" s="3"/>
      <c r="C9" s="47">
        <v>20701</v>
      </c>
      <c r="D9" s="47" t="s">
        <v>21349</v>
      </c>
      <c r="E9" s="43" t="s">
        <v>21376</v>
      </c>
      <c r="F9" s="47" t="s">
        <v>213</v>
      </c>
      <c r="G9" s="59">
        <f>'Memória de Cálculo'!G85</f>
        <v>52.994999999999997</v>
      </c>
      <c r="H9" s="59">
        <v>3.33</v>
      </c>
      <c r="I9" s="59">
        <v>1.41</v>
      </c>
      <c r="J9" s="5">
        <f t="shared" ref="J9" si="1">ROUND((I9+H9)*G9,2)</f>
        <v>251.2</v>
      </c>
      <c r="K9" s="6">
        <f t="shared" si="0"/>
        <v>2.676601061881802E-3</v>
      </c>
    </row>
    <row r="10" spans="1:11" s="41" customFormat="1" ht="24" customHeight="1" x14ac:dyDescent="0.2">
      <c r="A10" s="46">
        <v>2</v>
      </c>
      <c r="B10" s="38"/>
      <c r="C10" s="46">
        <v>30000</v>
      </c>
      <c r="D10" s="46"/>
      <c r="E10" s="38" t="s">
        <v>5392</v>
      </c>
      <c r="F10" s="38"/>
      <c r="G10" s="65"/>
      <c r="H10" s="46"/>
      <c r="I10" s="46"/>
      <c r="J10" s="39">
        <f>SUM(J11:J11)</f>
        <v>342.7</v>
      </c>
      <c r="K10" s="40">
        <f t="shared" si="0"/>
        <v>3.6515572607758499E-3</v>
      </c>
    </row>
    <row r="11" spans="1:11" s="4" customFormat="1" ht="39" customHeight="1" x14ac:dyDescent="0.2">
      <c r="A11" s="47" t="s">
        <v>21372</v>
      </c>
      <c r="B11" s="3"/>
      <c r="C11" s="47">
        <v>30105</v>
      </c>
      <c r="D11" s="47" t="s">
        <v>21349</v>
      </c>
      <c r="E11" s="43" t="s">
        <v>21393</v>
      </c>
      <c r="F11" s="47" t="s">
        <v>326</v>
      </c>
      <c r="G11" s="59">
        <f>'Memória de Cálculo'!G90</f>
        <v>3.7096500000000003</v>
      </c>
      <c r="H11" s="59">
        <v>84.55</v>
      </c>
      <c r="I11" s="59">
        <v>7.83</v>
      </c>
      <c r="J11" s="5">
        <f t="shared" ref="J11" si="2">ROUND((I11+H11)*G11,2)</f>
        <v>342.7</v>
      </c>
      <c r="K11" s="6">
        <f t="shared" si="0"/>
        <v>3.6515572607758499E-3</v>
      </c>
    </row>
    <row r="12" spans="1:11" s="41" customFormat="1" ht="24" customHeight="1" x14ac:dyDescent="0.2">
      <c r="A12" s="46">
        <v>3</v>
      </c>
      <c r="B12" s="38"/>
      <c r="C12" s="46">
        <v>40000</v>
      </c>
      <c r="D12" s="46"/>
      <c r="E12" s="38" t="s">
        <v>21407</v>
      </c>
      <c r="F12" s="38"/>
      <c r="G12" s="65"/>
      <c r="H12" s="46"/>
      <c r="I12" s="46"/>
      <c r="J12" s="39">
        <f>SUM(J13:J18)</f>
        <v>1179.1699999999998</v>
      </c>
      <c r="K12" s="40">
        <f t="shared" si="0"/>
        <v>1.2564361760108137E-2</v>
      </c>
    </row>
    <row r="13" spans="1:11" s="4" customFormat="1" ht="24" customHeight="1" x14ac:dyDescent="0.2">
      <c r="A13" s="47" t="s">
        <v>21383</v>
      </c>
      <c r="B13" s="3"/>
      <c r="C13" s="47">
        <v>40101</v>
      </c>
      <c r="D13" s="47" t="s">
        <v>21349</v>
      </c>
      <c r="E13" s="43" t="s">
        <v>21416</v>
      </c>
      <c r="F13" s="47" t="s">
        <v>326</v>
      </c>
      <c r="G13" s="59">
        <f>'Memória de Cálculo'!G96</f>
        <v>3.8639999999999999</v>
      </c>
      <c r="H13" s="59">
        <v>0</v>
      </c>
      <c r="I13" s="59">
        <v>30.94</v>
      </c>
      <c r="J13" s="5">
        <f t="shared" ref="J13:J18" si="3">ROUND((I13+H13)*G13,2)</f>
        <v>119.55</v>
      </c>
      <c r="K13" s="6">
        <f t="shared" si="0"/>
        <v>1.2738362139648465E-3</v>
      </c>
    </row>
    <row r="14" spans="1:11" s="4" customFormat="1" ht="24" customHeight="1" x14ac:dyDescent="0.2">
      <c r="A14" s="47" t="s">
        <v>21384</v>
      </c>
      <c r="B14" s="3"/>
      <c r="C14" s="47">
        <v>40904</v>
      </c>
      <c r="D14" s="47" t="s">
        <v>21349</v>
      </c>
      <c r="E14" s="43" t="s">
        <v>21415</v>
      </c>
      <c r="F14" s="47" t="s">
        <v>326</v>
      </c>
      <c r="G14" s="59">
        <f>'Memória de Cálculo'!G100</f>
        <v>2.76</v>
      </c>
      <c r="H14" s="59">
        <v>0.51</v>
      </c>
      <c r="I14" s="59">
        <v>2.92</v>
      </c>
      <c r="J14" s="5">
        <f t="shared" si="3"/>
        <v>9.4700000000000006</v>
      </c>
      <c r="K14" s="6">
        <f t="shared" si="0"/>
        <v>1.009053027707829E-4</v>
      </c>
    </row>
    <row r="15" spans="1:11" s="4" customFormat="1" ht="39" customHeight="1" x14ac:dyDescent="0.2">
      <c r="A15" s="47" t="s">
        <v>21385</v>
      </c>
      <c r="B15" s="3"/>
      <c r="C15" s="47">
        <v>41146</v>
      </c>
      <c r="D15" s="47" t="s">
        <v>21349</v>
      </c>
      <c r="E15" s="43" t="s">
        <v>21414</v>
      </c>
      <c r="F15" s="47" t="s">
        <v>326</v>
      </c>
      <c r="G15" s="59">
        <f>'Memória de Cálculo'!G104</f>
        <v>12.7014</v>
      </c>
      <c r="H15" s="59">
        <v>18.71</v>
      </c>
      <c r="I15" s="59">
        <v>0</v>
      </c>
      <c r="J15" s="5">
        <f t="shared" si="3"/>
        <v>237.64</v>
      </c>
      <c r="K15" s="6">
        <f t="shared" si="0"/>
        <v>2.5321157497834052E-3</v>
      </c>
    </row>
    <row r="16" spans="1:11" s="4" customFormat="1" ht="24" customHeight="1" x14ac:dyDescent="0.2">
      <c r="A16" s="47" t="s">
        <v>21386</v>
      </c>
      <c r="B16" s="3"/>
      <c r="C16" s="47">
        <v>41006</v>
      </c>
      <c r="D16" s="47" t="s">
        <v>21349</v>
      </c>
      <c r="E16" s="43" t="s">
        <v>21413</v>
      </c>
      <c r="F16" s="47" t="s">
        <v>21412</v>
      </c>
      <c r="G16" s="59">
        <f>'Memória de Cálculo'!G108</f>
        <v>190.52099999999999</v>
      </c>
      <c r="H16" s="59">
        <v>2.57</v>
      </c>
      <c r="I16" s="59">
        <v>0</v>
      </c>
      <c r="J16" s="5">
        <f t="shared" si="3"/>
        <v>489.64</v>
      </c>
      <c r="K16" s="6">
        <f t="shared" si="0"/>
        <v>5.2172410188686524E-3</v>
      </c>
    </row>
    <row r="17" spans="1:11" s="4" customFormat="1" ht="39" customHeight="1" x14ac:dyDescent="0.2">
      <c r="A17" s="47" t="s">
        <v>21387</v>
      </c>
      <c r="B17" s="3"/>
      <c r="C17" s="47">
        <v>41003</v>
      </c>
      <c r="D17" s="47" t="s">
        <v>21349</v>
      </c>
      <c r="E17" s="43" t="s">
        <v>21450</v>
      </c>
      <c r="F17" s="47" t="s">
        <v>326</v>
      </c>
      <c r="G17" s="59">
        <f>'Memória de Cálculo'!G111</f>
        <v>12.7014</v>
      </c>
      <c r="H17" s="59">
        <v>0</v>
      </c>
      <c r="I17" s="59">
        <v>24.12</v>
      </c>
      <c r="J17" s="5">
        <f t="shared" si="3"/>
        <v>306.36</v>
      </c>
      <c r="K17" s="6">
        <f t="shared" si="0"/>
        <v>3.2643451485593507E-3</v>
      </c>
    </row>
    <row r="18" spans="1:11" s="4" customFormat="1" ht="24" customHeight="1" x14ac:dyDescent="0.2">
      <c r="A18" s="47" t="s">
        <v>21388</v>
      </c>
      <c r="B18" s="3"/>
      <c r="C18" s="47">
        <v>40905</v>
      </c>
      <c r="D18" s="47" t="s">
        <v>21349</v>
      </c>
      <c r="E18" s="43" t="s">
        <v>21419</v>
      </c>
      <c r="F18" s="47" t="s">
        <v>213</v>
      </c>
      <c r="G18" s="59">
        <f>'Memória de Cálculo'!G114</f>
        <v>42.338000000000001</v>
      </c>
      <c r="H18" s="59">
        <v>0.1</v>
      </c>
      <c r="I18" s="59">
        <v>0.28999999999999998</v>
      </c>
      <c r="J18" s="5">
        <f t="shared" si="3"/>
        <v>16.510000000000002</v>
      </c>
      <c r="K18" s="6">
        <f t="shared" si="0"/>
        <v>1.7591832616110093E-4</v>
      </c>
    </row>
    <row r="19" spans="1:11" s="41" customFormat="1" ht="24" customHeight="1" x14ac:dyDescent="0.2">
      <c r="A19" s="46">
        <v>4</v>
      </c>
      <c r="B19" s="38"/>
      <c r="C19" s="46"/>
      <c r="D19" s="46"/>
      <c r="E19" s="38" t="s">
        <v>34</v>
      </c>
      <c r="F19" s="38"/>
      <c r="G19" s="65"/>
      <c r="H19" s="46"/>
      <c r="I19" s="46"/>
      <c r="J19" s="39">
        <f>SUM(J20,J28,J37)</f>
        <v>33785.949999999997</v>
      </c>
      <c r="K19" s="40">
        <f t="shared" si="0"/>
        <v>0.35999804795655038</v>
      </c>
    </row>
    <row r="20" spans="1:11" s="41" customFormat="1" ht="24" customHeight="1" x14ac:dyDescent="0.2">
      <c r="A20" s="46" t="s">
        <v>21389</v>
      </c>
      <c r="B20" s="38"/>
      <c r="C20" s="46">
        <v>50000</v>
      </c>
      <c r="D20" s="46"/>
      <c r="E20" s="38" t="s">
        <v>21420</v>
      </c>
      <c r="F20" s="38"/>
      <c r="G20" s="65"/>
      <c r="H20" s="46"/>
      <c r="I20" s="46"/>
      <c r="J20" s="39">
        <f>SUM(J21:J27)</f>
        <v>10461.6</v>
      </c>
      <c r="K20" s="40">
        <f t="shared" si="0"/>
        <v>0.11147105759945326</v>
      </c>
    </row>
    <row r="21" spans="1:11" s="4" customFormat="1" ht="26.1" customHeight="1" x14ac:dyDescent="0.2">
      <c r="A21" s="119" t="s">
        <v>21425</v>
      </c>
      <c r="B21" s="3"/>
      <c r="C21" s="47">
        <v>50301</v>
      </c>
      <c r="D21" s="47" t="s">
        <v>21349</v>
      </c>
      <c r="E21" s="43" t="s">
        <v>21451</v>
      </c>
      <c r="F21" s="47" t="s">
        <v>244</v>
      </c>
      <c r="G21" s="59">
        <f>'Memória de Cálculo'!G120</f>
        <v>27</v>
      </c>
      <c r="H21" s="59">
        <v>21.77</v>
      </c>
      <c r="I21" s="59">
        <v>23.31</v>
      </c>
      <c r="J21" s="5">
        <f t="shared" ref="J21" si="4">ROUND((I21+H21)*G21,2)</f>
        <v>1217.1600000000001</v>
      </c>
      <c r="K21" s="6">
        <f t="shared" si="0"/>
        <v>1.2969155049681744E-2</v>
      </c>
    </row>
    <row r="22" spans="1:11" s="4" customFormat="1" ht="26.1" customHeight="1" x14ac:dyDescent="0.2">
      <c r="A22" s="119" t="s">
        <v>21426</v>
      </c>
      <c r="B22" s="3"/>
      <c r="C22" s="47">
        <v>51027</v>
      </c>
      <c r="D22" s="47" t="s">
        <v>21349</v>
      </c>
      <c r="E22" s="43" t="s">
        <v>21417</v>
      </c>
      <c r="F22" s="47" t="s">
        <v>326</v>
      </c>
      <c r="G22" s="59">
        <f>'Memória de Cálculo'!G125</f>
        <v>1.5023231999999995</v>
      </c>
      <c r="H22" s="59">
        <v>185.49</v>
      </c>
      <c r="I22" s="59">
        <v>24.12</v>
      </c>
      <c r="J22" s="5">
        <f t="shared" ref="J22:J27" si="5">ROUND((I22+H22)*G22,2)</f>
        <v>314.89999999999998</v>
      </c>
      <c r="K22" s="6">
        <f t="shared" si="0"/>
        <v>3.3553410604561279E-3</v>
      </c>
    </row>
    <row r="23" spans="1:11" s="4" customFormat="1" ht="26.1" customHeight="1" x14ac:dyDescent="0.2">
      <c r="A23" s="119" t="s">
        <v>21427</v>
      </c>
      <c r="B23" s="3"/>
      <c r="C23" s="47">
        <v>51009</v>
      </c>
      <c r="D23" s="47" t="s">
        <v>21349</v>
      </c>
      <c r="E23" s="43" t="s">
        <v>21418</v>
      </c>
      <c r="F23" s="47" t="s">
        <v>213</v>
      </c>
      <c r="G23" s="59">
        <f>'Memória de Cálculo'!G129</f>
        <v>26.25</v>
      </c>
      <c r="H23" s="59">
        <v>28</v>
      </c>
      <c r="I23" s="59">
        <v>42.66</v>
      </c>
      <c r="J23" s="5">
        <f>ROUND((I23+H23)*G23,2)</f>
        <v>1854.83</v>
      </c>
      <c r="K23" s="6">
        <f t="shared" si="0"/>
        <v>1.9763694058957892E-2</v>
      </c>
    </row>
    <row r="24" spans="1:11" s="4" customFormat="1" ht="39" customHeight="1" x14ac:dyDescent="0.2">
      <c r="A24" s="119" t="s">
        <v>21428</v>
      </c>
      <c r="B24" s="3"/>
      <c r="C24" s="47">
        <v>51017</v>
      </c>
      <c r="D24" s="47" t="s">
        <v>21349</v>
      </c>
      <c r="E24" s="43" t="s">
        <v>21452</v>
      </c>
      <c r="F24" s="47" t="s">
        <v>326</v>
      </c>
      <c r="G24" s="59">
        <f>'Memória de Cálculo'!G133</f>
        <v>3.8439999999999999</v>
      </c>
      <c r="H24" s="59">
        <v>453.71</v>
      </c>
      <c r="I24" s="59">
        <v>71.41</v>
      </c>
      <c r="J24" s="5">
        <f t="shared" si="5"/>
        <v>2018.56</v>
      </c>
      <c r="K24" s="6">
        <f t="shared" si="0"/>
        <v>2.1508279615733001E-2</v>
      </c>
    </row>
    <row r="25" spans="1:11" s="4" customFormat="1" ht="39" customHeight="1" x14ac:dyDescent="0.2">
      <c r="A25" s="119" t="s">
        <v>21429</v>
      </c>
      <c r="B25" s="3"/>
      <c r="C25" s="47">
        <v>51026</v>
      </c>
      <c r="D25" s="47" t="s">
        <v>21349</v>
      </c>
      <c r="E25" s="43" t="s">
        <v>21453</v>
      </c>
      <c r="F25" s="47" t="s">
        <v>326</v>
      </c>
      <c r="G25" s="59">
        <f>'Memória de Cálculo'!G142</f>
        <v>71.53761999999999</v>
      </c>
      <c r="H25" s="59">
        <v>0.1</v>
      </c>
      <c r="I25" s="59">
        <v>35.71</v>
      </c>
      <c r="J25" s="5">
        <f t="shared" si="5"/>
        <v>2561.7600000000002</v>
      </c>
      <c r="K25" s="6">
        <f t="shared" si="0"/>
        <v>2.7296216306872314E-2</v>
      </c>
    </row>
    <row r="26" spans="1:11" s="4" customFormat="1" ht="26.1" customHeight="1" x14ac:dyDescent="0.2">
      <c r="A26" s="119" t="s">
        <v>21430</v>
      </c>
      <c r="B26" s="3"/>
      <c r="C26" s="47">
        <v>52014</v>
      </c>
      <c r="D26" s="47" t="s">
        <v>21349</v>
      </c>
      <c r="E26" s="43" t="s">
        <v>21423</v>
      </c>
      <c r="F26" s="47" t="s">
        <v>38</v>
      </c>
      <c r="G26" s="59">
        <f>'Memória de Cálculo'!G142</f>
        <v>71.53761999999999</v>
      </c>
      <c r="H26" s="59">
        <v>10.43</v>
      </c>
      <c r="I26" s="59">
        <v>2.29</v>
      </c>
      <c r="J26" s="5">
        <f t="shared" si="5"/>
        <v>909.96</v>
      </c>
      <c r="K26" s="6">
        <f t="shared" si="0"/>
        <v>9.6958594835587757E-3</v>
      </c>
    </row>
    <row r="27" spans="1:11" s="4" customFormat="1" ht="26.1" customHeight="1" x14ac:dyDescent="0.2">
      <c r="A27" s="119" t="s">
        <v>21431</v>
      </c>
      <c r="B27" s="3"/>
      <c r="C27" s="47">
        <v>52005</v>
      </c>
      <c r="D27" s="47" t="s">
        <v>21349</v>
      </c>
      <c r="E27" s="43" t="s">
        <v>21422</v>
      </c>
      <c r="F27" s="47" t="s">
        <v>38</v>
      </c>
      <c r="G27" s="59">
        <f>'Memória de Cálculo'!G147</f>
        <v>156.101</v>
      </c>
      <c r="H27" s="59">
        <v>7.54</v>
      </c>
      <c r="I27" s="59">
        <v>2.61</v>
      </c>
      <c r="J27" s="5">
        <f t="shared" si="5"/>
        <v>1584.43</v>
      </c>
      <c r="K27" s="6">
        <f t="shared" si="0"/>
        <v>1.6882512024193407E-2</v>
      </c>
    </row>
    <row r="28" spans="1:11" s="41" customFormat="1" ht="24" customHeight="1" x14ac:dyDescent="0.2">
      <c r="A28" s="46" t="s">
        <v>21390</v>
      </c>
      <c r="B28" s="38"/>
      <c r="C28" s="46">
        <v>60000</v>
      </c>
      <c r="D28" s="46"/>
      <c r="E28" s="38" t="s">
        <v>39</v>
      </c>
      <c r="F28" s="38"/>
      <c r="G28" s="65"/>
      <c r="H28" s="46"/>
      <c r="I28" s="46"/>
      <c r="J28" s="39">
        <f>SUM(J29:J36)</f>
        <v>13234.78</v>
      </c>
      <c r="K28" s="40">
        <f t="shared" si="0"/>
        <v>0.14102000876501608</v>
      </c>
    </row>
    <row r="29" spans="1:11" s="4" customFormat="1" ht="26.1" customHeight="1" x14ac:dyDescent="0.2">
      <c r="A29" s="119" t="s">
        <v>21432</v>
      </c>
      <c r="B29" s="3"/>
      <c r="C29" s="47">
        <v>60010</v>
      </c>
      <c r="D29" s="47" t="s">
        <v>21349</v>
      </c>
      <c r="E29" s="43" t="s">
        <v>21454</v>
      </c>
      <c r="F29" s="47" t="s">
        <v>326</v>
      </c>
      <c r="G29" s="59">
        <f>'Memória de Cálculo'!G154</f>
        <v>0.47670000000000012</v>
      </c>
      <c r="H29" s="59">
        <v>1885.66</v>
      </c>
      <c r="I29" s="59">
        <v>659.1</v>
      </c>
      <c r="J29" s="5">
        <f t="shared" ref="J29" si="6">ROUND((I29+H29)*G29,2)</f>
        <v>1213.0899999999999</v>
      </c>
      <c r="K29" s="6">
        <f t="shared" si="0"/>
        <v>1.2925788145534215E-2</v>
      </c>
    </row>
    <row r="30" spans="1:11" s="4" customFormat="1" ht="26.1" customHeight="1" x14ac:dyDescent="0.2">
      <c r="A30" s="119" t="s">
        <v>21433</v>
      </c>
      <c r="B30" s="3"/>
      <c r="C30" s="47">
        <v>60192</v>
      </c>
      <c r="D30" s="47" t="s">
        <v>21349</v>
      </c>
      <c r="E30" s="43" t="s">
        <v>21455</v>
      </c>
      <c r="F30" s="47" t="s">
        <v>213</v>
      </c>
      <c r="G30" s="59">
        <f>'Memória de Cálculo'!G159</f>
        <v>40.194000000000003</v>
      </c>
      <c r="H30" s="59">
        <v>16.190000000000001</v>
      </c>
      <c r="I30" s="59">
        <v>9.99</v>
      </c>
      <c r="J30" s="5">
        <f t="shared" ref="J30:J35" si="7">ROUND((I30+H30)*G30,2)</f>
        <v>1052.28</v>
      </c>
      <c r="K30" s="6">
        <f t="shared" si="0"/>
        <v>1.1212315945051681E-2</v>
      </c>
    </row>
    <row r="31" spans="1:11" s="4" customFormat="1" ht="26.1" customHeight="1" x14ac:dyDescent="0.2">
      <c r="A31" s="119" t="s">
        <v>21434</v>
      </c>
      <c r="B31" s="3"/>
      <c r="C31" s="47">
        <v>60314</v>
      </c>
      <c r="D31" s="47" t="s">
        <v>21349</v>
      </c>
      <c r="E31" s="43" t="s">
        <v>21457</v>
      </c>
      <c r="F31" s="47" t="s">
        <v>38</v>
      </c>
      <c r="G31" s="59">
        <f>'Memória de Cálculo'!G165</f>
        <v>69.966819999999998</v>
      </c>
      <c r="H31" s="59">
        <v>10.43</v>
      </c>
      <c r="I31" s="59">
        <v>2.29</v>
      </c>
      <c r="J31" s="5">
        <f t="shared" si="7"/>
        <v>889.98</v>
      </c>
      <c r="K31" s="6">
        <f t="shared" si="0"/>
        <v>9.4829674086527316E-3</v>
      </c>
    </row>
    <row r="32" spans="1:11" s="4" customFormat="1" ht="26.1" customHeight="1" x14ac:dyDescent="0.2">
      <c r="A32" s="119" t="s">
        <v>21435</v>
      </c>
      <c r="B32" s="3"/>
      <c r="C32" s="47">
        <v>60304</v>
      </c>
      <c r="D32" s="47" t="s">
        <v>21349</v>
      </c>
      <c r="E32" s="43" t="s">
        <v>21456</v>
      </c>
      <c r="F32" s="47" t="s">
        <v>38</v>
      </c>
      <c r="G32" s="59">
        <f>'Memória de Cálculo'!G169</f>
        <v>9.48</v>
      </c>
      <c r="H32" s="59">
        <v>7.72</v>
      </c>
      <c r="I32" s="59">
        <v>2.61</v>
      </c>
      <c r="J32" s="5">
        <f t="shared" si="7"/>
        <v>97.93</v>
      </c>
      <c r="K32" s="6">
        <f t="shared" si="0"/>
        <v>1.0434695142917392E-3</v>
      </c>
    </row>
    <row r="33" spans="1:11" s="4" customFormat="1" ht="26.1" customHeight="1" x14ac:dyDescent="0.2">
      <c r="A33" s="119" t="s">
        <v>21436</v>
      </c>
      <c r="B33" s="3"/>
      <c r="C33" s="47">
        <v>60305</v>
      </c>
      <c r="D33" s="47" t="s">
        <v>21349</v>
      </c>
      <c r="E33" s="43" t="s">
        <v>21422</v>
      </c>
      <c r="F33" s="47" t="s">
        <v>38</v>
      </c>
      <c r="G33" s="59">
        <f>'Memória de Cálculo'!G174</f>
        <v>184.97660000000002</v>
      </c>
      <c r="H33" s="59">
        <v>7.54</v>
      </c>
      <c r="I33" s="59">
        <v>2.61</v>
      </c>
      <c r="J33" s="5">
        <f t="shared" si="7"/>
        <v>1877.51</v>
      </c>
      <c r="K33" s="6">
        <f t="shared" si="0"/>
        <v>2.0005355333175566E-2</v>
      </c>
    </row>
    <row r="34" spans="1:11" s="4" customFormat="1" ht="39" customHeight="1" x14ac:dyDescent="0.2">
      <c r="A34" s="119" t="s">
        <v>21437</v>
      </c>
      <c r="B34" s="3"/>
      <c r="C34" s="47">
        <v>60517</v>
      </c>
      <c r="D34" s="47" t="s">
        <v>21349</v>
      </c>
      <c r="E34" s="43" t="s">
        <v>21459</v>
      </c>
      <c r="F34" s="47" t="s">
        <v>326</v>
      </c>
      <c r="G34" s="59">
        <f>'Memória de Cálculo'!G179</f>
        <v>3.21</v>
      </c>
      <c r="H34" s="59">
        <v>438.11</v>
      </c>
      <c r="I34" s="59">
        <v>71.41</v>
      </c>
      <c r="J34" s="5">
        <f t="shared" si="7"/>
        <v>1635.56</v>
      </c>
      <c r="K34" s="6">
        <f t="shared" si="0"/>
        <v>1.7427315417083599E-2</v>
      </c>
    </row>
    <row r="35" spans="1:11" s="4" customFormat="1" ht="39" customHeight="1" x14ac:dyDescent="0.2">
      <c r="A35" s="119" t="s">
        <v>21438</v>
      </c>
      <c r="B35" s="3"/>
      <c r="C35" s="47">
        <v>60801</v>
      </c>
      <c r="D35" s="47" t="s">
        <v>21349</v>
      </c>
      <c r="E35" s="43" t="s">
        <v>21458</v>
      </c>
      <c r="F35" s="47" t="s">
        <v>326</v>
      </c>
      <c r="G35" s="59">
        <f>'Memória de Cálculo'!G182</f>
        <v>3.21</v>
      </c>
      <c r="H35" s="59">
        <v>0</v>
      </c>
      <c r="I35" s="59">
        <v>42.86</v>
      </c>
      <c r="J35" s="5">
        <f t="shared" si="7"/>
        <v>137.58000000000001</v>
      </c>
      <c r="K35" s="6">
        <f t="shared" si="0"/>
        <v>1.4659505338124935E-3</v>
      </c>
    </row>
    <row r="36" spans="1:11" s="4" customFormat="1" ht="39" customHeight="1" x14ac:dyDescent="0.2">
      <c r="A36" s="119" t="s">
        <v>21439</v>
      </c>
      <c r="B36" s="3"/>
      <c r="C36" s="47">
        <v>61101</v>
      </c>
      <c r="D36" s="47" t="s">
        <v>21349</v>
      </c>
      <c r="E36" s="43" t="s">
        <v>21460</v>
      </c>
      <c r="F36" s="47" t="s">
        <v>213</v>
      </c>
      <c r="G36" s="59">
        <f>'Memória de Cálculo'!G185</f>
        <v>53</v>
      </c>
      <c r="H36" s="59">
        <v>101.75</v>
      </c>
      <c r="I36" s="59">
        <v>17.7</v>
      </c>
      <c r="J36" s="5">
        <f t="shared" ref="J36" si="8">ROUND((I36+H36)*G36,2)</f>
        <v>6330.85</v>
      </c>
      <c r="K36" s="6">
        <f t="shared" si="0"/>
        <v>6.7456846467414039E-2</v>
      </c>
    </row>
    <row r="37" spans="1:11" s="41" customFormat="1" ht="24" customHeight="1" x14ac:dyDescent="0.2">
      <c r="A37" s="46" t="s">
        <v>21391</v>
      </c>
      <c r="B37" s="38"/>
      <c r="C37" s="46">
        <v>100000</v>
      </c>
      <c r="D37" s="46"/>
      <c r="E37" s="38" t="s">
        <v>1014</v>
      </c>
      <c r="F37" s="38"/>
      <c r="G37" s="65"/>
      <c r="H37" s="46"/>
      <c r="I37" s="46"/>
      <c r="J37" s="39">
        <f>SUM(J38:J38)</f>
        <v>10089.57</v>
      </c>
      <c r="K37" s="40">
        <f t="shared" si="0"/>
        <v>0.10750698159208109</v>
      </c>
    </row>
    <row r="38" spans="1:11" s="4" customFormat="1" ht="39" customHeight="1" x14ac:dyDescent="0.2">
      <c r="A38" s="119" t="s">
        <v>21440</v>
      </c>
      <c r="B38" s="3"/>
      <c r="C38" s="47">
        <v>100155</v>
      </c>
      <c r="D38" s="47" t="s">
        <v>21349</v>
      </c>
      <c r="E38" s="43" t="s">
        <v>21461</v>
      </c>
      <c r="F38" s="47" t="s">
        <v>213</v>
      </c>
      <c r="G38" s="59">
        <f>'Memória de Cálculo'!G189</f>
        <v>158.666</v>
      </c>
      <c r="H38" s="59">
        <v>35.619999999999997</v>
      </c>
      <c r="I38" s="59">
        <v>27.97</v>
      </c>
      <c r="J38" s="5">
        <f t="shared" ref="J38" si="9">ROUND((I38+H38)*G38,2)</f>
        <v>10089.57</v>
      </c>
      <c r="K38" s="6">
        <f t="shared" si="0"/>
        <v>0.10750698159208109</v>
      </c>
    </row>
    <row r="39" spans="1:11" s="41" customFormat="1" ht="24" customHeight="1" x14ac:dyDescent="0.2">
      <c r="A39" s="46">
        <v>5</v>
      </c>
      <c r="B39" s="38"/>
      <c r="C39" s="46">
        <v>120000</v>
      </c>
      <c r="D39" s="46"/>
      <c r="E39" s="38" t="s">
        <v>45</v>
      </c>
      <c r="F39" s="38"/>
      <c r="G39" s="65"/>
      <c r="H39" s="46"/>
      <c r="I39" s="46"/>
      <c r="J39" s="39">
        <f>SUM(J40:J41)</f>
        <v>634.69999999999993</v>
      </c>
      <c r="K39" s="40">
        <f t="shared" si="0"/>
        <v>6.7628928900333582E-3</v>
      </c>
    </row>
    <row r="40" spans="1:11" s="4" customFormat="1" ht="24" customHeight="1" x14ac:dyDescent="0.2">
      <c r="A40" s="47" t="s">
        <v>21408</v>
      </c>
      <c r="B40" s="3" t="s">
        <v>46</v>
      </c>
      <c r="C40" s="47">
        <v>120902</v>
      </c>
      <c r="D40" s="47" t="s">
        <v>21349</v>
      </c>
      <c r="E40" s="43" t="s">
        <v>21462</v>
      </c>
      <c r="F40" s="47" t="s">
        <v>213</v>
      </c>
      <c r="G40" s="59">
        <f>'Memória de Cálculo'!G193</f>
        <v>18.4725</v>
      </c>
      <c r="H40" s="59">
        <v>13.05</v>
      </c>
      <c r="I40" s="59">
        <v>19.079999999999998</v>
      </c>
      <c r="J40" s="5">
        <f t="shared" ref="J40:J43" si="10">ROUND((I40+H40)*G40,2)</f>
        <v>593.52</v>
      </c>
      <c r="K40" s="6">
        <f t="shared" ref="K40:K66" si="11">J40/$J$214</f>
        <v>6.3241093242360153E-3</v>
      </c>
    </row>
    <row r="41" spans="1:11" s="4" customFormat="1" ht="39" customHeight="1" x14ac:dyDescent="0.2">
      <c r="A41" s="119" t="s">
        <v>21409</v>
      </c>
      <c r="B41" s="3" t="s">
        <v>48</v>
      </c>
      <c r="C41" s="47">
        <v>121001</v>
      </c>
      <c r="D41" s="47" t="s">
        <v>21349</v>
      </c>
      <c r="E41" s="43" t="s">
        <v>21463</v>
      </c>
      <c r="F41" s="47" t="s">
        <v>213</v>
      </c>
      <c r="G41" s="59">
        <f>'Memória de Cálculo'!G196</f>
        <v>2.25</v>
      </c>
      <c r="H41" s="59">
        <v>16.09</v>
      </c>
      <c r="I41" s="59">
        <v>2.21</v>
      </c>
      <c r="J41" s="5">
        <f t="shared" si="10"/>
        <v>41.18</v>
      </c>
      <c r="K41" s="6">
        <f t="shared" si="11"/>
        <v>4.3878356579734316E-4</v>
      </c>
    </row>
    <row r="42" spans="1:11" s="41" customFormat="1" ht="24" customHeight="1" x14ac:dyDescent="0.2">
      <c r="A42" s="46">
        <v>6</v>
      </c>
      <c r="B42" s="38"/>
      <c r="C42" s="46">
        <v>140000</v>
      </c>
      <c r="D42" s="46"/>
      <c r="E42" s="38" t="s">
        <v>21464</v>
      </c>
      <c r="F42" s="38"/>
      <c r="G42" s="65"/>
      <c r="H42" s="46"/>
      <c r="I42" s="46"/>
      <c r="J42" s="39">
        <f>SUM(J43:J43)</f>
        <v>2394.25</v>
      </c>
      <c r="K42" s="40">
        <f t="shared" si="11"/>
        <v>2.5511353871060925E-2</v>
      </c>
    </row>
    <row r="43" spans="1:11" s="4" customFormat="1" ht="39" customHeight="1" x14ac:dyDescent="0.2">
      <c r="A43" s="119" t="s">
        <v>21410</v>
      </c>
      <c r="B43" s="3"/>
      <c r="C43" s="47">
        <v>140200</v>
      </c>
      <c r="D43" s="47" t="s">
        <v>21349</v>
      </c>
      <c r="E43" s="43" t="s">
        <v>21466</v>
      </c>
      <c r="F43" s="47" t="s">
        <v>213</v>
      </c>
      <c r="G43" s="59">
        <f>'Memória de Cálculo'!G200</f>
        <v>50.309999999999995</v>
      </c>
      <c r="H43" s="59">
        <v>33.43</v>
      </c>
      <c r="I43" s="59">
        <v>14.16</v>
      </c>
      <c r="J43" s="5">
        <f t="shared" si="10"/>
        <v>2394.25</v>
      </c>
      <c r="K43" s="6">
        <f t="shared" si="11"/>
        <v>2.5511353871060925E-2</v>
      </c>
    </row>
    <row r="44" spans="1:11" s="41" customFormat="1" ht="24" customHeight="1" x14ac:dyDescent="0.2">
      <c r="A44" s="46">
        <v>7</v>
      </c>
      <c r="B44" s="38"/>
      <c r="C44" s="46">
        <v>160000</v>
      </c>
      <c r="D44" s="46"/>
      <c r="E44" s="38" t="s">
        <v>21465</v>
      </c>
      <c r="F44" s="38"/>
      <c r="G44" s="65"/>
      <c r="H44" s="46"/>
      <c r="I44" s="46"/>
      <c r="J44" s="39">
        <f>SUM(J45:J48)</f>
        <v>3565.8</v>
      </c>
      <c r="K44" s="40">
        <f t="shared" si="11"/>
        <v>3.7994522557556247E-2</v>
      </c>
    </row>
    <row r="45" spans="1:11" s="4" customFormat="1" ht="24" customHeight="1" x14ac:dyDescent="0.2">
      <c r="A45" s="119" t="s">
        <v>21411</v>
      </c>
      <c r="B45" s="3"/>
      <c r="C45" s="47">
        <v>160501</v>
      </c>
      <c r="D45" s="47" t="s">
        <v>21349</v>
      </c>
      <c r="E45" s="43" t="s">
        <v>21472</v>
      </c>
      <c r="F45" s="47" t="s">
        <v>213</v>
      </c>
      <c r="G45" s="59">
        <f>'Memória de Cálculo'!G204</f>
        <v>50.309999999999995</v>
      </c>
      <c r="H45" s="59">
        <v>36.71</v>
      </c>
      <c r="I45" s="59">
        <v>6.87</v>
      </c>
      <c r="J45" s="5">
        <f t="shared" ref="J45:J47" si="12">ROUND((I45+H45)*G45,2)</f>
        <v>2192.5100000000002</v>
      </c>
      <c r="K45" s="6">
        <f t="shared" si="11"/>
        <v>2.3361761919532126E-2</v>
      </c>
    </row>
    <row r="46" spans="1:11" s="4" customFormat="1" ht="24" customHeight="1" x14ac:dyDescent="0.2">
      <c r="A46" s="119" t="s">
        <v>21467</v>
      </c>
      <c r="B46" s="3"/>
      <c r="C46" s="47">
        <v>160601</v>
      </c>
      <c r="D46" s="47" t="s">
        <v>21349</v>
      </c>
      <c r="E46" s="43" t="s">
        <v>21470</v>
      </c>
      <c r="F46" s="47" t="s">
        <v>244</v>
      </c>
      <c r="G46" s="59">
        <f>'Memória de Cálculo'!G207</f>
        <v>7.65</v>
      </c>
      <c r="H46" s="59">
        <v>24.85</v>
      </c>
      <c r="I46" s="59">
        <v>30.36</v>
      </c>
      <c r="J46" s="5">
        <f t="shared" si="12"/>
        <v>422.36</v>
      </c>
      <c r="K46" s="6">
        <f t="shared" si="11"/>
        <v>4.5003551930589093E-3</v>
      </c>
    </row>
    <row r="47" spans="1:11" s="4" customFormat="1" ht="24" customHeight="1" x14ac:dyDescent="0.2">
      <c r="A47" s="119" t="s">
        <v>21468</v>
      </c>
      <c r="B47" s="3"/>
      <c r="C47" s="47">
        <v>160602</v>
      </c>
      <c r="D47" s="47" t="s">
        <v>21349</v>
      </c>
      <c r="E47" s="43" t="s">
        <v>21471</v>
      </c>
      <c r="F47" s="47" t="s">
        <v>244</v>
      </c>
      <c r="G47" s="59">
        <f>'Memória de Cálculo'!G210</f>
        <v>21.95</v>
      </c>
      <c r="H47" s="59">
        <v>18.88</v>
      </c>
      <c r="I47" s="59">
        <v>15.64</v>
      </c>
      <c r="J47" s="5">
        <f t="shared" si="12"/>
        <v>757.71</v>
      </c>
      <c r="K47" s="6">
        <f t="shared" si="11"/>
        <v>8.0735963001531061E-3</v>
      </c>
    </row>
    <row r="48" spans="1:11" s="4" customFormat="1" ht="24" customHeight="1" x14ac:dyDescent="0.2">
      <c r="A48" s="119" t="s">
        <v>21469</v>
      </c>
      <c r="B48" s="3"/>
      <c r="C48" s="47">
        <v>160600</v>
      </c>
      <c r="D48" s="47" t="s">
        <v>21349</v>
      </c>
      <c r="E48" s="43" t="s">
        <v>21470</v>
      </c>
      <c r="F48" s="47" t="s">
        <v>213</v>
      </c>
      <c r="G48" s="59">
        <f>'Memória de Cálculo'!G215</f>
        <v>2.1000000000000005</v>
      </c>
      <c r="H48" s="59">
        <v>41.41</v>
      </c>
      <c r="I48" s="59">
        <v>50.6</v>
      </c>
      <c r="J48" s="5">
        <f t="shared" ref="J48" si="13">ROUND((I48+H48)*G48,2)</f>
        <v>193.22</v>
      </c>
      <c r="K48" s="6">
        <f t="shared" si="11"/>
        <v>2.0588091448121089E-3</v>
      </c>
    </row>
    <row r="49" spans="1:11" s="41" customFormat="1" ht="24" customHeight="1" x14ac:dyDescent="0.2">
      <c r="A49" s="46">
        <v>8</v>
      </c>
      <c r="B49" s="38"/>
      <c r="C49" s="46"/>
      <c r="D49" s="46"/>
      <c r="E49" s="38" t="s">
        <v>21473</v>
      </c>
      <c r="F49" s="38"/>
      <c r="G49" s="65"/>
      <c r="H49" s="46"/>
      <c r="I49" s="46"/>
      <c r="J49" s="39">
        <f>SUM(J50,J57,J63)</f>
        <v>17830.490000000002</v>
      </c>
      <c r="K49" s="40">
        <f t="shared" si="11"/>
        <v>0.18998848912369767</v>
      </c>
    </row>
    <row r="50" spans="1:11" s="41" customFormat="1" ht="24" customHeight="1" x14ac:dyDescent="0.2">
      <c r="A50" s="46" t="s">
        <v>21474</v>
      </c>
      <c r="B50" s="38"/>
      <c r="C50" s="46">
        <v>220000</v>
      </c>
      <c r="D50" s="46"/>
      <c r="E50" s="38" t="s">
        <v>21504</v>
      </c>
      <c r="F50" s="38"/>
      <c r="G50" s="65"/>
      <c r="H50" s="46"/>
      <c r="I50" s="46"/>
      <c r="J50" s="39">
        <f>SUM(J51:J56)</f>
        <v>6123.8300000000008</v>
      </c>
      <c r="K50" s="40">
        <f t="shared" si="11"/>
        <v>6.5250994748342506E-2</v>
      </c>
    </row>
    <row r="51" spans="1:11" s="4" customFormat="1" ht="39" customHeight="1" x14ac:dyDescent="0.2">
      <c r="A51" s="119" t="s">
        <v>21475</v>
      </c>
      <c r="B51" s="3"/>
      <c r="C51" s="47">
        <v>220101</v>
      </c>
      <c r="D51" s="47" t="s">
        <v>21349</v>
      </c>
      <c r="E51" s="43" t="s">
        <v>21492</v>
      </c>
      <c r="F51" s="47" t="s">
        <v>213</v>
      </c>
      <c r="G51" s="59">
        <f>'Memória de Cálculo'!G225</f>
        <v>42.927500000000002</v>
      </c>
      <c r="H51" s="59">
        <v>26.4</v>
      </c>
      <c r="I51" s="59">
        <v>9.7899999999999991</v>
      </c>
      <c r="J51" s="5">
        <f t="shared" ref="J51" si="14">ROUND((I51+H51)*G51,2)</f>
        <v>1553.55</v>
      </c>
      <c r="K51" s="6">
        <f t="shared" si="11"/>
        <v>1.6553477626140418E-2</v>
      </c>
    </row>
    <row r="52" spans="1:11" s="4" customFormat="1" ht="24" customHeight="1" x14ac:dyDescent="0.2">
      <c r="A52" s="119" t="s">
        <v>21476</v>
      </c>
      <c r="B52" s="3"/>
      <c r="C52" s="47">
        <v>220102</v>
      </c>
      <c r="D52" s="47" t="s">
        <v>21349</v>
      </c>
      <c r="E52" s="43" t="s">
        <v>21497</v>
      </c>
      <c r="F52" s="47" t="s">
        <v>213</v>
      </c>
      <c r="G52" s="59">
        <f>'Memória de Cálculo'!G228</f>
        <v>21.05</v>
      </c>
      <c r="H52" s="59">
        <v>21.92</v>
      </c>
      <c r="I52" s="59">
        <v>11.37</v>
      </c>
      <c r="J52" s="5">
        <f t="shared" ref="J52:J55" si="15">ROUND((I52+H52)*G52,2)</f>
        <v>700.75</v>
      </c>
      <c r="K52" s="6">
        <f t="shared" si="11"/>
        <v>7.4666727472678055E-3</v>
      </c>
    </row>
    <row r="53" spans="1:11" s="4" customFormat="1" ht="51.95" customHeight="1" x14ac:dyDescent="0.2">
      <c r="A53" s="119" t="s">
        <v>21477</v>
      </c>
      <c r="B53" s="3"/>
      <c r="C53" s="47">
        <v>87255</v>
      </c>
      <c r="D53" s="47" t="s">
        <v>65</v>
      </c>
      <c r="E53" s="43" t="s">
        <v>21493</v>
      </c>
      <c r="F53" s="47" t="s">
        <v>213</v>
      </c>
      <c r="G53" s="59">
        <f>'Memória de Cálculo'!G233</f>
        <v>4.2725</v>
      </c>
      <c r="H53" s="212">
        <v>93.9</v>
      </c>
      <c r="I53" s="213"/>
      <c r="J53" s="5">
        <f t="shared" si="15"/>
        <v>401.19</v>
      </c>
      <c r="K53" s="6">
        <f t="shared" si="11"/>
        <v>4.2747833599377392E-3</v>
      </c>
    </row>
    <row r="54" spans="1:11" s="4" customFormat="1" ht="51.95" customHeight="1" x14ac:dyDescent="0.2">
      <c r="A54" s="119" t="s">
        <v>21478</v>
      </c>
      <c r="B54" s="3"/>
      <c r="C54" s="47">
        <v>87256</v>
      </c>
      <c r="D54" s="47" t="s">
        <v>65</v>
      </c>
      <c r="E54" s="43" t="s">
        <v>21494</v>
      </c>
      <c r="F54" s="47" t="s">
        <v>213</v>
      </c>
      <c r="G54" s="59">
        <f>'Memória de Cálculo'!G237</f>
        <v>18</v>
      </c>
      <c r="H54" s="212">
        <v>82.15</v>
      </c>
      <c r="I54" s="213"/>
      <c r="J54" s="5">
        <f t="shared" si="15"/>
        <v>1478.7</v>
      </c>
      <c r="K54" s="6">
        <f t="shared" si="11"/>
        <v>1.5755931489668078E-2</v>
      </c>
    </row>
    <row r="55" spans="1:11" s="4" customFormat="1" ht="51.95" customHeight="1" x14ac:dyDescent="0.2">
      <c r="A55" s="119" t="s">
        <v>21479</v>
      </c>
      <c r="B55" s="3"/>
      <c r="C55" s="47">
        <v>87257</v>
      </c>
      <c r="D55" s="47" t="s">
        <v>65</v>
      </c>
      <c r="E55" s="43" t="s">
        <v>21495</v>
      </c>
      <c r="F55" s="47" t="s">
        <v>213</v>
      </c>
      <c r="G55" s="59">
        <f>'Memória de Cálculo'!G240</f>
        <v>20.655000000000001</v>
      </c>
      <c r="H55" s="212">
        <v>72.66</v>
      </c>
      <c r="I55" s="213"/>
      <c r="J55" s="5">
        <f t="shared" si="15"/>
        <v>1500.79</v>
      </c>
      <c r="K55" s="6">
        <f t="shared" si="11"/>
        <v>1.5991306161073207E-2</v>
      </c>
    </row>
    <row r="56" spans="1:11" s="4" customFormat="1" ht="39" customHeight="1" x14ac:dyDescent="0.2">
      <c r="A56" s="119" t="s">
        <v>21480</v>
      </c>
      <c r="B56" s="3"/>
      <c r="C56" s="47">
        <v>88650</v>
      </c>
      <c r="D56" s="47" t="s">
        <v>65</v>
      </c>
      <c r="E56" s="43" t="s">
        <v>21496</v>
      </c>
      <c r="F56" s="47" t="s">
        <v>244</v>
      </c>
      <c r="G56" s="59">
        <f>'Memória de Cálculo'!G247</f>
        <v>36.400000000000006</v>
      </c>
      <c r="H56" s="212">
        <v>13.43</v>
      </c>
      <c r="I56" s="213"/>
      <c r="J56" s="5">
        <f>ROUND((I56+H56)*G56,2)</f>
        <v>488.85</v>
      </c>
      <c r="K56" s="6">
        <f t="shared" si="11"/>
        <v>5.2088233642552505E-3</v>
      </c>
    </row>
    <row r="57" spans="1:11" s="41" customFormat="1" ht="24" customHeight="1" x14ac:dyDescent="0.2">
      <c r="A57" s="46" t="s">
        <v>21481</v>
      </c>
      <c r="B57" s="38"/>
      <c r="C57" s="46">
        <v>200000</v>
      </c>
      <c r="D57" s="46"/>
      <c r="E57" s="38" t="s">
        <v>21503</v>
      </c>
      <c r="F57" s="38"/>
      <c r="G57" s="65"/>
      <c r="H57" s="46"/>
      <c r="I57" s="46"/>
      <c r="J57" s="39">
        <f>SUM(J58:J62)</f>
        <v>10503.64</v>
      </c>
      <c r="K57" s="40">
        <f t="shared" si="11"/>
        <v>0.1119190046879943</v>
      </c>
    </row>
    <row r="58" spans="1:11" s="4" customFormat="1" ht="24" customHeight="1" x14ac:dyDescent="0.2">
      <c r="A58" s="119" t="s">
        <v>21482</v>
      </c>
      <c r="B58" s="3"/>
      <c r="C58" s="47">
        <v>200101</v>
      </c>
      <c r="D58" s="47" t="s">
        <v>21349</v>
      </c>
      <c r="E58" s="43" t="s">
        <v>21501</v>
      </c>
      <c r="F58" s="47" t="s">
        <v>213</v>
      </c>
      <c r="G58" s="59">
        <f>'Memória de Cálculo'!G253</f>
        <v>282.93700000000001</v>
      </c>
      <c r="H58" s="59">
        <v>2.37</v>
      </c>
      <c r="I58" s="59">
        <v>3.03</v>
      </c>
      <c r="J58" s="5">
        <f t="shared" ref="J58" si="16">ROUND((I58+H58)*G58,2)</f>
        <v>1527.86</v>
      </c>
      <c r="K58" s="6">
        <f t="shared" si="11"/>
        <v>1.6279744022319784E-2</v>
      </c>
    </row>
    <row r="59" spans="1:11" s="4" customFormat="1" ht="24" customHeight="1" x14ac:dyDescent="0.2">
      <c r="A59" s="119" t="s">
        <v>21484</v>
      </c>
      <c r="B59" s="3"/>
      <c r="C59" s="47">
        <v>200201</v>
      </c>
      <c r="D59" s="47" t="s">
        <v>21349</v>
      </c>
      <c r="E59" s="43" t="s">
        <v>21500</v>
      </c>
      <c r="F59" s="47" t="s">
        <v>213</v>
      </c>
      <c r="G59" s="59">
        <f>'Memória de Cálculo'!G258</f>
        <v>30.08</v>
      </c>
      <c r="H59" s="59">
        <v>9.4</v>
      </c>
      <c r="I59" s="59">
        <v>12.2</v>
      </c>
      <c r="J59" s="5">
        <f t="shared" ref="J59:J62" si="17">ROUND((I59+H59)*G59,2)</f>
        <v>649.73</v>
      </c>
      <c r="K59" s="6">
        <f t="shared" si="11"/>
        <v>6.9230414328680864E-3</v>
      </c>
    </row>
    <row r="60" spans="1:11" s="4" customFormat="1" ht="24" customHeight="1" x14ac:dyDescent="0.2">
      <c r="A60" s="119" t="s">
        <v>21485</v>
      </c>
      <c r="B60" s="3"/>
      <c r="C60" s="47">
        <v>200403</v>
      </c>
      <c r="D60" s="47" t="s">
        <v>21349</v>
      </c>
      <c r="E60" s="43" t="s">
        <v>21499</v>
      </c>
      <c r="F60" s="47" t="s">
        <v>213</v>
      </c>
      <c r="G60" s="59">
        <f>'Memória de Cálculo'!G263</f>
        <v>252.85700000000003</v>
      </c>
      <c r="H60" s="59">
        <v>2.92</v>
      </c>
      <c r="I60" s="59">
        <v>13.25</v>
      </c>
      <c r="J60" s="5">
        <f t="shared" si="17"/>
        <v>4088.7</v>
      </c>
      <c r="K60" s="6">
        <f t="shared" si="11"/>
        <v>4.3566157490908135E-2</v>
      </c>
    </row>
    <row r="61" spans="1:11" s="4" customFormat="1" ht="24" customHeight="1" x14ac:dyDescent="0.2">
      <c r="A61" s="119" t="s">
        <v>21486</v>
      </c>
      <c r="B61" s="3"/>
      <c r="C61" s="47">
        <v>201302</v>
      </c>
      <c r="D61" s="47" t="s">
        <v>21349</v>
      </c>
      <c r="E61" s="43" t="s">
        <v>21498</v>
      </c>
      <c r="F61" s="47" t="s">
        <v>213</v>
      </c>
      <c r="G61" s="59">
        <f>'Memória de Cálculo'!G268</f>
        <v>30.08</v>
      </c>
      <c r="H61" s="59">
        <v>61.25</v>
      </c>
      <c r="I61" s="59">
        <v>22.69</v>
      </c>
      <c r="J61" s="5">
        <f t="shared" si="17"/>
        <v>2524.92</v>
      </c>
      <c r="K61" s="6">
        <f t="shared" si="11"/>
        <v>2.6903676565153661E-2</v>
      </c>
    </row>
    <row r="62" spans="1:11" s="4" customFormat="1" ht="51.95" customHeight="1" x14ac:dyDescent="0.2">
      <c r="A62" s="119" t="s">
        <v>21487</v>
      </c>
      <c r="B62" s="3"/>
      <c r="C62" s="47">
        <v>201410</v>
      </c>
      <c r="D62" s="47" t="s">
        <v>21349</v>
      </c>
      <c r="E62" s="43" t="s">
        <v>21502</v>
      </c>
      <c r="F62" s="47" t="s">
        <v>213</v>
      </c>
      <c r="G62" s="59">
        <f>'Memória de Cálculo'!G271</f>
        <v>27.5</v>
      </c>
      <c r="H62" s="59">
        <v>21.26</v>
      </c>
      <c r="I62" s="59">
        <v>41.01</v>
      </c>
      <c r="J62" s="5">
        <f t="shared" si="17"/>
        <v>1712.43</v>
      </c>
      <c r="K62" s="6">
        <f t="shared" si="11"/>
        <v>1.8246385176744644E-2</v>
      </c>
    </row>
    <row r="63" spans="1:11" s="41" customFormat="1" ht="24" customHeight="1" x14ac:dyDescent="0.2">
      <c r="A63" s="46" t="s">
        <v>21488</v>
      </c>
      <c r="B63" s="38"/>
      <c r="C63" s="46">
        <v>210000</v>
      </c>
      <c r="D63" s="46"/>
      <c r="E63" s="38" t="s">
        <v>1990</v>
      </c>
      <c r="F63" s="38"/>
      <c r="G63" s="65"/>
      <c r="H63" s="46"/>
      <c r="I63" s="46"/>
      <c r="J63" s="39">
        <f>SUM(J64:J65)</f>
        <v>1203.02</v>
      </c>
      <c r="K63" s="40">
        <f t="shared" si="11"/>
        <v>1.2818489687360849E-2</v>
      </c>
    </row>
    <row r="64" spans="1:11" s="4" customFormat="1" ht="24" customHeight="1" x14ac:dyDescent="0.2">
      <c r="A64" s="119" t="s">
        <v>21489</v>
      </c>
      <c r="B64" s="3"/>
      <c r="C64" s="47">
        <v>210101</v>
      </c>
      <c r="D64" s="47" t="s">
        <v>21349</v>
      </c>
      <c r="E64" s="43" t="s">
        <v>21506</v>
      </c>
      <c r="F64" s="47" t="s">
        <v>213</v>
      </c>
      <c r="G64" s="59">
        <f>'Memória de Cálculo'!G279</f>
        <v>42.965000000000003</v>
      </c>
      <c r="H64" s="59">
        <v>3.14</v>
      </c>
      <c r="I64" s="59">
        <v>4.18</v>
      </c>
      <c r="J64" s="5">
        <f t="shared" ref="J64:J65" si="18">ROUND((I64+H64)*G64,2)</f>
        <v>314.5</v>
      </c>
      <c r="K64" s="6">
        <f t="shared" si="11"/>
        <v>3.3510789568544056E-3</v>
      </c>
    </row>
    <row r="65" spans="1:11" s="4" customFormat="1" ht="24" customHeight="1" x14ac:dyDescent="0.2">
      <c r="A65" s="119" t="s">
        <v>21490</v>
      </c>
      <c r="B65" s="3"/>
      <c r="C65" s="47">
        <v>210301</v>
      </c>
      <c r="D65" s="47" t="s">
        <v>21349</v>
      </c>
      <c r="E65" s="43" t="s">
        <v>21505</v>
      </c>
      <c r="F65" s="47" t="s">
        <v>213</v>
      </c>
      <c r="G65" s="59">
        <f>'Memória de Cálculo'!G286</f>
        <v>42.965000000000003</v>
      </c>
      <c r="H65" s="59">
        <v>2.71</v>
      </c>
      <c r="I65" s="59">
        <v>17.97</v>
      </c>
      <c r="J65" s="5">
        <f t="shared" si="18"/>
        <v>888.52</v>
      </c>
      <c r="K65" s="6">
        <f t="shared" si="11"/>
        <v>9.4674107305064443E-3</v>
      </c>
    </row>
    <row r="66" spans="1:11" s="41" customFormat="1" ht="24" customHeight="1" x14ac:dyDescent="0.2">
      <c r="A66" s="46">
        <v>9</v>
      </c>
      <c r="B66" s="38"/>
      <c r="C66" s="46"/>
      <c r="D66" s="46"/>
      <c r="E66" s="38" t="s">
        <v>78</v>
      </c>
      <c r="F66" s="38"/>
      <c r="G66" s="65"/>
      <c r="H66" s="46"/>
      <c r="I66" s="46"/>
      <c r="J66" s="39">
        <f>SUM(J67,J70,J76,J79)</f>
        <v>11100.240000000002</v>
      </c>
      <c r="K66" s="40">
        <f t="shared" si="11"/>
        <v>0.1182759322099636</v>
      </c>
    </row>
    <row r="67" spans="1:11" s="41" customFormat="1" ht="24" customHeight="1" x14ac:dyDescent="0.2">
      <c r="A67" s="46" t="s">
        <v>21491</v>
      </c>
      <c r="B67" s="38"/>
      <c r="C67" s="46">
        <v>170000</v>
      </c>
      <c r="D67" s="46"/>
      <c r="E67" s="38" t="s">
        <v>21516</v>
      </c>
      <c r="F67" s="38"/>
      <c r="G67" s="65"/>
      <c r="H67" s="46"/>
      <c r="I67" s="46"/>
      <c r="J67" s="39">
        <f>SUM(J68:J69)</f>
        <v>2205.5100000000002</v>
      </c>
      <c r="K67" s="40"/>
    </row>
    <row r="68" spans="1:11" s="4" customFormat="1" ht="24" customHeight="1" x14ac:dyDescent="0.2">
      <c r="A68" s="119" t="s">
        <v>21507</v>
      </c>
      <c r="B68" s="3"/>
      <c r="C68" s="47">
        <v>170102</v>
      </c>
      <c r="D68" s="47" t="s">
        <v>21349</v>
      </c>
      <c r="E68" s="43" t="s">
        <v>21519</v>
      </c>
      <c r="F68" s="47" t="s">
        <v>124</v>
      </c>
      <c r="G68" s="59">
        <f>'Memória de Cálculo'!G291</f>
        <v>1</v>
      </c>
      <c r="H68" s="59">
        <v>590.45000000000005</v>
      </c>
      <c r="I68" s="59">
        <v>133.18</v>
      </c>
      <c r="J68" s="5">
        <f t="shared" ref="J68:J69" si="19">ROUND((I68+H68)*G68,2)</f>
        <v>723.63</v>
      </c>
      <c r="K68" s="6">
        <f t="shared" ref="K68:K99" si="20">J68/$J$214</f>
        <v>7.7104650732863394E-3</v>
      </c>
    </row>
    <row r="69" spans="1:11" s="4" customFormat="1" ht="24" customHeight="1" x14ac:dyDescent="0.2">
      <c r="A69" s="119" t="s">
        <v>21508</v>
      </c>
      <c r="B69" s="3"/>
      <c r="C69" s="47">
        <v>170103</v>
      </c>
      <c r="D69" s="47" t="s">
        <v>21349</v>
      </c>
      <c r="E69" s="43" t="s">
        <v>21518</v>
      </c>
      <c r="F69" s="47" t="s">
        <v>124</v>
      </c>
      <c r="G69" s="59">
        <f>'Memória de Cálculo'!G294</f>
        <v>2</v>
      </c>
      <c r="H69" s="59">
        <v>607.76</v>
      </c>
      <c r="I69" s="59">
        <v>133.18</v>
      </c>
      <c r="J69" s="5">
        <f t="shared" si="19"/>
        <v>1481.88</v>
      </c>
      <c r="K69" s="6">
        <f t="shared" si="20"/>
        <v>1.5789815213301771E-2</v>
      </c>
    </row>
    <row r="70" spans="1:11" s="41" customFormat="1" ht="24" customHeight="1" x14ac:dyDescent="0.2">
      <c r="A70" s="46" t="s">
        <v>21483</v>
      </c>
      <c r="B70" s="38"/>
      <c r="C70" s="46">
        <v>180000</v>
      </c>
      <c r="D70" s="46"/>
      <c r="E70" s="38" t="s">
        <v>21515</v>
      </c>
      <c r="F70" s="38"/>
      <c r="G70" s="65"/>
      <c r="H70" s="46"/>
      <c r="I70" s="46"/>
      <c r="J70" s="39">
        <f>SUM(J71:J75)</f>
        <v>7513.3000000000011</v>
      </c>
      <c r="K70" s="40">
        <f t="shared" si="20"/>
        <v>8.0056157477056314E-2</v>
      </c>
    </row>
    <row r="71" spans="1:11" s="4" customFormat="1" ht="24" customHeight="1" x14ac:dyDescent="0.2">
      <c r="A71" s="119" t="s">
        <v>21509</v>
      </c>
      <c r="B71" s="3"/>
      <c r="C71" s="47">
        <v>180504</v>
      </c>
      <c r="D71" s="47" t="s">
        <v>21349</v>
      </c>
      <c r="E71" s="43" t="s">
        <v>21787</v>
      </c>
      <c r="F71" s="47" t="s">
        <v>213</v>
      </c>
      <c r="G71" s="59">
        <f>'Memória de Cálculo'!G299</f>
        <v>3.3600000000000003</v>
      </c>
      <c r="H71" s="59">
        <v>554.02</v>
      </c>
      <c r="I71" s="59">
        <v>40.08</v>
      </c>
      <c r="J71" s="5">
        <f t="shared" ref="J71" si="21">ROUND((I71+H71)*G71,2)</f>
        <v>1996.18</v>
      </c>
      <c r="K71" s="6">
        <f t="shared" si="20"/>
        <v>2.1269814919216624E-2</v>
      </c>
    </row>
    <row r="72" spans="1:11" s="4" customFormat="1" ht="24" customHeight="1" x14ac:dyDescent="0.2">
      <c r="A72" s="119" t="s">
        <v>21510</v>
      </c>
      <c r="B72" s="3"/>
      <c r="C72" s="47">
        <v>180402</v>
      </c>
      <c r="D72" s="47" t="s">
        <v>21349</v>
      </c>
      <c r="E72" s="43" t="s">
        <v>21520</v>
      </c>
      <c r="F72" s="47" t="s">
        <v>213</v>
      </c>
      <c r="G72" s="59">
        <f>'Memória de Cálculo'!G305</f>
        <v>6</v>
      </c>
      <c r="H72" s="59">
        <v>643.15</v>
      </c>
      <c r="I72" s="59">
        <v>42.85</v>
      </c>
      <c r="J72" s="5">
        <f t="shared" ref="J72:J75" si="22">ROUND((I72+H72)*G72,2)</f>
        <v>4116</v>
      </c>
      <c r="K72" s="6">
        <f t="shared" si="20"/>
        <v>4.3857046061725705E-2</v>
      </c>
    </row>
    <row r="73" spans="1:11" s="4" customFormat="1" ht="24" customHeight="1" x14ac:dyDescent="0.2">
      <c r="A73" s="119" t="s">
        <v>21511</v>
      </c>
      <c r="B73" s="3"/>
      <c r="C73" s="104">
        <v>180381</v>
      </c>
      <c r="D73" s="47" t="s">
        <v>21349</v>
      </c>
      <c r="E73" s="43" t="s">
        <v>21521</v>
      </c>
      <c r="F73" s="47" t="s">
        <v>213</v>
      </c>
      <c r="G73" s="59">
        <f>'Memória de Cálculo'!G308</f>
        <v>0.36</v>
      </c>
      <c r="H73" s="59">
        <v>385.62</v>
      </c>
      <c r="I73" s="59">
        <v>42.85</v>
      </c>
      <c r="J73" s="5">
        <f t="shared" si="22"/>
        <v>154.25</v>
      </c>
      <c r="K73" s="6">
        <f t="shared" si="20"/>
        <v>1.6435737014142832E-3</v>
      </c>
    </row>
    <row r="74" spans="1:11" s="4" customFormat="1" ht="24" customHeight="1" x14ac:dyDescent="0.2">
      <c r="A74" s="119" t="s">
        <v>21512</v>
      </c>
      <c r="B74" s="3"/>
      <c r="C74" s="104">
        <v>180381</v>
      </c>
      <c r="D74" s="47" t="s">
        <v>21349</v>
      </c>
      <c r="E74" s="43" t="s">
        <v>21521</v>
      </c>
      <c r="F74" s="47" t="s">
        <v>213</v>
      </c>
      <c r="G74" s="59">
        <f>'Memória de Cálculo'!G312</f>
        <v>2.5499999999999998</v>
      </c>
      <c r="H74" s="59">
        <v>385.62</v>
      </c>
      <c r="I74" s="59">
        <v>42.85</v>
      </c>
      <c r="J74" s="5">
        <f t="shared" ref="J74" si="23">ROUND((I74+H74)*G74,2)</f>
        <v>1092.5999999999999</v>
      </c>
      <c r="K74" s="6">
        <f t="shared" si="20"/>
        <v>1.1641935988105321E-2</v>
      </c>
    </row>
    <row r="75" spans="1:11" s="4" customFormat="1" ht="39" customHeight="1" x14ac:dyDescent="0.2">
      <c r="A75" s="119" t="s">
        <v>21793</v>
      </c>
      <c r="B75" s="3"/>
      <c r="C75" s="47">
        <v>180710</v>
      </c>
      <c r="D75" s="47" t="s">
        <v>21349</v>
      </c>
      <c r="E75" s="43" t="s">
        <v>21522</v>
      </c>
      <c r="F75" s="47" t="s">
        <v>213</v>
      </c>
      <c r="G75" s="59">
        <f>'Memória de Cálculo'!G315</f>
        <v>0.48</v>
      </c>
      <c r="H75" s="59">
        <v>315.47000000000003</v>
      </c>
      <c r="I75" s="59">
        <v>5.93</v>
      </c>
      <c r="J75" s="5">
        <f t="shared" si="22"/>
        <v>154.27000000000001</v>
      </c>
      <c r="K75" s="6">
        <f t="shared" si="20"/>
        <v>1.6437868065943696E-3</v>
      </c>
    </row>
    <row r="76" spans="1:11" s="41" customFormat="1" ht="24" customHeight="1" x14ac:dyDescent="0.2">
      <c r="A76" s="46" t="s">
        <v>21513</v>
      </c>
      <c r="B76" s="38"/>
      <c r="C76" s="46">
        <v>190000</v>
      </c>
      <c r="D76" s="46"/>
      <c r="E76" s="38" t="s">
        <v>21517</v>
      </c>
      <c r="F76" s="38"/>
      <c r="G76" s="65"/>
      <c r="H76" s="46"/>
      <c r="I76" s="46"/>
      <c r="J76" s="39">
        <f>SUM(J77:J78)</f>
        <v>961.1</v>
      </c>
      <c r="K76" s="40">
        <f t="shared" si="20"/>
        <v>1.0240769429039013E-2</v>
      </c>
    </row>
    <row r="77" spans="1:11" s="4" customFormat="1" ht="24" customHeight="1" x14ac:dyDescent="0.2">
      <c r="A77" s="119" t="s">
        <v>21514</v>
      </c>
      <c r="B77" s="3"/>
      <c r="C77" s="47">
        <v>190102</v>
      </c>
      <c r="D77" s="47" t="s">
        <v>21349</v>
      </c>
      <c r="E77" s="43" t="s">
        <v>21751</v>
      </c>
      <c r="F77" s="47" t="s">
        <v>213</v>
      </c>
      <c r="G77" s="59">
        <f>'Memória de Cálculo'!G322</f>
        <v>4.8</v>
      </c>
      <c r="H77" s="59">
        <v>184.94</v>
      </c>
      <c r="I77" s="59">
        <v>0</v>
      </c>
      <c r="J77" s="5">
        <f t="shared" ref="J77:J212" si="24">ROUND((I77+H77)*G77,2)</f>
        <v>887.71</v>
      </c>
      <c r="K77" s="6">
        <f t="shared" si="20"/>
        <v>9.4587799707129567E-3</v>
      </c>
    </row>
    <row r="78" spans="1:11" s="4" customFormat="1" ht="24" customHeight="1" x14ac:dyDescent="0.2">
      <c r="A78" s="119" t="s">
        <v>21788</v>
      </c>
      <c r="B78" s="3"/>
      <c r="C78" s="47">
        <v>190105</v>
      </c>
      <c r="D78" s="47" t="s">
        <v>21349</v>
      </c>
      <c r="E78" s="43" t="s">
        <v>21789</v>
      </c>
      <c r="F78" s="47" t="s">
        <v>213</v>
      </c>
      <c r="G78" s="59">
        <f>'Memória de Cálculo'!G325</f>
        <v>0.36</v>
      </c>
      <c r="H78" s="59">
        <v>203.86</v>
      </c>
      <c r="I78" s="59">
        <v>0</v>
      </c>
      <c r="J78" s="5">
        <f t="shared" ref="J78" si="25">ROUND((I78+H78)*G78,2)</f>
        <v>73.39</v>
      </c>
      <c r="K78" s="6">
        <f t="shared" si="20"/>
        <v>7.8198945832605676E-4</v>
      </c>
    </row>
    <row r="79" spans="1:11" s="41" customFormat="1" ht="24" customHeight="1" x14ac:dyDescent="0.2">
      <c r="A79" s="46" t="s">
        <v>21612</v>
      </c>
      <c r="B79" s="38"/>
      <c r="C79" s="46">
        <v>230000</v>
      </c>
      <c r="D79" s="46"/>
      <c r="E79" s="38" t="s">
        <v>21611</v>
      </c>
      <c r="F79" s="38"/>
      <c r="G79" s="65"/>
      <c r="H79" s="46"/>
      <c r="I79" s="46"/>
      <c r="J79" s="39">
        <f>SUM(J80:J82)</f>
        <v>420.33</v>
      </c>
      <c r="K79" s="40">
        <f t="shared" si="20"/>
        <v>4.4787250172801663E-3</v>
      </c>
    </row>
    <row r="80" spans="1:11" s="4" customFormat="1" ht="39" customHeight="1" x14ac:dyDescent="0.2">
      <c r="A80" s="119" t="s">
        <v>21613</v>
      </c>
      <c r="B80" s="3"/>
      <c r="C80" s="47">
        <v>230102</v>
      </c>
      <c r="D80" s="47" t="s">
        <v>21349</v>
      </c>
      <c r="E80" s="43" t="s">
        <v>21616</v>
      </c>
      <c r="F80" s="47" t="s">
        <v>124</v>
      </c>
      <c r="G80" s="59">
        <f>'Memória de Cálculo'!G330</f>
        <v>2</v>
      </c>
      <c r="H80" s="59">
        <v>133.47999999999999</v>
      </c>
      <c r="I80" s="59">
        <v>19.22</v>
      </c>
      <c r="J80" s="5">
        <f t="shared" ref="J80:J82" si="26">ROUND((I80+H80)*G80,2)</f>
        <v>305.39999999999998</v>
      </c>
      <c r="K80" s="6">
        <f t="shared" si="20"/>
        <v>3.2541160999152159E-3</v>
      </c>
    </row>
    <row r="81" spans="1:11" s="4" customFormat="1" ht="24" customHeight="1" x14ac:dyDescent="0.2">
      <c r="A81" s="119" t="s">
        <v>21614</v>
      </c>
      <c r="B81" s="3"/>
      <c r="C81" s="47">
        <v>230202</v>
      </c>
      <c r="D81" s="47" t="s">
        <v>21349</v>
      </c>
      <c r="E81" s="43" t="s">
        <v>21617</v>
      </c>
      <c r="F81" s="47" t="s">
        <v>124</v>
      </c>
      <c r="G81" s="59">
        <f>'Memória de Cálculo'!G334</f>
        <v>6</v>
      </c>
      <c r="H81" s="59">
        <v>7.98</v>
      </c>
      <c r="I81" s="59">
        <v>8.1999999999999993</v>
      </c>
      <c r="J81" s="5">
        <f t="shared" si="26"/>
        <v>97.08</v>
      </c>
      <c r="K81" s="6">
        <f t="shared" si="20"/>
        <v>1.0344125441380785E-3</v>
      </c>
    </row>
    <row r="82" spans="1:11" s="4" customFormat="1" ht="24" customHeight="1" x14ac:dyDescent="0.2">
      <c r="A82" s="119" t="s">
        <v>21615</v>
      </c>
      <c r="B82" s="3"/>
      <c r="C82" s="47">
        <v>230802</v>
      </c>
      <c r="D82" s="47" t="s">
        <v>21349</v>
      </c>
      <c r="E82" s="43" t="s">
        <v>21618</v>
      </c>
      <c r="F82" s="47" t="s">
        <v>124</v>
      </c>
      <c r="G82" s="59">
        <f>'Memória de Cálculo'!G337</f>
        <v>1</v>
      </c>
      <c r="H82" s="59">
        <v>17.850000000000001</v>
      </c>
      <c r="I82" s="59">
        <v>0</v>
      </c>
      <c r="J82" s="5">
        <f t="shared" si="26"/>
        <v>17.850000000000001</v>
      </c>
      <c r="K82" s="6">
        <f t="shared" si="20"/>
        <v>1.901963732268717E-4</v>
      </c>
    </row>
    <row r="83" spans="1:11" s="41" customFormat="1" ht="24" customHeight="1" x14ac:dyDescent="0.2">
      <c r="A83" s="46">
        <v>10</v>
      </c>
      <c r="B83" s="38"/>
      <c r="C83" s="46">
        <v>70000</v>
      </c>
      <c r="D83" s="46"/>
      <c r="E83" s="38" t="s">
        <v>21523</v>
      </c>
      <c r="F83" s="38"/>
      <c r="G83" s="65"/>
      <c r="H83" s="46"/>
      <c r="I83" s="46"/>
      <c r="J83" s="39">
        <f>SUM(J84:J122)</f>
        <v>9741.3899999999976</v>
      </c>
      <c r="K83" s="40">
        <f t="shared" si="20"/>
        <v>0.10379703351196162</v>
      </c>
    </row>
    <row r="84" spans="1:11" s="4" customFormat="1" ht="24" customHeight="1" x14ac:dyDescent="0.2">
      <c r="A84" s="119" t="s">
        <v>21524</v>
      </c>
      <c r="B84" s="3"/>
      <c r="C84" s="82" t="s">
        <v>21803</v>
      </c>
      <c r="D84" s="82" t="s">
        <v>21631</v>
      </c>
      <c r="E84" s="43" t="s">
        <v>21806</v>
      </c>
      <c r="F84" s="47" t="s">
        <v>124</v>
      </c>
      <c r="G84" s="59">
        <f>'Memória de Cálculo'!G341</f>
        <v>2</v>
      </c>
      <c r="H84" s="59">
        <v>0.8</v>
      </c>
      <c r="I84" s="59">
        <v>0</v>
      </c>
      <c r="J84" s="5">
        <f t="shared" ref="J84:J97" si="27">ROUND((I84+H84)*G84,2)</f>
        <v>1.6</v>
      </c>
      <c r="K84" s="6">
        <f t="shared" si="20"/>
        <v>1.704841440689046E-5</v>
      </c>
    </row>
    <row r="85" spans="1:11" s="4" customFormat="1" ht="24" customHeight="1" x14ac:dyDescent="0.2">
      <c r="A85" s="119" t="s">
        <v>21525</v>
      </c>
      <c r="B85" s="3"/>
      <c r="C85" s="82" t="s">
        <v>21804</v>
      </c>
      <c r="D85" s="82" t="s">
        <v>21631</v>
      </c>
      <c r="E85" s="43" t="s">
        <v>21805</v>
      </c>
      <c r="F85" s="47" t="s">
        <v>124</v>
      </c>
      <c r="G85" s="59">
        <f>'Memória de Cálculo'!G344</f>
        <v>3</v>
      </c>
      <c r="H85" s="59">
        <v>1.07</v>
      </c>
      <c r="I85" s="59">
        <v>0</v>
      </c>
      <c r="J85" s="5">
        <f t="shared" si="27"/>
        <v>3.21</v>
      </c>
      <c r="K85" s="6">
        <f t="shared" si="20"/>
        <v>3.4203381403823981E-5</v>
      </c>
    </row>
    <row r="86" spans="1:11" s="4" customFormat="1" ht="24" customHeight="1" x14ac:dyDescent="0.2">
      <c r="A86" s="119" t="s">
        <v>21526</v>
      </c>
      <c r="B86" s="3"/>
      <c r="C86" s="47">
        <v>70250</v>
      </c>
      <c r="D86" s="47" t="s">
        <v>21349</v>
      </c>
      <c r="E86" s="43" t="s">
        <v>21808</v>
      </c>
      <c r="F86" s="47" t="s">
        <v>124</v>
      </c>
      <c r="G86" s="59">
        <f>'Memória de Cálculo'!G347</f>
        <v>1</v>
      </c>
      <c r="H86" s="59">
        <v>1.21</v>
      </c>
      <c r="I86" s="59">
        <v>0</v>
      </c>
      <c r="J86" s="5">
        <f t="shared" si="27"/>
        <v>1.21</v>
      </c>
      <c r="K86" s="6">
        <f t="shared" si="20"/>
        <v>1.289286339521091E-5</v>
      </c>
    </row>
    <row r="87" spans="1:11" s="4" customFormat="1" ht="24" customHeight="1" x14ac:dyDescent="0.2">
      <c r="A87" s="119" t="s">
        <v>21527</v>
      </c>
      <c r="B87" s="3"/>
      <c r="C87" s="47">
        <v>70691</v>
      </c>
      <c r="D87" s="47" t="s">
        <v>21349</v>
      </c>
      <c r="E87" s="43" t="s">
        <v>21552</v>
      </c>
      <c r="F87" s="47" t="s">
        <v>124</v>
      </c>
      <c r="G87" s="59">
        <f>'Memória de Cálculo'!G350</f>
        <v>26</v>
      </c>
      <c r="H87" s="59">
        <v>2.61</v>
      </c>
      <c r="I87" s="59">
        <v>4.92</v>
      </c>
      <c r="J87" s="5">
        <f>ROUND((I87+H87)*G87,2)</f>
        <v>195.78</v>
      </c>
      <c r="K87" s="6">
        <f t="shared" si="20"/>
        <v>2.0860866078631335E-3</v>
      </c>
    </row>
    <row r="88" spans="1:11" s="4" customFormat="1" ht="24" customHeight="1" x14ac:dyDescent="0.2">
      <c r="A88" s="119" t="s">
        <v>21528</v>
      </c>
      <c r="B88" s="3"/>
      <c r="C88" s="47">
        <v>71122</v>
      </c>
      <c r="D88" s="47" t="s">
        <v>21349</v>
      </c>
      <c r="E88" s="43" t="s">
        <v>21809</v>
      </c>
      <c r="F88" s="47" t="s">
        <v>124</v>
      </c>
      <c r="G88" s="59">
        <f>'Memória de Cálculo'!G353</f>
        <v>4</v>
      </c>
      <c r="H88" s="59">
        <v>5.5</v>
      </c>
      <c r="I88" s="59">
        <v>4.59</v>
      </c>
      <c r="J88" s="5">
        <f t="shared" si="27"/>
        <v>40.36</v>
      </c>
      <c r="K88" s="6">
        <f t="shared" si="20"/>
        <v>4.3004625341381181E-4</v>
      </c>
    </row>
    <row r="89" spans="1:11" s="4" customFormat="1" ht="24" customHeight="1" x14ac:dyDescent="0.2">
      <c r="A89" s="119" t="s">
        <v>21529</v>
      </c>
      <c r="B89" s="3"/>
      <c r="C89" s="47">
        <v>71702</v>
      </c>
      <c r="D89" s="47" t="s">
        <v>21349</v>
      </c>
      <c r="E89" s="43" t="s">
        <v>21814</v>
      </c>
      <c r="F89" s="47" t="s">
        <v>124</v>
      </c>
      <c r="G89" s="59">
        <f>'Memória de Cálculo'!G356</f>
        <v>4</v>
      </c>
      <c r="H89" s="59">
        <v>4.76</v>
      </c>
      <c r="I89" s="59">
        <v>1.96</v>
      </c>
      <c r="J89" s="5">
        <f t="shared" ref="J89:J92" si="28">ROUND((I89+H89)*G89,2)</f>
        <v>26.88</v>
      </c>
      <c r="K89" s="6">
        <f t="shared" si="20"/>
        <v>2.8641336203575967E-4</v>
      </c>
    </row>
    <row r="90" spans="1:11" s="4" customFormat="1" ht="24" customHeight="1" x14ac:dyDescent="0.2">
      <c r="A90" s="119" t="s">
        <v>21530</v>
      </c>
      <c r="B90" s="3"/>
      <c r="C90" s="82" t="s">
        <v>21815</v>
      </c>
      <c r="D90" s="82" t="s">
        <v>21631</v>
      </c>
      <c r="E90" s="43" t="s">
        <v>21816</v>
      </c>
      <c r="F90" s="47" t="s">
        <v>124</v>
      </c>
      <c r="G90" s="59">
        <f>'Memória de Cálculo'!G359</f>
        <v>1</v>
      </c>
      <c r="H90" s="59">
        <v>25.23</v>
      </c>
      <c r="I90" s="59">
        <v>0</v>
      </c>
      <c r="J90" s="5">
        <f t="shared" si="28"/>
        <v>25.23</v>
      </c>
      <c r="K90" s="6">
        <f t="shared" si="20"/>
        <v>2.6883218467865392E-4</v>
      </c>
    </row>
    <row r="91" spans="1:11" s="4" customFormat="1" ht="24" customHeight="1" x14ac:dyDescent="0.2">
      <c r="A91" s="119" t="s">
        <v>21531</v>
      </c>
      <c r="B91" s="3"/>
      <c r="C91" s="82" t="s">
        <v>21817</v>
      </c>
      <c r="D91" s="47" t="s">
        <v>21631</v>
      </c>
      <c r="E91" s="43" t="s">
        <v>21818</v>
      </c>
      <c r="F91" s="47" t="s">
        <v>124</v>
      </c>
      <c r="G91" s="59">
        <f>'Memória de Cálculo'!G362</f>
        <v>1</v>
      </c>
      <c r="H91" s="59">
        <v>8.74</v>
      </c>
      <c r="I91" s="59">
        <v>0</v>
      </c>
      <c r="J91" s="5">
        <f t="shared" si="28"/>
        <v>8.74</v>
      </c>
      <c r="K91" s="6">
        <f t="shared" si="20"/>
        <v>9.3126963697639134E-5</v>
      </c>
    </row>
    <row r="92" spans="1:11" s="4" customFormat="1" ht="24" customHeight="1" x14ac:dyDescent="0.2">
      <c r="A92" s="119" t="s">
        <v>21532</v>
      </c>
      <c r="B92" s="3"/>
      <c r="C92" s="47">
        <v>71872</v>
      </c>
      <c r="D92" s="47" t="s">
        <v>21349</v>
      </c>
      <c r="E92" s="43" t="s">
        <v>21826</v>
      </c>
      <c r="F92" s="47" t="s">
        <v>124</v>
      </c>
      <c r="G92" s="59">
        <f>'Memória de Cálculo'!G365</f>
        <v>10</v>
      </c>
      <c r="H92" s="59">
        <v>0.23</v>
      </c>
      <c r="I92" s="59">
        <v>0.2</v>
      </c>
      <c r="J92" s="5">
        <f t="shared" si="28"/>
        <v>4.3</v>
      </c>
      <c r="K92" s="6">
        <f t="shared" si="20"/>
        <v>4.5817613718518102E-5</v>
      </c>
    </row>
    <row r="93" spans="1:11" s="4" customFormat="1" ht="24" customHeight="1" x14ac:dyDescent="0.2">
      <c r="A93" s="119" t="s">
        <v>21533</v>
      </c>
      <c r="B93" s="3"/>
      <c r="C93" s="47">
        <v>70580</v>
      </c>
      <c r="D93" s="47" t="s">
        <v>21349</v>
      </c>
      <c r="E93" s="43" t="s">
        <v>21825</v>
      </c>
      <c r="F93" s="47" t="s">
        <v>244</v>
      </c>
      <c r="G93" s="59">
        <f>'Memória de Cálculo'!G370</f>
        <v>99.4</v>
      </c>
      <c r="H93" s="59">
        <v>2.41</v>
      </c>
      <c r="I93" s="59">
        <v>1.64</v>
      </c>
      <c r="J93" s="5">
        <f t="shared" si="27"/>
        <v>402.57</v>
      </c>
      <c r="K93" s="6">
        <f t="shared" si="20"/>
        <v>4.2894876173636826E-3</v>
      </c>
    </row>
    <row r="94" spans="1:11" s="4" customFormat="1" ht="24" customHeight="1" x14ac:dyDescent="0.2">
      <c r="A94" s="119" t="s">
        <v>21534</v>
      </c>
      <c r="B94" s="3"/>
      <c r="C94" s="47">
        <v>70570</v>
      </c>
      <c r="D94" s="47" t="s">
        <v>21349</v>
      </c>
      <c r="E94" s="43" t="s">
        <v>21824</v>
      </c>
      <c r="F94" s="47" t="s">
        <v>244</v>
      </c>
      <c r="G94" s="59">
        <f>'Memória de Cálculo'!G376</f>
        <v>15.2</v>
      </c>
      <c r="H94" s="59">
        <v>8.4499999999999993</v>
      </c>
      <c r="I94" s="59">
        <v>2.29</v>
      </c>
      <c r="J94" s="5">
        <f t="shared" si="27"/>
        <v>163.25</v>
      </c>
      <c r="K94" s="6">
        <f t="shared" si="20"/>
        <v>1.739471032453042E-3</v>
      </c>
    </row>
    <row r="95" spans="1:11" s="4" customFormat="1" ht="24" customHeight="1" x14ac:dyDescent="0.2">
      <c r="A95" s="119" t="s">
        <v>21535</v>
      </c>
      <c r="B95" s="3"/>
      <c r="C95" s="47">
        <v>70563</v>
      </c>
      <c r="D95" s="47" t="s">
        <v>21349</v>
      </c>
      <c r="E95" s="43" t="s">
        <v>21823</v>
      </c>
      <c r="F95" s="47" t="s">
        <v>244</v>
      </c>
      <c r="G95" s="59">
        <f>'Memória de Cálculo'!G382</f>
        <v>327.8</v>
      </c>
      <c r="H95" s="59">
        <v>2.2599999999999998</v>
      </c>
      <c r="I95" s="59">
        <v>1.79</v>
      </c>
      <c r="J95" s="5">
        <f t="shared" si="27"/>
        <v>1327.59</v>
      </c>
      <c r="K95" s="6">
        <f t="shared" si="20"/>
        <v>1.4145815301527314E-2</v>
      </c>
    </row>
    <row r="96" spans="1:11" s="4" customFormat="1" ht="24" customHeight="1" x14ac:dyDescent="0.2">
      <c r="A96" s="119" t="s">
        <v>21536</v>
      </c>
      <c r="B96" s="3"/>
      <c r="C96" s="47">
        <v>70564</v>
      </c>
      <c r="D96" s="47" t="s">
        <v>21349</v>
      </c>
      <c r="E96" s="43" t="s">
        <v>21822</v>
      </c>
      <c r="F96" s="47" t="s">
        <v>244</v>
      </c>
      <c r="G96" s="59">
        <f>'Memória de Cálculo'!G387</f>
        <v>13.5</v>
      </c>
      <c r="H96" s="59">
        <v>3.7</v>
      </c>
      <c r="I96" s="59">
        <v>1.96</v>
      </c>
      <c r="J96" s="5">
        <f t="shared" si="27"/>
        <v>76.41</v>
      </c>
      <c r="K96" s="6">
        <f t="shared" si="20"/>
        <v>8.1416834051906237E-4</v>
      </c>
    </row>
    <row r="97" spans="1:11" s="4" customFormat="1" ht="24" customHeight="1" x14ac:dyDescent="0.2">
      <c r="A97" s="119" t="s">
        <v>21537</v>
      </c>
      <c r="B97" s="3"/>
      <c r="C97" s="47">
        <v>70565</v>
      </c>
      <c r="D97" s="47" t="s">
        <v>21349</v>
      </c>
      <c r="E97" s="43" t="s">
        <v>21821</v>
      </c>
      <c r="F97" s="47" t="s">
        <v>244</v>
      </c>
      <c r="G97" s="59">
        <f>'Memória de Cálculo'!G394</f>
        <v>72.5</v>
      </c>
      <c r="H97" s="59">
        <v>4.92</v>
      </c>
      <c r="I97" s="59">
        <v>2.12</v>
      </c>
      <c r="J97" s="5">
        <f t="shared" si="27"/>
        <v>510.4</v>
      </c>
      <c r="K97" s="6">
        <f t="shared" si="20"/>
        <v>5.4384441957980563E-3</v>
      </c>
    </row>
    <row r="98" spans="1:11" s="4" customFormat="1" ht="24" customHeight="1" x14ac:dyDescent="0.2">
      <c r="A98" s="119" t="s">
        <v>21538</v>
      </c>
      <c r="B98" s="3"/>
      <c r="C98" s="47">
        <v>71173</v>
      </c>
      <c r="D98" s="47" t="s">
        <v>21349</v>
      </c>
      <c r="E98" s="43" t="s">
        <v>21834</v>
      </c>
      <c r="F98" s="47" t="s">
        <v>124</v>
      </c>
      <c r="G98" s="59">
        <f>'Memória de Cálculo'!G397</f>
        <v>1</v>
      </c>
      <c r="H98" s="59">
        <v>61.39</v>
      </c>
      <c r="I98" s="59">
        <v>29.53</v>
      </c>
      <c r="J98" s="5">
        <f t="shared" ref="J98:J121" si="29">ROUND((I98+H98)*G98,2)</f>
        <v>90.92</v>
      </c>
      <c r="K98" s="6">
        <f t="shared" si="20"/>
        <v>9.687761486715503E-4</v>
      </c>
    </row>
    <row r="99" spans="1:11" s="4" customFormat="1" ht="24" customHeight="1" x14ac:dyDescent="0.2">
      <c r="A99" s="119" t="s">
        <v>21539</v>
      </c>
      <c r="B99" s="3"/>
      <c r="C99" s="47">
        <v>71174</v>
      </c>
      <c r="D99" s="47" t="s">
        <v>21349</v>
      </c>
      <c r="E99" s="43" t="s">
        <v>21835</v>
      </c>
      <c r="F99" s="47" t="s">
        <v>124</v>
      </c>
      <c r="G99" s="59">
        <f>'Memória de Cálculo'!G400</f>
        <v>1</v>
      </c>
      <c r="H99" s="59">
        <v>71.319999999999993</v>
      </c>
      <c r="I99" s="59">
        <v>29.53</v>
      </c>
      <c r="J99" s="5">
        <f t="shared" si="29"/>
        <v>100.85</v>
      </c>
      <c r="K99" s="6">
        <f t="shared" si="20"/>
        <v>1.0745828705843142E-3</v>
      </c>
    </row>
    <row r="100" spans="1:11" s="4" customFormat="1" ht="24" customHeight="1" x14ac:dyDescent="0.2">
      <c r="A100" s="119" t="s">
        <v>21540</v>
      </c>
      <c r="B100" s="3"/>
      <c r="C100" s="47">
        <v>71171</v>
      </c>
      <c r="D100" s="47" t="s">
        <v>21349</v>
      </c>
      <c r="E100" s="43" t="s">
        <v>21551</v>
      </c>
      <c r="F100" s="47" t="s">
        <v>124</v>
      </c>
      <c r="G100" s="59">
        <f>'Memória de Cálculo'!G403</f>
        <v>8</v>
      </c>
      <c r="H100" s="59">
        <v>11.17</v>
      </c>
      <c r="I100" s="59">
        <v>9.84</v>
      </c>
      <c r="J100" s="5">
        <f t="shared" si="29"/>
        <v>168.08</v>
      </c>
      <c r="K100" s="6">
        <f t="shared" ref="K100:K131" si="30">J100/$J$214</f>
        <v>1.7909359334438428E-3</v>
      </c>
    </row>
    <row r="101" spans="1:11" s="4" customFormat="1" ht="24" customHeight="1" x14ac:dyDescent="0.2">
      <c r="A101" s="119" t="s">
        <v>21541</v>
      </c>
      <c r="B101" s="3"/>
      <c r="C101" s="47">
        <v>71184</v>
      </c>
      <c r="D101" s="47" t="s">
        <v>21349</v>
      </c>
      <c r="E101" s="43" t="s">
        <v>21836</v>
      </c>
      <c r="F101" s="47" t="s">
        <v>124</v>
      </c>
      <c r="G101" s="59">
        <f>'Memória de Cálculo'!G406</f>
        <v>8</v>
      </c>
      <c r="H101" s="59">
        <v>68.41</v>
      </c>
      <c r="I101" s="59">
        <v>32.82</v>
      </c>
      <c r="J101" s="5">
        <f t="shared" si="29"/>
        <v>809.84</v>
      </c>
      <c r="K101" s="6">
        <f t="shared" si="30"/>
        <v>8.6290549520476063E-3</v>
      </c>
    </row>
    <row r="102" spans="1:11" s="4" customFormat="1" ht="24" customHeight="1" x14ac:dyDescent="0.2">
      <c r="A102" s="119" t="s">
        <v>21542</v>
      </c>
      <c r="B102" s="3"/>
      <c r="C102" s="47">
        <v>71450</v>
      </c>
      <c r="D102" s="47" t="s">
        <v>21349</v>
      </c>
      <c r="E102" s="43" t="s">
        <v>21837</v>
      </c>
      <c r="F102" s="47" t="s">
        <v>124</v>
      </c>
      <c r="G102" s="59">
        <f>'Memória de Cálculo'!G409</f>
        <v>1</v>
      </c>
      <c r="H102" s="59">
        <v>109.78</v>
      </c>
      <c r="I102" s="59">
        <v>19.690000000000001</v>
      </c>
      <c r="J102" s="5">
        <f t="shared" si="29"/>
        <v>129.47</v>
      </c>
      <c r="K102" s="6">
        <f t="shared" si="30"/>
        <v>1.3795363832875673E-3</v>
      </c>
    </row>
    <row r="103" spans="1:11" s="4" customFormat="1" ht="24" customHeight="1" x14ac:dyDescent="0.2">
      <c r="A103" s="119" t="s">
        <v>21543</v>
      </c>
      <c r="B103" s="3"/>
      <c r="C103" s="47">
        <v>71451</v>
      </c>
      <c r="D103" s="47" t="s">
        <v>21349</v>
      </c>
      <c r="E103" s="43" t="s">
        <v>21554</v>
      </c>
      <c r="F103" s="47" t="s">
        <v>124</v>
      </c>
      <c r="G103" s="59">
        <f>'Memória de Cálculo'!G412</f>
        <v>1</v>
      </c>
      <c r="H103" s="59">
        <v>158.9</v>
      </c>
      <c r="I103" s="59">
        <v>19.690000000000001</v>
      </c>
      <c r="J103" s="5">
        <f t="shared" si="29"/>
        <v>178.59</v>
      </c>
      <c r="K103" s="6">
        <f t="shared" si="30"/>
        <v>1.9029227055791045E-3</v>
      </c>
    </row>
    <row r="104" spans="1:11" s="4" customFormat="1" ht="24" customHeight="1" x14ac:dyDescent="0.2">
      <c r="A104" s="119" t="s">
        <v>21544</v>
      </c>
      <c r="B104" s="3"/>
      <c r="C104" s="47">
        <v>71440</v>
      </c>
      <c r="D104" s="47" t="s">
        <v>21349</v>
      </c>
      <c r="E104" s="43" t="s">
        <v>21556</v>
      </c>
      <c r="F104" s="47" t="s">
        <v>124</v>
      </c>
      <c r="G104" s="59">
        <f>'Memória de Cálculo'!G415</f>
        <v>2</v>
      </c>
      <c r="H104" s="59">
        <v>9.09</v>
      </c>
      <c r="I104" s="59">
        <v>6.88</v>
      </c>
      <c r="J104" s="5">
        <f t="shared" si="29"/>
        <v>31.94</v>
      </c>
      <c r="K104" s="6">
        <f t="shared" si="30"/>
        <v>3.4032897259755077E-4</v>
      </c>
    </row>
    <row r="105" spans="1:11" s="4" customFormat="1" ht="24" customHeight="1" x14ac:dyDescent="0.2">
      <c r="A105" s="119" t="s">
        <v>21545</v>
      </c>
      <c r="B105" s="3"/>
      <c r="C105" s="47">
        <v>71441</v>
      </c>
      <c r="D105" s="47" t="s">
        <v>21349</v>
      </c>
      <c r="E105" s="43" t="s">
        <v>21843</v>
      </c>
      <c r="F105" s="47" t="s">
        <v>124</v>
      </c>
      <c r="G105" s="59">
        <f>'Memória de Cálculo'!G418</f>
        <v>1</v>
      </c>
      <c r="H105" s="59">
        <v>14.85</v>
      </c>
      <c r="I105" s="59">
        <v>12.14</v>
      </c>
      <c r="J105" s="5">
        <f t="shared" si="29"/>
        <v>26.99</v>
      </c>
      <c r="K105" s="6">
        <f t="shared" si="30"/>
        <v>2.8758544052623342E-4</v>
      </c>
    </row>
    <row r="106" spans="1:11" s="4" customFormat="1" ht="24" customHeight="1" x14ac:dyDescent="0.2">
      <c r="A106" s="119" t="s">
        <v>21546</v>
      </c>
      <c r="B106" s="3"/>
      <c r="C106" s="47">
        <v>71442</v>
      </c>
      <c r="D106" s="47" t="s">
        <v>21349</v>
      </c>
      <c r="E106" s="43" t="s">
        <v>21842</v>
      </c>
      <c r="F106" s="47" t="s">
        <v>124</v>
      </c>
      <c r="G106" s="59">
        <f>'Memória de Cálculo'!G421</f>
        <v>1</v>
      </c>
      <c r="H106" s="59">
        <v>19.510000000000002</v>
      </c>
      <c r="I106" s="59">
        <v>17.38</v>
      </c>
      <c r="J106" s="5">
        <f t="shared" si="29"/>
        <v>36.89</v>
      </c>
      <c r="K106" s="6">
        <f t="shared" si="30"/>
        <v>3.9307250466886812E-4</v>
      </c>
    </row>
    <row r="107" spans="1:11" s="4" customFormat="1" ht="24" customHeight="1" x14ac:dyDescent="0.2">
      <c r="A107" s="119" t="s">
        <v>21547</v>
      </c>
      <c r="B107" s="3"/>
      <c r="C107" s="47">
        <v>72397</v>
      </c>
      <c r="D107" s="47" t="s">
        <v>21349</v>
      </c>
      <c r="E107" s="43" t="s">
        <v>21841</v>
      </c>
      <c r="F107" s="47" t="s">
        <v>124</v>
      </c>
      <c r="G107" s="59">
        <f>'Memória de Cálculo'!G424</f>
        <v>3</v>
      </c>
      <c r="H107" s="59">
        <v>4.3099999999999996</v>
      </c>
      <c r="I107" s="59">
        <v>0.97</v>
      </c>
      <c r="J107" s="5">
        <f t="shared" ref="J107:J117" si="31">ROUND((I107+H107)*G107,2)</f>
        <v>15.84</v>
      </c>
      <c r="K107" s="6">
        <f t="shared" si="30"/>
        <v>1.6877930262821554E-4</v>
      </c>
    </row>
    <row r="108" spans="1:11" s="4" customFormat="1" ht="39" customHeight="1" x14ac:dyDescent="0.2">
      <c r="A108" s="119" t="s">
        <v>21548</v>
      </c>
      <c r="B108" s="3"/>
      <c r="C108" s="47">
        <v>71443</v>
      </c>
      <c r="D108" s="47" t="s">
        <v>21349</v>
      </c>
      <c r="E108" s="43" t="s">
        <v>21840</v>
      </c>
      <c r="F108" s="47" t="s">
        <v>124</v>
      </c>
      <c r="G108" s="59">
        <f>'Memória de Cálculo'!G427</f>
        <v>1</v>
      </c>
      <c r="H108" s="59">
        <v>14.85</v>
      </c>
      <c r="I108" s="59">
        <v>12.14</v>
      </c>
      <c r="J108" s="5">
        <f t="shared" si="31"/>
        <v>26.99</v>
      </c>
      <c r="K108" s="6">
        <f t="shared" si="30"/>
        <v>2.8758544052623342E-4</v>
      </c>
    </row>
    <row r="109" spans="1:11" s="4" customFormat="1" ht="24" customHeight="1" x14ac:dyDescent="0.2">
      <c r="A109" s="119" t="s">
        <v>21549</v>
      </c>
      <c r="B109" s="3"/>
      <c r="C109" s="47">
        <v>72578</v>
      </c>
      <c r="D109" s="47" t="s">
        <v>21349</v>
      </c>
      <c r="E109" s="43" t="s">
        <v>21555</v>
      </c>
      <c r="F109" s="47" t="s">
        <v>124</v>
      </c>
      <c r="G109" s="59">
        <f>'Memória de Cálculo'!G430</f>
        <v>5</v>
      </c>
      <c r="H109" s="59">
        <v>9.14</v>
      </c>
      <c r="I109" s="59">
        <v>9.51</v>
      </c>
      <c r="J109" s="5">
        <f t="shared" si="31"/>
        <v>93.25</v>
      </c>
      <c r="K109" s="6">
        <f t="shared" si="30"/>
        <v>9.9360290215158445E-4</v>
      </c>
    </row>
    <row r="110" spans="1:11" s="4" customFormat="1" ht="24" customHeight="1" x14ac:dyDescent="0.2">
      <c r="A110" s="119" t="s">
        <v>21797</v>
      </c>
      <c r="B110" s="3"/>
      <c r="C110" s="47">
        <v>72585</v>
      </c>
      <c r="D110" s="47" t="s">
        <v>21349</v>
      </c>
      <c r="E110" s="43" t="s">
        <v>21839</v>
      </c>
      <c r="F110" s="47" t="s">
        <v>124</v>
      </c>
      <c r="G110" s="59">
        <f>'Memória de Cálculo'!G433</f>
        <v>10</v>
      </c>
      <c r="H110" s="59">
        <v>13.62</v>
      </c>
      <c r="I110" s="59">
        <v>9.51</v>
      </c>
      <c r="J110" s="5">
        <f t="shared" si="31"/>
        <v>231.3</v>
      </c>
      <c r="K110" s="6">
        <f t="shared" si="30"/>
        <v>2.4645614076961022E-3</v>
      </c>
    </row>
    <row r="111" spans="1:11" s="4" customFormat="1" ht="24" customHeight="1" x14ac:dyDescent="0.2">
      <c r="A111" s="119" t="s">
        <v>21798</v>
      </c>
      <c r="B111" s="3"/>
      <c r="C111" s="47">
        <v>72579</v>
      </c>
      <c r="D111" s="47" t="s">
        <v>21349</v>
      </c>
      <c r="E111" s="43" t="s">
        <v>21838</v>
      </c>
      <c r="F111" s="47" t="s">
        <v>124</v>
      </c>
      <c r="G111" s="59">
        <f>'Memória de Cálculo'!G436</f>
        <v>3</v>
      </c>
      <c r="H111" s="59">
        <v>14.81</v>
      </c>
      <c r="I111" s="59">
        <v>10.5</v>
      </c>
      <c r="J111" s="5">
        <f t="shared" si="31"/>
        <v>75.930000000000007</v>
      </c>
      <c r="K111" s="6">
        <f t="shared" si="30"/>
        <v>8.0905381619699541E-4</v>
      </c>
    </row>
    <row r="112" spans="1:11" s="4" customFormat="1" ht="24" customHeight="1" x14ac:dyDescent="0.2">
      <c r="A112" s="119" t="s">
        <v>21799</v>
      </c>
      <c r="B112" s="3"/>
      <c r="C112" s="47">
        <v>71194</v>
      </c>
      <c r="D112" s="47" t="s">
        <v>21349</v>
      </c>
      <c r="E112" s="43" t="s">
        <v>21550</v>
      </c>
      <c r="F112" s="47" t="s">
        <v>244</v>
      </c>
      <c r="G112" s="59">
        <f>'Memória de Cálculo'!G439</f>
        <v>93.9</v>
      </c>
      <c r="H112" s="59">
        <v>2.63</v>
      </c>
      <c r="I112" s="59">
        <v>5.57</v>
      </c>
      <c r="J112" s="5">
        <f t="shared" si="31"/>
        <v>769.98</v>
      </c>
      <c r="K112" s="6">
        <f t="shared" si="30"/>
        <v>8.2043363281359468E-3</v>
      </c>
    </row>
    <row r="113" spans="1:11" s="4" customFormat="1" ht="24" customHeight="1" x14ac:dyDescent="0.2">
      <c r="A113" s="119" t="s">
        <v>21800</v>
      </c>
      <c r="B113" s="3"/>
      <c r="C113" s="47">
        <v>71195</v>
      </c>
      <c r="D113" s="47" t="s">
        <v>21349</v>
      </c>
      <c r="E113" s="43" t="s">
        <v>21844</v>
      </c>
      <c r="F113" s="47" t="s">
        <v>244</v>
      </c>
      <c r="G113" s="59">
        <f>'Memória de Cálculo'!G442</f>
        <v>14.5</v>
      </c>
      <c r="H113" s="59">
        <v>3.46</v>
      </c>
      <c r="I113" s="59">
        <v>6.56</v>
      </c>
      <c r="J113" s="5">
        <f t="shared" si="31"/>
        <v>145.29</v>
      </c>
      <c r="K113" s="6">
        <f t="shared" si="30"/>
        <v>1.5481025807356967E-3</v>
      </c>
    </row>
    <row r="114" spans="1:11" s="4" customFormat="1" ht="39" customHeight="1" x14ac:dyDescent="0.2">
      <c r="A114" s="119" t="s">
        <v>21801</v>
      </c>
      <c r="B114" s="3"/>
      <c r="C114" s="47">
        <v>71646</v>
      </c>
      <c r="D114" s="47" t="s">
        <v>21349</v>
      </c>
      <c r="E114" s="43" t="s">
        <v>21846</v>
      </c>
      <c r="F114" s="47" t="s">
        <v>124</v>
      </c>
      <c r="G114" s="59">
        <f>'Memória de Cálculo'!G445</f>
        <v>2</v>
      </c>
      <c r="H114" s="59">
        <v>33.869999999999997</v>
      </c>
      <c r="I114" s="59">
        <v>10.58</v>
      </c>
      <c r="J114" s="5">
        <f t="shared" si="31"/>
        <v>88.9</v>
      </c>
      <c r="K114" s="6">
        <f t="shared" si="30"/>
        <v>9.4725252548285112E-4</v>
      </c>
    </row>
    <row r="115" spans="1:11" s="4" customFormat="1" ht="39" customHeight="1" x14ac:dyDescent="0.2">
      <c r="A115" s="119" t="s">
        <v>21802</v>
      </c>
      <c r="B115" s="3"/>
      <c r="C115" s="47">
        <v>71648</v>
      </c>
      <c r="D115" s="47" t="s">
        <v>21349</v>
      </c>
      <c r="E115" s="43" t="s">
        <v>21845</v>
      </c>
      <c r="F115" s="47" t="s">
        <v>124</v>
      </c>
      <c r="G115" s="59">
        <f>'Memória de Cálculo'!G448</f>
        <v>6</v>
      </c>
      <c r="H115" s="59">
        <v>150.78</v>
      </c>
      <c r="I115" s="59">
        <v>10.58</v>
      </c>
      <c r="J115" s="5">
        <f t="shared" si="31"/>
        <v>968.16</v>
      </c>
      <c r="K115" s="6">
        <f t="shared" si="30"/>
        <v>1.0315995557609417E-2</v>
      </c>
    </row>
    <row r="116" spans="1:11" s="4" customFormat="1" ht="24" customHeight="1" x14ac:dyDescent="0.2">
      <c r="A116" s="119" t="s">
        <v>21810</v>
      </c>
      <c r="B116" s="3"/>
      <c r="C116" s="47">
        <v>71688</v>
      </c>
      <c r="D116" s="47" t="s">
        <v>21349</v>
      </c>
      <c r="E116" s="43" t="s">
        <v>21847</v>
      </c>
      <c r="F116" s="47" t="s">
        <v>124</v>
      </c>
      <c r="G116" s="59">
        <f>'Memória de Cálculo'!G451</f>
        <v>3</v>
      </c>
      <c r="H116" s="59">
        <v>61.32</v>
      </c>
      <c r="I116" s="59">
        <v>10.58</v>
      </c>
      <c r="J116" s="5">
        <f t="shared" si="31"/>
        <v>215.7</v>
      </c>
      <c r="K116" s="6">
        <f t="shared" si="30"/>
        <v>2.29833936722892E-3</v>
      </c>
    </row>
    <row r="117" spans="1:11" s="4" customFormat="1" ht="24" customHeight="1" x14ac:dyDescent="0.2">
      <c r="A117" s="119" t="s">
        <v>21811</v>
      </c>
      <c r="B117" s="3"/>
      <c r="C117" s="47">
        <v>70232</v>
      </c>
      <c r="D117" s="47" t="s">
        <v>21349</v>
      </c>
      <c r="E117" s="43" t="s">
        <v>21852</v>
      </c>
      <c r="F117" s="47" t="s">
        <v>124</v>
      </c>
      <c r="G117" s="59">
        <f>'Memória de Cálculo'!G454</f>
        <v>2</v>
      </c>
      <c r="H117" s="59">
        <v>32.119999999999997</v>
      </c>
      <c r="I117" s="59">
        <v>19.690000000000001</v>
      </c>
      <c r="J117" s="5">
        <f t="shared" si="31"/>
        <v>103.62</v>
      </c>
      <c r="K117" s="6">
        <f t="shared" si="30"/>
        <v>1.1040979380262433E-3</v>
      </c>
    </row>
    <row r="118" spans="1:11" s="4" customFormat="1" ht="24" customHeight="1" x14ac:dyDescent="0.2">
      <c r="A118" s="119" t="s">
        <v>21812</v>
      </c>
      <c r="B118" s="3"/>
      <c r="C118" s="47">
        <v>70501</v>
      </c>
      <c r="D118" s="47" t="s">
        <v>21349</v>
      </c>
      <c r="E118" s="43" t="s">
        <v>21851</v>
      </c>
      <c r="F118" s="47" t="s">
        <v>124</v>
      </c>
      <c r="G118" s="59">
        <f>'Memória de Cálculo'!G457</f>
        <v>2</v>
      </c>
      <c r="H118" s="59">
        <v>4.96</v>
      </c>
      <c r="I118" s="59">
        <v>196</v>
      </c>
      <c r="J118" s="5">
        <f t="shared" si="29"/>
        <v>401.92</v>
      </c>
      <c r="K118" s="6">
        <f t="shared" si="30"/>
        <v>4.2825616990108837E-3</v>
      </c>
    </row>
    <row r="119" spans="1:11" s="4" customFormat="1" ht="24" customHeight="1" x14ac:dyDescent="0.2">
      <c r="A119" s="119" t="s">
        <v>21813</v>
      </c>
      <c r="B119" s="3"/>
      <c r="C119" s="47">
        <v>70920</v>
      </c>
      <c r="D119" s="47" t="s">
        <v>21349</v>
      </c>
      <c r="E119" s="43" t="s">
        <v>21850</v>
      </c>
      <c r="F119" s="47" t="s">
        <v>124</v>
      </c>
      <c r="G119" s="59">
        <f>'Memória de Cálculo'!G460</f>
        <v>3</v>
      </c>
      <c r="H119" s="59">
        <v>50.86</v>
      </c>
      <c r="I119" s="59">
        <v>6.56</v>
      </c>
      <c r="J119" s="5">
        <f t="shared" si="29"/>
        <v>172.26</v>
      </c>
      <c r="K119" s="6">
        <f t="shared" si="30"/>
        <v>1.835474916081844E-3</v>
      </c>
    </row>
    <row r="120" spans="1:11" s="4" customFormat="1" ht="24" customHeight="1" x14ac:dyDescent="0.2">
      <c r="A120" s="119" t="s">
        <v>21819</v>
      </c>
      <c r="B120" s="3"/>
      <c r="C120" s="47">
        <v>71380</v>
      </c>
      <c r="D120" s="47" t="s">
        <v>21349</v>
      </c>
      <c r="E120" s="43" t="s">
        <v>21553</v>
      </c>
      <c r="F120" s="47" t="s">
        <v>124</v>
      </c>
      <c r="G120" s="59">
        <f>'Memória de Cálculo'!G463</f>
        <v>1</v>
      </c>
      <c r="H120" s="59">
        <v>105.67</v>
      </c>
      <c r="I120" s="59">
        <v>9.84</v>
      </c>
      <c r="J120" s="5">
        <f t="shared" si="29"/>
        <v>115.51</v>
      </c>
      <c r="K120" s="6">
        <f t="shared" si="30"/>
        <v>1.2307889675874481E-3</v>
      </c>
    </row>
    <row r="121" spans="1:11" s="4" customFormat="1" ht="24" customHeight="1" x14ac:dyDescent="0.2">
      <c r="A121" s="119" t="s">
        <v>21820</v>
      </c>
      <c r="B121" s="3"/>
      <c r="C121" s="47">
        <v>71822</v>
      </c>
      <c r="D121" s="47" t="s">
        <v>21349</v>
      </c>
      <c r="E121" s="43" t="s">
        <v>21849</v>
      </c>
      <c r="F121" s="47" t="s">
        <v>124</v>
      </c>
      <c r="G121" s="59">
        <f>'Memória de Cálculo'!G466</f>
        <v>1</v>
      </c>
      <c r="H121" s="59">
        <v>1634.04</v>
      </c>
      <c r="I121" s="59">
        <v>75.290000000000006</v>
      </c>
      <c r="J121" s="5">
        <f t="shared" si="29"/>
        <v>1709.33</v>
      </c>
      <c r="K121" s="6">
        <f t="shared" si="30"/>
        <v>1.821335387383129E-2</v>
      </c>
    </row>
    <row r="122" spans="1:11" s="4" customFormat="1" ht="24" customHeight="1" x14ac:dyDescent="0.2">
      <c r="A122" s="119" t="s">
        <v>21833</v>
      </c>
      <c r="B122" s="3"/>
      <c r="C122" s="47">
        <v>72171</v>
      </c>
      <c r="D122" s="47" t="s">
        <v>21349</v>
      </c>
      <c r="E122" s="43" t="s">
        <v>21853</v>
      </c>
      <c r="F122" s="47" t="s">
        <v>124</v>
      </c>
      <c r="G122" s="59">
        <f>'Memória de Cálculo'!G469</f>
        <v>1</v>
      </c>
      <c r="H122" s="59">
        <v>147.85</v>
      </c>
      <c r="I122" s="59">
        <v>98.46</v>
      </c>
      <c r="J122" s="5">
        <f t="shared" ref="J122" si="32">ROUND((I122+H122)*G122,2)</f>
        <v>246.31</v>
      </c>
      <c r="K122" s="6">
        <f t="shared" si="30"/>
        <v>2.624496845350743E-3</v>
      </c>
    </row>
    <row r="123" spans="1:11" s="41" customFormat="1" ht="24" customHeight="1" x14ac:dyDescent="0.2">
      <c r="A123" s="46">
        <v>11</v>
      </c>
      <c r="B123" s="38"/>
      <c r="C123" s="46">
        <v>80000</v>
      </c>
      <c r="D123" s="46"/>
      <c r="E123" s="38" t="s">
        <v>127</v>
      </c>
      <c r="F123" s="38"/>
      <c r="G123" s="65"/>
      <c r="H123" s="46"/>
      <c r="I123" s="46"/>
      <c r="J123" s="39">
        <f>J124+J155+J186</f>
        <v>6736.4000000000005</v>
      </c>
      <c r="K123" s="40">
        <f t="shared" si="30"/>
        <v>7.1778086756610557E-2</v>
      </c>
    </row>
    <row r="124" spans="1:11" s="105" customFormat="1" ht="24" customHeight="1" x14ac:dyDescent="0.2">
      <c r="A124" s="46" t="s">
        <v>21566</v>
      </c>
      <c r="B124" s="38"/>
      <c r="C124" s="46"/>
      <c r="D124" s="46"/>
      <c r="E124" s="38" t="s">
        <v>21854</v>
      </c>
      <c r="F124" s="38"/>
      <c r="G124" s="65"/>
      <c r="H124" s="46"/>
      <c r="I124" s="46"/>
      <c r="J124" s="39">
        <f>SUM(J125:J154)</f>
        <v>2159.4100000000003</v>
      </c>
      <c r="K124" s="40">
        <f t="shared" si="30"/>
        <v>2.3009072846489582E-2</v>
      </c>
    </row>
    <row r="125" spans="1:11" s="4" customFormat="1" ht="39" customHeight="1" x14ac:dyDescent="0.2">
      <c r="A125" s="119" t="s">
        <v>21856</v>
      </c>
      <c r="B125" s="3"/>
      <c r="C125" s="82" t="s">
        <v>21967</v>
      </c>
      <c r="D125" s="47" t="s">
        <v>65</v>
      </c>
      <c r="E125" s="43" t="s">
        <v>17623</v>
      </c>
      <c r="F125" s="47" t="s">
        <v>124</v>
      </c>
      <c r="G125" s="59">
        <f>'Memória de Cálculo'!G474</f>
        <v>1</v>
      </c>
      <c r="H125" s="212">
        <v>106.94</v>
      </c>
      <c r="I125" s="213"/>
      <c r="J125" s="5">
        <f t="shared" ref="J125" si="33">ROUND((I125+H125)*G125,2)</f>
        <v>106.94</v>
      </c>
      <c r="K125" s="6">
        <f t="shared" si="30"/>
        <v>1.1394733979205409E-3</v>
      </c>
    </row>
    <row r="126" spans="1:11" s="4" customFormat="1" ht="39" customHeight="1" x14ac:dyDescent="0.2">
      <c r="A126" s="119" t="s">
        <v>21857</v>
      </c>
      <c r="B126" s="3"/>
      <c r="C126" s="82" t="s">
        <v>21968</v>
      </c>
      <c r="D126" s="47" t="s">
        <v>65</v>
      </c>
      <c r="E126" s="43" t="s">
        <v>17597</v>
      </c>
      <c r="F126" s="47" t="s">
        <v>124</v>
      </c>
      <c r="G126" s="59">
        <f>'Memória de Cálculo'!G477</f>
        <v>4</v>
      </c>
      <c r="H126" s="212">
        <v>87.78</v>
      </c>
      <c r="I126" s="213"/>
      <c r="J126" s="5">
        <f t="shared" ref="J126:J153" si="34">ROUND((I126+H126)*G126,2)</f>
        <v>351.12</v>
      </c>
      <c r="K126" s="6">
        <f t="shared" si="30"/>
        <v>3.7412745415921112E-3</v>
      </c>
    </row>
    <row r="127" spans="1:11" s="4" customFormat="1" ht="24" customHeight="1" x14ac:dyDescent="0.2">
      <c r="A127" s="119" t="s">
        <v>21858</v>
      </c>
      <c r="B127" s="3"/>
      <c r="C127" s="47">
        <v>80946</v>
      </c>
      <c r="D127" s="47" t="s">
        <v>21349</v>
      </c>
      <c r="E127" s="43" t="s">
        <v>21587</v>
      </c>
      <c r="F127" s="47" t="s">
        <v>124</v>
      </c>
      <c r="G127" s="59">
        <f>'Memória de Cálculo'!G480</f>
        <v>1</v>
      </c>
      <c r="H127" s="59">
        <v>77.709999999999994</v>
      </c>
      <c r="I127" s="59">
        <v>20.010000000000002</v>
      </c>
      <c r="J127" s="5">
        <f t="shared" si="34"/>
        <v>97.72</v>
      </c>
      <c r="K127" s="6">
        <f t="shared" si="30"/>
        <v>1.0412319099008347E-3</v>
      </c>
    </row>
    <row r="128" spans="1:11" s="4" customFormat="1" ht="24" customHeight="1" x14ac:dyDescent="0.2">
      <c r="A128" s="119" t="s">
        <v>21859</v>
      </c>
      <c r="B128" s="3"/>
      <c r="C128" s="47">
        <v>80975</v>
      </c>
      <c r="D128" s="47" t="s">
        <v>21349</v>
      </c>
      <c r="E128" s="43" t="s">
        <v>21588</v>
      </c>
      <c r="F128" s="47" t="s">
        <v>124</v>
      </c>
      <c r="G128" s="59">
        <f>'Memória de Cálculo'!G483</f>
        <v>1</v>
      </c>
      <c r="H128" s="59">
        <v>31.86</v>
      </c>
      <c r="I128" s="59">
        <v>17.71</v>
      </c>
      <c r="J128" s="5">
        <f t="shared" ref="J128:J129" si="35">ROUND((I128+H128)*G128,2)</f>
        <v>49.57</v>
      </c>
      <c r="K128" s="6">
        <f t="shared" si="30"/>
        <v>5.28181188843475E-4</v>
      </c>
    </row>
    <row r="129" spans="1:11" s="4" customFormat="1" ht="24" customHeight="1" x14ac:dyDescent="0.2">
      <c r="A129" s="119" t="s">
        <v>21860</v>
      </c>
      <c r="B129" s="3"/>
      <c r="C129" s="47">
        <v>80901</v>
      </c>
      <c r="D129" s="47" t="s">
        <v>21349</v>
      </c>
      <c r="E129" s="43" t="s">
        <v>21959</v>
      </c>
      <c r="F129" s="47" t="s">
        <v>124</v>
      </c>
      <c r="G129" s="59">
        <f>'Memória de Cálculo'!G486</f>
        <v>1</v>
      </c>
      <c r="H129" s="59">
        <v>34.880000000000003</v>
      </c>
      <c r="I129" s="59">
        <v>17.71</v>
      </c>
      <c r="J129" s="5">
        <f t="shared" si="35"/>
        <v>52.59</v>
      </c>
      <c r="K129" s="6">
        <f t="shared" si="30"/>
        <v>5.6036007103648082E-4</v>
      </c>
    </row>
    <row r="130" spans="1:11" s="4" customFormat="1" ht="24" customHeight="1" x14ac:dyDescent="0.2">
      <c r="A130" s="119" t="s">
        <v>21861</v>
      </c>
      <c r="B130" s="3"/>
      <c r="C130" s="47">
        <v>80556</v>
      </c>
      <c r="D130" s="47" t="s">
        <v>21349</v>
      </c>
      <c r="E130" s="43" t="s">
        <v>21579</v>
      </c>
      <c r="F130" s="47" t="s">
        <v>124</v>
      </c>
      <c r="G130" s="59">
        <f>'Memória de Cálculo'!G489</f>
        <v>2</v>
      </c>
      <c r="H130" s="59">
        <v>4.29</v>
      </c>
      <c r="I130" s="59">
        <v>8.1999999999999993</v>
      </c>
      <c r="J130" s="5">
        <f t="shared" si="34"/>
        <v>24.98</v>
      </c>
      <c r="K130" s="6">
        <f t="shared" si="30"/>
        <v>2.6616836992757729E-4</v>
      </c>
    </row>
    <row r="131" spans="1:11" s="4" customFormat="1" ht="24" customHeight="1" x14ac:dyDescent="0.2">
      <c r="A131" s="119" t="s">
        <v>21862</v>
      </c>
      <c r="B131" s="3"/>
      <c r="C131" s="47">
        <v>81131</v>
      </c>
      <c r="D131" s="47" t="s">
        <v>21349</v>
      </c>
      <c r="E131" s="43" t="s">
        <v>21600</v>
      </c>
      <c r="F131" s="47" t="s">
        <v>124</v>
      </c>
      <c r="G131" s="59">
        <f>'Memória de Cálculo'!G492</f>
        <v>1</v>
      </c>
      <c r="H131" s="59">
        <v>2.13</v>
      </c>
      <c r="I131" s="59">
        <v>4.92</v>
      </c>
      <c r="J131" s="5">
        <f t="shared" si="34"/>
        <v>7.05</v>
      </c>
      <c r="K131" s="6">
        <f t="shared" si="30"/>
        <v>7.5119575980361086E-5</v>
      </c>
    </row>
    <row r="132" spans="1:11" s="4" customFormat="1" ht="51.95" customHeight="1" x14ac:dyDescent="0.2">
      <c r="A132" s="119" t="s">
        <v>21863</v>
      </c>
      <c r="B132" s="3"/>
      <c r="C132" s="82" t="s">
        <v>21965</v>
      </c>
      <c r="D132" s="47" t="s">
        <v>65</v>
      </c>
      <c r="E132" s="43" t="s">
        <v>21966</v>
      </c>
      <c r="F132" s="47" t="s">
        <v>124</v>
      </c>
      <c r="G132" s="59">
        <f>'Memória de Cálculo'!G495</f>
        <v>1</v>
      </c>
      <c r="H132" s="212">
        <v>17.95</v>
      </c>
      <c r="I132" s="213"/>
      <c r="J132" s="5">
        <f t="shared" si="34"/>
        <v>17.95</v>
      </c>
      <c r="K132" s="6">
        <f t="shared" ref="K132:K164" si="36">J132/$J$214</f>
        <v>1.9126189912730231E-4</v>
      </c>
    </row>
    <row r="133" spans="1:11" s="4" customFormat="1" ht="24" customHeight="1" x14ac:dyDescent="0.2">
      <c r="A133" s="119" t="s">
        <v>21864</v>
      </c>
      <c r="B133" s="3"/>
      <c r="C133" s="47">
        <v>81055</v>
      </c>
      <c r="D133" s="47" t="s">
        <v>21349</v>
      </c>
      <c r="E133" s="43" t="s">
        <v>21953</v>
      </c>
      <c r="F133" s="47" t="s">
        <v>124</v>
      </c>
      <c r="G133" s="59">
        <f>'Memória de Cálculo'!G498</f>
        <v>1</v>
      </c>
      <c r="H133" s="59">
        <v>11.83</v>
      </c>
      <c r="I133" s="59">
        <v>2.94</v>
      </c>
      <c r="J133" s="5">
        <f t="shared" si="34"/>
        <v>14.77</v>
      </c>
      <c r="K133" s="6">
        <f t="shared" si="36"/>
        <v>1.5737817549360753E-4</v>
      </c>
    </row>
    <row r="134" spans="1:11" s="4" customFormat="1" ht="24" customHeight="1" x14ac:dyDescent="0.2">
      <c r="A134" s="119" t="s">
        <v>21865</v>
      </c>
      <c r="B134" s="3"/>
      <c r="C134" s="47">
        <v>81056</v>
      </c>
      <c r="D134" s="47" t="s">
        <v>21349</v>
      </c>
      <c r="E134" s="43" t="s">
        <v>21954</v>
      </c>
      <c r="F134" s="47" t="s">
        <v>124</v>
      </c>
      <c r="G134" s="59">
        <f>'Memória de Cálculo'!G502</f>
        <v>2</v>
      </c>
      <c r="H134" s="59">
        <v>20.18</v>
      </c>
      <c r="I134" s="59">
        <v>2.94</v>
      </c>
      <c r="J134" s="5">
        <f t="shared" si="34"/>
        <v>46.24</v>
      </c>
      <c r="K134" s="6">
        <f t="shared" si="36"/>
        <v>4.9269917635913431E-4</v>
      </c>
    </row>
    <row r="135" spans="1:11" s="4" customFormat="1" ht="24" customHeight="1" x14ac:dyDescent="0.2">
      <c r="A135" s="119" t="s">
        <v>21866</v>
      </c>
      <c r="B135" s="3"/>
      <c r="C135" s="47">
        <v>81066</v>
      </c>
      <c r="D135" s="47" t="s">
        <v>21349</v>
      </c>
      <c r="E135" s="43" t="s">
        <v>21955</v>
      </c>
      <c r="F135" s="47" t="s">
        <v>124</v>
      </c>
      <c r="G135" s="59">
        <f>'Memória de Cálculo'!G505</f>
        <v>9</v>
      </c>
      <c r="H135" s="59">
        <v>1.1299999999999999</v>
      </c>
      <c r="I135" s="59">
        <v>2.94</v>
      </c>
      <c r="J135" s="5">
        <f t="shared" si="34"/>
        <v>36.630000000000003</v>
      </c>
      <c r="K135" s="6">
        <f t="shared" si="36"/>
        <v>3.9030213732774849E-4</v>
      </c>
    </row>
    <row r="136" spans="1:11" s="4" customFormat="1" ht="24" customHeight="1" x14ac:dyDescent="0.2">
      <c r="A136" s="119" t="s">
        <v>21867</v>
      </c>
      <c r="B136" s="3"/>
      <c r="C136" s="47">
        <v>81067</v>
      </c>
      <c r="D136" s="47" t="s">
        <v>21349</v>
      </c>
      <c r="E136" s="43" t="s">
        <v>21956</v>
      </c>
      <c r="F136" s="47" t="s">
        <v>124</v>
      </c>
      <c r="G136" s="59">
        <f>'Memória de Cálculo'!G508</f>
        <v>2</v>
      </c>
      <c r="H136" s="59">
        <v>2.4300000000000002</v>
      </c>
      <c r="I136" s="59">
        <v>2.94</v>
      </c>
      <c r="J136" s="5">
        <f t="shared" si="34"/>
        <v>10.74</v>
      </c>
      <c r="K136" s="6">
        <f t="shared" si="36"/>
        <v>1.144374817062522E-4</v>
      </c>
    </row>
    <row r="137" spans="1:11" s="4" customFormat="1" ht="24" customHeight="1" x14ac:dyDescent="0.2">
      <c r="A137" s="119" t="s">
        <v>21868</v>
      </c>
      <c r="B137" s="3"/>
      <c r="C137" s="47">
        <v>81321</v>
      </c>
      <c r="D137" s="47" t="s">
        <v>21349</v>
      </c>
      <c r="E137" s="43" t="s">
        <v>21592</v>
      </c>
      <c r="F137" s="47" t="s">
        <v>124</v>
      </c>
      <c r="G137" s="59">
        <f>'Memória de Cálculo'!G511</f>
        <v>8</v>
      </c>
      <c r="H137" s="59">
        <v>0.96</v>
      </c>
      <c r="I137" s="59">
        <v>5.89</v>
      </c>
      <c r="J137" s="5">
        <f t="shared" si="34"/>
        <v>54.8</v>
      </c>
      <c r="K137" s="6">
        <f t="shared" si="36"/>
        <v>5.8390819343599818E-4</v>
      </c>
    </row>
    <row r="138" spans="1:11" s="4" customFormat="1" ht="24" customHeight="1" x14ac:dyDescent="0.2">
      <c r="A138" s="119" t="s">
        <v>21869</v>
      </c>
      <c r="B138" s="3"/>
      <c r="C138" s="47">
        <v>81322</v>
      </c>
      <c r="D138" s="47" t="s">
        <v>21349</v>
      </c>
      <c r="E138" s="43" t="s">
        <v>21591</v>
      </c>
      <c r="F138" s="47" t="s">
        <v>124</v>
      </c>
      <c r="G138" s="59">
        <f>'Memória de Cálculo'!G515</f>
        <v>8</v>
      </c>
      <c r="H138" s="59">
        <v>2.52</v>
      </c>
      <c r="I138" s="59">
        <v>5.89</v>
      </c>
      <c r="J138" s="5">
        <f t="shared" si="34"/>
        <v>67.28</v>
      </c>
      <c r="K138" s="6">
        <f t="shared" si="36"/>
        <v>7.1688582580974383E-4</v>
      </c>
    </row>
    <row r="139" spans="1:11" s="4" customFormat="1" ht="24" customHeight="1" x14ac:dyDescent="0.2">
      <c r="A139" s="119" t="s">
        <v>21870</v>
      </c>
      <c r="B139" s="3"/>
      <c r="C139" s="47">
        <v>81340</v>
      </c>
      <c r="D139" s="47" t="s">
        <v>21349</v>
      </c>
      <c r="E139" s="43" t="s">
        <v>21595</v>
      </c>
      <c r="F139" s="47" t="s">
        <v>124</v>
      </c>
      <c r="G139" s="59">
        <f>'Memória de Cálculo'!G518</f>
        <v>1</v>
      </c>
      <c r="H139" s="59">
        <v>4.8099999999999996</v>
      </c>
      <c r="I139" s="59">
        <v>5.89</v>
      </c>
      <c r="J139" s="5">
        <f t="shared" si="34"/>
        <v>10.7</v>
      </c>
      <c r="K139" s="6">
        <f t="shared" si="36"/>
        <v>1.1401127134607994E-4</v>
      </c>
    </row>
    <row r="140" spans="1:11" s="4" customFormat="1" ht="24" customHeight="1" x14ac:dyDescent="0.2">
      <c r="A140" s="119" t="s">
        <v>21871</v>
      </c>
      <c r="B140" s="3"/>
      <c r="C140" s="47">
        <v>81102</v>
      </c>
      <c r="D140" s="47" t="s">
        <v>21349</v>
      </c>
      <c r="E140" s="43" t="s">
        <v>21601</v>
      </c>
      <c r="F140" s="47" t="s">
        <v>124</v>
      </c>
      <c r="G140" s="59">
        <f>'Memória de Cálculo'!G521</f>
        <v>3</v>
      </c>
      <c r="H140" s="59">
        <v>1.07</v>
      </c>
      <c r="I140" s="59">
        <v>2.94</v>
      </c>
      <c r="J140" s="5">
        <f t="shared" si="34"/>
        <v>12.03</v>
      </c>
      <c r="K140" s="6">
        <f t="shared" si="36"/>
        <v>1.2818276582180762E-4</v>
      </c>
    </row>
    <row r="141" spans="1:11" s="4" customFormat="1" ht="24" customHeight="1" x14ac:dyDescent="0.2">
      <c r="A141" s="119" t="s">
        <v>21872</v>
      </c>
      <c r="B141" s="3"/>
      <c r="C141" s="47">
        <v>81003</v>
      </c>
      <c r="D141" s="47" t="s">
        <v>21349</v>
      </c>
      <c r="E141" s="43" t="s">
        <v>21586</v>
      </c>
      <c r="F141" s="47" t="s">
        <v>244</v>
      </c>
      <c r="G141" s="59">
        <f>'Memória de Cálculo'!G524</f>
        <v>14.8</v>
      </c>
      <c r="H141" s="59">
        <v>3.93</v>
      </c>
      <c r="I141" s="59">
        <v>3.93</v>
      </c>
      <c r="J141" s="5">
        <f t="shared" si="34"/>
        <v>116.33</v>
      </c>
      <c r="K141" s="6">
        <f t="shared" si="36"/>
        <v>1.2395262799709795E-3</v>
      </c>
    </row>
    <row r="142" spans="1:11" s="4" customFormat="1" ht="24" customHeight="1" x14ac:dyDescent="0.2">
      <c r="A142" s="119" t="s">
        <v>21873</v>
      </c>
      <c r="B142" s="3"/>
      <c r="C142" s="47">
        <v>81004</v>
      </c>
      <c r="D142" s="47" t="s">
        <v>21349</v>
      </c>
      <c r="E142" s="43" t="s">
        <v>21619</v>
      </c>
      <c r="F142" s="47" t="s">
        <v>244</v>
      </c>
      <c r="G142" s="59">
        <f>'Memória de Cálculo'!G527</f>
        <v>7.4</v>
      </c>
      <c r="H142" s="59">
        <v>9.35</v>
      </c>
      <c r="I142" s="59">
        <v>4.22</v>
      </c>
      <c r="J142" s="5">
        <f t="shared" si="34"/>
        <v>100.42</v>
      </c>
      <c r="K142" s="6">
        <f t="shared" si="36"/>
        <v>1.0700011092124623E-3</v>
      </c>
    </row>
    <row r="143" spans="1:11" s="4" customFormat="1" ht="24" customHeight="1" x14ac:dyDescent="0.2">
      <c r="A143" s="119" t="s">
        <v>21874</v>
      </c>
      <c r="B143" s="3"/>
      <c r="C143" s="47">
        <v>81402</v>
      </c>
      <c r="D143" s="47" t="s">
        <v>21349</v>
      </c>
      <c r="E143" s="43" t="s">
        <v>21596</v>
      </c>
      <c r="F143" s="47" t="s">
        <v>124</v>
      </c>
      <c r="G143" s="59">
        <f>'Memória de Cálculo'!G530</f>
        <v>4</v>
      </c>
      <c r="H143" s="59">
        <v>1.41</v>
      </c>
      <c r="I143" s="59">
        <v>6.23</v>
      </c>
      <c r="J143" s="5">
        <f t="shared" si="34"/>
        <v>30.56</v>
      </c>
      <c r="K143" s="6">
        <f t="shared" si="36"/>
        <v>3.2562471517160775E-4</v>
      </c>
    </row>
    <row r="144" spans="1:11" s="4" customFormat="1" ht="24" customHeight="1" x14ac:dyDescent="0.2">
      <c r="A144" s="119" t="s">
        <v>21875</v>
      </c>
      <c r="B144" s="3"/>
      <c r="C144" s="47">
        <v>81421</v>
      </c>
      <c r="D144" s="47" t="s">
        <v>21349</v>
      </c>
      <c r="E144" s="43" t="s">
        <v>21957</v>
      </c>
      <c r="F144" s="47" t="s">
        <v>124</v>
      </c>
      <c r="G144" s="59">
        <f>'Memória de Cálculo'!G533</f>
        <v>2</v>
      </c>
      <c r="H144" s="59">
        <v>8.1</v>
      </c>
      <c r="I144" s="59">
        <v>6.23</v>
      </c>
      <c r="J144" s="5">
        <f t="shared" si="34"/>
        <v>28.66</v>
      </c>
      <c r="K144" s="6">
        <f t="shared" si="36"/>
        <v>3.0537972306342531E-4</v>
      </c>
    </row>
    <row r="145" spans="1:11" s="4" customFormat="1" ht="24" customHeight="1" x14ac:dyDescent="0.2">
      <c r="A145" s="119" t="s">
        <v>21876</v>
      </c>
      <c r="B145" s="3"/>
      <c r="C145" s="47">
        <v>81369</v>
      </c>
      <c r="D145" s="47" t="s">
        <v>21349</v>
      </c>
      <c r="E145" s="43" t="s">
        <v>21590</v>
      </c>
      <c r="F145" s="47" t="s">
        <v>124</v>
      </c>
      <c r="G145" s="59">
        <f>'Memória de Cálculo'!G536</f>
        <v>4</v>
      </c>
      <c r="H145" s="59">
        <v>6.59</v>
      </c>
      <c r="I145" s="59">
        <v>3.74</v>
      </c>
      <c r="J145" s="5">
        <f t="shared" si="34"/>
        <v>41.32</v>
      </c>
      <c r="K145" s="6">
        <f t="shared" si="36"/>
        <v>4.402753020579461E-4</v>
      </c>
    </row>
    <row r="146" spans="1:11" s="4" customFormat="1" ht="24" customHeight="1" x14ac:dyDescent="0.2">
      <c r="A146" s="119" t="s">
        <v>21877</v>
      </c>
      <c r="B146" s="3"/>
      <c r="C146" s="47">
        <v>81361</v>
      </c>
      <c r="D146" s="47" t="s">
        <v>21349</v>
      </c>
      <c r="E146" s="43" t="s">
        <v>21594</v>
      </c>
      <c r="F146" s="47" t="s">
        <v>124</v>
      </c>
      <c r="G146" s="59">
        <f>'Memória de Cálculo'!G539</f>
        <v>2</v>
      </c>
      <c r="H146" s="59">
        <v>3.8</v>
      </c>
      <c r="I146" s="59">
        <v>6.56</v>
      </c>
      <c r="J146" s="5">
        <f t="shared" si="34"/>
        <v>20.72</v>
      </c>
      <c r="K146" s="6">
        <f t="shared" si="36"/>
        <v>2.2077696656923142E-4</v>
      </c>
    </row>
    <row r="147" spans="1:11" s="4" customFormat="1" ht="24" customHeight="1" x14ac:dyDescent="0.2">
      <c r="A147" s="119" t="s">
        <v>21878</v>
      </c>
      <c r="B147" s="3"/>
      <c r="C147" s="47">
        <v>81861</v>
      </c>
      <c r="D147" s="47" t="s">
        <v>21349</v>
      </c>
      <c r="E147" s="43" t="s">
        <v>21958</v>
      </c>
      <c r="F147" s="47" t="s">
        <v>124</v>
      </c>
      <c r="G147" s="59">
        <f>'Memória de Cálculo'!G542</f>
        <v>1</v>
      </c>
      <c r="H147" s="59">
        <v>384.05</v>
      </c>
      <c r="I147" s="59">
        <v>98.46</v>
      </c>
      <c r="J147" s="5">
        <f t="shared" si="34"/>
        <v>482.51</v>
      </c>
      <c r="K147" s="6">
        <f t="shared" si="36"/>
        <v>5.1412690221679467E-3</v>
      </c>
    </row>
    <row r="148" spans="1:11" s="4" customFormat="1" ht="39" customHeight="1" x14ac:dyDescent="0.2">
      <c r="A148" s="119" t="s">
        <v>21879</v>
      </c>
      <c r="B148" s="3"/>
      <c r="C148" s="82" t="s">
        <v>21964</v>
      </c>
      <c r="D148" s="47" t="s">
        <v>65</v>
      </c>
      <c r="E148" s="43" t="s">
        <v>17978</v>
      </c>
      <c r="F148" s="47" t="s">
        <v>124</v>
      </c>
      <c r="G148" s="59">
        <f>'Memória de Cálculo'!G545</f>
        <v>1</v>
      </c>
      <c r="H148" s="212">
        <v>14.52</v>
      </c>
      <c r="I148" s="213"/>
      <c r="J148" s="5">
        <f t="shared" si="34"/>
        <v>14.52</v>
      </c>
      <c r="K148" s="6">
        <f t="shared" si="36"/>
        <v>1.547143607425309E-4</v>
      </c>
    </row>
    <row r="149" spans="1:11" s="4" customFormat="1" ht="24" customHeight="1" x14ac:dyDescent="0.2">
      <c r="A149" s="119" t="s">
        <v>21880</v>
      </c>
      <c r="B149" s="3"/>
      <c r="C149" s="47">
        <v>81350</v>
      </c>
      <c r="D149" s="47" t="s">
        <v>21349</v>
      </c>
      <c r="E149" s="43" t="s">
        <v>21593</v>
      </c>
      <c r="F149" s="47" t="s">
        <v>124</v>
      </c>
      <c r="G149" s="59">
        <f>'Memória de Cálculo'!G548</f>
        <v>1</v>
      </c>
      <c r="H149" s="59">
        <v>2.87</v>
      </c>
      <c r="I149" s="59">
        <v>6.56</v>
      </c>
      <c r="J149" s="5">
        <f t="shared" si="34"/>
        <v>9.43</v>
      </c>
      <c r="K149" s="6">
        <f t="shared" si="36"/>
        <v>1.0047909241061064E-4</v>
      </c>
    </row>
    <row r="150" spans="1:11" s="4" customFormat="1" ht="51.95" customHeight="1" x14ac:dyDescent="0.2">
      <c r="A150" s="119" t="s">
        <v>21881</v>
      </c>
      <c r="B150" s="3"/>
      <c r="C150" s="82" t="s">
        <v>21962</v>
      </c>
      <c r="D150" s="47" t="s">
        <v>65</v>
      </c>
      <c r="E150" s="43" t="s">
        <v>21963</v>
      </c>
      <c r="F150" s="47" t="s">
        <v>124</v>
      </c>
      <c r="G150" s="59">
        <f>'Memória de Cálculo'!G551</f>
        <v>1</v>
      </c>
      <c r="H150" s="212">
        <v>5.17</v>
      </c>
      <c r="I150" s="213"/>
      <c r="J150" s="5">
        <f t="shared" si="34"/>
        <v>5.17</v>
      </c>
      <c r="K150" s="6">
        <f t="shared" si="36"/>
        <v>5.5087689052264793E-5</v>
      </c>
    </row>
    <row r="151" spans="1:11" s="4" customFormat="1" ht="39" customHeight="1" x14ac:dyDescent="0.2">
      <c r="A151" s="119" t="s">
        <v>21882</v>
      </c>
      <c r="B151" s="3"/>
      <c r="C151" s="82">
        <v>81065</v>
      </c>
      <c r="D151" s="47" t="s">
        <v>21349</v>
      </c>
      <c r="E151" s="43" t="s">
        <v>21960</v>
      </c>
      <c r="F151" s="47" t="s">
        <v>124</v>
      </c>
      <c r="G151" s="59">
        <f>'Memória de Cálculo'!G554</f>
        <v>3</v>
      </c>
      <c r="H151" s="59">
        <v>0.96</v>
      </c>
      <c r="I151" s="59">
        <v>2.94</v>
      </c>
      <c r="J151" s="5">
        <f t="shared" si="34"/>
        <v>11.7</v>
      </c>
      <c r="K151" s="6">
        <f t="shared" si="36"/>
        <v>1.2466653035038647E-4</v>
      </c>
    </row>
    <row r="152" spans="1:11" s="4" customFormat="1" ht="24" customHeight="1" x14ac:dyDescent="0.2">
      <c r="A152" s="119" t="s">
        <v>21883</v>
      </c>
      <c r="B152" s="3"/>
      <c r="C152" s="47">
        <v>81101</v>
      </c>
      <c r="D152" s="47" t="s">
        <v>21349</v>
      </c>
      <c r="E152" s="43" t="s">
        <v>21961</v>
      </c>
      <c r="F152" s="47" t="s">
        <v>124</v>
      </c>
      <c r="G152" s="59">
        <f>'Memória de Cálculo'!G557</f>
        <v>1</v>
      </c>
      <c r="H152" s="59">
        <v>0.98</v>
      </c>
      <c r="I152" s="59">
        <v>2.94</v>
      </c>
      <c r="J152" s="5">
        <f t="shared" si="34"/>
        <v>3.92</v>
      </c>
      <c r="K152" s="6">
        <f t="shared" si="36"/>
        <v>4.1768615296881626E-5</v>
      </c>
    </row>
    <row r="153" spans="1:11" s="4" customFormat="1" ht="39" customHeight="1" x14ac:dyDescent="0.2">
      <c r="A153" s="119" t="s">
        <v>21884</v>
      </c>
      <c r="B153" s="3"/>
      <c r="C153" s="82" t="s">
        <v>21984</v>
      </c>
      <c r="D153" s="47" t="s">
        <v>65</v>
      </c>
      <c r="E153" s="43" t="s">
        <v>17629</v>
      </c>
      <c r="F153" s="47" t="s">
        <v>124</v>
      </c>
      <c r="G153" s="59">
        <f>'Memória de Cálculo'!G560</f>
        <v>1</v>
      </c>
      <c r="H153" s="212">
        <v>49.61</v>
      </c>
      <c r="I153" s="213"/>
      <c r="J153" s="5">
        <f t="shared" si="34"/>
        <v>49.61</v>
      </c>
      <c r="K153" s="6">
        <f t="shared" si="36"/>
        <v>5.286073992036473E-4</v>
      </c>
    </row>
    <row r="154" spans="1:11" s="4" customFormat="1" ht="24" customHeight="1" x14ac:dyDescent="0.2">
      <c r="A154" s="119" t="s">
        <v>21986</v>
      </c>
      <c r="B154" s="3"/>
      <c r="C154" s="47">
        <v>81815</v>
      </c>
      <c r="D154" s="47" t="s">
        <v>21349</v>
      </c>
      <c r="E154" s="43" t="s">
        <v>21985</v>
      </c>
      <c r="F154" s="47" t="s">
        <v>124</v>
      </c>
      <c r="G154" s="59">
        <f>'Memória de Cálculo'!G563</f>
        <v>1</v>
      </c>
      <c r="H154" s="59">
        <v>169.76</v>
      </c>
      <c r="I154" s="59">
        <v>113.67</v>
      </c>
      <c r="J154" s="5">
        <f t="shared" ref="J154" si="37">ROUND((I154+H154)*G154,2)</f>
        <v>283.43</v>
      </c>
      <c r="K154" s="6">
        <f t="shared" si="36"/>
        <v>3.0200200595906015E-3</v>
      </c>
    </row>
    <row r="155" spans="1:11" s="105" customFormat="1" ht="24" customHeight="1" x14ac:dyDescent="0.2">
      <c r="A155" s="46" t="s">
        <v>21567</v>
      </c>
      <c r="B155" s="38"/>
      <c r="C155" s="46"/>
      <c r="D155" s="46"/>
      <c r="E155" s="38" t="s">
        <v>21855</v>
      </c>
      <c r="F155" s="38"/>
      <c r="G155" s="65"/>
      <c r="H155" s="46"/>
      <c r="I155" s="46"/>
      <c r="J155" s="39">
        <f>SUM(J156:J185)</f>
        <v>2494.73</v>
      </c>
      <c r="K155" s="40">
        <f t="shared" si="36"/>
        <v>2.6581994295813646E-2</v>
      </c>
    </row>
    <row r="156" spans="1:11" s="4" customFormat="1" ht="39" customHeight="1" x14ac:dyDescent="0.2">
      <c r="A156" s="119" t="s">
        <v>21885</v>
      </c>
      <c r="B156" s="3"/>
      <c r="C156" s="47">
        <v>81846</v>
      </c>
      <c r="D156" s="47" t="s">
        <v>21349</v>
      </c>
      <c r="E156" s="43" t="s">
        <v>21917</v>
      </c>
      <c r="F156" s="47" t="s">
        <v>124</v>
      </c>
      <c r="G156" s="59">
        <f>'Memória de Cálculo'!G567</f>
        <v>1</v>
      </c>
      <c r="H156" s="59">
        <v>320.2</v>
      </c>
      <c r="I156" s="59">
        <v>28.87</v>
      </c>
      <c r="J156" s="5">
        <f t="shared" ref="J156" si="38">ROUND((I156+H156)*G156,2)</f>
        <v>349.07</v>
      </c>
      <c r="K156" s="6">
        <f t="shared" si="36"/>
        <v>3.7194312606332828E-3</v>
      </c>
    </row>
    <row r="157" spans="1:11" s="4" customFormat="1" ht="39" customHeight="1" x14ac:dyDescent="0.2">
      <c r="A157" s="119" t="s">
        <v>21886</v>
      </c>
      <c r="B157" s="3"/>
      <c r="C157" s="47">
        <v>81833</v>
      </c>
      <c r="D157" s="47" t="s">
        <v>21349</v>
      </c>
      <c r="E157" s="43" t="s">
        <v>21597</v>
      </c>
      <c r="F157" s="47" t="s">
        <v>326</v>
      </c>
      <c r="G157" s="59">
        <f>'Memória de Cálculo'!G573</f>
        <v>0.70400000000000018</v>
      </c>
      <c r="H157" s="59">
        <v>0</v>
      </c>
      <c r="I157" s="59">
        <v>40.869999999999997</v>
      </c>
      <c r="J157" s="5">
        <f t="shared" ref="J157:J158" si="39">ROUND((I157+H157)*G157,2)</f>
        <v>28.77</v>
      </c>
      <c r="K157" s="6">
        <f t="shared" si="36"/>
        <v>3.0655180155389906E-4</v>
      </c>
    </row>
    <row r="158" spans="1:11" s="4" customFormat="1" ht="51.95" customHeight="1" x14ac:dyDescent="0.2">
      <c r="A158" s="119" t="s">
        <v>21887</v>
      </c>
      <c r="B158" s="3"/>
      <c r="C158" s="47">
        <v>81831</v>
      </c>
      <c r="D158" s="47" t="s">
        <v>21349</v>
      </c>
      <c r="E158" s="43" t="s">
        <v>21916</v>
      </c>
      <c r="F158" s="47" t="s">
        <v>213</v>
      </c>
      <c r="G158" s="59">
        <f>'Memória de Cálculo'!G578</f>
        <v>2.4</v>
      </c>
      <c r="H158" s="59">
        <v>67.55</v>
      </c>
      <c r="I158" s="59">
        <v>75.92</v>
      </c>
      <c r="J158" s="5">
        <f t="shared" si="39"/>
        <v>344.33</v>
      </c>
      <c r="K158" s="6">
        <f t="shared" si="36"/>
        <v>3.6689253329528697E-3</v>
      </c>
    </row>
    <row r="159" spans="1:11" s="4" customFormat="1" ht="39" customHeight="1" x14ac:dyDescent="0.2">
      <c r="A159" s="119" t="s">
        <v>21888</v>
      </c>
      <c r="B159" s="3"/>
      <c r="C159" s="47">
        <v>81830</v>
      </c>
      <c r="D159" s="47" t="s">
        <v>21349</v>
      </c>
      <c r="E159" s="43" t="s">
        <v>21915</v>
      </c>
      <c r="F159" s="47" t="s">
        <v>326</v>
      </c>
      <c r="G159" s="59">
        <f>'Memória de Cálculo'!G583</f>
        <v>3.5999999999999997E-2</v>
      </c>
      <c r="H159" s="59">
        <v>420.23</v>
      </c>
      <c r="I159" s="59">
        <v>364.12</v>
      </c>
      <c r="J159" s="5">
        <f t="shared" ref="J159:J185" si="40">ROUND((I159+H159)*G159,2)</f>
        <v>28.24</v>
      </c>
      <c r="K159" s="6">
        <f t="shared" si="36"/>
        <v>3.0090451428161659E-4</v>
      </c>
    </row>
    <row r="160" spans="1:11" s="4" customFormat="1" ht="24" customHeight="1" x14ac:dyDescent="0.2">
      <c r="A160" s="119" t="s">
        <v>21889</v>
      </c>
      <c r="B160" s="3"/>
      <c r="C160" s="47">
        <v>81829</v>
      </c>
      <c r="D160" s="47" t="s">
        <v>21349</v>
      </c>
      <c r="E160" s="43" t="s">
        <v>21598</v>
      </c>
      <c r="F160" s="47" t="s">
        <v>213</v>
      </c>
      <c r="G160" s="59">
        <f>'Memória de Cálculo'!G588</f>
        <v>0.72</v>
      </c>
      <c r="H160" s="59">
        <v>72.67</v>
      </c>
      <c r="I160" s="59">
        <v>16.48</v>
      </c>
      <c r="J160" s="5">
        <f t="shared" si="40"/>
        <v>64.19</v>
      </c>
      <c r="K160" s="6">
        <f t="shared" si="36"/>
        <v>6.8396107548643651E-4</v>
      </c>
    </row>
    <row r="161" spans="1:11" s="4" customFormat="1" ht="24" customHeight="1" x14ac:dyDescent="0.2">
      <c r="A161" s="119" t="s">
        <v>21890</v>
      </c>
      <c r="B161" s="3"/>
      <c r="C161" s="47">
        <v>81661</v>
      </c>
      <c r="D161" s="47" t="s">
        <v>21349</v>
      </c>
      <c r="E161" s="43" t="s">
        <v>21929</v>
      </c>
      <c r="F161" s="47" t="s">
        <v>124</v>
      </c>
      <c r="G161" s="59">
        <f>'Memória de Cálculo'!G591</f>
        <v>1</v>
      </c>
      <c r="H161" s="59">
        <v>20.41</v>
      </c>
      <c r="I161" s="59">
        <v>7.21</v>
      </c>
      <c r="J161" s="5">
        <f t="shared" si="40"/>
        <v>27.62</v>
      </c>
      <c r="K161" s="6">
        <f t="shared" si="36"/>
        <v>2.9429825369894653E-4</v>
      </c>
    </row>
    <row r="162" spans="1:11" s="4" customFormat="1" ht="24" customHeight="1" x14ac:dyDescent="0.2">
      <c r="A162" s="119" t="s">
        <v>21891</v>
      </c>
      <c r="B162" s="3"/>
      <c r="C162" s="47">
        <v>80671</v>
      </c>
      <c r="D162" s="47" t="s">
        <v>21349</v>
      </c>
      <c r="E162" s="43" t="s">
        <v>21928</v>
      </c>
      <c r="F162" s="47" t="s">
        <v>124</v>
      </c>
      <c r="G162" s="59">
        <f>'Memória de Cálculo'!G594</f>
        <v>1</v>
      </c>
      <c r="H162" s="59">
        <v>17.079999999999998</v>
      </c>
      <c r="I162" s="59">
        <v>11.8</v>
      </c>
      <c r="J162" s="5">
        <f t="shared" si="40"/>
        <v>28.88</v>
      </c>
      <c r="K162" s="6">
        <f t="shared" si="36"/>
        <v>3.0772388004437275E-4</v>
      </c>
    </row>
    <row r="163" spans="1:11" s="4" customFormat="1" ht="24" customHeight="1" x14ac:dyDescent="0.2">
      <c r="A163" s="119" t="s">
        <v>21892</v>
      </c>
      <c r="B163" s="3"/>
      <c r="C163" s="47">
        <v>80561</v>
      </c>
      <c r="D163" s="47" t="s">
        <v>21349</v>
      </c>
      <c r="E163" s="43" t="s">
        <v>21927</v>
      </c>
      <c r="F163" s="47" t="s">
        <v>124</v>
      </c>
      <c r="G163" s="59">
        <f>'Memória de Cálculo'!G597</f>
        <v>1</v>
      </c>
      <c r="H163" s="59">
        <v>11.24</v>
      </c>
      <c r="I163" s="59">
        <v>11.8</v>
      </c>
      <c r="J163" s="5">
        <f t="shared" si="40"/>
        <v>23.04</v>
      </c>
      <c r="K163" s="6">
        <f t="shared" si="36"/>
        <v>2.4549716745922261E-4</v>
      </c>
    </row>
    <row r="164" spans="1:11" s="4" customFormat="1" ht="24" customHeight="1" x14ac:dyDescent="0.2">
      <c r="A164" s="119" t="s">
        <v>21893</v>
      </c>
      <c r="B164" s="3"/>
      <c r="C164" s="47">
        <v>80562</v>
      </c>
      <c r="D164" s="47" t="s">
        <v>21349</v>
      </c>
      <c r="E164" s="43" t="s">
        <v>21578</v>
      </c>
      <c r="F164" s="47" t="s">
        <v>124</v>
      </c>
      <c r="G164" s="59">
        <f>'Memória de Cálculo'!G600</f>
        <v>1</v>
      </c>
      <c r="H164" s="59">
        <v>9.82</v>
      </c>
      <c r="I164" s="59">
        <v>11.8</v>
      </c>
      <c r="J164" s="5">
        <f t="shared" si="40"/>
        <v>21.62</v>
      </c>
      <c r="K164" s="6">
        <f t="shared" si="36"/>
        <v>2.3036669967310734E-4</v>
      </c>
    </row>
    <row r="165" spans="1:11" s="4" customFormat="1" ht="24" customHeight="1" x14ac:dyDescent="0.2">
      <c r="A165" s="119" t="s">
        <v>21894</v>
      </c>
      <c r="B165" s="3"/>
      <c r="C165" s="47">
        <v>80680</v>
      </c>
      <c r="D165" s="47" t="s">
        <v>21349</v>
      </c>
      <c r="E165" s="43" t="s">
        <v>21926</v>
      </c>
      <c r="F165" s="47" t="s">
        <v>124</v>
      </c>
      <c r="G165" s="59">
        <f>'Memória de Cálculo'!G603</f>
        <v>1</v>
      </c>
      <c r="H165" s="59">
        <v>59.21</v>
      </c>
      <c r="I165" s="59">
        <v>7.21</v>
      </c>
      <c r="J165" s="5">
        <f t="shared" si="40"/>
        <v>66.42</v>
      </c>
      <c r="K165" s="6">
        <f t="shared" ref="K165:K196" si="41">J165/$J$214</f>
        <v>7.0772230306604018E-4</v>
      </c>
    </row>
    <row r="166" spans="1:11" s="4" customFormat="1" ht="24" customHeight="1" x14ac:dyDescent="0.2">
      <c r="A166" s="119" t="s">
        <v>21895</v>
      </c>
      <c r="B166" s="3"/>
      <c r="C166" s="47">
        <v>80830</v>
      </c>
      <c r="D166" s="47" t="s">
        <v>21349</v>
      </c>
      <c r="E166" s="43" t="s">
        <v>21589</v>
      </c>
      <c r="F166" s="47" t="s">
        <v>124</v>
      </c>
      <c r="G166" s="59">
        <f>'Memória de Cálculo'!G606</f>
        <v>1</v>
      </c>
      <c r="H166" s="59">
        <v>26.46</v>
      </c>
      <c r="I166" s="59">
        <v>4.92</v>
      </c>
      <c r="J166" s="5">
        <f t="shared" si="40"/>
        <v>31.38</v>
      </c>
      <c r="K166" s="6">
        <f t="shared" si="41"/>
        <v>3.343620275551391E-4</v>
      </c>
    </row>
    <row r="167" spans="1:11" s="4" customFormat="1" ht="24" customHeight="1" x14ac:dyDescent="0.2">
      <c r="A167" s="119" t="s">
        <v>21896</v>
      </c>
      <c r="B167" s="3"/>
      <c r="C167" s="47">
        <v>81085</v>
      </c>
      <c r="D167" s="47" t="s">
        <v>21349</v>
      </c>
      <c r="E167" s="43" t="s">
        <v>21925</v>
      </c>
      <c r="F167" s="47" t="s">
        <v>124</v>
      </c>
      <c r="G167" s="59">
        <f>'Memória de Cálculo'!G609</f>
        <v>1</v>
      </c>
      <c r="H167" s="59">
        <v>2.11</v>
      </c>
      <c r="I167" s="59">
        <v>4.59</v>
      </c>
      <c r="J167" s="5">
        <f t="shared" si="40"/>
        <v>6.7</v>
      </c>
      <c r="K167" s="6">
        <f t="shared" si="41"/>
        <v>7.1390235328853795E-5</v>
      </c>
    </row>
    <row r="168" spans="1:11" s="4" customFormat="1" ht="24" customHeight="1" x14ac:dyDescent="0.2">
      <c r="A168" s="119" t="s">
        <v>21897</v>
      </c>
      <c r="B168" s="3"/>
      <c r="C168" s="47">
        <v>80580</v>
      </c>
      <c r="D168" s="47" t="s">
        <v>21349</v>
      </c>
      <c r="E168" s="43" t="s">
        <v>21576</v>
      </c>
      <c r="F168" s="47" t="s">
        <v>124</v>
      </c>
      <c r="G168" s="59">
        <f>'Memória de Cálculo'!G612</f>
        <v>1</v>
      </c>
      <c r="H168" s="59">
        <v>75.069999999999993</v>
      </c>
      <c r="I168" s="59">
        <v>4.92</v>
      </c>
      <c r="J168" s="5">
        <f t="shared" si="40"/>
        <v>79.989999999999995</v>
      </c>
      <c r="K168" s="6">
        <f t="shared" si="41"/>
        <v>8.5231416775447975E-4</v>
      </c>
    </row>
    <row r="169" spans="1:11" s="4" customFormat="1" ht="24" customHeight="1" x14ac:dyDescent="0.2">
      <c r="A169" s="119" t="s">
        <v>21898</v>
      </c>
      <c r="B169" s="3"/>
      <c r="C169" s="47">
        <v>81550</v>
      </c>
      <c r="D169" s="47" t="s">
        <v>21349</v>
      </c>
      <c r="E169" s="43" t="s">
        <v>21602</v>
      </c>
      <c r="F169" s="47" t="s">
        <v>124</v>
      </c>
      <c r="G169" s="59">
        <f>'Memória de Cálculo'!G615</f>
        <v>4</v>
      </c>
      <c r="H169" s="59">
        <v>12.96</v>
      </c>
      <c r="I169" s="59">
        <v>9.18</v>
      </c>
      <c r="J169" s="5">
        <f t="shared" si="40"/>
        <v>88.56</v>
      </c>
      <c r="K169" s="6">
        <f t="shared" si="41"/>
        <v>9.4362973742138695E-4</v>
      </c>
    </row>
    <row r="170" spans="1:11" s="4" customFormat="1" ht="24" customHeight="1" x14ac:dyDescent="0.2">
      <c r="A170" s="119" t="s">
        <v>21899</v>
      </c>
      <c r="B170" s="3"/>
      <c r="C170" s="47">
        <v>81737</v>
      </c>
      <c r="D170" s="47" t="s">
        <v>21349</v>
      </c>
      <c r="E170" s="43" t="s">
        <v>21934</v>
      </c>
      <c r="F170" s="47" t="s">
        <v>124</v>
      </c>
      <c r="G170" s="59">
        <f>'Memória de Cálculo'!G618</f>
        <v>1</v>
      </c>
      <c r="H170" s="59">
        <v>50.06</v>
      </c>
      <c r="I170" s="59">
        <v>14.76</v>
      </c>
      <c r="J170" s="5">
        <f t="shared" si="40"/>
        <v>64.819999999999993</v>
      </c>
      <c r="K170" s="6">
        <f t="shared" si="41"/>
        <v>6.9067388865914968E-4</v>
      </c>
    </row>
    <row r="171" spans="1:11" s="4" customFormat="1" ht="24" customHeight="1" x14ac:dyDescent="0.2">
      <c r="A171" s="119" t="s">
        <v>21900</v>
      </c>
      <c r="B171" s="3"/>
      <c r="C171" s="47">
        <v>81730</v>
      </c>
      <c r="D171" s="47" t="s">
        <v>21349</v>
      </c>
      <c r="E171" s="43" t="s">
        <v>21603</v>
      </c>
      <c r="F171" s="47" t="s">
        <v>124</v>
      </c>
      <c r="G171" s="59">
        <f>'Memória de Cálculo'!G621</f>
        <v>1</v>
      </c>
      <c r="H171" s="59">
        <v>5.22</v>
      </c>
      <c r="I171" s="59">
        <v>9.18</v>
      </c>
      <c r="J171" s="5">
        <f t="shared" si="40"/>
        <v>14.4</v>
      </c>
      <c r="K171" s="6">
        <f t="shared" si="41"/>
        <v>1.5343572966201413E-4</v>
      </c>
    </row>
    <row r="172" spans="1:11" s="4" customFormat="1" ht="24" customHeight="1" x14ac:dyDescent="0.2">
      <c r="A172" s="119" t="s">
        <v>21901</v>
      </c>
      <c r="B172" s="3"/>
      <c r="C172" s="47">
        <v>81928</v>
      </c>
      <c r="D172" s="47" t="s">
        <v>21349</v>
      </c>
      <c r="E172" s="43" t="s">
        <v>21933</v>
      </c>
      <c r="F172" s="47" t="s">
        <v>124</v>
      </c>
      <c r="G172" s="59">
        <f>'Memória de Cálculo'!G624</f>
        <v>6</v>
      </c>
      <c r="H172" s="59">
        <v>3.52</v>
      </c>
      <c r="I172" s="59">
        <v>9.18</v>
      </c>
      <c r="J172" s="5">
        <f t="shared" si="40"/>
        <v>76.2</v>
      </c>
      <c r="K172" s="6">
        <f t="shared" si="41"/>
        <v>8.1193073612815809E-4</v>
      </c>
    </row>
    <row r="173" spans="1:11" s="4" customFormat="1" ht="24" customHeight="1" x14ac:dyDescent="0.2">
      <c r="A173" s="119" t="s">
        <v>21902</v>
      </c>
      <c r="B173" s="3"/>
      <c r="C173" s="47">
        <v>81927</v>
      </c>
      <c r="D173" s="47" t="s">
        <v>21349</v>
      </c>
      <c r="E173" s="43" t="s">
        <v>21608</v>
      </c>
      <c r="F173" s="47" t="s">
        <v>124</v>
      </c>
      <c r="G173" s="59">
        <f>'Memória de Cálculo'!G627</f>
        <v>1</v>
      </c>
      <c r="H173" s="59">
        <v>3.29</v>
      </c>
      <c r="I173" s="59">
        <v>9.18</v>
      </c>
      <c r="J173" s="5">
        <f t="shared" si="40"/>
        <v>12.47</v>
      </c>
      <c r="K173" s="6">
        <f t="shared" si="41"/>
        <v>1.3287107978370252E-4</v>
      </c>
    </row>
    <row r="174" spans="1:11" s="4" customFormat="1" ht="24" customHeight="1" x14ac:dyDescent="0.2">
      <c r="A174" s="119" t="s">
        <v>21903</v>
      </c>
      <c r="B174" s="3"/>
      <c r="C174" s="47">
        <v>81973</v>
      </c>
      <c r="D174" s="47" t="s">
        <v>21349</v>
      </c>
      <c r="E174" s="43" t="s">
        <v>21609</v>
      </c>
      <c r="F174" s="47" t="s">
        <v>124</v>
      </c>
      <c r="G174" s="59">
        <f>'Memória de Cálculo'!G630</f>
        <v>1</v>
      </c>
      <c r="H174" s="59">
        <v>15.94</v>
      </c>
      <c r="I174" s="59">
        <v>15.09</v>
      </c>
      <c r="J174" s="5">
        <f t="shared" si="40"/>
        <v>31.03</v>
      </c>
      <c r="K174" s="6">
        <f t="shared" si="41"/>
        <v>3.3063268690363182E-4</v>
      </c>
    </row>
    <row r="175" spans="1:11" s="4" customFormat="1" ht="24" customHeight="1" x14ac:dyDescent="0.2">
      <c r="A175" s="119" t="s">
        <v>21904</v>
      </c>
      <c r="B175" s="3"/>
      <c r="C175" s="47">
        <v>81970</v>
      </c>
      <c r="D175" s="47" t="s">
        <v>21349</v>
      </c>
      <c r="E175" s="43" t="s">
        <v>21932</v>
      </c>
      <c r="F175" s="47" t="s">
        <v>124</v>
      </c>
      <c r="G175" s="59">
        <f>'Memória de Cálculo'!G633</f>
        <v>1</v>
      </c>
      <c r="H175" s="59">
        <v>8.58</v>
      </c>
      <c r="I175" s="59">
        <v>9.51</v>
      </c>
      <c r="J175" s="5">
        <f t="shared" si="40"/>
        <v>18.09</v>
      </c>
      <c r="K175" s="6">
        <f t="shared" si="41"/>
        <v>1.9275363538790526E-4</v>
      </c>
    </row>
    <row r="176" spans="1:11" s="4" customFormat="1" ht="24" customHeight="1" x14ac:dyDescent="0.2">
      <c r="A176" s="119" t="s">
        <v>21905</v>
      </c>
      <c r="B176" s="3"/>
      <c r="C176" s="47">
        <v>81972</v>
      </c>
      <c r="D176" s="47" t="s">
        <v>21349</v>
      </c>
      <c r="E176" s="43" t="s">
        <v>21931</v>
      </c>
      <c r="F176" s="47" t="s">
        <v>124</v>
      </c>
      <c r="G176" s="59">
        <f>'Memória de Cálculo'!G636</f>
        <v>1</v>
      </c>
      <c r="H176" s="59">
        <v>15.06</v>
      </c>
      <c r="I176" s="59">
        <v>12.14</v>
      </c>
      <c r="J176" s="5">
        <f t="shared" si="40"/>
        <v>27.2</v>
      </c>
      <c r="K176" s="6">
        <f t="shared" si="41"/>
        <v>2.8982304491713781E-4</v>
      </c>
    </row>
    <row r="177" spans="1:11" s="4" customFormat="1" ht="24" customHeight="1" x14ac:dyDescent="0.2">
      <c r="A177" s="119" t="s">
        <v>21906</v>
      </c>
      <c r="B177" s="3"/>
      <c r="C177" s="47">
        <v>82101</v>
      </c>
      <c r="D177" s="47" t="s">
        <v>21349</v>
      </c>
      <c r="E177" s="43" t="s">
        <v>21930</v>
      </c>
      <c r="F177" s="47" t="s">
        <v>124</v>
      </c>
      <c r="G177" s="59">
        <f>'Memória de Cálculo'!G639</f>
        <v>1</v>
      </c>
      <c r="H177" s="59">
        <v>5.63</v>
      </c>
      <c r="I177" s="59">
        <v>11.8</v>
      </c>
      <c r="J177" s="5">
        <f t="shared" si="40"/>
        <v>17.43</v>
      </c>
      <c r="K177" s="6">
        <f t="shared" si="41"/>
        <v>1.8572116444506292E-4</v>
      </c>
    </row>
    <row r="178" spans="1:11" s="4" customFormat="1" ht="24" customHeight="1" x14ac:dyDescent="0.2">
      <c r="A178" s="119" t="s">
        <v>21907</v>
      </c>
      <c r="B178" s="3"/>
      <c r="C178" s="47">
        <v>82304</v>
      </c>
      <c r="D178" s="47" t="s">
        <v>21349</v>
      </c>
      <c r="E178" s="43" t="s">
        <v>21604</v>
      </c>
      <c r="F178" s="47" t="s">
        <v>244</v>
      </c>
      <c r="G178" s="59">
        <f>'Memória de Cálculo'!G642</f>
        <v>12.1</v>
      </c>
      <c r="H178" s="59">
        <v>16.440000000000001</v>
      </c>
      <c r="I178" s="59">
        <v>17.059999999999999</v>
      </c>
      <c r="J178" s="5">
        <f t="shared" si="40"/>
        <v>405.35</v>
      </c>
      <c r="K178" s="6">
        <f t="shared" si="41"/>
        <v>4.319109237395655E-3</v>
      </c>
    </row>
    <row r="179" spans="1:11" s="4" customFormat="1" ht="24" customHeight="1" x14ac:dyDescent="0.2">
      <c r="A179" s="119" t="s">
        <v>21908</v>
      </c>
      <c r="B179" s="3"/>
      <c r="C179" s="47">
        <v>82301</v>
      </c>
      <c r="D179" s="47" t="s">
        <v>21349</v>
      </c>
      <c r="E179" s="43" t="s">
        <v>21607</v>
      </c>
      <c r="F179" s="47" t="s">
        <v>244</v>
      </c>
      <c r="G179" s="59">
        <f>'Memória de Cálculo'!G645</f>
        <v>2</v>
      </c>
      <c r="H179" s="59">
        <v>6.47</v>
      </c>
      <c r="I179" s="59">
        <v>7.87</v>
      </c>
      <c r="J179" s="5">
        <f t="shared" si="40"/>
        <v>28.68</v>
      </c>
      <c r="K179" s="6">
        <f t="shared" si="41"/>
        <v>3.0559282824351146E-4</v>
      </c>
    </row>
    <row r="180" spans="1:11" s="4" customFormat="1" ht="24" customHeight="1" x14ac:dyDescent="0.2">
      <c r="A180" s="119" t="s">
        <v>21909</v>
      </c>
      <c r="B180" s="3"/>
      <c r="C180" s="47">
        <v>82302</v>
      </c>
      <c r="D180" s="47" t="s">
        <v>21349</v>
      </c>
      <c r="E180" s="43" t="s">
        <v>21606</v>
      </c>
      <c r="F180" s="47" t="s">
        <v>244</v>
      </c>
      <c r="G180" s="59">
        <f>'Memória de Cálculo'!G649</f>
        <v>13.5</v>
      </c>
      <c r="H180" s="59">
        <v>10.1</v>
      </c>
      <c r="I180" s="59">
        <v>9.84</v>
      </c>
      <c r="J180" s="5">
        <f t="shared" si="40"/>
        <v>269.19</v>
      </c>
      <c r="K180" s="6">
        <f t="shared" si="41"/>
        <v>2.8682891713692764E-3</v>
      </c>
    </row>
    <row r="181" spans="1:11" s="4" customFormat="1" ht="24" customHeight="1" x14ac:dyDescent="0.2">
      <c r="A181" s="119" t="s">
        <v>21910</v>
      </c>
      <c r="B181" s="3"/>
      <c r="C181" s="47">
        <v>82303</v>
      </c>
      <c r="D181" s="47" t="s">
        <v>21349</v>
      </c>
      <c r="E181" s="43" t="s">
        <v>21605</v>
      </c>
      <c r="F181" s="47" t="s">
        <v>244</v>
      </c>
      <c r="G181" s="59">
        <f>'Memória de Cálculo'!G652</f>
        <v>7.3</v>
      </c>
      <c r="H181" s="59">
        <v>14.88</v>
      </c>
      <c r="I181" s="59">
        <v>15.74</v>
      </c>
      <c r="J181" s="5">
        <f t="shared" si="40"/>
        <v>223.53</v>
      </c>
      <c r="K181" s="6">
        <f t="shared" si="41"/>
        <v>2.3817700452326402E-3</v>
      </c>
    </row>
    <row r="182" spans="1:11" s="4" customFormat="1" ht="24" customHeight="1" x14ac:dyDescent="0.2">
      <c r="A182" s="119" t="s">
        <v>21911</v>
      </c>
      <c r="B182" s="3"/>
      <c r="C182" s="47">
        <v>81324</v>
      </c>
      <c r="D182" s="47" t="s">
        <v>21349</v>
      </c>
      <c r="E182" s="43" t="s">
        <v>21950</v>
      </c>
      <c r="F182" s="47" t="s">
        <v>124</v>
      </c>
      <c r="G182" s="59">
        <f>'Memória de Cálculo'!G655</f>
        <v>4</v>
      </c>
      <c r="H182" s="59">
        <v>6.11</v>
      </c>
      <c r="I182" s="59">
        <v>9.18</v>
      </c>
      <c r="J182" s="5">
        <f t="shared" si="40"/>
        <v>61.16</v>
      </c>
      <c r="K182" s="6">
        <f t="shared" si="41"/>
        <v>6.5167564070338769E-4</v>
      </c>
    </row>
    <row r="183" spans="1:11" s="4" customFormat="1" ht="24" customHeight="1" x14ac:dyDescent="0.2">
      <c r="A183" s="119" t="s">
        <v>21912</v>
      </c>
      <c r="B183" s="3"/>
      <c r="C183" s="47">
        <v>81885</v>
      </c>
      <c r="D183" s="47" t="s">
        <v>21349</v>
      </c>
      <c r="E183" s="43" t="s">
        <v>21599</v>
      </c>
      <c r="F183" s="47" t="s">
        <v>124</v>
      </c>
      <c r="G183" s="59">
        <f>'Memória de Cálculo'!G658</f>
        <v>2</v>
      </c>
      <c r="H183" s="59">
        <v>8.64</v>
      </c>
      <c r="I183" s="59">
        <v>2.29</v>
      </c>
      <c r="J183" s="5">
        <f t="shared" si="40"/>
        <v>21.86</v>
      </c>
      <c r="K183" s="6">
        <f t="shared" si="41"/>
        <v>2.3292396183414088E-4</v>
      </c>
    </row>
    <row r="184" spans="1:11" s="4" customFormat="1" ht="24" customHeight="1" x14ac:dyDescent="0.2">
      <c r="A184" s="119" t="s">
        <v>21913</v>
      </c>
      <c r="B184" s="3"/>
      <c r="C184" s="47">
        <v>82230</v>
      </c>
      <c r="D184" s="47" t="s">
        <v>21349</v>
      </c>
      <c r="E184" s="43" t="s">
        <v>21610</v>
      </c>
      <c r="F184" s="47" t="s">
        <v>124</v>
      </c>
      <c r="G184" s="59">
        <f>'Memória de Cálculo'!G661</f>
        <v>1</v>
      </c>
      <c r="H184" s="59">
        <v>4.5999999999999996</v>
      </c>
      <c r="I184" s="59">
        <v>9.51</v>
      </c>
      <c r="J184" s="5">
        <f t="shared" si="40"/>
        <v>14.11</v>
      </c>
      <c r="K184" s="6">
        <f t="shared" si="41"/>
        <v>1.5034570455076522E-4</v>
      </c>
    </row>
    <row r="185" spans="1:11" s="4" customFormat="1" ht="24" customHeight="1" x14ac:dyDescent="0.2">
      <c r="A185" s="119" t="s">
        <v>21914</v>
      </c>
      <c r="B185" s="3"/>
      <c r="C185" s="47">
        <v>82231</v>
      </c>
      <c r="D185" s="47" t="s">
        <v>21349</v>
      </c>
      <c r="E185" s="43" t="s">
        <v>21951</v>
      </c>
      <c r="F185" s="47" t="s">
        <v>124</v>
      </c>
      <c r="G185" s="59">
        <f>'Memória de Cálculo'!G664</f>
        <v>1</v>
      </c>
      <c r="H185" s="59">
        <v>8.26</v>
      </c>
      <c r="I185" s="59">
        <v>12.14</v>
      </c>
      <c r="J185" s="5">
        <f t="shared" si="40"/>
        <v>20.399999999999999</v>
      </c>
      <c r="K185" s="6">
        <f t="shared" si="41"/>
        <v>2.1736728368785334E-4</v>
      </c>
    </row>
    <row r="186" spans="1:11" s="106" customFormat="1" ht="24" customHeight="1" x14ac:dyDescent="0.2">
      <c r="A186" s="46" t="s">
        <v>21935</v>
      </c>
      <c r="B186" s="38"/>
      <c r="C186" s="46"/>
      <c r="D186" s="46"/>
      <c r="E186" s="38" t="s">
        <v>2262</v>
      </c>
      <c r="F186" s="38"/>
      <c r="G186" s="65"/>
      <c r="H186" s="46"/>
      <c r="I186" s="46"/>
      <c r="J186" s="39">
        <f>SUM(J187:J199)</f>
        <v>2082.2600000000002</v>
      </c>
      <c r="K186" s="40">
        <f t="shared" si="41"/>
        <v>2.2187019614307329E-2</v>
      </c>
    </row>
    <row r="187" spans="1:11" s="4" customFormat="1" ht="39" customHeight="1" x14ac:dyDescent="0.2">
      <c r="A187" s="119" t="s">
        <v>21936</v>
      </c>
      <c r="B187" s="3"/>
      <c r="C187" s="47">
        <v>80504</v>
      </c>
      <c r="D187" s="47" t="s">
        <v>21349</v>
      </c>
      <c r="E187" s="43" t="s">
        <v>21949</v>
      </c>
      <c r="F187" s="47" t="s">
        <v>124</v>
      </c>
      <c r="G187" s="59">
        <f>'Memória de Cálculo'!G668</f>
        <v>1</v>
      </c>
      <c r="H187" s="59">
        <v>500.96</v>
      </c>
      <c r="I187" s="59">
        <v>78.760000000000005</v>
      </c>
      <c r="J187" s="5">
        <f t="shared" ref="J187" si="42">ROUND((I187+H187)*G187,2)</f>
        <v>579.72</v>
      </c>
      <c r="K187" s="6">
        <f t="shared" si="41"/>
        <v>6.1770667499765853E-3</v>
      </c>
    </row>
    <row r="188" spans="1:11" s="4" customFormat="1" ht="24" customHeight="1" x14ac:dyDescent="0.2">
      <c r="A188" s="119" t="s">
        <v>21937</v>
      </c>
      <c r="B188" s="3"/>
      <c r="C188" s="47" t="s">
        <v>21568</v>
      </c>
      <c r="D188" s="47" t="s">
        <v>21569</v>
      </c>
      <c r="E188" s="43" t="s">
        <v>21570</v>
      </c>
      <c r="F188" s="47" t="s">
        <v>124</v>
      </c>
      <c r="G188" s="59">
        <f>'Memória de Cálculo'!G671</f>
        <v>1</v>
      </c>
      <c r="H188" s="59">
        <v>29.13</v>
      </c>
      <c r="I188" s="59">
        <v>0</v>
      </c>
      <c r="J188" s="5">
        <f>ROUND((I188+H188)*G188,2)</f>
        <v>29.13</v>
      </c>
      <c r="K188" s="6">
        <f t="shared" si="41"/>
        <v>3.1038769479544939E-4</v>
      </c>
    </row>
    <row r="189" spans="1:11" s="4" customFormat="1" ht="24" customHeight="1" x14ac:dyDescent="0.2">
      <c r="A189" s="119" t="s">
        <v>21938</v>
      </c>
      <c r="B189" s="3"/>
      <c r="C189" s="47">
        <v>80532</v>
      </c>
      <c r="D189" s="47" t="s">
        <v>21349</v>
      </c>
      <c r="E189" s="43" t="s">
        <v>21572</v>
      </c>
      <c r="F189" s="47" t="s">
        <v>124</v>
      </c>
      <c r="G189" s="59">
        <f>'Memória de Cálculo'!G674</f>
        <v>1</v>
      </c>
      <c r="H189" s="59">
        <v>43.37</v>
      </c>
      <c r="I189" s="59">
        <v>11.48</v>
      </c>
      <c r="J189" s="5">
        <f>ROUND((I189+H189)*G189,2)</f>
        <v>54.85</v>
      </c>
      <c r="K189" s="6">
        <f t="shared" si="41"/>
        <v>5.8444095638621359E-4</v>
      </c>
    </row>
    <row r="190" spans="1:11" s="4" customFormat="1" ht="24" customHeight="1" x14ac:dyDescent="0.2">
      <c r="A190" s="119" t="s">
        <v>21939</v>
      </c>
      <c r="B190" s="3"/>
      <c r="C190" s="47">
        <v>80541</v>
      </c>
      <c r="D190" s="47" t="s">
        <v>21349</v>
      </c>
      <c r="E190" s="43" t="s">
        <v>21580</v>
      </c>
      <c r="F190" s="47" t="s">
        <v>124</v>
      </c>
      <c r="G190" s="59">
        <f>'Memória de Cálculo'!G677</f>
        <v>1</v>
      </c>
      <c r="H190" s="59">
        <v>182.5</v>
      </c>
      <c r="I190" s="59">
        <v>57.1</v>
      </c>
      <c r="J190" s="5">
        <f t="shared" ref="J190:J191" si="43">ROUND((I190+H190)*G190,2)</f>
        <v>239.6</v>
      </c>
      <c r="K190" s="6">
        <f t="shared" si="41"/>
        <v>2.5530000574318459E-3</v>
      </c>
    </row>
    <row r="191" spans="1:11" s="4" customFormat="1" ht="24" customHeight="1" x14ac:dyDescent="0.2">
      <c r="A191" s="119" t="s">
        <v>21940</v>
      </c>
      <c r="B191" s="3"/>
      <c r="C191" s="47">
        <v>80550</v>
      </c>
      <c r="D191" s="47" t="s">
        <v>21349</v>
      </c>
      <c r="E191" s="43" t="s">
        <v>21574</v>
      </c>
      <c r="F191" s="47" t="s">
        <v>21573</v>
      </c>
      <c r="G191" s="59">
        <f>'Memória de Cálculo'!G680</f>
        <v>1</v>
      </c>
      <c r="H191" s="59">
        <v>7.19</v>
      </c>
      <c r="I191" s="59">
        <v>4.92</v>
      </c>
      <c r="J191" s="5">
        <f t="shared" si="43"/>
        <v>12.11</v>
      </c>
      <c r="K191" s="6">
        <f t="shared" si="41"/>
        <v>1.2903518654215214E-4</v>
      </c>
    </row>
    <row r="192" spans="1:11" s="4" customFormat="1" ht="24" customHeight="1" x14ac:dyDescent="0.2">
      <c r="A192" s="119" t="s">
        <v>21941</v>
      </c>
      <c r="B192" s="3"/>
      <c r="C192" s="47">
        <v>80570</v>
      </c>
      <c r="D192" s="47" t="s">
        <v>21349</v>
      </c>
      <c r="E192" s="43" t="s">
        <v>21577</v>
      </c>
      <c r="F192" s="47" t="s">
        <v>124</v>
      </c>
      <c r="G192" s="59">
        <f>'Memória de Cálculo'!G683</f>
        <v>1</v>
      </c>
      <c r="H192" s="59">
        <v>74.09</v>
      </c>
      <c r="I192" s="59">
        <v>6.56</v>
      </c>
      <c r="J192" s="5">
        <f t="shared" ref="J192:J199" si="44">ROUND((I192+H192)*G192,2)</f>
        <v>80.650000000000006</v>
      </c>
      <c r="K192" s="6">
        <f t="shared" si="41"/>
        <v>8.5934663869732223E-4</v>
      </c>
    </row>
    <row r="193" spans="1:11" s="4" customFormat="1" ht="24" customHeight="1" x14ac:dyDescent="0.2">
      <c r="A193" s="119" t="s">
        <v>21942</v>
      </c>
      <c r="B193" s="3"/>
      <c r="C193" s="47">
        <v>80721</v>
      </c>
      <c r="D193" s="47" t="s">
        <v>21349</v>
      </c>
      <c r="E193" s="43" t="s">
        <v>21583</v>
      </c>
      <c r="F193" s="47" t="s">
        <v>124</v>
      </c>
      <c r="G193" s="59">
        <f>'Memória de Cálculo'!G686</f>
        <v>1</v>
      </c>
      <c r="H193" s="59">
        <v>100.92</v>
      </c>
      <c r="I193" s="59">
        <v>16.41</v>
      </c>
      <c r="J193" s="5">
        <f t="shared" si="44"/>
        <v>117.33</v>
      </c>
      <c r="K193" s="6">
        <f t="shared" si="41"/>
        <v>1.250181538975286E-3</v>
      </c>
    </row>
    <row r="194" spans="1:11" s="4" customFormat="1" ht="24" customHeight="1" x14ac:dyDescent="0.2">
      <c r="A194" s="119" t="s">
        <v>21943</v>
      </c>
      <c r="B194" s="3"/>
      <c r="C194" s="47">
        <v>80733</v>
      </c>
      <c r="D194" s="47" t="s">
        <v>21349</v>
      </c>
      <c r="E194" s="43" t="s">
        <v>21582</v>
      </c>
      <c r="F194" s="47" t="s">
        <v>124</v>
      </c>
      <c r="G194" s="59">
        <f>'Memória de Cálculo'!G689</f>
        <v>1</v>
      </c>
      <c r="H194" s="59">
        <v>49.44</v>
      </c>
      <c r="I194" s="59">
        <v>11.48</v>
      </c>
      <c r="J194" s="5">
        <f t="shared" si="44"/>
        <v>60.92</v>
      </c>
      <c r="K194" s="6">
        <f t="shared" si="41"/>
        <v>6.4911837854235422E-4</v>
      </c>
    </row>
    <row r="195" spans="1:11" s="4" customFormat="1" ht="24" customHeight="1" x14ac:dyDescent="0.2">
      <c r="A195" s="119" t="s">
        <v>21944</v>
      </c>
      <c r="B195" s="3"/>
      <c r="C195" s="47">
        <v>80741</v>
      </c>
      <c r="D195" s="47" t="s">
        <v>21349</v>
      </c>
      <c r="E195" s="43" t="s">
        <v>21581</v>
      </c>
      <c r="F195" s="47" t="s">
        <v>124</v>
      </c>
      <c r="G195" s="59">
        <f>'Memória de Cálculo'!G692</f>
        <v>1</v>
      </c>
      <c r="H195" s="59">
        <v>34.69</v>
      </c>
      <c r="I195" s="59">
        <v>8.1999999999999993</v>
      </c>
      <c r="J195" s="5">
        <f t="shared" si="44"/>
        <v>42.89</v>
      </c>
      <c r="K195" s="6">
        <f t="shared" si="41"/>
        <v>4.5700405869470736E-4</v>
      </c>
    </row>
    <row r="196" spans="1:11" s="4" customFormat="1" ht="24" customHeight="1" x14ac:dyDescent="0.2">
      <c r="A196" s="119" t="s">
        <v>21945</v>
      </c>
      <c r="B196" s="3"/>
      <c r="C196" s="47">
        <v>80651</v>
      </c>
      <c r="D196" s="47" t="s">
        <v>21349</v>
      </c>
      <c r="E196" s="43" t="s">
        <v>21575</v>
      </c>
      <c r="F196" s="47" t="s">
        <v>124</v>
      </c>
      <c r="G196" s="59">
        <f>'Memória de Cálculo'!G695</f>
        <v>1</v>
      </c>
      <c r="H196" s="59">
        <v>207.68</v>
      </c>
      <c r="I196" s="59">
        <v>75.06</v>
      </c>
      <c r="J196" s="5">
        <f t="shared" si="44"/>
        <v>282.74</v>
      </c>
      <c r="K196" s="6">
        <f t="shared" si="41"/>
        <v>3.0126679308776303E-3</v>
      </c>
    </row>
    <row r="197" spans="1:11" s="4" customFormat="1" ht="39" customHeight="1" x14ac:dyDescent="0.2">
      <c r="A197" s="119" t="s">
        <v>21946</v>
      </c>
      <c r="B197" s="3"/>
      <c r="C197" s="47">
        <v>86909</v>
      </c>
      <c r="D197" s="47" t="s">
        <v>65</v>
      </c>
      <c r="E197" s="43" t="s">
        <v>21571</v>
      </c>
      <c r="F197" s="47" t="s">
        <v>124</v>
      </c>
      <c r="G197" s="59">
        <f>'Memória de Cálculo'!G698</f>
        <v>1</v>
      </c>
      <c r="H197" s="212">
        <v>158.22999999999999</v>
      </c>
      <c r="I197" s="213"/>
      <c r="J197" s="5">
        <f t="shared" si="44"/>
        <v>158.22999999999999</v>
      </c>
      <c r="K197" s="6">
        <f t="shared" ref="K197:K212" si="45">J197/$J$214</f>
        <v>1.6859816322514231E-3</v>
      </c>
    </row>
    <row r="198" spans="1:11" s="4" customFormat="1" ht="24" customHeight="1" x14ac:dyDescent="0.2">
      <c r="A198" s="119" t="s">
        <v>21947</v>
      </c>
      <c r="B198" s="3"/>
      <c r="C198" s="47">
        <v>80801</v>
      </c>
      <c r="D198" s="47" t="s">
        <v>21349</v>
      </c>
      <c r="E198" s="43" t="s">
        <v>21584</v>
      </c>
      <c r="F198" s="47" t="s">
        <v>124</v>
      </c>
      <c r="G198" s="59">
        <f>'Memória de Cálculo'!G701</f>
        <v>1</v>
      </c>
      <c r="H198" s="59">
        <v>308.58999999999997</v>
      </c>
      <c r="I198" s="59">
        <v>32.82</v>
      </c>
      <c r="J198" s="5">
        <f t="shared" si="44"/>
        <v>341.41</v>
      </c>
      <c r="K198" s="6">
        <f t="shared" si="45"/>
        <v>3.6378119766602951E-3</v>
      </c>
    </row>
    <row r="199" spans="1:11" s="4" customFormat="1" ht="39" customHeight="1" x14ac:dyDescent="0.2">
      <c r="A199" s="119" t="s">
        <v>21948</v>
      </c>
      <c r="B199" s="3"/>
      <c r="C199" s="47">
        <v>80810</v>
      </c>
      <c r="D199" s="47" t="s">
        <v>21349</v>
      </c>
      <c r="E199" s="43" t="s">
        <v>21585</v>
      </c>
      <c r="F199" s="47" t="s">
        <v>124</v>
      </c>
      <c r="G199" s="59">
        <f>'Memória de Cálculo'!G704</f>
        <v>1</v>
      </c>
      <c r="H199" s="212">
        <v>76.12</v>
      </c>
      <c r="I199" s="213">
        <v>6.56</v>
      </c>
      <c r="J199" s="5">
        <f t="shared" si="44"/>
        <v>82.68</v>
      </c>
      <c r="K199" s="6">
        <f t="shared" si="45"/>
        <v>8.809768144760645E-4</v>
      </c>
    </row>
    <row r="200" spans="1:11" s="41" customFormat="1" ht="24" customHeight="1" x14ac:dyDescent="0.2">
      <c r="A200" s="46">
        <v>12</v>
      </c>
      <c r="B200" s="38"/>
      <c r="C200" s="46">
        <v>260000</v>
      </c>
      <c r="D200" s="46"/>
      <c r="E200" s="38" t="s">
        <v>2076</v>
      </c>
      <c r="F200" s="38"/>
      <c r="G200" s="65"/>
      <c r="H200" s="46"/>
      <c r="I200" s="46"/>
      <c r="J200" s="39">
        <f>SUM(J201:J208)</f>
        <v>5875.09</v>
      </c>
      <c r="K200" s="40">
        <f t="shared" si="45"/>
        <v>6.2600605623611291E-2</v>
      </c>
    </row>
    <row r="201" spans="1:11" s="4" customFormat="1" ht="24" customHeight="1" x14ac:dyDescent="0.2">
      <c r="A201" s="119" t="s">
        <v>21557</v>
      </c>
      <c r="B201" s="3" t="s">
        <v>187</v>
      </c>
      <c r="C201" s="47">
        <v>261000</v>
      </c>
      <c r="D201" s="47" t="s">
        <v>21349</v>
      </c>
      <c r="E201" s="43" t="s">
        <v>21622</v>
      </c>
      <c r="F201" s="47" t="s">
        <v>213</v>
      </c>
      <c r="G201" s="59">
        <f>'Memória de Cálculo'!G709</f>
        <v>134.607</v>
      </c>
      <c r="H201" s="59">
        <v>4.95</v>
      </c>
      <c r="I201" s="59">
        <v>6.91</v>
      </c>
      <c r="J201" s="5">
        <f t="shared" ref="J201" si="46">ROUND((I201+H201)*G201,2)</f>
        <v>1596.44</v>
      </c>
      <c r="K201" s="6">
        <f t="shared" si="45"/>
        <v>1.7010481684835127E-2</v>
      </c>
    </row>
    <row r="202" spans="1:11" s="4" customFormat="1" ht="24" customHeight="1" x14ac:dyDescent="0.2">
      <c r="A202" s="119" t="s">
        <v>21558</v>
      </c>
      <c r="B202" s="3" t="s">
        <v>189</v>
      </c>
      <c r="C202" s="47">
        <v>261301</v>
      </c>
      <c r="D202" s="47" t="s">
        <v>21349</v>
      </c>
      <c r="E202" s="43" t="s">
        <v>21623</v>
      </c>
      <c r="F202" s="47" t="s">
        <v>213</v>
      </c>
      <c r="G202" s="59">
        <f>'Memória de Cálculo'!G716</f>
        <v>147.85499999999999</v>
      </c>
      <c r="H202" s="59">
        <v>1.55</v>
      </c>
      <c r="I202" s="59">
        <v>5.88</v>
      </c>
      <c r="J202" s="5">
        <f t="shared" ref="J202:J208" si="47">ROUND((I202+H202)*G202,2)</f>
        <v>1098.56</v>
      </c>
      <c r="K202" s="6">
        <f t="shared" si="45"/>
        <v>1.1705441331770988E-2</v>
      </c>
    </row>
    <row r="203" spans="1:11" s="4" customFormat="1" ht="26.1" customHeight="1" x14ac:dyDescent="0.2">
      <c r="A203" s="119" t="s">
        <v>21559</v>
      </c>
      <c r="B203" s="3" t="s">
        <v>191</v>
      </c>
      <c r="C203" s="47">
        <v>261307</v>
      </c>
      <c r="D203" s="47" t="s">
        <v>21349</v>
      </c>
      <c r="E203" s="43" t="s">
        <v>21624</v>
      </c>
      <c r="F203" s="47" t="s">
        <v>213</v>
      </c>
      <c r="G203" s="59">
        <f>'Memória de Cálculo'!G723</f>
        <v>147.85499999999999</v>
      </c>
      <c r="H203" s="59">
        <v>3.85</v>
      </c>
      <c r="I203" s="59">
        <v>4.95</v>
      </c>
      <c r="J203" s="5">
        <f t="shared" si="47"/>
        <v>1301.1199999999999</v>
      </c>
      <c r="K203" s="6">
        <f t="shared" si="45"/>
        <v>1.386377059568332E-2</v>
      </c>
    </row>
    <row r="204" spans="1:11" s="4" customFormat="1" ht="26.1" customHeight="1" x14ac:dyDescent="0.2">
      <c r="A204" s="119" t="s">
        <v>21560</v>
      </c>
      <c r="B204" s="3"/>
      <c r="C204" s="47">
        <v>261008</v>
      </c>
      <c r="D204" s="47" t="s">
        <v>21349</v>
      </c>
      <c r="E204" s="43" t="s">
        <v>21625</v>
      </c>
      <c r="F204" s="47" t="s">
        <v>213</v>
      </c>
      <c r="G204" s="59">
        <f>'Memória de Cálculo'!G729</f>
        <v>28.860000000000003</v>
      </c>
      <c r="H204" s="59">
        <v>6.36</v>
      </c>
      <c r="I204" s="59">
        <v>8.34</v>
      </c>
      <c r="J204" s="5">
        <f t="shared" si="47"/>
        <v>424.24</v>
      </c>
      <c r="K204" s="6">
        <f t="shared" si="45"/>
        <v>4.5203870799870056E-3</v>
      </c>
    </row>
    <row r="205" spans="1:11" s="4" customFormat="1" ht="26.1" customHeight="1" x14ac:dyDescent="0.2">
      <c r="A205" s="119" t="s">
        <v>21561</v>
      </c>
      <c r="B205" s="3"/>
      <c r="C205" s="47">
        <v>260901</v>
      </c>
      <c r="D205" s="47" t="s">
        <v>21349</v>
      </c>
      <c r="E205" s="43" t="s">
        <v>21626</v>
      </c>
      <c r="F205" s="47" t="s">
        <v>213</v>
      </c>
      <c r="G205" s="59">
        <f>'Memória de Cálculo'!G733</f>
        <v>14.49</v>
      </c>
      <c r="H205" s="59">
        <v>17</v>
      </c>
      <c r="I205" s="59">
        <v>5.79</v>
      </c>
      <c r="J205" s="5">
        <f t="shared" si="47"/>
        <v>330.23</v>
      </c>
      <c r="K205" s="6">
        <f t="shared" si="45"/>
        <v>3.518686180992148E-3</v>
      </c>
    </row>
    <row r="206" spans="1:11" s="4" customFormat="1" ht="39" customHeight="1" x14ac:dyDescent="0.2">
      <c r="A206" s="119" t="s">
        <v>21562</v>
      </c>
      <c r="B206" s="3"/>
      <c r="C206" s="47">
        <v>261503</v>
      </c>
      <c r="D206" s="47" t="s">
        <v>21349</v>
      </c>
      <c r="E206" s="43" t="s">
        <v>21785</v>
      </c>
      <c r="F206" s="47" t="s">
        <v>213</v>
      </c>
      <c r="G206" s="59">
        <f>'Memória de Cálculo'!G736</f>
        <v>28.860000000000003</v>
      </c>
      <c r="H206" s="59">
        <v>3.98</v>
      </c>
      <c r="I206" s="59">
        <v>11.17</v>
      </c>
      <c r="J206" s="5">
        <f t="shared" si="47"/>
        <v>437.23</v>
      </c>
      <c r="K206" s="6">
        <f t="shared" si="45"/>
        <v>4.6587988944529471E-3</v>
      </c>
    </row>
    <row r="207" spans="1:11" s="4" customFormat="1" ht="24" customHeight="1" x14ac:dyDescent="0.2">
      <c r="A207" s="119" t="s">
        <v>21620</v>
      </c>
      <c r="B207" s="3">
        <v>9713</v>
      </c>
      <c r="C207" s="47">
        <v>261010</v>
      </c>
      <c r="D207" s="47" t="s">
        <v>21349</v>
      </c>
      <c r="E207" s="43" t="s">
        <v>21627</v>
      </c>
      <c r="F207" s="47" t="s">
        <v>213</v>
      </c>
      <c r="G207" s="59">
        <f>'Memória de Cálculo'!G739</f>
        <v>28.860000000000003</v>
      </c>
      <c r="H207" s="59">
        <v>2.39</v>
      </c>
      <c r="I207" s="59">
        <v>4.63</v>
      </c>
      <c r="J207" s="5">
        <f t="shared" si="47"/>
        <v>202.6</v>
      </c>
      <c r="K207" s="6">
        <f t="shared" si="45"/>
        <v>2.1587554742725041E-3</v>
      </c>
    </row>
    <row r="208" spans="1:11" s="4" customFormat="1" ht="26.1" customHeight="1" x14ac:dyDescent="0.2">
      <c r="A208" s="119" t="s">
        <v>21621</v>
      </c>
      <c r="B208" s="3" t="s">
        <v>194</v>
      </c>
      <c r="C208" s="47">
        <v>260601</v>
      </c>
      <c r="D208" s="47" t="s">
        <v>21349</v>
      </c>
      <c r="E208" s="43" t="s">
        <v>21628</v>
      </c>
      <c r="F208" s="47" t="s">
        <v>213</v>
      </c>
      <c r="G208" s="59">
        <f>'Memória de Cálculo'!G742</f>
        <v>39.340000000000003</v>
      </c>
      <c r="H208" s="59">
        <v>6.07</v>
      </c>
      <c r="I208" s="59">
        <v>6.25</v>
      </c>
      <c r="J208" s="5">
        <f t="shared" si="47"/>
        <v>484.67</v>
      </c>
      <c r="K208" s="6">
        <f t="shared" si="45"/>
        <v>5.164284381617249E-3</v>
      </c>
    </row>
    <row r="209" spans="1:11" s="41" customFormat="1" ht="24" customHeight="1" x14ac:dyDescent="0.2">
      <c r="A209" s="46">
        <v>13</v>
      </c>
      <c r="B209" s="38"/>
      <c r="C209" s="46">
        <v>270000</v>
      </c>
      <c r="D209" s="46"/>
      <c r="E209" s="38" t="s">
        <v>186</v>
      </c>
      <c r="F209" s="38"/>
      <c r="G209" s="65"/>
      <c r="H209" s="46"/>
      <c r="I209" s="46"/>
      <c r="J209" s="39">
        <f>SUM(J210:J212)</f>
        <v>412.99</v>
      </c>
      <c r="K209" s="40">
        <f t="shared" si="45"/>
        <v>4.4005154161885565E-3</v>
      </c>
    </row>
    <row r="210" spans="1:11" s="4" customFormat="1" ht="24" customHeight="1" x14ac:dyDescent="0.2">
      <c r="A210" s="119" t="s">
        <v>21563</v>
      </c>
      <c r="B210" s="3" t="s">
        <v>187</v>
      </c>
      <c r="C210" s="47">
        <v>270501</v>
      </c>
      <c r="D210" s="47" t="s">
        <v>21349</v>
      </c>
      <c r="E210" s="43" t="s">
        <v>21629</v>
      </c>
      <c r="F210" s="47" t="s">
        <v>213</v>
      </c>
      <c r="G210" s="59">
        <f>'Memória de Cálculo'!G746</f>
        <v>52.994999999999997</v>
      </c>
      <c r="H210" s="59">
        <v>1.91</v>
      </c>
      <c r="I210" s="59">
        <v>1.8</v>
      </c>
      <c r="J210" s="5">
        <f t="shared" si="24"/>
        <v>196.61</v>
      </c>
      <c r="K210" s="6">
        <f t="shared" si="45"/>
        <v>2.0949304728367082E-3</v>
      </c>
    </row>
    <row r="211" spans="1:11" s="4" customFormat="1" ht="24" customHeight="1" x14ac:dyDescent="0.2">
      <c r="A211" s="119" t="s">
        <v>21564</v>
      </c>
      <c r="B211" s="3" t="s">
        <v>189</v>
      </c>
      <c r="C211" s="82" t="s">
        <v>21630</v>
      </c>
      <c r="D211" s="47" t="s">
        <v>21631</v>
      </c>
      <c r="E211" s="43" t="s">
        <v>21632</v>
      </c>
      <c r="F211" s="47" t="s">
        <v>213</v>
      </c>
      <c r="G211" s="59">
        <f>'Memória de Cálculo'!G749</f>
        <v>0.48</v>
      </c>
      <c r="H211" s="212">
        <v>372.66</v>
      </c>
      <c r="I211" s="213"/>
      <c r="J211" s="5">
        <f t="shared" si="24"/>
        <v>178.88</v>
      </c>
      <c r="K211" s="6">
        <f t="shared" si="45"/>
        <v>1.9060127306903532E-3</v>
      </c>
    </row>
    <row r="212" spans="1:11" s="4" customFormat="1" ht="39" customHeight="1" x14ac:dyDescent="0.2">
      <c r="A212" s="119" t="s">
        <v>21565</v>
      </c>
      <c r="B212" s="3" t="s">
        <v>191</v>
      </c>
      <c r="C212" s="82" t="s">
        <v>21633</v>
      </c>
      <c r="D212" s="47" t="s">
        <v>21631</v>
      </c>
      <c r="E212" s="43" t="s">
        <v>21634</v>
      </c>
      <c r="F212" s="47" t="s">
        <v>124</v>
      </c>
      <c r="G212" s="59">
        <f>'Memória de Cálculo'!G752</f>
        <v>1</v>
      </c>
      <c r="H212" s="212">
        <v>37.5</v>
      </c>
      <c r="I212" s="213"/>
      <c r="J212" s="5">
        <f t="shared" si="24"/>
        <v>37.5</v>
      </c>
      <c r="K212" s="6">
        <f t="shared" si="45"/>
        <v>3.9957221266149513E-4</v>
      </c>
    </row>
    <row r="213" spans="1:11" s="4" customFormat="1" ht="26.1" customHeight="1" x14ac:dyDescent="0.2">
      <c r="A213" s="210"/>
      <c r="B213" s="217"/>
      <c r="C213" s="217"/>
      <c r="D213" s="217"/>
      <c r="E213" s="217"/>
      <c r="F213" s="217"/>
      <c r="G213" s="217"/>
      <c r="H213" s="217"/>
      <c r="I213" s="217"/>
      <c r="J213" s="217"/>
      <c r="K213" s="211"/>
    </row>
    <row r="214" spans="1:11" s="4" customFormat="1" ht="26.1" customHeight="1" x14ac:dyDescent="0.2">
      <c r="A214" s="214" t="s">
        <v>196</v>
      </c>
      <c r="B214" s="215"/>
      <c r="C214" s="215"/>
      <c r="D214" s="215"/>
      <c r="E214" s="215"/>
      <c r="F214" s="215"/>
      <c r="G214" s="215"/>
      <c r="H214" s="215"/>
      <c r="I214" s="216"/>
      <c r="J214" s="83">
        <f>SUM(J8,J19,J49,J66,J83,J123,J209,J200,J44,J42,J39,J10,J12)</f>
        <v>93850.37</v>
      </c>
      <c r="K214" s="84">
        <f>J214/$J$214</f>
        <v>1</v>
      </c>
    </row>
    <row r="215" spans="1:11" s="4" customFormat="1" ht="26.1" customHeight="1" x14ac:dyDescent="0.2">
      <c r="A215" s="214" t="s">
        <v>21727</v>
      </c>
      <c r="B215" s="215"/>
      <c r="C215" s="215"/>
      <c r="D215" s="215"/>
      <c r="E215" s="215"/>
      <c r="F215" s="215"/>
      <c r="G215" s="215"/>
      <c r="H215" s="215"/>
      <c r="I215" s="216"/>
      <c r="J215" s="218">
        <f>J214*0.2462</f>
        <v>23105.961093999998</v>
      </c>
      <c r="K215" s="219"/>
    </row>
    <row r="216" spans="1:11" s="4" customFormat="1" ht="26.1" customHeight="1" x14ac:dyDescent="0.2">
      <c r="A216" s="214" t="s">
        <v>21635</v>
      </c>
      <c r="B216" s="215"/>
      <c r="C216" s="215"/>
      <c r="D216" s="215"/>
      <c r="E216" s="215"/>
      <c r="F216" s="215"/>
      <c r="G216" s="215"/>
      <c r="H216" s="215"/>
      <c r="I216" s="216"/>
      <c r="J216" s="218">
        <f>J214+J215</f>
        <v>116956.33109399999</v>
      </c>
      <c r="K216" s="219"/>
    </row>
    <row r="217" spans="1:11" x14ac:dyDescent="0.2">
      <c r="A217" s="207"/>
      <c r="B217" s="207"/>
      <c r="C217" s="207"/>
      <c r="D217" s="207"/>
      <c r="E217" s="51"/>
      <c r="F217" s="55"/>
      <c r="G217" s="202"/>
      <c r="H217" s="202"/>
      <c r="I217" s="208"/>
      <c r="J217" s="209"/>
      <c r="K217" s="209"/>
    </row>
    <row r="218" spans="1:11" s="111" customFormat="1" x14ac:dyDescent="0.2">
      <c r="A218" s="107"/>
      <c r="B218" s="107"/>
      <c r="C218" s="107"/>
      <c r="D218" s="107"/>
      <c r="E218" s="51"/>
      <c r="F218" s="110"/>
      <c r="G218" s="108"/>
      <c r="H218" s="108"/>
      <c r="I218" s="109"/>
      <c r="J218" s="110"/>
      <c r="K218" s="110"/>
    </row>
    <row r="219" spans="1:11" s="111" customFormat="1" x14ac:dyDescent="0.2">
      <c r="A219" s="107"/>
      <c r="B219" s="107"/>
      <c r="C219" s="107"/>
      <c r="D219" s="107"/>
      <c r="E219" s="51"/>
      <c r="F219" s="110"/>
      <c r="G219" s="108"/>
      <c r="H219" s="108"/>
      <c r="I219" s="109"/>
      <c r="J219" s="110"/>
      <c r="K219" s="110"/>
    </row>
    <row r="220" spans="1:11" x14ac:dyDescent="0.2">
      <c r="A220" s="207"/>
      <c r="B220" s="207"/>
      <c r="C220" s="207"/>
      <c r="D220" s="207"/>
      <c r="E220" s="51"/>
      <c r="F220" s="55"/>
      <c r="G220" s="202"/>
      <c r="H220" s="202"/>
      <c r="I220" s="208"/>
      <c r="J220" s="209"/>
      <c r="K220" s="209"/>
    </row>
    <row r="221" spans="1:11" x14ac:dyDescent="0.2">
      <c r="A221" s="202" t="s">
        <v>22003</v>
      </c>
      <c r="B221" s="202"/>
      <c r="C221" s="202"/>
      <c r="D221" s="202"/>
      <c r="E221" s="202"/>
      <c r="F221" s="202"/>
      <c r="G221" s="202"/>
      <c r="H221" s="202"/>
      <c r="I221" s="202"/>
      <c r="J221" s="202"/>
      <c r="K221" s="202"/>
    </row>
    <row r="222" spans="1:11" ht="51.75" customHeight="1" x14ac:dyDescent="0.2">
      <c r="A222" s="249" t="s">
        <v>22004</v>
      </c>
      <c r="B222" s="250"/>
      <c r="C222" s="251"/>
      <c r="D222" s="251"/>
      <c r="E222" s="251"/>
      <c r="F222" s="251"/>
      <c r="G222" s="251"/>
      <c r="H222" s="251"/>
      <c r="I222" s="251"/>
      <c r="J222" s="251"/>
      <c r="K222" s="251"/>
    </row>
    <row r="228" spans="6:6" x14ac:dyDescent="0.2">
      <c r="F228" s="57" t="s">
        <v>197</v>
      </c>
    </row>
  </sheetData>
  <autoFilter ref="A7:K214"/>
  <mergeCells count="37">
    <mergeCell ref="H153:I153"/>
    <mergeCell ref="H150:I150"/>
    <mergeCell ref="H148:I148"/>
    <mergeCell ref="H132:I132"/>
    <mergeCell ref="H125:I125"/>
    <mergeCell ref="H126:I126"/>
    <mergeCell ref="A222:K222"/>
    <mergeCell ref="A221:K221"/>
    <mergeCell ref="A216:I216"/>
    <mergeCell ref="A215:I215"/>
    <mergeCell ref="A214:I214"/>
    <mergeCell ref="J216:K216"/>
    <mergeCell ref="J215:K215"/>
    <mergeCell ref="A6:K6"/>
    <mergeCell ref="A217:D217"/>
    <mergeCell ref="G217:H217"/>
    <mergeCell ref="I217:K217"/>
    <mergeCell ref="A220:D220"/>
    <mergeCell ref="G220:H220"/>
    <mergeCell ref="I220:K220"/>
    <mergeCell ref="H56:I56"/>
    <mergeCell ref="H55:I55"/>
    <mergeCell ref="H54:I54"/>
    <mergeCell ref="H53:I53"/>
    <mergeCell ref="H211:I211"/>
    <mergeCell ref="H212:I212"/>
    <mergeCell ref="H197:I197"/>
    <mergeCell ref="H199:I199"/>
    <mergeCell ref="A213:K213"/>
    <mergeCell ref="A1:D5"/>
    <mergeCell ref="E1:K1"/>
    <mergeCell ref="F2:H2"/>
    <mergeCell ref="J2:K2"/>
    <mergeCell ref="F3:H5"/>
    <mergeCell ref="I3:I5"/>
    <mergeCell ref="J4:K4"/>
    <mergeCell ref="J5:K5"/>
  </mergeCells>
  <phoneticPr fontId="21" type="noConversion"/>
  <pageMargins left="0.78740157480314965" right="0.47244094488188981" top="0.78740157480314965" bottom="0.98425196850393704" header="0.51181102362204722" footer="0.51181102362204722"/>
  <pageSetup paperSize="9" scale="49" fitToHeight="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3"/>
  <sheetViews>
    <sheetView showGridLines="0" showOutlineSymbols="0" showWhiteSpace="0" view="pageBreakPreview" topLeftCell="A43" zoomScale="115" zoomScaleNormal="130" zoomScaleSheetLayoutView="115" workbookViewId="0">
      <selection activeCell="G53" sqref="G53"/>
    </sheetView>
  </sheetViews>
  <sheetFormatPr defaultRowHeight="14.25" x14ac:dyDescent="0.2"/>
  <cols>
    <col min="1" max="1" width="10" style="48" bestFit="1" customWidth="1"/>
    <col min="2" max="2" width="10" hidden="1" customWidth="1"/>
    <col min="3" max="3" width="10" style="48" bestFit="1" customWidth="1"/>
    <col min="4" max="4" width="13.25" style="48" bestFit="1" customWidth="1"/>
    <col min="5" max="5" width="54.25" style="41" customWidth="1"/>
    <col min="6" max="6" width="13" style="41" bestFit="1" customWidth="1"/>
    <col min="7" max="7" width="26.25" style="41" customWidth="1"/>
  </cols>
  <sheetData>
    <row r="1" spans="1:7" ht="42.75" customHeight="1" x14ac:dyDescent="0.2">
      <c r="A1" s="220"/>
      <c r="B1" s="221"/>
      <c r="C1" s="221"/>
      <c r="D1" s="222"/>
      <c r="E1" s="229" t="s">
        <v>21348</v>
      </c>
      <c r="F1" s="230"/>
      <c r="G1" s="230"/>
    </row>
    <row r="2" spans="1:7" ht="15" x14ac:dyDescent="0.2">
      <c r="A2" s="223"/>
      <c r="B2" s="224"/>
      <c r="C2" s="224"/>
      <c r="D2" s="225"/>
      <c r="E2" s="50" t="str">
        <f>'Orçamento por Casa'!E2</f>
        <v>OBRA:</v>
      </c>
      <c r="F2" s="102" t="s">
        <v>2</v>
      </c>
      <c r="G2" s="58" t="s">
        <v>3</v>
      </c>
    </row>
    <row r="3" spans="1:7" ht="21" customHeight="1" x14ac:dyDescent="0.2">
      <c r="A3" s="223"/>
      <c r="B3" s="224"/>
      <c r="C3" s="224"/>
      <c r="D3" s="225"/>
      <c r="E3" s="116" t="str">
        <f>'Orçamento por Casa'!E3</f>
        <v>UNIDADE HABITACIONAL PADRÃO POPULAR (12 CASAS)</v>
      </c>
      <c r="F3" s="242">
        <f>'Orçamento por Casa'!I3:I5</f>
        <v>0.2462</v>
      </c>
      <c r="G3" s="53" t="s">
        <v>21346</v>
      </c>
    </row>
    <row r="4" spans="1:7" ht="21.75" customHeight="1" x14ac:dyDescent="0.2">
      <c r="A4" s="223"/>
      <c r="B4" s="224"/>
      <c r="C4" s="224"/>
      <c r="D4" s="225"/>
      <c r="E4" s="50" t="str">
        <f>'Orçamento por Casa'!E4</f>
        <v>ENDEREÇO:</v>
      </c>
      <c r="F4" s="243"/>
      <c r="G4" s="58" t="s">
        <v>5</v>
      </c>
    </row>
    <row r="5" spans="1:7" ht="62.25" customHeight="1" x14ac:dyDescent="0.2">
      <c r="A5" s="226"/>
      <c r="B5" s="227"/>
      <c r="C5" s="227"/>
      <c r="D5" s="228"/>
      <c r="E5" s="115" t="str">
        <f>'Orçamento por Casa'!E5</f>
        <v>RUA ADELINA LOPES RODRIGUES s/nº, QD. ÚNICA, 2ª ÁREA ATÉ 13ª ÁREA, LOTEAMENTO BOLANGER, CATALÃO/GO</v>
      </c>
      <c r="F5" s="244"/>
      <c r="G5" s="114">
        <f ca="1">'Orçamento por Casa'!J5</f>
        <v>45540</v>
      </c>
    </row>
    <row r="6" spans="1:7" s="60" customFormat="1" ht="40.15" customHeight="1" x14ac:dyDescent="0.2">
      <c r="A6" s="204" t="s">
        <v>21356</v>
      </c>
      <c r="B6" s="205"/>
      <c r="C6" s="205"/>
      <c r="D6" s="205"/>
      <c r="E6" s="205"/>
      <c r="F6" s="205"/>
      <c r="G6" s="205"/>
    </row>
    <row r="7" spans="1:7" s="41" customFormat="1" ht="24" customHeight="1" x14ac:dyDescent="0.2">
      <c r="A7" s="271" t="s">
        <v>21636</v>
      </c>
      <c r="B7" s="272"/>
      <c r="C7" s="272"/>
      <c r="D7" s="272"/>
      <c r="E7" s="272"/>
      <c r="F7" s="272"/>
      <c r="G7" s="272"/>
    </row>
    <row r="8" spans="1:7" ht="19.899999999999999" customHeight="1" x14ac:dyDescent="0.2">
      <c r="A8" s="45" t="s">
        <v>6</v>
      </c>
      <c r="B8" s="1"/>
      <c r="C8" s="62"/>
      <c r="D8" s="63"/>
      <c r="E8" s="64" t="s">
        <v>9</v>
      </c>
      <c r="F8" s="45" t="s">
        <v>21365</v>
      </c>
      <c r="G8" s="63" t="s">
        <v>21356</v>
      </c>
    </row>
    <row r="9" spans="1:7" s="41" customFormat="1" ht="24" customHeight="1" x14ac:dyDescent="0.2">
      <c r="A9" s="46">
        <f>'Orçamento por Casa'!A8</f>
        <v>1</v>
      </c>
      <c r="B9" s="38"/>
      <c r="C9" s="254" t="str">
        <f>'Orçamento por Casa'!E8</f>
        <v>SERVIÇOS PRELIMINARES</v>
      </c>
      <c r="D9" s="255"/>
      <c r="E9" s="255"/>
      <c r="F9" s="255"/>
      <c r="G9" s="255"/>
    </row>
    <row r="10" spans="1:7" s="67" customFormat="1" ht="24" customHeight="1" x14ac:dyDescent="0.25">
      <c r="A10" s="68" t="str">
        <f>'Orçamento Geral'!B10</f>
        <v>G.1.1</v>
      </c>
      <c r="B10" s="69" t="s">
        <v>7776</v>
      </c>
      <c r="C10" s="256" t="str">
        <f>'Orçamento Geral'!F10</f>
        <v>LIMPEZA MECÂNICA DE TERRENO</v>
      </c>
      <c r="D10" s="257"/>
      <c r="E10" s="258"/>
      <c r="F10" s="45" t="str">
        <f>'Orçamento Geral'!G10</f>
        <v>m2</v>
      </c>
      <c r="G10" s="70" t="s">
        <v>21358</v>
      </c>
    </row>
    <row r="11" spans="1:7" s="74" customFormat="1" ht="24" customHeight="1" x14ac:dyDescent="0.2">
      <c r="A11" s="71"/>
      <c r="B11" s="72"/>
      <c r="C11" s="259" t="s">
        <v>21359</v>
      </c>
      <c r="D11" s="260"/>
      <c r="E11" s="261"/>
      <c r="F11" s="73" t="s">
        <v>213</v>
      </c>
      <c r="G11" s="75">
        <v>2637.38</v>
      </c>
    </row>
    <row r="12" spans="1:7" s="67" customFormat="1" ht="24" customHeight="1" x14ac:dyDescent="0.25">
      <c r="A12" s="265" t="s">
        <v>21357</v>
      </c>
      <c r="B12" s="266"/>
      <c r="C12" s="266"/>
      <c r="D12" s="266"/>
      <c r="E12" s="266"/>
      <c r="F12" s="266" t="str">
        <f>F11</f>
        <v>m2</v>
      </c>
      <c r="G12" s="66">
        <f>G11</f>
        <v>2637.38</v>
      </c>
    </row>
    <row r="13" spans="1:7" s="67" customFormat="1" ht="37.9" customHeight="1" x14ac:dyDescent="0.25">
      <c r="A13" s="68" t="str">
        <f>'Orçamento Geral'!B11</f>
        <v>G.1.2</v>
      </c>
      <c r="B13" s="69" t="s">
        <v>16</v>
      </c>
      <c r="C13" s="256" t="str">
        <f>'Orçamento Geral'!F11</f>
        <v>PLACA DE OBRA PLOTADA EM CHAPA METÁLICA 26, AFIXADA EM CAVALETES DE MADEIRA DE LEI (VIGOTAS 6X12CM) - PADRÃO GOINFRA</v>
      </c>
      <c r="D13" s="257"/>
      <c r="E13" s="258"/>
      <c r="F13" s="45" t="str">
        <f>'Orçamento Geral'!G11</f>
        <v>m2</v>
      </c>
      <c r="G13" s="70" t="s">
        <v>21358</v>
      </c>
    </row>
    <row r="14" spans="1:7" s="74" customFormat="1" ht="24" customHeight="1" x14ac:dyDescent="0.2">
      <c r="A14" s="71" t="s">
        <v>21360</v>
      </c>
      <c r="B14" s="72"/>
      <c r="C14" s="259" t="s">
        <v>21363</v>
      </c>
      <c r="D14" s="260"/>
      <c r="E14" s="261"/>
      <c r="F14" s="73" t="s">
        <v>244</v>
      </c>
      <c r="G14" s="75">
        <v>1.5</v>
      </c>
    </row>
    <row r="15" spans="1:7" s="74" customFormat="1" ht="24" customHeight="1" x14ac:dyDescent="0.2">
      <c r="A15" s="71" t="s">
        <v>21361</v>
      </c>
      <c r="B15" s="72"/>
      <c r="C15" s="259" t="s">
        <v>21364</v>
      </c>
      <c r="D15" s="260"/>
      <c r="E15" s="261"/>
      <c r="F15" s="73" t="s">
        <v>244</v>
      </c>
      <c r="G15" s="75">
        <v>2</v>
      </c>
    </row>
    <row r="16" spans="1:7" s="67" customFormat="1" ht="24" customHeight="1" x14ac:dyDescent="0.25">
      <c r="A16" s="265" t="s">
        <v>21362</v>
      </c>
      <c r="B16" s="266"/>
      <c r="C16" s="266"/>
      <c r="D16" s="266"/>
      <c r="E16" s="266"/>
      <c r="F16" s="266"/>
      <c r="G16" s="66">
        <f>G14*G15</f>
        <v>3</v>
      </c>
    </row>
    <row r="17" spans="1:7" s="67" customFormat="1" ht="37.9" customHeight="1" x14ac:dyDescent="0.25">
      <c r="A17" s="68" t="str">
        <f>'Orçamento Geral'!B12</f>
        <v>G.1.3</v>
      </c>
      <c r="B17" s="69" t="s">
        <v>17</v>
      </c>
      <c r="C17" s="256" t="str">
        <f>'Orçamento Geral'!F12</f>
        <v>LOCAÇÃO DE CONTAINER SEM REVESTIMENTO INTERNO PARA ALMOXARIFADO / DEPÓSITO 6,00 X 2,40 M, INCLUSIVE MOBILIÁRIO ( EXCLUSO MOBILIZAÇÃO / DESMOBILIZAÇÃO)</v>
      </c>
      <c r="D17" s="257"/>
      <c r="E17" s="258"/>
      <c r="F17" s="45" t="str">
        <f>'Orçamento Geral'!G12</f>
        <v>MÊS</v>
      </c>
      <c r="G17" s="70" t="s">
        <v>21730</v>
      </c>
    </row>
    <row r="18" spans="1:7" s="74" customFormat="1" ht="24" customHeight="1" x14ac:dyDescent="0.2">
      <c r="A18" s="71"/>
      <c r="B18" s="72"/>
      <c r="C18" s="259" t="s">
        <v>21366</v>
      </c>
      <c r="D18" s="260"/>
      <c r="E18" s="261"/>
      <c r="F18" s="73" t="s">
        <v>481</v>
      </c>
      <c r="G18" s="75">
        <v>5</v>
      </c>
    </row>
    <row r="19" spans="1:7" s="67" customFormat="1" ht="24" customHeight="1" x14ac:dyDescent="0.25">
      <c r="A19" s="265" t="s">
        <v>21362</v>
      </c>
      <c r="B19" s="266"/>
      <c r="C19" s="266"/>
      <c r="D19" s="266"/>
      <c r="E19" s="266"/>
      <c r="F19" s="266"/>
      <c r="G19" s="66">
        <f>G18</f>
        <v>5</v>
      </c>
    </row>
    <row r="20" spans="1:7" s="67" customFormat="1" ht="51.95" customHeight="1" x14ac:dyDescent="0.25">
      <c r="A20" s="68" t="str">
        <f>'Orçamento Geral'!B13</f>
        <v>G.1.4</v>
      </c>
      <c r="B20" s="69" t="s">
        <v>21</v>
      </c>
      <c r="C20" s="256" t="str">
        <f>'Orçamento Geral'!F13</f>
        <v>LOCAÇÃO DE CONTAINER COM REVESTIMENTO INTERNO, PARA ESCRITÓRIO SEM SANITÁRIOS 6,00 X 2,40 M, INCLUSIVE APARELHO DE AR CONDICIONADO E MOBILIÁRIO (EXCLUSO MOBILIZAÇÃO / DESMOBILIZAÇÃO)</v>
      </c>
      <c r="D20" s="257"/>
      <c r="E20" s="258"/>
      <c r="F20" s="45" t="str">
        <f>'Orçamento Geral'!G13</f>
        <v>MÊS</v>
      </c>
      <c r="G20" s="70" t="s">
        <v>21730</v>
      </c>
    </row>
    <row r="21" spans="1:7" s="74" customFormat="1" ht="24" customHeight="1" x14ac:dyDescent="0.2">
      <c r="A21" s="71"/>
      <c r="B21" s="72"/>
      <c r="C21" s="259" t="s">
        <v>21366</v>
      </c>
      <c r="D21" s="260"/>
      <c r="E21" s="261"/>
      <c r="F21" s="73" t="s">
        <v>481</v>
      </c>
      <c r="G21" s="75">
        <v>5</v>
      </c>
    </row>
    <row r="22" spans="1:7" s="67" customFormat="1" ht="24" customHeight="1" x14ac:dyDescent="0.25">
      <c r="A22" s="265" t="s">
        <v>21357</v>
      </c>
      <c r="B22" s="266"/>
      <c r="C22" s="266"/>
      <c r="D22" s="266"/>
      <c r="E22" s="266"/>
      <c r="F22" s="266"/>
      <c r="G22" s="66">
        <f>G21</f>
        <v>5</v>
      </c>
    </row>
    <row r="23" spans="1:7" s="67" customFormat="1" ht="24" customHeight="1" x14ac:dyDescent="0.25">
      <c r="A23" s="68" t="str">
        <f>'Orçamento Geral'!B14</f>
        <v>G.1.5</v>
      </c>
      <c r="B23" s="69" t="s">
        <v>21</v>
      </c>
      <c r="C23" s="256" t="str">
        <f>'Orçamento Geral'!F14</f>
        <v>LIGAÇÃO PROVISÓRIA DE ÁGUA (INCLUSO RETIRADA DO ESGOTO SANITÁRIO) - PD. GOINFRA</v>
      </c>
      <c r="D23" s="257"/>
      <c r="E23" s="258"/>
      <c r="F23" s="45" t="str">
        <f>'Orçamento Geral'!G14</f>
        <v>Un</v>
      </c>
      <c r="G23" s="70" t="s">
        <v>21382</v>
      </c>
    </row>
    <row r="24" spans="1:7" s="74" customFormat="1" ht="24" customHeight="1" x14ac:dyDescent="0.2">
      <c r="A24" s="71" t="s">
        <v>21360</v>
      </c>
      <c r="B24" s="72"/>
      <c r="C24" s="259" t="s">
        <v>21380</v>
      </c>
      <c r="D24" s="260"/>
      <c r="E24" s="261"/>
      <c r="F24" s="73" t="s">
        <v>213</v>
      </c>
      <c r="G24" s="75">
        <v>3000</v>
      </c>
    </row>
    <row r="25" spans="1:7" s="74" customFormat="1" ht="24" customHeight="1" x14ac:dyDescent="0.2">
      <c r="A25" s="71" t="s">
        <v>21361</v>
      </c>
      <c r="B25" s="72"/>
      <c r="C25" s="259" t="s">
        <v>21729</v>
      </c>
      <c r="D25" s="260"/>
      <c r="E25" s="261"/>
      <c r="F25" s="73" t="s">
        <v>213</v>
      </c>
      <c r="G25" s="75">
        <f>12*53</f>
        <v>636</v>
      </c>
    </row>
    <row r="26" spans="1:7" s="67" customFormat="1" ht="24" customHeight="1" x14ac:dyDescent="0.25">
      <c r="A26" s="265" t="s">
        <v>21381</v>
      </c>
      <c r="B26" s="266"/>
      <c r="C26" s="266"/>
      <c r="D26" s="266"/>
      <c r="E26" s="266"/>
      <c r="F26" s="266"/>
      <c r="G26" s="79">
        <f>G25/G24</f>
        <v>0.21199999999999999</v>
      </c>
    </row>
    <row r="27" spans="1:7" s="67" customFormat="1" ht="24" customHeight="1" x14ac:dyDescent="0.25">
      <c r="A27" s="68" t="str">
        <f>'Orçamento Geral'!B15</f>
        <v>G.1.6</v>
      </c>
      <c r="B27" s="69" t="s">
        <v>21</v>
      </c>
      <c r="C27" s="256" t="str">
        <f>'Orçamento Geral'!F15</f>
        <v>LIGAÇÃO PROVISÓRIA LUZ E FORÇA - PD. GOINFRA</v>
      </c>
      <c r="D27" s="257"/>
      <c r="E27" s="258"/>
      <c r="F27" s="45" t="str">
        <f>'Orçamento Geral'!G15</f>
        <v>Un</v>
      </c>
      <c r="G27" s="70" t="s">
        <v>21382</v>
      </c>
    </row>
    <row r="28" spans="1:7" s="74" customFormat="1" ht="24" customHeight="1" x14ac:dyDescent="0.2">
      <c r="A28" s="71" t="s">
        <v>21360</v>
      </c>
      <c r="B28" s="72"/>
      <c r="C28" s="259" t="s">
        <v>21380</v>
      </c>
      <c r="D28" s="260"/>
      <c r="E28" s="261"/>
      <c r="F28" s="73" t="s">
        <v>213</v>
      </c>
      <c r="G28" s="75">
        <v>3000</v>
      </c>
    </row>
    <row r="29" spans="1:7" s="74" customFormat="1" ht="24" customHeight="1" x14ac:dyDescent="0.2">
      <c r="A29" s="71" t="s">
        <v>21361</v>
      </c>
      <c r="B29" s="72"/>
      <c r="C29" s="259" t="s">
        <v>21729</v>
      </c>
      <c r="D29" s="260"/>
      <c r="E29" s="261"/>
      <c r="F29" s="73" t="s">
        <v>213</v>
      </c>
      <c r="G29" s="75">
        <f>12*53</f>
        <v>636</v>
      </c>
    </row>
    <row r="30" spans="1:7" s="67" customFormat="1" ht="24" customHeight="1" x14ac:dyDescent="0.25">
      <c r="A30" s="265" t="s">
        <v>21381</v>
      </c>
      <c r="B30" s="266"/>
      <c r="C30" s="266"/>
      <c r="D30" s="266"/>
      <c r="E30" s="266"/>
      <c r="F30" s="266"/>
      <c r="G30" s="79">
        <f>G29/G28</f>
        <v>0.21199999999999999</v>
      </c>
    </row>
    <row r="31" spans="1:7" s="67" customFormat="1" ht="24" customHeight="1" x14ac:dyDescent="0.25">
      <c r="A31" s="68" t="str">
        <f>'Orçamento Geral'!B16</f>
        <v>G.1.7</v>
      </c>
      <c r="B31" s="69" t="s">
        <v>21</v>
      </c>
      <c r="C31" s="256" t="str">
        <f>'Orçamento Geral'!F16</f>
        <v>CONSUMO DE ÁGUA</v>
      </c>
      <c r="D31" s="257"/>
      <c r="E31" s="258"/>
      <c r="F31" s="45" t="str">
        <f>'Orçamento Geral'!G16</f>
        <v>m3</v>
      </c>
      <c r="G31" s="70" t="s">
        <v>21379</v>
      </c>
    </row>
    <row r="32" spans="1:7" s="74" customFormat="1" ht="24" customHeight="1" x14ac:dyDescent="0.2">
      <c r="A32" s="71" t="s">
        <v>21360</v>
      </c>
      <c r="B32" s="72"/>
      <c r="C32" s="259" t="s">
        <v>21378</v>
      </c>
      <c r="D32" s="260"/>
      <c r="E32" s="261"/>
      <c r="F32" s="73" t="s">
        <v>213</v>
      </c>
      <c r="G32" s="75">
        <f>G29</f>
        <v>636</v>
      </c>
    </row>
    <row r="33" spans="1:7" s="74" customFormat="1" ht="24" customHeight="1" x14ac:dyDescent="0.2">
      <c r="A33" s="71" t="s">
        <v>21361</v>
      </c>
      <c r="B33" s="72"/>
      <c r="C33" s="262" t="s">
        <v>21375</v>
      </c>
      <c r="D33" s="263"/>
      <c r="E33" s="264"/>
      <c r="F33" s="73" t="s">
        <v>21373</v>
      </c>
      <c r="G33" s="78">
        <v>0.46279999999999999</v>
      </c>
    </row>
    <row r="34" spans="1:7" s="67" customFormat="1" ht="24" customHeight="1" x14ac:dyDescent="0.25">
      <c r="A34" s="265" t="s">
        <v>21362</v>
      </c>
      <c r="B34" s="266"/>
      <c r="C34" s="266"/>
      <c r="D34" s="266"/>
      <c r="E34" s="266"/>
      <c r="F34" s="266"/>
      <c r="G34" s="66">
        <f>G32*G33</f>
        <v>294.3408</v>
      </c>
    </row>
    <row r="35" spans="1:7" s="67" customFormat="1" ht="24" customHeight="1" x14ac:dyDescent="0.25">
      <c r="A35" s="68" t="str">
        <f>'Orçamento Geral'!B17</f>
        <v>G.1.8</v>
      </c>
      <c r="B35" s="69" t="s">
        <v>21</v>
      </c>
      <c r="C35" s="256" t="str">
        <f>'Orçamento Geral'!F17</f>
        <v>CONSUMO DE ENERGIA ELÉTRICA</v>
      </c>
      <c r="D35" s="257"/>
      <c r="E35" s="258"/>
      <c r="F35" s="45" t="str">
        <f>'Orçamento Geral'!G17</f>
        <v>KWH</v>
      </c>
      <c r="G35" s="70" t="s">
        <v>21379</v>
      </c>
    </row>
    <row r="36" spans="1:7" s="74" customFormat="1" ht="24" customHeight="1" x14ac:dyDescent="0.2">
      <c r="A36" s="71" t="s">
        <v>21360</v>
      </c>
      <c r="B36" s="72"/>
      <c r="C36" s="259" t="s">
        <v>21378</v>
      </c>
      <c r="D36" s="260"/>
      <c r="E36" s="261"/>
      <c r="F36" s="73" t="s">
        <v>213</v>
      </c>
      <c r="G36" s="75">
        <f>G29</f>
        <v>636</v>
      </c>
    </row>
    <row r="37" spans="1:7" s="74" customFormat="1" ht="24" customHeight="1" x14ac:dyDescent="0.2">
      <c r="A37" s="71" t="s">
        <v>21361</v>
      </c>
      <c r="B37" s="72"/>
      <c r="C37" s="262" t="s">
        <v>21375</v>
      </c>
      <c r="D37" s="263"/>
      <c r="E37" s="264"/>
      <c r="F37" s="73" t="s">
        <v>21374</v>
      </c>
      <c r="G37" s="78">
        <v>3.2951700000000002</v>
      </c>
    </row>
    <row r="38" spans="1:7" s="67" customFormat="1" ht="24" customHeight="1" x14ac:dyDescent="0.25">
      <c r="A38" s="265" t="s">
        <v>21362</v>
      </c>
      <c r="B38" s="266"/>
      <c r="C38" s="266"/>
      <c r="D38" s="266"/>
      <c r="E38" s="266"/>
      <c r="F38" s="266"/>
      <c r="G38" s="66">
        <f>G36*G37</f>
        <v>2095.7281200000002</v>
      </c>
    </row>
    <row r="39" spans="1:7" s="41" customFormat="1" ht="24" customHeight="1" x14ac:dyDescent="0.2">
      <c r="A39" s="46" t="str">
        <f>'Orçamento Geral'!B18</f>
        <v>G.2</v>
      </c>
      <c r="B39" s="38"/>
      <c r="C39" s="254" t="str">
        <f>'Orçamento Geral'!F18</f>
        <v>TRANSPORTES</v>
      </c>
      <c r="D39" s="255"/>
      <c r="E39" s="255"/>
      <c r="F39" s="255"/>
      <c r="G39" s="255"/>
    </row>
    <row r="40" spans="1:7" s="67" customFormat="1" ht="24" customHeight="1" x14ac:dyDescent="0.25">
      <c r="A40" s="68" t="str">
        <f>'Orçamento Geral'!B19</f>
        <v>G.2.1</v>
      </c>
      <c r="B40" s="69" t="s">
        <v>7776</v>
      </c>
      <c r="C40" s="256" t="str">
        <f>'Orçamento Geral'!F19</f>
        <v>TRANSPORTE DE ENTULHO EM CAMINHÃO INCLUSO A CARGA MANUAL</v>
      </c>
      <c r="D40" s="257"/>
      <c r="E40" s="258"/>
      <c r="F40" s="45" t="str">
        <f>'Orçamento Geral'!G19</f>
        <v>m3</v>
      </c>
      <c r="G40" s="70" t="s">
        <v>21403</v>
      </c>
    </row>
    <row r="41" spans="1:7" s="74" customFormat="1" ht="24" customHeight="1" x14ac:dyDescent="0.2">
      <c r="A41" s="71" t="s">
        <v>21360</v>
      </c>
      <c r="B41" s="72"/>
      <c r="C41" s="259" t="s">
        <v>21397</v>
      </c>
      <c r="D41" s="260"/>
      <c r="E41" s="261"/>
      <c r="F41" s="73" t="s">
        <v>213</v>
      </c>
      <c r="G41" s="75">
        <f>G12</f>
        <v>2637.38</v>
      </c>
    </row>
    <row r="42" spans="1:7" s="74" customFormat="1" ht="24" customHeight="1" x14ac:dyDescent="0.2">
      <c r="A42" s="71" t="s">
        <v>21361</v>
      </c>
      <c r="B42" s="72"/>
      <c r="C42" s="262" t="s">
        <v>21398</v>
      </c>
      <c r="D42" s="263"/>
      <c r="E42" s="264"/>
      <c r="F42" s="73" t="s">
        <v>244</v>
      </c>
      <c r="G42" s="75">
        <v>7.0000000000000007E-2</v>
      </c>
    </row>
    <row r="43" spans="1:7" s="67" customFormat="1" ht="24" customHeight="1" x14ac:dyDescent="0.25">
      <c r="A43" s="265" t="s">
        <v>21362</v>
      </c>
      <c r="B43" s="266"/>
      <c r="C43" s="266"/>
      <c r="D43" s="266"/>
      <c r="E43" s="266"/>
      <c r="F43" s="266"/>
      <c r="G43" s="66">
        <f>G41*G42</f>
        <v>184.61660000000003</v>
      </c>
    </row>
    <row r="44" spans="1:7" s="67" customFormat="1" ht="24" customHeight="1" x14ac:dyDescent="0.25">
      <c r="A44" s="68" t="str">
        <f>'Orçamento Geral'!B20</f>
        <v>G.2.2</v>
      </c>
      <c r="B44" s="69" t="s">
        <v>7776</v>
      </c>
      <c r="C44" s="256" t="str">
        <f>'Orçamento Geral'!F20</f>
        <v>MOBILIZAÇÃO DE CONTAINER</v>
      </c>
      <c r="D44" s="257"/>
      <c r="E44" s="258"/>
      <c r="F44" s="45" t="str">
        <f>'Orçamento Geral'!G20</f>
        <v>UNXKM</v>
      </c>
      <c r="G44" s="70" t="s">
        <v>21405</v>
      </c>
    </row>
    <row r="45" spans="1:7" s="74" customFormat="1" ht="24" customHeight="1" x14ac:dyDescent="0.2">
      <c r="A45" s="71" t="s">
        <v>21360</v>
      </c>
      <c r="B45" s="72"/>
      <c r="C45" s="259" t="s">
        <v>21399</v>
      </c>
      <c r="D45" s="260"/>
      <c r="E45" s="261"/>
      <c r="F45" s="73" t="s">
        <v>21401</v>
      </c>
      <c r="G45" s="75">
        <v>1</v>
      </c>
    </row>
    <row r="46" spans="1:7" s="74" customFormat="1" ht="24" customHeight="1" x14ac:dyDescent="0.2">
      <c r="A46" s="71"/>
      <c r="B46" s="72"/>
      <c r="C46" s="259" t="s">
        <v>21400</v>
      </c>
      <c r="D46" s="260"/>
      <c r="E46" s="261"/>
      <c r="F46" s="73" t="s">
        <v>21401</v>
      </c>
      <c r="G46" s="75">
        <v>1</v>
      </c>
    </row>
    <row r="47" spans="1:7" s="74" customFormat="1" ht="24" customHeight="1" x14ac:dyDescent="0.2">
      <c r="A47" s="71" t="s">
        <v>21361</v>
      </c>
      <c r="B47" s="72"/>
      <c r="C47" s="259" t="s">
        <v>21404</v>
      </c>
      <c r="D47" s="260"/>
      <c r="E47" s="261"/>
      <c r="F47" s="73" t="s">
        <v>716</v>
      </c>
      <c r="G47" s="75">
        <v>4</v>
      </c>
    </row>
    <row r="48" spans="1:7" s="67" customFormat="1" ht="24" customHeight="1" x14ac:dyDescent="0.25">
      <c r="A48" s="265" t="s">
        <v>21362</v>
      </c>
      <c r="B48" s="266"/>
      <c r="C48" s="266"/>
      <c r="D48" s="266"/>
      <c r="E48" s="266"/>
      <c r="F48" s="266" t="e">
        <f>#REF!</f>
        <v>#REF!</v>
      </c>
      <c r="G48" s="66">
        <f>SUM(G45:G46)*G47</f>
        <v>8</v>
      </c>
    </row>
    <row r="49" spans="1:7" s="67" customFormat="1" ht="24" customHeight="1" x14ac:dyDescent="0.25">
      <c r="A49" s="68" t="str">
        <f>'Orçamento Geral'!B21</f>
        <v>G.2.3</v>
      </c>
      <c r="B49" s="69" t="s">
        <v>7776</v>
      </c>
      <c r="C49" s="256" t="str">
        <f>'Orçamento Geral'!F21</f>
        <v>DESMOBILIZAÇÃO DE CONTAINER</v>
      </c>
      <c r="D49" s="257"/>
      <c r="E49" s="258"/>
      <c r="F49" s="45" t="str">
        <f>'Orçamento Geral'!G21</f>
        <v>UNXKM</v>
      </c>
      <c r="G49" s="70" t="s">
        <v>21405</v>
      </c>
    </row>
    <row r="50" spans="1:7" s="74" customFormat="1" ht="24" customHeight="1" x14ac:dyDescent="0.2">
      <c r="A50" s="71" t="s">
        <v>21360</v>
      </c>
      <c r="B50" s="72"/>
      <c r="C50" s="259" t="s">
        <v>21399</v>
      </c>
      <c r="D50" s="260"/>
      <c r="E50" s="261"/>
      <c r="F50" s="73" t="s">
        <v>21401</v>
      </c>
      <c r="G50" s="75">
        <v>1</v>
      </c>
    </row>
    <row r="51" spans="1:7" s="74" customFormat="1" ht="24" customHeight="1" x14ac:dyDescent="0.2">
      <c r="A51" s="71"/>
      <c r="B51" s="72"/>
      <c r="C51" s="259" t="s">
        <v>21400</v>
      </c>
      <c r="D51" s="260"/>
      <c r="E51" s="261"/>
      <c r="F51" s="73" t="s">
        <v>21401</v>
      </c>
      <c r="G51" s="75">
        <v>1</v>
      </c>
    </row>
    <row r="52" spans="1:7" s="74" customFormat="1" ht="24" customHeight="1" x14ac:dyDescent="0.2">
      <c r="A52" s="71" t="s">
        <v>21361</v>
      </c>
      <c r="B52" s="72"/>
      <c r="C52" s="259" t="s">
        <v>21404</v>
      </c>
      <c r="D52" s="260"/>
      <c r="E52" s="261"/>
      <c r="F52" s="73" t="s">
        <v>716</v>
      </c>
      <c r="G52" s="75">
        <v>4</v>
      </c>
    </row>
    <row r="53" spans="1:7" s="67" customFormat="1" ht="24" customHeight="1" x14ac:dyDescent="0.25">
      <c r="A53" s="265" t="s">
        <v>21362</v>
      </c>
      <c r="B53" s="266"/>
      <c r="C53" s="266"/>
      <c r="D53" s="266"/>
      <c r="E53" s="266"/>
      <c r="F53" s="266" t="str">
        <f>F50</f>
        <v>und.</v>
      </c>
      <c r="G53" s="66">
        <f>SUM(G50:G51)*G52</f>
        <v>8</v>
      </c>
    </row>
    <row r="54" spans="1:7" s="67" customFormat="1" ht="24" customHeight="1" x14ac:dyDescent="0.25">
      <c r="A54" s="68" t="str">
        <f>'Orçamento Geral'!B22</f>
        <v>G.2.4</v>
      </c>
      <c r="B54" s="69" t="s">
        <v>7776</v>
      </c>
      <c r="C54" s="256" t="str">
        <f>'Orçamento Geral'!F22</f>
        <v>CARGA, MANOBRA E DESCARGA DE CONTAINER</v>
      </c>
      <c r="D54" s="257"/>
      <c r="E54" s="258"/>
      <c r="F54" s="45" t="str">
        <f>'Orçamento Geral'!G22</f>
        <v>Un</v>
      </c>
      <c r="G54" s="70" t="s">
        <v>21402</v>
      </c>
    </row>
    <row r="55" spans="1:7" s="74" customFormat="1" ht="24" customHeight="1" x14ac:dyDescent="0.2">
      <c r="A55" s="71"/>
      <c r="B55" s="72"/>
      <c r="C55" s="259" t="s">
        <v>21406</v>
      </c>
      <c r="D55" s="260"/>
      <c r="E55" s="261"/>
      <c r="F55" s="73" t="s">
        <v>21401</v>
      </c>
      <c r="G55" s="75">
        <v>2</v>
      </c>
    </row>
    <row r="56" spans="1:7" s="67" customFormat="1" ht="24" customHeight="1" x14ac:dyDescent="0.25">
      <c r="A56" s="265" t="s">
        <v>21357</v>
      </c>
      <c r="B56" s="266"/>
      <c r="C56" s="266"/>
      <c r="D56" s="266"/>
      <c r="E56" s="266"/>
      <c r="F56" s="266" t="str">
        <f>F55</f>
        <v>und.</v>
      </c>
      <c r="G56" s="66">
        <f>G55</f>
        <v>2</v>
      </c>
    </row>
    <row r="57" spans="1:7" s="112" customFormat="1" ht="24" customHeight="1" x14ac:dyDescent="0.2">
      <c r="A57" s="46" t="str">
        <f>'Orçamento Geral'!B23</f>
        <v>G.3</v>
      </c>
      <c r="B57" s="38"/>
      <c r="C57" s="254" t="str">
        <f>'Orçamento Geral'!F23</f>
        <v>SERVIÇO EM TERRA</v>
      </c>
      <c r="D57" s="255"/>
      <c r="E57" s="255"/>
      <c r="F57" s="255"/>
      <c r="G57" s="255"/>
    </row>
    <row r="58" spans="1:7" s="67" customFormat="1" ht="24" customHeight="1" x14ac:dyDescent="0.25">
      <c r="A58" s="68" t="str">
        <f>'Orçamento Geral'!B24</f>
        <v>G.3.3</v>
      </c>
      <c r="B58" s="69" t="s">
        <v>7776</v>
      </c>
      <c r="C58" s="256" t="str">
        <f>'Orçamento Geral'!F24</f>
        <v>FORNECIMENTO DE SOLO PARA ATERRO - EXCLUSO TRANSPORTE PARA OBRA</v>
      </c>
      <c r="D58" s="257"/>
      <c r="E58" s="258"/>
      <c r="F58" s="45" t="str">
        <f>'Orçamento Geral'!G24</f>
        <v>m3</v>
      </c>
      <c r="G58" s="70" t="s">
        <v>21403</v>
      </c>
    </row>
    <row r="59" spans="1:7" s="74" customFormat="1" ht="24" customHeight="1" x14ac:dyDescent="0.2">
      <c r="A59" s="71" t="s">
        <v>21360</v>
      </c>
      <c r="B59" s="72"/>
      <c r="C59" s="259" t="s">
        <v>21997</v>
      </c>
      <c r="D59" s="260"/>
      <c r="E59" s="261"/>
      <c r="F59" s="73" t="s">
        <v>326</v>
      </c>
      <c r="G59" s="75">
        <v>88</v>
      </c>
    </row>
    <row r="60" spans="1:7" s="74" customFormat="1" ht="24" customHeight="1" x14ac:dyDescent="0.2">
      <c r="A60" s="71" t="s">
        <v>21361</v>
      </c>
      <c r="B60" s="72"/>
      <c r="C60" s="262" t="s">
        <v>21996</v>
      </c>
      <c r="D60" s="263"/>
      <c r="E60" s="264"/>
      <c r="F60" s="73" t="s">
        <v>21401</v>
      </c>
      <c r="G60" s="75">
        <v>12</v>
      </c>
    </row>
    <row r="61" spans="1:7" s="74" customFormat="1" ht="24" customHeight="1" x14ac:dyDescent="0.2">
      <c r="A61" s="71" t="s">
        <v>21690</v>
      </c>
      <c r="B61" s="72"/>
      <c r="C61" s="262" t="s">
        <v>21999</v>
      </c>
      <c r="D61" s="263"/>
      <c r="E61" s="264"/>
      <c r="F61" s="73" t="s">
        <v>33</v>
      </c>
      <c r="G61" s="75">
        <v>20</v>
      </c>
    </row>
    <row r="62" spans="1:7" s="74" customFormat="1" ht="24" customHeight="1" x14ac:dyDescent="0.2">
      <c r="A62" s="267" t="s">
        <v>21998</v>
      </c>
      <c r="B62" s="268"/>
      <c r="C62" s="268"/>
      <c r="D62" s="268"/>
      <c r="E62" s="268"/>
      <c r="F62" s="268"/>
      <c r="G62" s="268"/>
    </row>
    <row r="63" spans="1:7" s="67" customFormat="1" ht="24" customHeight="1" x14ac:dyDescent="0.25">
      <c r="A63" s="265" t="s">
        <v>22000</v>
      </c>
      <c r="B63" s="266"/>
      <c r="C63" s="266"/>
      <c r="D63" s="266"/>
      <c r="E63" s="266"/>
      <c r="F63" s="266"/>
      <c r="G63" s="66">
        <f>(G59*1.2)*G60</f>
        <v>1267.1999999999998</v>
      </c>
    </row>
    <row r="64" spans="1:7" s="67" customFormat="1" ht="24" customHeight="1" x14ac:dyDescent="0.25">
      <c r="A64" s="68" t="str">
        <f>'Orçamento Geral'!B25</f>
        <v>G.3.4</v>
      </c>
      <c r="B64" s="69" t="s">
        <v>7776</v>
      </c>
      <c r="C64" s="256" t="str">
        <f>'Orçamento Geral'!F25</f>
        <v>TRANSPORTE DE MATERIAL ESCAVADO M3.KM</v>
      </c>
      <c r="D64" s="257"/>
      <c r="E64" s="258"/>
      <c r="F64" s="45" t="str">
        <f>'Orçamento Geral'!G25</f>
        <v>m3km</v>
      </c>
      <c r="G64" s="70" t="s">
        <v>21638</v>
      </c>
    </row>
    <row r="65" spans="1:7" s="74" customFormat="1" ht="24" customHeight="1" x14ac:dyDescent="0.2">
      <c r="A65" s="71"/>
      <c r="B65" s="72"/>
      <c r="C65" s="259" t="s">
        <v>22002</v>
      </c>
      <c r="D65" s="260"/>
      <c r="E65" s="261"/>
      <c r="F65" s="73" t="s">
        <v>326</v>
      </c>
      <c r="G65" s="75">
        <f>G63</f>
        <v>1267.1999999999998</v>
      </c>
    </row>
    <row r="66" spans="1:7" s="74" customFormat="1" ht="24" customHeight="1" x14ac:dyDescent="0.2">
      <c r="A66" s="71"/>
      <c r="B66" s="72"/>
      <c r="C66" s="262" t="s">
        <v>22001</v>
      </c>
      <c r="D66" s="263"/>
      <c r="E66" s="264"/>
      <c r="F66" s="73" t="s">
        <v>716</v>
      </c>
      <c r="G66" s="75">
        <v>20</v>
      </c>
    </row>
    <row r="67" spans="1:7" s="67" customFormat="1" ht="24" customHeight="1" x14ac:dyDescent="0.25">
      <c r="A67" s="265" t="s">
        <v>21357</v>
      </c>
      <c r="B67" s="266"/>
      <c r="C67" s="266"/>
      <c r="D67" s="266"/>
      <c r="E67" s="266"/>
      <c r="F67" s="266"/>
      <c r="G67" s="66">
        <f>G65*G66</f>
        <v>25343.999999999996</v>
      </c>
    </row>
    <row r="68" spans="1:7" s="41" customFormat="1" ht="24" customHeight="1" x14ac:dyDescent="0.2">
      <c r="A68" s="46" t="str">
        <f>'Orçamento Geral'!B26</f>
        <v>G.4</v>
      </c>
      <c r="B68" s="38"/>
      <c r="C68" s="254" t="str">
        <f>'Orçamento Geral'!F26</f>
        <v>ADMINISTRAÇÃO - MENSALISTAS</v>
      </c>
      <c r="D68" s="255"/>
      <c r="E68" s="255"/>
      <c r="F68" s="255"/>
      <c r="G68" s="255"/>
    </row>
    <row r="69" spans="1:7" s="67" customFormat="1" ht="24" customHeight="1" x14ac:dyDescent="0.25">
      <c r="A69" s="68" t="str">
        <f>'Orçamento Geral'!B27</f>
        <v>G.4.1</v>
      </c>
      <c r="B69" s="69" t="s">
        <v>7776</v>
      </c>
      <c r="C69" s="256" t="str">
        <f>'Orçamento Geral'!F27</f>
        <v>ENGENHEIRO - (OBRAS CIVIS)</v>
      </c>
      <c r="D69" s="257"/>
      <c r="E69" s="258"/>
      <c r="F69" s="45" t="str">
        <f>'Orçamento Geral'!G27</f>
        <v>H</v>
      </c>
      <c r="G69" s="70" t="s">
        <v>21731</v>
      </c>
    </row>
    <row r="70" spans="1:7" s="74" customFormat="1" ht="24" customHeight="1" x14ac:dyDescent="0.2">
      <c r="A70" s="71" t="s">
        <v>21360</v>
      </c>
      <c r="B70" s="72"/>
      <c r="C70" s="259" t="s">
        <v>21732</v>
      </c>
      <c r="D70" s="260"/>
      <c r="E70" s="261"/>
      <c r="F70" s="73" t="s">
        <v>21734</v>
      </c>
      <c r="G70" s="75">
        <f>20*5</f>
        <v>100</v>
      </c>
    </row>
    <row r="71" spans="1:7" s="74" customFormat="1" ht="24" customHeight="1" x14ac:dyDescent="0.2">
      <c r="A71" s="71" t="s">
        <v>21361</v>
      </c>
      <c r="B71" s="72"/>
      <c r="C71" s="259" t="s">
        <v>21733</v>
      </c>
      <c r="D71" s="260"/>
      <c r="E71" s="261"/>
      <c r="F71" s="73" t="s">
        <v>21735</v>
      </c>
      <c r="G71" s="75">
        <v>2</v>
      </c>
    </row>
    <row r="72" spans="1:7" s="67" customFormat="1" ht="24" customHeight="1" x14ac:dyDescent="0.25">
      <c r="A72" s="265" t="s">
        <v>21362</v>
      </c>
      <c r="B72" s="266"/>
      <c r="C72" s="266"/>
      <c r="D72" s="266"/>
      <c r="E72" s="266"/>
      <c r="F72" s="266" t="str">
        <f>F71</f>
        <v>h/dia</v>
      </c>
      <c r="G72" s="66">
        <f>G70*G71</f>
        <v>200</v>
      </c>
    </row>
    <row r="73" spans="1:7" s="67" customFormat="1" ht="24" customHeight="1" x14ac:dyDescent="0.25">
      <c r="A73" s="68" t="str">
        <f>'Orçamento Geral'!B28</f>
        <v>G.4.2</v>
      </c>
      <c r="B73" s="69" t="s">
        <v>7776</v>
      </c>
      <c r="C73" s="256" t="str">
        <f>'Orçamento Geral'!F28</f>
        <v>ENCARREGADO - (OBRAS CIVIS)</v>
      </c>
      <c r="D73" s="257"/>
      <c r="E73" s="258"/>
      <c r="F73" s="45" t="str">
        <f>'Orçamento Geral'!G28</f>
        <v>H</v>
      </c>
      <c r="G73" s="70" t="s">
        <v>21731</v>
      </c>
    </row>
    <row r="74" spans="1:7" s="74" customFormat="1" ht="24" customHeight="1" x14ac:dyDescent="0.2">
      <c r="A74" s="71" t="s">
        <v>21360</v>
      </c>
      <c r="B74" s="72"/>
      <c r="C74" s="259" t="s">
        <v>21732</v>
      </c>
      <c r="D74" s="260"/>
      <c r="E74" s="261"/>
      <c r="F74" s="73" t="s">
        <v>21734</v>
      </c>
      <c r="G74" s="75">
        <f>20*5</f>
        <v>100</v>
      </c>
    </row>
    <row r="75" spans="1:7" s="74" customFormat="1" ht="24" customHeight="1" x14ac:dyDescent="0.2">
      <c r="A75" s="71" t="s">
        <v>21361</v>
      </c>
      <c r="B75" s="72"/>
      <c r="C75" s="259" t="s">
        <v>21733</v>
      </c>
      <c r="D75" s="260"/>
      <c r="E75" s="261"/>
      <c r="F75" s="73" t="s">
        <v>21735</v>
      </c>
      <c r="G75" s="75">
        <v>8</v>
      </c>
    </row>
    <row r="76" spans="1:7" s="67" customFormat="1" ht="24" customHeight="1" x14ac:dyDescent="0.25">
      <c r="A76" s="265" t="s">
        <v>21362</v>
      </c>
      <c r="B76" s="266"/>
      <c r="C76" s="266"/>
      <c r="D76" s="266"/>
      <c r="E76" s="266"/>
      <c r="F76" s="266" t="str">
        <f>F75</f>
        <v>h/dia</v>
      </c>
      <c r="G76" s="66">
        <f>G74*G75</f>
        <v>800</v>
      </c>
    </row>
    <row r="77" spans="1:7" s="67" customFormat="1" ht="24" customHeight="1" x14ac:dyDescent="0.25">
      <c r="A77" s="68" t="str">
        <f>'Orçamento Geral'!B29</f>
        <v>G.4.3</v>
      </c>
      <c r="B77" s="69"/>
      <c r="C77" s="256" t="str">
        <f>'Orçamento Geral'!F29</f>
        <v>VIGIA DE OBRAS - (NOTURNO E NO SÁBADO/DOMINGO DIURNO) - O.C.</v>
      </c>
      <c r="D77" s="257"/>
      <c r="E77" s="258"/>
      <c r="F77" s="45" t="str">
        <f>'Orçamento Geral'!G29</f>
        <v>H</v>
      </c>
      <c r="G77" s="70" t="s">
        <v>21731</v>
      </c>
    </row>
    <row r="78" spans="1:7" s="74" customFormat="1" ht="24" customHeight="1" x14ac:dyDescent="0.2">
      <c r="A78" s="71" t="s">
        <v>21360</v>
      </c>
      <c r="B78" s="72"/>
      <c r="C78" s="259" t="s">
        <v>21732</v>
      </c>
      <c r="D78" s="260"/>
      <c r="E78" s="261"/>
      <c r="F78" s="73" t="s">
        <v>21734</v>
      </c>
      <c r="G78" s="75">
        <v>30</v>
      </c>
    </row>
    <row r="79" spans="1:7" s="74" customFormat="1" ht="24" customHeight="1" x14ac:dyDescent="0.2">
      <c r="A79" s="71" t="s">
        <v>21361</v>
      </c>
      <c r="B79" s="72"/>
      <c r="C79" s="259" t="s">
        <v>21733</v>
      </c>
      <c r="D79" s="260"/>
      <c r="E79" s="261"/>
      <c r="F79" s="73" t="s">
        <v>21735</v>
      </c>
      <c r="G79" s="75">
        <v>8</v>
      </c>
    </row>
    <row r="80" spans="1:7" s="67" customFormat="1" ht="24" customHeight="1" x14ac:dyDescent="0.25">
      <c r="A80" s="265" t="s">
        <v>21362</v>
      </c>
      <c r="B80" s="266"/>
      <c r="C80" s="266"/>
      <c r="D80" s="266"/>
      <c r="E80" s="266"/>
      <c r="F80" s="266"/>
      <c r="G80" s="66">
        <f>G78*G79</f>
        <v>240</v>
      </c>
    </row>
    <row r="81" spans="1:7" s="41" customFormat="1" ht="24" customHeight="1" x14ac:dyDescent="0.2">
      <c r="A81" s="271" t="s">
        <v>21689</v>
      </c>
      <c r="B81" s="272"/>
      <c r="C81" s="272"/>
      <c r="D81" s="272"/>
      <c r="E81" s="272"/>
      <c r="F81" s="272"/>
      <c r="G81" s="272"/>
    </row>
    <row r="82" spans="1:7" s="41" customFormat="1" ht="24" customHeight="1" x14ac:dyDescent="0.2">
      <c r="A82" s="46">
        <f>'Orçamento por Casa'!A8</f>
        <v>1</v>
      </c>
      <c r="B82" s="38"/>
      <c r="C82" s="254" t="str">
        <f>'Orçamento por Casa'!E8</f>
        <v>SERVIÇOS PRELIMINARES</v>
      </c>
      <c r="D82" s="255"/>
      <c r="E82" s="255"/>
      <c r="F82" s="255"/>
      <c r="G82" s="255"/>
    </row>
    <row r="83" spans="1:7" s="67" customFormat="1" ht="39" customHeight="1" x14ac:dyDescent="0.25">
      <c r="A83" s="68" t="str">
        <f>'Orçamento por Casa'!A9</f>
        <v>1.1</v>
      </c>
      <c r="B83" s="69" t="s">
        <v>7776</v>
      </c>
      <c r="C83" s="256" t="str">
        <f>'Orçamento por Casa'!E9</f>
        <v>LOCAÇÃO DA OBRA, EXECUÇÃO DE GABARITO SEM REAPROVEITAMENTO, INCLUSO PINTURA (FACE INTERNA DO RIPÃO 15CM) E PIQUETE COM TESTEMUNHA</v>
      </c>
      <c r="D83" s="257"/>
      <c r="E83" s="258"/>
      <c r="F83" s="45" t="str">
        <f>'Orçamento por Casa'!F9</f>
        <v>m2</v>
      </c>
      <c r="G83" s="70" t="s">
        <v>21637</v>
      </c>
    </row>
    <row r="84" spans="1:7" s="74" customFormat="1" ht="24" customHeight="1" x14ac:dyDescent="0.2">
      <c r="A84" s="71"/>
      <c r="B84" s="72"/>
      <c r="C84" s="259" t="s">
        <v>21377</v>
      </c>
      <c r="D84" s="260"/>
      <c r="E84" s="261"/>
      <c r="F84" s="73" t="s">
        <v>213</v>
      </c>
      <c r="G84" s="75">
        <v>52.994999999999997</v>
      </c>
    </row>
    <row r="85" spans="1:7" s="67" customFormat="1" ht="24" customHeight="1" x14ac:dyDescent="0.25">
      <c r="A85" s="265" t="s">
        <v>196</v>
      </c>
      <c r="B85" s="266"/>
      <c r="C85" s="266"/>
      <c r="D85" s="266"/>
      <c r="E85" s="266"/>
      <c r="F85" s="266"/>
      <c r="G85" s="66">
        <f>SUM(G84)</f>
        <v>52.994999999999997</v>
      </c>
    </row>
    <row r="86" spans="1:7" s="41" customFormat="1" ht="24" customHeight="1" x14ac:dyDescent="0.2">
      <c r="A86" s="46">
        <f>'Orçamento por Casa'!A10</f>
        <v>2</v>
      </c>
      <c r="B86" s="38"/>
      <c r="C86" s="254" t="str">
        <f>'Orçamento por Casa'!E10</f>
        <v>TRANSPORTES</v>
      </c>
      <c r="D86" s="255"/>
      <c r="E86" s="255"/>
      <c r="F86" s="255"/>
      <c r="G86" s="255"/>
    </row>
    <row r="87" spans="1:7" s="67" customFormat="1" ht="24" customHeight="1" x14ac:dyDescent="0.25">
      <c r="A87" s="68" t="str">
        <f>'Orçamento por Casa'!A11</f>
        <v>2.1</v>
      </c>
      <c r="B87" s="69" t="s">
        <v>7776</v>
      </c>
      <c r="C87" s="256" t="str">
        <f>'Orçamento por Casa'!E11</f>
        <v>TRANSPORTE DE ENTULHO EM CAÇAMBA ESTACIONÁRIA INCLUSO A CARGA MANUAL</v>
      </c>
      <c r="D87" s="257"/>
      <c r="E87" s="258"/>
      <c r="F87" s="45" t="str">
        <f>'Orçamento por Casa'!F11</f>
        <v>m3</v>
      </c>
      <c r="G87" s="70" t="s">
        <v>21403</v>
      </c>
    </row>
    <row r="88" spans="1:7" s="74" customFormat="1" ht="24" customHeight="1" x14ac:dyDescent="0.2">
      <c r="A88" s="71"/>
      <c r="B88" s="72"/>
      <c r="C88" s="259" t="s">
        <v>21377</v>
      </c>
      <c r="D88" s="260"/>
      <c r="E88" s="261"/>
      <c r="F88" s="73" t="s">
        <v>213</v>
      </c>
      <c r="G88" s="75">
        <f>G85</f>
        <v>52.994999999999997</v>
      </c>
    </row>
    <row r="89" spans="1:7" s="74" customFormat="1" ht="24" customHeight="1" x14ac:dyDescent="0.2">
      <c r="A89" s="71"/>
      <c r="B89" s="72"/>
      <c r="C89" s="262" t="s">
        <v>21688</v>
      </c>
      <c r="D89" s="263"/>
      <c r="E89" s="264"/>
      <c r="F89" s="73" t="s">
        <v>33</v>
      </c>
      <c r="G89" s="75">
        <v>7</v>
      </c>
    </row>
    <row r="90" spans="1:7" s="67" customFormat="1" ht="24" customHeight="1" x14ac:dyDescent="0.25">
      <c r="A90" s="265" t="s">
        <v>196</v>
      </c>
      <c r="B90" s="266"/>
      <c r="C90" s="266"/>
      <c r="D90" s="266"/>
      <c r="E90" s="266"/>
      <c r="F90" s="266"/>
      <c r="G90" s="66">
        <f>G88*0.07</f>
        <v>3.7096500000000003</v>
      </c>
    </row>
    <row r="91" spans="1:7" s="41" customFormat="1" ht="24" customHeight="1" x14ac:dyDescent="0.2">
      <c r="A91" s="46">
        <f>'Orçamento por Casa'!A12</f>
        <v>3</v>
      </c>
      <c r="B91" s="38"/>
      <c r="C91" s="254" t="str">
        <f>'Orçamento por Casa'!E12</f>
        <v>SERVIÇO EM TERRA</v>
      </c>
      <c r="D91" s="255"/>
      <c r="E91" s="255"/>
      <c r="F91" s="255"/>
      <c r="G91" s="255"/>
    </row>
    <row r="92" spans="1:7" s="67" customFormat="1" ht="24" customHeight="1" x14ac:dyDescent="0.25">
      <c r="A92" s="68" t="str">
        <f>'Orçamento por Casa'!A13</f>
        <v>3.1</v>
      </c>
      <c r="B92" s="69" t="s">
        <v>7776</v>
      </c>
      <c r="C92" s="256" t="str">
        <f>'Orçamento por Casa'!E13</f>
        <v>ESCAVACAO MANUAL DE VALAS &lt; 1 MTS. (OBRAS CIVIS)</v>
      </c>
      <c r="D92" s="257"/>
      <c r="E92" s="258"/>
      <c r="F92" s="45" t="str">
        <f>'Orçamento por Casa'!F13</f>
        <v>m3</v>
      </c>
      <c r="G92" s="70" t="s">
        <v>21403</v>
      </c>
    </row>
    <row r="93" spans="1:7" s="74" customFormat="1" ht="24" customHeight="1" x14ac:dyDescent="0.2">
      <c r="A93" s="71" t="s">
        <v>21360</v>
      </c>
      <c r="B93" s="72"/>
      <c r="C93" s="259" t="s">
        <v>21691</v>
      </c>
      <c r="D93" s="260"/>
      <c r="E93" s="261"/>
      <c r="F93" s="73" t="s">
        <v>244</v>
      </c>
      <c r="G93" s="75">
        <v>36.799999999999997</v>
      </c>
    </row>
    <row r="94" spans="1:7" s="74" customFormat="1" ht="24" customHeight="1" x14ac:dyDescent="0.2">
      <c r="A94" s="71" t="s">
        <v>21361</v>
      </c>
      <c r="B94" s="72"/>
      <c r="C94" s="259" t="s">
        <v>21692</v>
      </c>
      <c r="D94" s="260"/>
      <c r="E94" s="261"/>
      <c r="F94" s="73" t="s">
        <v>244</v>
      </c>
      <c r="G94" s="75">
        <f>0.12+0.15+0.15</f>
        <v>0.42000000000000004</v>
      </c>
    </row>
    <row r="95" spans="1:7" s="74" customFormat="1" ht="24" customHeight="1" x14ac:dyDescent="0.2">
      <c r="A95" s="71" t="s">
        <v>21690</v>
      </c>
      <c r="B95" s="72"/>
      <c r="C95" s="259" t="s">
        <v>21693</v>
      </c>
      <c r="D95" s="260"/>
      <c r="E95" s="261"/>
      <c r="F95" s="73" t="s">
        <v>244</v>
      </c>
      <c r="G95" s="75">
        <v>0.25</v>
      </c>
    </row>
    <row r="96" spans="1:7" s="67" customFormat="1" ht="24" customHeight="1" x14ac:dyDescent="0.25">
      <c r="A96" s="265" t="s">
        <v>21694</v>
      </c>
      <c r="B96" s="266"/>
      <c r="C96" s="266"/>
      <c r="D96" s="266"/>
      <c r="E96" s="266"/>
      <c r="F96" s="266" t="str">
        <f>F93</f>
        <v>m</v>
      </c>
      <c r="G96" s="66">
        <f>G93*G94*G95</f>
        <v>3.8639999999999999</v>
      </c>
    </row>
    <row r="97" spans="1:7" s="67" customFormat="1" ht="24" customHeight="1" x14ac:dyDescent="0.25">
      <c r="A97" s="68" t="str">
        <f>'Orçamento por Casa'!A14</f>
        <v>3.2</v>
      </c>
      <c r="B97" s="69" t="s">
        <v>7776</v>
      </c>
      <c r="C97" s="256" t="str">
        <f>'Orçamento por Casa'!E14</f>
        <v>REATERRO COM APILOAMENTO MECÂNICO</v>
      </c>
      <c r="D97" s="257"/>
      <c r="E97" s="258"/>
      <c r="F97" s="45" t="str">
        <f>'Orçamento por Casa'!F14</f>
        <v>m3</v>
      </c>
      <c r="G97" s="70" t="s">
        <v>21403</v>
      </c>
    </row>
    <row r="98" spans="1:7" s="74" customFormat="1" ht="24" customHeight="1" x14ac:dyDescent="0.2">
      <c r="A98" s="71" t="s">
        <v>21360</v>
      </c>
      <c r="B98" s="72"/>
      <c r="C98" s="259" t="s">
        <v>21695</v>
      </c>
      <c r="D98" s="260"/>
      <c r="E98" s="261"/>
      <c r="F98" s="73" t="s">
        <v>326</v>
      </c>
      <c r="G98" s="75">
        <f>G96</f>
        <v>3.8639999999999999</v>
      </c>
    </row>
    <row r="99" spans="1:7" s="74" customFormat="1" ht="24" customHeight="1" x14ac:dyDescent="0.2">
      <c r="A99" s="71" t="s">
        <v>21361</v>
      </c>
      <c r="B99" s="72"/>
      <c r="C99" s="259" t="s">
        <v>21697</v>
      </c>
      <c r="D99" s="260"/>
      <c r="E99" s="261"/>
      <c r="F99" s="73" t="s">
        <v>326</v>
      </c>
      <c r="G99" s="75">
        <f>G93*0.12*0.25</f>
        <v>1.1039999999999999</v>
      </c>
    </row>
    <row r="100" spans="1:7" s="67" customFormat="1" ht="24" customHeight="1" x14ac:dyDescent="0.25">
      <c r="A100" s="265" t="s">
        <v>21696</v>
      </c>
      <c r="B100" s="266"/>
      <c r="C100" s="266"/>
      <c r="D100" s="266"/>
      <c r="E100" s="266"/>
      <c r="F100" s="266" t="e">
        <f>#REF!</f>
        <v>#REF!</v>
      </c>
      <c r="G100" s="66">
        <f>G98-G99</f>
        <v>2.76</v>
      </c>
    </row>
    <row r="101" spans="1:7" s="67" customFormat="1" ht="24" customHeight="1" x14ac:dyDescent="0.25">
      <c r="A101" s="68" t="str">
        <f>'Orçamento por Casa'!A15</f>
        <v>3.3</v>
      </c>
      <c r="B101" s="69" t="s">
        <v>7776</v>
      </c>
      <c r="C101" s="256" t="str">
        <f>'Orçamento por Casa'!E15</f>
        <v>FORNECIMENTO DE SOLO PARA ATERRO - EXCLUSO TRANSPORTE PARA OBRA</v>
      </c>
      <c r="D101" s="257"/>
      <c r="E101" s="258"/>
      <c r="F101" s="45" t="str">
        <f>'Orçamento por Casa'!F15</f>
        <v>m3</v>
      </c>
      <c r="G101" s="70" t="s">
        <v>21403</v>
      </c>
    </row>
    <row r="102" spans="1:7" s="74" customFormat="1" ht="24" customHeight="1" x14ac:dyDescent="0.2">
      <c r="A102" s="71" t="s">
        <v>21360</v>
      </c>
      <c r="B102" s="72"/>
      <c r="C102" s="259" t="s">
        <v>21698</v>
      </c>
      <c r="D102" s="260"/>
      <c r="E102" s="261"/>
      <c r="F102" s="73" t="s">
        <v>213</v>
      </c>
      <c r="G102" s="75">
        <v>42.338000000000001</v>
      </c>
    </row>
    <row r="103" spans="1:7" s="74" customFormat="1" ht="24" customHeight="1" x14ac:dyDescent="0.2">
      <c r="A103" s="71" t="s">
        <v>21361</v>
      </c>
      <c r="B103" s="72"/>
      <c r="C103" s="259" t="s">
        <v>21699</v>
      </c>
      <c r="D103" s="260"/>
      <c r="E103" s="261"/>
      <c r="F103" s="73" t="s">
        <v>244</v>
      </c>
      <c r="G103" s="75">
        <v>0.3</v>
      </c>
    </row>
    <row r="104" spans="1:7" s="67" customFormat="1" ht="24" customHeight="1" x14ac:dyDescent="0.25">
      <c r="A104" s="265" t="s">
        <v>21362</v>
      </c>
      <c r="B104" s="266"/>
      <c r="C104" s="266"/>
      <c r="D104" s="266"/>
      <c r="E104" s="266"/>
      <c r="F104" s="266" t="str">
        <f>F102</f>
        <v>m2</v>
      </c>
      <c r="G104" s="66">
        <f>G102*G103</f>
        <v>12.7014</v>
      </c>
    </row>
    <row r="105" spans="1:7" s="67" customFormat="1" ht="24" customHeight="1" x14ac:dyDescent="0.25">
      <c r="A105" s="68" t="str">
        <f>'Orçamento por Casa'!A16</f>
        <v>3.4</v>
      </c>
      <c r="B105" s="69" t="s">
        <v>7776</v>
      </c>
      <c r="C105" s="256" t="str">
        <f>'Orçamento por Casa'!E16</f>
        <v>TRANSPORTE DE MATERIAL ESCAVADO M3.KM</v>
      </c>
      <c r="D105" s="257"/>
      <c r="E105" s="258"/>
      <c r="F105" s="45" t="str">
        <f>'Orçamento por Casa'!F16</f>
        <v>m3km</v>
      </c>
      <c r="G105" s="70" t="s">
        <v>21638</v>
      </c>
    </row>
    <row r="106" spans="1:7" s="74" customFormat="1" ht="24" customHeight="1" x14ac:dyDescent="0.2">
      <c r="A106" s="71" t="s">
        <v>21360</v>
      </c>
      <c r="B106" s="72"/>
      <c r="C106" s="259" t="s">
        <v>21700</v>
      </c>
      <c r="D106" s="260"/>
      <c r="E106" s="261"/>
      <c r="F106" s="73" t="s">
        <v>326</v>
      </c>
      <c r="G106" s="75">
        <f>G104</f>
        <v>12.7014</v>
      </c>
    </row>
    <row r="107" spans="1:7" s="74" customFormat="1" ht="24" customHeight="1" x14ac:dyDescent="0.2">
      <c r="A107" s="71" t="s">
        <v>21361</v>
      </c>
      <c r="B107" s="72"/>
      <c r="C107" s="259" t="s">
        <v>21701</v>
      </c>
      <c r="D107" s="260"/>
      <c r="E107" s="261"/>
      <c r="F107" s="73" t="s">
        <v>716</v>
      </c>
      <c r="G107" s="75">
        <v>15</v>
      </c>
    </row>
    <row r="108" spans="1:7" s="67" customFormat="1" ht="24" customHeight="1" x14ac:dyDescent="0.25">
      <c r="A108" s="265" t="s">
        <v>21362</v>
      </c>
      <c r="B108" s="266"/>
      <c r="C108" s="266"/>
      <c r="D108" s="266"/>
      <c r="E108" s="266"/>
      <c r="F108" s="266" t="str">
        <f>F106</f>
        <v>m3</v>
      </c>
      <c r="G108" s="66">
        <f>G106*G107</f>
        <v>190.52099999999999</v>
      </c>
    </row>
    <row r="109" spans="1:7" s="67" customFormat="1" ht="24" customHeight="1" x14ac:dyDescent="0.25">
      <c r="A109" s="68" t="str">
        <f>'Orçamento por Casa'!A17</f>
        <v>3.5</v>
      </c>
      <c r="B109" s="69" t="s">
        <v>7776</v>
      </c>
      <c r="C109" s="256" t="str">
        <f>'Orçamento por Casa'!E17</f>
        <v>ATERRO INTERNO SEM APILOAMENTO COM TRANSPORTE EM CARRINHO MÃO</v>
      </c>
      <c r="D109" s="257"/>
      <c r="E109" s="258"/>
      <c r="F109" s="45" t="str">
        <f>'Orçamento por Casa'!F17</f>
        <v>m3</v>
      </c>
      <c r="G109" s="70" t="s">
        <v>21403</v>
      </c>
    </row>
    <row r="110" spans="1:7" s="74" customFormat="1" ht="24" customHeight="1" x14ac:dyDescent="0.2">
      <c r="A110" s="71"/>
      <c r="B110" s="72"/>
      <c r="C110" s="259" t="s">
        <v>21702</v>
      </c>
      <c r="D110" s="260"/>
      <c r="E110" s="261"/>
      <c r="F110" s="73" t="s">
        <v>326</v>
      </c>
      <c r="G110" s="75">
        <f>G104</f>
        <v>12.7014</v>
      </c>
    </row>
    <row r="111" spans="1:7" s="67" customFormat="1" ht="24" customHeight="1" x14ac:dyDescent="0.25">
      <c r="A111" s="265" t="s">
        <v>196</v>
      </c>
      <c r="B111" s="266"/>
      <c r="C111" s="266"/>
      <c r="D111" s="266"/>
      <c r="E111" s="266"/>
      <c r="F111" s="266" t="str">
        <f>F110</f>
        <v>m3</v>
      </c>
      <c r="G111" s="66">
        <f>G110</f>
        <v>12.7014</v>
      </c>
    </row>
    <row r="112" spans="1:7" s="67" customFormat="1" ht="24" customHeight="1" x14ac:dyDescent="0.25">
      <c r="A112" s="68" t="str">
        <f>'Orçamento por Casa'!A18</f>
        <v>3.6</v>
      </c>
      <c r="B112" s="69" t="s">
        <v>7776</v>
      </c>
      <c r="C112" s="256" t="str">
        <f>'Orçamento por Casa'!E18</f>
        <v>APILOAMENTO MECÂNICO</v>
      </c>
      <c r="D112" s="257"/>
      <c r="E112" s="258"/>
      <c r="F112" s="45" t="str">
        <f>'Orçamento por Casa'!F18</f>
        <v>m2</v>
      </c>
      <c r="G112" s="70" t="s">
        <v>21358</v>
      </c>
    </row>
    <row r="113" spans="1:7" s="74" customFormat="1" ht="24" customHeight="1" x14ac:dyDescent="0.2">
      <c r="A113" s="71"/>
      <c r="B113" s="72"/>
      <c r="C113" s="259" t="s">
        <v>21703</v>
      </c>
      <c r="D113" s="260"/>
      <c r="E113" s="261"/>
      <c r="F113" s="73" t="s">
        <v>213</v>
      </c>
      <c r="G113" s="75">
        <v>42.338000000000001</v>
      </c>
    </row>
    <row r="114" spans="1:7" s="67" customFormat="1" ht="24" customHeight="1" x14ac:dyDescent="0.25">
      <c r="A114" s="265" t="s">
        <v>196</v>
      </c>
      <c r="B114" s="266"/>
      <c r="C114" s="266"/>
      <c r="D114" s="266"/>
      <c r="E114" s="266"/>
      <c r="F114" s="266" t="str">
        <f>F113</f>
        <v>m2</v>
      </c>
      <c r="G114" s="66">
        <f>G113</f>
        <v>42.338000000000001</v>
      </c>
    </row>
    <row r="115" spans="1:7" s="41" customFormat="1" ht="24" customHeight="1" x14ac:dyDescent="0.2">
      <c r="A115" s="46">
        <f>'Orçamento por Casa'!A19</f>
        <v>4</v>
      </c>
      <c r="B115" s="38"/>
      <c r="C115" s="254" t="str">
        <f>'Orçamento por Casa'!E19</f>
        <v>FUNDAÇÃO E ESTRUTURA</v>
      </c>
      <c r="D115" s="255"/>
      <c r="E115" s="255"/>
      <c r="F115" s="255"/>
      <c r="G115" s="255"/>
    </row>
    <row r="116" spans="1:7" s="41" customFormat="1" ht="24" customHeight="1" x14ac:dyDescent="0.2">
      <c r="A116" s="46" t="str">
        <f>'Orçamento por Casa'!A20</f>
        <v>4.1</v>
      </c>
      <c r="B116" s="38"/>
      <c r="C116" s="254" t="str">
        <f>'Orçamento por Casa'!E20</f>
        <v>FUNDAÇÕES E SONDAGENS</v>
      </c>
      <c r="D116" s="255"/>
      <c r="E116" s="255"/>
      <c r="F116" s="255"/>
      <c r="G116" s="255"/>
    </row>
    <row r="117" spans="1:7" s="67" customFormat="1" ht="24" customHeight="1" x14ac:dyDescent="0.25">
      <c r="A117" s="68" t="str">
        <f>'Orçamento por Casa'!A21</f>
        <v>4.1.1</v>
      </c>
      <c r="B117" s="69" t="s">
        <v>7776</v>
      </c>
      <c r="C117" s="256" t="str">
        <f>'Orçamento por Casa'!E21</f>
        <v>ESTACA A TRADO DIAM.25 CM SEM FERRO</v>
      </c>
      <c r="D117" s="257"/>
      <c r="E117" s="258"/>
      <c r="F117" s="45" t="str">
        <f>'Orçamento por Casa'!F21</f>
        <v>m</v>
      </c>
      <c r="G117" s="70" t="s">
        <v>21709</v>
      </c>
    </row>
    <row r="118" spans="1:7" s="74" customFormat="1" ht="24" customHeight="1" x14ac:dyDescent="0.2">
      <c r="A118" s="71" t="s">
        <v>21360</v>
      </c>
      <c r="B118" s="72"/>
      <c r="C118" s="259" t="s">
        <v>21704</v>
      </c>
      <c r="D118" s="260"/>
      <c r="E118" s="261"/>
      <c r="F118" s="73" t="s">
        <v>21401</v>
      </c>
      <c r="G118" s="75">
        <v>9</v>
      </c>
    </row>
    <row r="119" spans="1:7" s="74" customFormat="1" ht="24" customHeight="1" x14ac:dyDescent="0.2">
      <c r="A119" s="71" t="s">
        <v>21361</v>
      </c>
      <c r="B119" s="72"/>
      <c r="C119" s="262" t="s">
        <v>21705</v>
      </c>
      <c r="D119" s="263"/>
      <c r="E119" s="264"/>
      <c r="F119" s="73" t="s">
        <v>244</v>
      </c>
      <c r="G119" s="75">
        <v>3</v>
      </c>
    </row>
    <row r="120" spans="1:7" s="67" customFormat="1" ht="24" customHeight="1" x14ac:dyDescent="0.25">
      <c r="A120" s="265" t="s">
        <v>21362</v>
      </c>
      <c r="B120" s="266"/>
      <c r="C120" s="266"/>
      <c r="D120" s="266"/>
      <c r="E120" s="266"/>
      <c r="F120" s="266"/>
      <c r="G120" s="66">
        <f>G118*G119</f>
        <v>27</v>
      </c>
    </row>
    <row r="121" spans="1:7" s="67" customFormat="1" ht="24" customHeight="1" x14ac:dyDescent="0.25">
      <c r="A121" s="68" t="str">
        <f>'Orçamento por Casa'!A22</f>
        <v>4.1.2</v>
      </c>
      <c r="B121" s="69" t="s">
        <v>7776</v>
      </c>
      <c r="C121" s="256" t="str">
        <f>'Orçamento por Casa'!E22</f>
        <v>LASTRO DE BRITA (OBRAS CIVIS)</v>
      </c>
      <c r="D121" s="257"/>
      <c r="E121" s="258"/>
      <c r="F121" s="45" t="str">
        <f>'Orçamento por Casa'!F22</f>
        <v>m3</v>
      </c>
      <c r="G121" s="70" t="s">
        <v>21403</v>
      </c>
    </row>
    <row r="122" spans="1:7" s="74" customFormat="1" ht="24" customHeight="1" x14ac:dyDescent="0.2">
      <c r="A122" s="71" t="s">
        <v>21360</v>
      </c>
      <c r="B122" s="72"/>
      <c r="C122" s="259" t="s">
        <v>21969</v>
      </c>
      <c r="D122" s="260"/>
      <c r="E122" s="261"/>
      <c r="F122" s="73" t="s">
        <v>213</v>
      </c>
      <c r="G122" s="75">
        <f>36.8*0.42</f>
        <v>15.455999999999998</v>
      </c>
    </row>
    <row r="123" spans="1:7" s="74" customFormat="1" ht="24" customHeight="1" x14ac:dyDescent="0.2">
      <c r="A123" s="71"/>
      <c r="B123" s="72"/>
      <c r="C123" s="259" t="s">
        <v>21970</v>
      </c>
      <c r="D123" s="260"/>
      <c r="E123" s="261"/>
      <c r="F123" s="73" t="s">
        <v>213</v>
      </c>
      <c r="G123" s="75">
        <f>(0.6*0.6)*9</f>
        <v>3.2399999999999998</v>
      </c>
    </row>
    <row r="124" spans="1:7" s="74" customFormat="1" ht="24" customHeight="1" x14ac:dyDescent="0.2">
      <c r="A124" s="71" t="s">
        <v>21361</v>
      </c>
      <c r="B124" s="72"/>
      <c r="C124" s="262" t="s">
        <v>21699</v>
      </c>
      <c r="D124" s="263"/>
      <c r="E124" s="264"/>
      <c r="F124" s="73" t="s">
        <v>244</v>
      </c>
      <c r="G124" s="75">
        <v>0.03</v>
      </c>
    </row>
    <row r="125" spans="1:7" s="67" customFormat="1" ht="24" customHeight="1" x14ac:dyDescent="0.25">
      <c r="A125" s="265" t="s">
        <v>21694</v>
      </c>
      <c r="B125" s="266"/>
      <c r="C125" s="266"/>
      <c r="D125" s="266"/>
      <c r="E125" s="266"/>
      <c r="F125" s="266"/>
      <c r="G125" s="66">
        <f>G122*G123*G124</f>
        <v>1.5023231999999995</v>
      </c>
    </row>
    <row r="126" spans="1:7" s="67" customFormat="1" ht="24" customHeight="1" x14ac:dyDescent="0.25">
      <c r="A126" s="68" t="str">
        <f>'Orçamento por Casa'!A23</f>
        <v>4.1.3</v>
      </c>
      <c r="B126" s="69" t="s">
        <v>7776</v>
      </c>
      <c r="C126" s="256" t="str">
        <f>'Orçamento por Casa'!E23</f>
        <v>FORMA TABUA PINHO PARA FUNDACOES U=3V - (OBRAS CIVIS)</v>
      </c>
      <c r="D126" s="257"/>
      <c r="E126" s="258"/>
      <c r="F126" s="45" t="str">
        <f>'Orçamento por Casa'!F23</f>
        <v>m2</v>
      </c>
      <c r="G126" s="70" t="s">
        <v>21358</v>
      </c>
    </row>
    <row r="127" spans="1:7" s="74" customFormat="1" ht="24" customHeight="1" x14ac:dyDescent="0.2">
      <c r="A127" s="71" t="s">
        <v>21360</v>
      </c>
      <c r="B127" s="72"/>
      <c r="C127" s="259" t="s">
        <v>21706</v>
      </c>
      <c r="D127" s="260"/>
      <c r="E127" s="261"/>
      <c r="F127" s="73" t="s">
        <v>244</v>
      </c>
      <c r="G127" s="75">
        <v>87.5</v>
      </c>
    </row>
    <row r="128" spans="1:7" s="74" customFormat="1" ht="24" customHeight="1" x14ac:dyDescent="0.2">
      <c r="A128" s="71" t="s">
        <v>21361</v>
      </c>
      <c r="B128" s="72"/>
      <c r="C128" s="262" t="s">
        <v>21363</v>
      </c>
      <c r="D128" s="263"/>
      <c r="E128" s="264"/>
      <c r="F128" s="73" t="s">
        <v>244</v>
      </c>
      <c r="G128" s="75">
        <v>0.3</v>
      </c>
    </row>
    <row r="129" spans="1:8" s="67" customFormat="1" ht="24" customHeight="1" x14ac:dyDescent="0.25">
      <c r="A129" s="265" t="s">
        <v>21362</v>
      </c>
      <c r="B129" s="266"/>
      <c r="C129" s="266"/>
      <c r="D129" s="266"/>
      <c r="E129" s="266"/>
      <c r="F129" s="266"/>
      <c r="G129" s="66">
        <f>G127*G128</f>
        <v>26.25</v>
      </c>
    </row>
    <row r="130" spans="1:8" s="67" customFormat="1" ht="24" customHeight="1" x14ac:dyDescent="0.25">
      <c r="A130" s="68" t="str">
        <f>'Orçamento por Casa'!A24</f>
        <v>4.1.4</v>
      </c>
      <c r="B130" s="69" t="s">
        <v>7776</v>
      </c>
      <c r="C130" s="256" t="str">
        <f>'Orçamento por Casa'!E24</f>
        <v>PREPARO COM BETONEIRA E TRANSPORTE MANUAL DE CONCRETO FCK=20 MPA - (O.C.)</v>
      </c>
      <c r="D130" s="257"/>
      <c r="E130" s="258"/>
      <c r="F130" s="45" t="str">
        <f>'Orçamento por Casa'!F24</f>
        <v>m3</v>
      </c>
      <c r="G130" s="70" t="s">
        <v>21403</v>
      </c>
    </row>
    <row r="131" spans="1:8" s="74" customFormat="1" ht="24" customHeight="1" x14ac:dyDescent="0.2">
      <c r="A131" s="71"/>
      <c r="B131" s="72"/>
      <c r="C131" s="259" t="s">
        <v>21975</v>
      </c>
      <c r="D131" s="260"/>
      <c r="E131" s="261"/>
      <c r="F131" s="73" t="s">
        <v>326</v>
      </c>
      <c r="G131" s="75">
        <f>(0.6*0.6*0.6)*9</f>
        <v>1.944</v>
      </c>
    </row>
    <row r="132" spans="1:8" s="74" customFormat="1" ht="24" customHeight="1" x14ac:dyDescent="0.2">
      <c r="A132" s="71"/>
      <c r="B132" s="72"/>
      <c r="C132" s="262" t="s">
        <v>21973</v>
      </c>
      <c r="D132" s="263"/>
      <c r="E132" s="264"/>
      <c r="F132" s="73" t="s">
        <v>326</v>
      </c>
      <c r="G132" s="75">
        <v>1.9</v>
      </c>
      <c r="H132" s="74">
        <v>1.8374999999999999</v>
      </c>
    </row>
    <row r="133" spans="1:8" s="67" customFormat="1" ht="24" customHeight="1" x14ac:dyDescent="0.25">
      <c r="A133" s="265" t="s">
        <v>21357</v>
      </c>
      <c r="B133" s="266"/>
      <c r="C133" s="266"/>
      <c r="D133" s="266"/>
      <c r="E133" s="266"/>
      <c r="F133" s="266"/>
      <c r="G133" s="66">
        <f>SUM(G131:G132)</f>
        <v>3.8439999999999999</v>
      </c>
    </row>
    <row r="134" spans="1:8" s="67" customFormat="1" ht="24" customHeight="1" x14ac:dyDescent="0.25">
      <c r="A134" s="68" t="str">
        <f>'Orçamento por Casa'!A25</f>
        <v>4.1.5</v>
      </c>
      <c r="B134" s="69" t="s">
        <v>7776</v>
      </c>
      <c r="C134" s="256" t="str">
        <f>'Orçamento por Casa'!E25</f>
        <v>LANÇAMENTO/APLICAÇÃO/ADENSAMENTO DE CONCRETO EM FUNDAÇÃO- (O.C.)</v>
      </c>
      <c r="D134" s="257"/>
      <c r="E134" s="258"/>
      <c r="F134" s="45" t="str">
        <f>'Orçamento por Casa'!F25</f>
        <v>m3</v>
      </c>
      <c r="G134" s="70" t="s">
        <v>21403</v>
      </c>
    </row>
    <row r="135" spans="1:8" s="74" customFormat="1" ht="24" customHeight="1" x14ac:dyDescent="0.2">
      <c r="A135" s="71"/>
      <c r="B135" s="72"/>
      <c r="C135" s="259" t="s">
        <v>21972</v>
      </c>
      <c r="D135" s="260"/>
      <c r="E135" s="261"/>
      <c r="F135" s="73" t="s">
        <v>326</v>
      </c>
      <c r="G135" s="75">
        <f>G133</f>
        <v>3.8439999999999999</v>
      </c>
    </row>
    <row r="136" spans="1:8" s="67" customFormat="1" ht="24" customHeight="1" x14ac:dyDescent="0.25">
      <c r="A136" s="265" t="s">
        <v>21971</v>
      </c>
      <c r="B136" s="266"/>
      <c r="C136" s="266"/>
      <c r="D136" s="266"/>
      <c r="E136" s="266"/>
      <c r="F136" s="266"/>
      <c r="G136" s="66">
        <f>G135</f>
        <v>3.8439999999999999</v>
      </c>
    </row>
    <row r="137" spans="1:8" s="67" customFormat="1" ht="24" customHeight="1" x14ac:dyDescent="0.25">
      <c r="A137" s="68" t="str">
        <f>'Orçamento por Casa'!A26</f>
        <v>4.1.6</v>
      </c>
      <c r="B137" s="69" t="s">
        <v>7776</v>
      </c>
      <c r="C137" s="256" t="str">
        <f>'Orçamento por Casa'!E26</f>
        <v>ACO CA-60 - 5,0 MM - (OBRAS CIVIS)</v>
      </c>
      <c r="D137" s="257"/>
      <c r="E137" s="258"/>
      <c r="F137" s="45" t="str">
        <f>'Orçamento por Casa'!F26</f>
        <v>Kg</v>
      </c>
      <c r="G137" s="70" t="s">
        <v>21710</v>
      </c>
    </row>
    <row r="138" spans="1:8" s="74" customFormat="1" ht="24" customHeight="1" x14ac:dyDescent="0.2">
      <c r="A138" s="71" t="s">
        <v>21360</v>
      </c>
      <c r="B138" s="72"/>
      <c r="C138" s="259" t="s">
        <v>21974</v>
      </c>
      <c r="D138" s="260"/>
      <c r="E138" s="261"/>
      <c r="F138" s="73" t="s">
        <v>244</v>
      </c>
      <c r="G138" s="75">
        <f>5.6*9</f>
        <v>50.4</v>
      </c>
    </row>
    <row r="139" spans="1:8" s="74" customFormat="1" ht="24" customHeight="1" x14ac:dyDescent="0.2">
      <c r="A139" s="71"/>
      <c r="B139" s="72"/>
      <c r="C139" s="259" t="s">
        <v>21975</v>
      </c>
      <c r="D139" s="260"/>
      <c r="E139" s="261"/>
      <c r="F139" s="73" t="s">
        <v>244</v>
      </c>
      <c r="G139" s="75">
        <f>19.2*9</f>
        <v>172.79999999999998</v>
      </c>
    </row>
    <row r="140" spans="1:8" s="74" customFormat="1" ht="24" customHeight="1" x14ac:dyDescent="0.2">
      <c r="A140" s="71"/>
      <c r="B140" s="72"/>
      <c r="C140" s="259" t="s">
        <v>21973</v>
      </c>
      <c r="D140" s="260"/>
      <c r="E140" s="261"/>
      <c r="F140" s="73" t="s">
        <v>244</v>
      </c>
      <c r="G140" s="75">
        <v>241.33</v>
      </c>
    </row>
    <row r="141" spans="1:8" s="74" customFormat="1" ht="24" customHeight="1" x14ac:dyDescent="0.2">
      <c r="A141" s="71" t="s">
        <v>21361</v>
      </c>
      <c r="B141" s="72"/>
      <c r="C141" s="262" t="s">
        <v>21707</v>
      </c>
      <c r="D141" s="263"/>
      <c r="E141" s="264"/>
      <c r="F141" s="73" t="s">
        <v>21708</v>
      </c>
      <c r="G141" s="101">
        <v>0.154</v>
      </c>
    </row>
    <row r="142" spans="1:8" s="67" customFormat="1" ht="24" customHeight="1" x14ac:dyDescent="0.25">
      <c r="A142" s="265" t="s">
        <v>21362</v>
      </c>
      <c r="B142" s="266"/>
      <c r="C142" s="266"/>
      <c r="D142" s="266"/>
      <c r="E142" s="266"/>
      <c r="F142" s="266"/>
      <c r="G142" s="66">
        <f>SUM(G138:G140)*G141</f>
        <v>71.53761999999999</v>
      </c>
    </row>
    <row r="143" spans="1:8" s="67" customFormat="1" ht="24" customHeight="1" x14ac:dyDescent="0.25">
      <c r="A143" s="68" t="str">
        <f>'Orçamento por Casa'!A27</f>
        <v>4.1.7</v>
      </c>
      <c r="B143" s="69" t="s">
        <v>7776</v>
      </c>
      <c r="C143" s="256" t="str">
        <f>'Orçamento por Casa'!E27</f>
        <v>ACO CA-50A - 10,0 MM (3/8") - (OBRAS CIVIS)</v>
      </c>
      <c r="D143" s="257"/>
      <c r="E143" s="258"/>
      <c r="F143" s="45" t="str">
        <f>'Orçamento por Casa'!F27</f>
        <v>Kg</v>
      </c>
      <c r="G143" s="70" t="s">
        <v>21710</v>
      </c>
    </row>
    <row r="144" spans="1:8" s="74" customFormat="1" ht="24" customHeight="1" x14ac:dyDescent="0.2">
      <c r="A144" s="71" t="s">
        <v>21360</v>
      </c>
      <c r="B144" s="72"/>
      <c r="C144" s="259" t="s">
        <v>21974</v>
      </c>
      <c r="D144" s="260"/>
      <c r="E144" s="261"/>
      <c r="F144" s="73" t="s">
        <v>244</v>
      </c>
      <c r="G144" s="75">
        <f>8*9</f>
        <v>72</v>
      </c>
    </row>
    <row r="145" spans="1:7" s="74" customFormat="1" ht="24" customHeight="1" x14ac:dyDescent="0.2">
      <c r="A145" s="71"/>
      <c r="B145" s="72"/>
      <c r="C145" s="259" t="s">
        <v>21973</v>
      </c>
      <c r="D145" s="260"/>
      <c r="E145" s="261"/>
      <c r="F145" s="73" t="s">
        <v>244</v>
      </c>
      <c r="G145" s="75">
        <v>181</v>
      </c>
    </row>
    <row r="146" spans="1:7" s="74" customFormat="1" ht="24" customHeight="1" x14ac:dyDescent="0.2">
      <c r="A146" s="71" t="s">
        <v>21361</v>
      </c>
      <c r="B146" s="72"/>
      <c r="C146" s="262" t="s">
        <v>21707</v>
      </c>
      <c r="D146" s="263"/>
      <c r="E146" s="264"/>
      <c r="F146" s="73" t="s">
        <v>21708</v>
      </c>
      <c r="G146" s="101">
        <v>0.61699999999999999</v>
      </c>
    </row>
    <row r="147" spans="1:7" s="67" customFormat="1" ht="24" customHeight="1" x14ac:dyDescent="0.25">
      <c r="A147" s="265" t="s">
        <v>21362</v>
      </c>
      <c r="B147" s="266"/>
      <c r="C147" s="266"/>
      <c r="D147" s="266"/>
      <c r="E147" s="266"/>
      <c r="F147" s="266"/>
      <c r="G147" s="66">
        <f>SUM(G144:G145)*G146</f>
        <v>156.101</v>
      </c>
    </row>
    <row r="148" spans="1:7" s="41" customFormat="1" ht="24" customHeight="1" x14ac:dyDescent="0.2">
      <c r="A148" s="46" t="str">
        <f>'Orçamento por Casa'!A28</f>
        <v>4.2</v>
      </c>
      <c r="B148" s="38"/>
      <c r="C148" s="254" t="str">
        <f>'Orçamento por Casa'!E28</f>
        <v>ESTRUTURA</v>
      </c>
      <c r="D148" s="255"/>
      <c r="E148" s="255"/>
      <c r="F148" s="255"/>
      <c r="G148" s="255"/>
    </row>
    <row r="149" spans="1:7" s="67" customFormat="1" ht="24" customHeight="1" x14ac:dyDescent="0.25">
      <c r="A149" s="68" t="str">
        <f>'Orçamento por Casa'!A29</f>
        <v>4.2.1</v>
      </c>
      <c r="B149" s="69" t="s">
        <v>7776</v>
      </c>
      <c r="C149" s="256" t="str">
        <f>'Orçamento por Casa'!E29</f>
        <v>VERGA/CONTRAVERGA EM CONCRETO ARMADO FCK = 20 MPA</v>
      </c>
      <c r="D149" s="257"/>
      <c r="E149" s="258"/>
      <c r="F149" s="45" t="str">
        <f>'Orçamento por Casa'!F29</f>
        <v>m3</v>
      </c>
      <c r="G149" s="70" t="s">
        <v>21403</v>
      </c>
    </row>
    <row r="150" spans="1:7" s="74" customFormat="1" ht="24" customHeight="1" x14ac:dyDescent="0.2">
      <c r="A150" s="71" t="s">
        <v>21360</v>
      </c>
      <c r="B150" s="72"/>
      <c r="C150" s="259" t="s">
        <v>21976</v>
      </c>
      <c r="D150" s="260"/>
      <c r="E150" s="261"/>
      <c r="F150" s="73" t="s">
        <v>244</v>
      </c>
      <c r="G150" s="75">
        <f>7.55-1.25</f>
        <v>6.3</v>
      </c>
    </row>
    <row r="151" spans="1:7" s="74" customFormat="1" ht="24" customHeight="1" x14ac:dyDescent="0.2">
      <c r="A151" s="71"/>
      <c r="B151" s="72"/>
      <c r="C151" s="262" t="s">
        <v>21977</v>
      </c>
      <c r="D151" s="263"/>
      <c r="E151" s="264"/>
      <c r="F151" s="73" t="s">
        <v>244</v>
      </c>
      <c r="G151" s="75">
        <f>11.4+3.2+1.8</f>
        <v>16.400000000000002</v>
      </c>
    </row>
    <row r="152" spans="1:7" s="74" customFormat="1" ht="24" customHeight="1" x14ac:dyDescent="0.2">
      <c r="A152" s="71" t="s">
        <v>21361</v>
      </c>
      <c r="B152" s="72"/>
      <c r="C152" s="262" t="s">
        <v>21364</v>
      </c>
      <c r="D152" s="263"/>
      <c r="E152" s="264"/>
      <c r="F152" s="73" t="s">
        <v>244</v>
      </c>
      <c r="G152" s="75">
        <v>0.14000000000000001</v>
      </c>
    </row>
    <row r="153" spans="1:7" s="74" customFormat="1" ht="24" customHeight="1" x14ac:dyDescent="0.2">
      <c r="A153" s="71" t="s">
        <v>21690</v>
      </c>
      <c r="B153" s="72"/>
      <c r="C153" s="262" t="s">
        <v>21363</v>
      </c>
      <c r="D153" s="263"/>
      <c r="E153" s="264"/>
      <c r="F153" s="73" t="s">
        <v>244</v>
      </c>
      <c r="G153" s="75">
        <v>0.15</v>
      </c>
    </row>
    <row r="154" spans="1:7" s="67" customFormat="1" ht="24" customHeight="1" x14ac:dyDescent="0.25">
      <c r="A154" s="265" t="s">
        <v>21694</v>
      </c>
      <c r="B154" s="266"/>
      <c r="C154" s="266"/>
      <c r="D154" s="266"/>
      <c r="E154" s="266"/>
      <c r="F154" s="266"/>
      <c r="G154" s="66">
        <f>SUM(G150:G151)*G152*G153</f>
        <v>0.47670000000000012</v>
      </c>
    </row>
    <row r="155" spans="1:7" s="67" customFormat="1" ht="24" customHeight="1" x14ac:dyDescent="0.25">
      <c r="A155" s="68" t="str">
        <f>'Orçamento por Casa'!A30</f>
        <v>4.2.2</v>
      </c>
      <c r="B155" s="69" t="s">
        <v>7776</v>
      </c>
      <c r="C155" s="256" t="str">
        <f>'Orçamento por Casa'!E30</f>
        <v>FORMA DE TABUA CINTA/PILAR SOBRE/ENTRE ALVENARIA U=8 VEZES</v>
      </c>
      <c r="D155" s="257"/>
      <c r="E155" s="258"/>
      <c r="F155" s="45" t="str">
        <f>'Orçamento por Casa'!F30</f>
        <v>m2</v>
      </c>
      <c r="G155" s="70" t="s">
        <v>21358</v>
      </c>
    </row>
    <row r="156" spans="1:7" s="74" customFormat="1" ht="24" customHeight="1" x14ac:dyDescent="0.2">
      <c r="A156" s="71"/>
      <c r="B156" s="72"/>
      <c r="C156" s="259" t="s">
        <v>21978</v>
      </c>
      <c r="D156" s="260"/>
      <c r="E156" s="261"/>
      <c r="F156" s="73" t="s">
        <v>213</v>
      </c>
      <c r="G156" s="75">
        <f>((0.6*4)+(0.46*4)+(0.32))*2.9</f>
        <v>13.224</v>
      </c>
    </row>
    <row r="157" spans="1:7" s="74" customFormat="1" ht="24" customHeight="1" x14ac:dyDescent="0.2">
      <c r="A157" s="71"/>
      <c r="B157" s="72"/>
      <c r="C157" s="259" t="s">
        <v>21981</v>
      </c>
      <c r="D157" s="260"/>
      <c r="E157" s="261"/>
      <c r="F157" s="73" t="s">
        <v>213</v>
      </c>
      <c r="G157" s="75">
        <f>G127*0.3</f>
        <v>26.25</v>
      </c>
    </row>
    <row r="158" spans="1:7" s="74" customFormat="1" ht="24" customHeight="1" x14ac:dyDescent="0.2">
      <c r="A158" s="71"/>
      <c r="B158" s="72"/>
      <c r="C158" s="259" t="s">
        <v>21980</v>
      </c>
      <c r="D158" s="260"/>
      <c r="E158" s="261"/>
      <c r="F158" s="73" t="s">
        <v>213</v>
      </c>
      <c r="G158" s="75">
        <f>(0.12*1)*6</f>
        <v>0.72</v>
      </c>
    </row>
    <row r="159" spans="1:7" s="67" customFormat="1" ht="24" customHeight="1" x14ac:dyDescent="0.25">
      <c r="A159" s="265" t="s">
        <v>21971</v>
      </c>
      <c r="B159" s="266"/>
      <c r="C159" s="266"/>
      <c r="D159" s="266"/>
      <c r="E159" s="266"/>
      <c r="F159" s="266"/>
      <c r="G159" s="66">
        <f>SUM(G156:G158)</f>
        <v>40.194000000000003</v>
      </c>
    </row>
    <row r="160" spans="1:7" s="67" customFormat="1" ht="24" customHeight="1" x14ac:dyDescent="0.25">
      <c r="A160" s="68" t="str">
        <f>'Orçamento por Casa'!A31</f>
        <v>4.2.3</v>
      </c>
      <c r="B160" s="69" t="s">
        <v>7776</v>
      </c>
      <c r="C160" s="256" t="str">
        <f>'Orçamento por Casa'!E31</f>
        <v>ACO CA - 60 - 5,0 MM - (OBRAS CIVIS)</v>
      </c>
      <c r="D160" s="257"/>
      <c r="E160" s="258"/>
      <c r="F160" s="45" t="str">
        <f>'Orçamento por Casa'!F31</f>
        <v>Kg</v>
      </c>
      <c r="G160" s="70" t="s">
        <v>21710</v>
      </c>
    </row>
    <row r="161" spans="1:7" s="74" customFormat="1" ht="24" customHeight="1" x14ac:dyDescent="0.2">
      <c r="A161" s="71" t="s">
        <v>21360</v>
      </c>
      <c r="B161" s="72"/>
      <c r="C161" s="259" t="s">
        <v>21978</v>
      </c>
      <c r="D161" s="260"/>
      <c r="E161" s="261"/>
      <c r="F161" s="73" t="s">
        <v>244</v>
      </c>
      <c r="G161" s="75">
        <f>21*9</f>
        <v>189</v>
      </c>
    </row>
    <row r="162" spans="1:7" s="74" customFormat="1" ht="24" customHeight="1" x14ac:dyDescent="0.2">
      <c r="A162" s="71"/>
      <c r="B162" s="72"/>
      <c r="C162" s="259" t="s">
        <v>21979</v>
      </c>
      <c r="D162" s="260"/>
      <c r="E162" s="261"/>
      <c r="F162" s="73" t="s">
        <v>244</v>
      </c>
      <c r="G162" s="75">
        <v>241.33</v>
      </c>
    </row>
    <row r="163" spans="1:7" s="74" customFormat="1" ht="24" customHeight="1" x14ac:dyDescent="0.2">
      <c r="A163" s="71"/>
      <c r="B163" s="72"/>
      <c r="C163" s="259" t="s">
        <v>21980</v>
      </c>
      <c r="D163" s="260"/>
      <c r="E163" s="261"/>
      <c r="F163" s="73" t="s">
        <v>244</v>
      </c>
      <c r="G163" s="75">
        <f>4*6</f>
        <v>24</v>
      </c>
    </row>
    <row r="164" spans="1:7" s="74" customFormat="1" ht="24" customHeight="1" x14ac:dyDescent="0.2">
      <c r="A164" s="71" t="s">
        <v>21361</v>
      </c>
      <c r="B164" s="72"/>
      <c r="C164" s="262" t="s">
        <v>21707</v>
      </c>
      <c r="D164" s="263"/>
      <c r="E164" s="264"/>
      <c r="F164" s="73" t="s">
        <v>21708</v>
      </c>
      <c r="G164" s="101">
        <v>0.154</v>
      </c>
    </row>
    <row r="165" spans="1:7" s="67" customFormat="1" ht="24" customHeight="1" x14ac:dyDescent="0.25">
      <c r="A165" s="265" t="s">
        <v>21362</v>
      </c>
      <c r="B165" s="266"/>
      <c r="C165" s="266"/>
      <c r="D165" s="266"/>
      <c r="E165" s="266"/>
      <c r="F165" s="266"/>
      <c r="G165" s="66">
        <f>SUM(G161:G163)*G164</f>
        <v>69.966819999999998</v>
      </c>
    </row>
    <row r="166" spans="1:7" s="67" customFormat="1" ht="24" customHeight="1" x14ac:dyDescent="0.25">
      <c r="A166" s="68" t="str">
        <f>'Orçamento por Casa'!A32</f>
        <v>4.2.4</v>
      </c>
      <c r="B166" s="69" t="s">
        <v>7776</v>
      </c>
      <c r="C166" s="256" t="str">
        <f>'Orçamento por Casa'!E32</f>
        <v>ACO CA-50 A - 8,0 MM (5/16") - (OBRAS CIVIS)</v>
      </c>
      <c r="D166" s="257"/>
      <c r="E166" s="258"/>
      <c r="F166" s="45" t="str">
        <f>'Orçamento por Casa'!F32</f>
        <v>Kg</v>
      </c>
      <c r="G166" s="70" t="s">
        <v>21710</v>
      </c>
    </row>
    <row r="167" spans="1:7" s="74" customFormat="1" ht="24" customHeight="1" x14ac:dyDescent="0.2">
      <c r="A167" s="71" t="s">
        <v>21360</v>
      </c>
      <c r="B167" s="72"/>
      <c r="C167" s="259" t="s">
        <v>21980</v>
      </c>
      <c r="D167" s="260"/>
      <c r="E167" s="261"/>
      <c r="F167" s="73" t="s">
        <v>244</v>
      </c>
      <c r="G167" s="75">
        <f>4*6</f>
        <v>24</v>
      </c>
    </row>
    <row r="168" spans="1:7" s="74" customFormat="1" ht="24" customHeight="1" x14ac:dyDescent="0.2">
      <c r="A168" s="71" t="s">
        <v>21361</v>
      </c>
      <c r="B168" s="72"/>
      <c r="C168" s="262" t="s">
        <v>21707</v>
      </c>
      <c r="D168" s="263"/>
      <c r="E168" s="264"/>
      <c r="F168" s="73" t="s">
        <v>21708</v>
      </c>
      <c r="G168" s="101">
        <v>0.39500000000000002</v>
      </c>
    </row>
    <row r="169" spans="1:7" s="67" customFormat="1" ht="24" customHeight="1" x14ac:dyDescent="0.25">
      <c r="A169" s="265" t="s">
        <v>21362</v>
      </c>
      <c r="B169" s="266"/>
      <c r="C169" s="266"/>
      <c r="D169" s="266"/>
      <c r="E169" s="266"/>
      <c r="F169" s="266"/>
      <c r="G169" s="66">
        <f>SUM(G167:G167)*G168</f>
        <v>9.48</v>
      </c>
    </row>
    <row r="170" spans="1:7" s="67" customFormat="1" ht="24" customHeight="1" x14ac:dyDescent="0.25">
      <c r="A170" s="68" t="str">
        <f>'Orçamento por Casa'!A33</f>
        <v>4.2.5</v>
      </c>
      <c r="B170" s="69" t="s">
        <v>7776</v>
      </c>
      <c r="C170" s="256" t="str">
        <f>'Orçamento por Casa'!E33</f>
        <v>ACO CA-50A - 10,0 MM (3/8") - (OBRAS CIVIS)</v>
      </c>
      <c r="D170" s="257"/>
      <c r="E170" s="258"/>
      <c r="F170" s="45" t="str">
        <f>'Orçamento por Casa'!F33</f>
        <v>Kg</v>
      </c>
      <c r="G170" s="70" t="s">
        <v>21710</v>
      </c>
    </row>
    <row r="171" spans="1:7" s="74" customFormat="1" ht="24" customHeight="1" x14ac:dyDescent="0.2">
      <c r="A171" s="71" t="s">
        <v>21360</v>
      </c>
      <c r="B171" s="72"/>
      <c r="C171" s="259" t="s">
        <v>21978</v>
      </c>
      <c r="D171" s="260"/>
      <c r="E171" s="261"/>
      <c r="F171" s="73" t="s">
        <v>244</v>
      </c>
      <c r="G171" s="75">
        <f>13.2*9</f>
        <v>118.8</v>
      </c>
    </row>
    <row r="172" spans="1:7" s="74" customFormat="1" ht="24" customHeight="1" x14ac:dyDescent="0.2">
      <c r="A172" s="71"/>
      <c r="B172" s="72"/>
      <c r="C172" s="259" t="s">
        <v>21979</v>
      </c>
      <c r="D172" s="260"/>
      <c r="E172" s="261"/>
      <c r="F172" s="73" t="s">
        <v>244</v>
      </c>
      <c r="G172" s="75">
        <v>181</v>
      </c>
    </row>
    <row r="173" spans="1:7" s="74" customFormat="1" ht="24" customHeight="1" x14ac:dyDescent="0.2">
      <c r="A173" s="71" t="s">
        <v>21361</v>
      </c>
      <c r="B173" s="72"/>
      <c r="C173" s="262" t="s">
        <v>21707</v>
      </c>
      <c r="D173" s="263"/>
      <c r="E173" s="264"/>
      <c r="F173" s="73" t="s">
        <v>21708</v>
      </c>
      <c r="G173" s="101">
        <v>0.61699999999999999</v>
      </c>
    </row>
    <row r="174" spans="1:7" s="67" customFormat="1" ht="24" customHeight="1" x14ac:dyDescent="0.25">
      <c r="A174" s="265" t="s">
        <v>21362</v>
      </c>
      <c r="B174" s="266"/>
      <c r="C174" s="266"/>
      <c r="D174" s="266"/>
      <c r="E174" s="266"/>
      <c r="F174" s="266"/>
      <c r="G174" s="66">
        <f>SUM(G171:G172)*G173</f>
        <v>184.97660000000002</v>
      </c>
    </row>
    <row r="175" spans="1:7" s="67" customFormat="1" ht="24" customHeight="1" x14ac:dyDescent="0.25">
      <c r="A175" s="68" t="str">
        <f>'Orçamento por Casa'!A34</f>
        <v>4.2.6</v>
      </c>
      <c r="B175" s="69" t="s">
        <v>7776</v>
      </c>
      <c r="C175" s="256" t="str">
        <f>'Orçamento por Casa'!E34</f>
        <v>PREPARO COM BETONEIRA E TRANSPORTE MANUAL DE CONCRETO FCK=25 MPA</v>
      </c>
      <c r="D175" s="257"/>
      <c r="E175" s="258"/>
      <c r="F175" s="45" t="str">
        <f>'Orçamento por Casa'!F34</f>
        <v>m3</v>
      </c>
      <c r="G175" s="70" t="s">
        <v>21403</v>
      </c>
    </row>
    <row r="176" spans="1:7" s="74" customFormat="1" ht="24" customHeight="1" x14ac:dyDescent="0.2">
      <c r="A176" s="71"/>
      <c r="B176" s="72"/>
      <c r="C176" s="259" t="s">
        <v>21978</v>
      </c>
      <c r="D176" s="260"/>
      <c r="E176" s="261"/>
      <c r="F176" s="73" t="s">
        <v>326</v>
      </c>
      <c r="G176" s="75">
        <v>1.1299999999999999</v>
      </c>
    </row>
    <row r="177" spans="1:7" s="74" customFormat="1" ht="24" customHeight="1" x14ac:dyDescent="0.2">
      <c r="A177" s="71"/>
      <c r="B177" s="72"/>
      <c r="C177" s="259" t="s">
        <v>21979</v>
      </c>
      <c r="D177" s="260"/>
      <c r="E177" s="261"/>
      <c r="F177" s="73" t="s">
        <v>326</v>
      </c>
      <c r="G177" s="75">
        <v>1.9</v>
      </c>
    </row>
    <row r="178" spans="1:7" s="74" customFormat="1" ht="24" customHeight="1" x14ac:dyDescent="0.2">
      <c r="A178" s="71"/>
      <c r="B178" s="72"/>
      <c r="C178" s="262" t="s">
        <v>21980</v>
      </c>
      <c r="D178" s="263"/>
      <c r="E178" s="264"/>
      <c r="F178" s="73" t="s">
        <v>326</v>
      </c>
      <c r="G178" s="101">
        <v>0.18</v>
      </c>
    </row>
    <row r="179" spans="1:7" s="67" customFormat="1" ht="24" customHeight="1" x14ac:dyDescent="0.25">
      <c r="A179" s="265" t="s">
        <v>21357</v>
      </c>
      <c r="B179" s="266"/>
      <c r="C179" s="266"/>
      <c r="D179" s="266"/>
      <c r="E179" s="266"/>
      <c r="F179" s="266"/>
      <c r="G179" s="66">
        <f>SUM(G176:G178)</f>
        <v>3.21</v>
      </c>
    </row>
    <row r="180" spans="1:7" s="67" customFormat="1" ht="24" customHeight="1" x14ac:dyDescent="0.25">
      <c r="A180" s="68" t="str">
        <f>'Orçamento por Casa'!A35</f>
        <v>4.2.7</v>
      </c>
      <c r="B180" s="69" t="s">
        <v>7776</v>
      </c>
      <c r="C180" s="256" t="str">
        <f>'Orçamento por Casa'!E35</f>
        <v>LANÇAMENTO/APLICAÇÃO/ADENSAMENTO MANUAL DE CONCRETO - ( OBRAS CIVIS)</v>
      </c>
      <c r="D180" s="257"/>
      <c r="E180" s="258"/>
      <c r="F180" s="45" t="str">
        <f>'Orçamento por Casa'!F35</f>
        <v>m3</v>
      </c>
      <c r="G180" s="70" t="s">
        <v>21403</v>
      </c>
    </row>
    <row r="181" spans="1:7" s="74" customFormat="1" ht="24" customHeight="1" x14ac:dyDescent="0.2">
      <c r="A181" s="71"/>
      <c r="B181" s="72"/>
      <c r="C181" s="259" t="s">
        <v>21982</v>
      </c>
      <c r="D181" s="260"/>
      <c r="E181" s="261"/>
      <c r="F181" s="73" t="s">
        <v>326</v>
      </c>
      <c r="G181" s="75">
        <f>G179</f>
        <v>3.21</v>
      </c>
    </row>
    <row r="182" spans="1:7" s="67" customFormat="1" ht="24" customHeight="1" x14ac:dyDescent="0.25">
      <c r="A182" s="265" t="s">
        <v>21362</v>
      </c>
      <c r="B182" s="266"/>
      <c r="C182" s="266"/>
      <c r="D182" s="266"/>
      <c r="E182" s="266"/>
      <c r="F182" s="266"/>
      <c r="G182" s="66">
        <f>G181</f>
        <v>3.21</v>
      </c>
    </row>
    <row r="183" spans="1:7" s="67" customFormat="1" ht="39" customHeight="1" x14ac:dyDescent="0.25">
      <c r="A183" s="68" t="str">
        <f>'Orçamento por Casa'!A36</f>
        <v>4.2.8</v>
      </c>
      <c r="B183" s="69" t="s">
        <v>7776</v>
      </c>
      <c r="C183" s="256" t="str">
        <f>'Orçamento por Casa'!E36</f>
        <v>FORRO EM LAJE PRE-MOLDADA INCLUSO CAPEAMENTO/ARMADURA DE DISTRIBUIÇÃO/ESCORAMENTO E FORMA/DESFORMA</v>
      </c>
      <c r="D183" s="257"/>
      <c r="E183" s="258"/>
      <c r="F183" s="45" t="str">
        <f>'Orçamento por Casa'!F36</f>
        <v>m2</v>
      </c>
      <c r="G183" s="70" t="s">
        <v>21358</v>
      </c>
    </row>
    <row r="184" spans="1:7" s="74" customFormat="1" ht="24" customHeight="1" x14ac:dyDescent="0.2">
      <c r="A184" s="71"/>
      <c r="B184" s="72"/>
      <c r="C184" s="259" t="s">
        <v>21983</v>
      </c>
      <c r="D184" s="260"/>
      <c r="E184" s="261"/>
      <c r="F184" s="73" t="s">
        <v>213</v>
      </c>
      <c r="G184" s="75">
        <v>53</v>
      </c>
    </row>
    <row r="185" spans="1:7" s="67" customFormat="1" ht="24" customHeight="1" x14ac:dyDescent="0.25">
      <c r="A185" s="265" t="s">
        <v>21357</v>
      </c>
      <c r="B185" s="266"/>
      <c r="C185" s="266"/>
      <c r="D185" s="266"/>
      <c r="E185" s="266"/>
      <c r="F185" s="266"/>
      <c r="G185" s="66">
        <f>G184</f>
        <v>53</v>
      </c>
    </row>
    <row r="186" spans="1:7" s="41" customFormat="1" ht="24" customHeight="1" x14ac:dyDescent="0.2">
      <c r="A186" s="46" t="str">
        <f>'Orçamento por Casa'!A37</f>
        <v>4.3</v>
      </c>
      <c r="B186" s="38"/>
      <c r="C186" s="254"/>
      <c r="D186" s="255"/>
      <c r="E186" s="255"/>
      <c r="F186" s="255"/>
      <c r="G186" s="255"/>
    </row>
    <row r="187" spans="1:7" s="67" customFormat="1" ht="39" customHeight="1" x14ac:dyDescent="0.25">
      <c r="A187" s="68" t="str">
        <f>'Orçamento por Casa'!A38</f>
        <v>4.3.1</v>
      </c>
      <c r="B187" s="69"/>
      <c r="C187" s="256" t="str">
        <f>'Orçamento por Casa'!E38</f>
        <v>ALVENARIA DE TIJOLO FURADO 1/2 VEZ 11,5 X 19 X 19 - ARG. ( 1 CALH:
4ARML + 100 KG DE CI/M3)</v>
      </c>
      <c r="D187" s="257"/>
      <c r="E187" s="258"/>
      <c r="F187" s="45" t="str">
        <f>'Orçamento por Casa'!F38</f>
        <v>m2</v>
      </c>
      <c r="G187" s="70" t="s">
        <v>21358</v>
      </c>
    </row>
    <row r="188" spans="1:7" s="74" customFormat="1" ht="24" customHeight="1" x14ac:dyDescent="0.2">
      <c r="A188" s="71"/>
      <c r="B188" s="72"/>
      <c r="C188" s="259" t="s">
        <v>21757</v>
      </c>
      <c r="D188" s="260"/>
      <c r="E188" s="261"/>
      <c r="F188" s="73" t="s">
        <v>213</v>
      </c>
      <c r="G188" s="75">
        <f>25.612+13.25+4.12+13.958+21.63+21.004+9.22+14.278+7.2+5.76+5.655+2.393+1.814+1.334+4.218+5.092+2.128</f>
        <v>158.666</v>
      </c>
    </row>
    <row r="189" spans="1:7" s="67" customFormat="1" ht="24" customHeight="1" x14ac:dyDescent="0.25">
      <c r="A189" s="265" t="s">
        <v>196</v>
      </c>
      <c r="B189" s="266"/>
      <c r="C189" s="266"/>
      <c r="D189" s="266"/>
      <c r="E189" s="266"/>
      <c r="F189" s="266"/>
      <c r="G189" s="66">
        <f>SUM(G188:G188)</f>
        <v>158.666</v>
      </c>
    </row>
    <row r="190" spans="1:7" s="41" customFormat="1" ht="24" customHeight="1" x14ac:dyDescent="0.2">
      <c r="A190" s="46">
        <f>'Orçamento por Casa'!A39</f>
        <v>5</v>
      </c>
      <c r="B190" s="38"/>
      <c r="C190" s="254" t="str">
        <f>'Orçamento por Casa'!E39</f>
        <v>IMPERMEABILIZAÇÃO</v>
      </c>
      <c r="D190" s="255"/>
      <c r="E190" s="255"/>
      <c r="F190" s="255"/>
      <c r="G190" s="255"/>
    </row>
    <row r="191" spans="1:7" s="67" customFormat="1" ht="24" customHeight="1" x14ac:dyDescent="0.25">
      <c r="A191" s="68" t="str">
        <f>'Orçamento por Casa'!A40</f>
        <v>5.1</v>
      </c>
      <c r="B191" s="69"/>
      <c r="C191" s="256" t="str">
        <f>'Orçamento por Casa'!E40</f>
        <v>IMPERMEABILIZACAO VIGAS BALDRAMES E=2,0 CM</v>
      </c>
      <c r="D191" s="257"/>
      <c r="E191" s="258"/>
      <c r="F191" s="45" t="str">
        <f>'Orçamento por Casa'!F40</f>
        <v>m2</v>
      </c>
      <c r="G191" s="70" t="s">
        <v>21358</v>
      </c>
    </row>
    <row r="192" spans="1:7" s="74" customFormat="1" ht="24" customHeight="1" x14ac:dyDescent="0.2">
      <c r="A192" s="71"/>
      <c r="B192" s="72"/>
      <c r="C192" s="259" t="s">
        <v>21987</v>
      </c>
      <c r="D192" s="260"/>
      <c r="E192" s="261"/>
      <c r="F192" s="73" t="s">
        <v>213</v>
      </c>
      <c r="G192" s="75">
        <f>41.05*0.45</f>
        <v>18.4725</v>
      </c>
    </row>
    <row r="193" spans="1:7" s="67" customFormat="1" ht="24" customHeight="1" x14ac:dyDescent="0.25">
      <c r="A193" s="265" t="s">
        <v>196</v>
      </c>
      <c r="B193" s="266"/>
      <c r="C193" s="266"/>
      <c r="D193" s="266"/>
      <c r="E193" s="266"/>
      <c r="F193" s="266"/>
      <c r="G193" s="66">
        <f>SUM(G192:G192)</f>
        <v>18.4725</v>
      </c>
    </row>
    <row r="194" spans="1:7" s="67" customFormat="1" ht="24" customHeight="1" x14ac:dyDescent="0.25">
      <c r="A194" s="68" t="str">
        <f>'Orçamento por Casa'!A41</f>
        <v>5.2</v>
      </c>
      <c r="B194" s="69"/>
      <c r="C194" s="256" t="str">
        <f>'Orçamento por Casa'!E41</f>
        <v>IMPERMEABILIZAÇÃO-REBAIXO BANHEIRO COM 4 DEMÃOS DE EMULSÃO ASFÁLTICA</v>
      </c>
      <c r="D194" s="257"/>
      <c r="E194" s="258"/>
      <c r="F194" s="45" t="str">
        <f>'Orçamento por Casa'!F41</f>
        <v>m2</v>
      </c>
      <c r="G194" s="70" t="s">
        <v>21358</v>
      </c>
    </row>
    <row r="195" spans="1:7" s="74" customFormat="1" ht="24" customHeight="1" x14ac:dyDescent="0.2">
      <c r="A195" s="71"/>
      <c r="B195" s="72"/>
      <c r="C195" s="259" t="s">
        <v>21758</v>
      </c>
      <c r="D195" s="260"/>
      <c r="E195" s="261"/>
      <c r="F195" s="73" t="s">
        <v>213</v>
      </c>
      <c r="G195" s="75">
        <v>2.25</v>
      </c>
    </row>
    <row r="196" spans="1:7" s="67" customFormat="1" ht="24" customHeight="1" x14ac:dyDescent="0.25">
      <c r="A196" s="265" t="s">
        <v>196</v>
      </c>
      <c r="B196" s="266"/>
      <c r="C196" s="266"/>
      <c r="D196" s="266"/>
      <c r="E196" s="266"/>
      <c r="F196" s="266"/>
      <c r="G196" s="66">
        <f>SUM(G195:G195)</f>
        <v>2.25</v>
      </c>
    </row>
    <row r="197" spans="1:7" s="41" customFormat="1" ht="24" customHeight="1" x14ac:dyDescent="0.2">
      <c r="A197" s="46">
        <f>'Orçamento por Casa'!A42</f>
        <v>6</v>
      </c>
      <c r="B197" s="38"/>
      <c r="C197" s="254" t="str">
        <f>'Orçamento por Casa'!E42</f>
        <v>ESTRUTURA DE MADEIRA</v>
      </c>
      <c r="D197" s="255"/>
      <c r="E197" s="255"/>
      <c r="F197" s="255"/>
      <c r="G197" s="255"/>
    </row>
    <row r="198" spans="1:7" s="67" customFormat="1" ht="39" customHeight="1" x14ac:dyDescent="0.25">
      <c r="A198" s="68" t="str">
        <f>'Orçamento por Casa'!A43</f>
        <v>6.1</v>
      </c>
      <c r="B198" s="69"/>
      <c r="C198" s="256" t="str">
        <f>'Orçamento por Casa'!E43</f>
        <v>ESTRUTURA DE MADEIRA PARA TELHA FIBROCIMENTO COM APOIOS EM LAJES/VIGAS OU PAREDES(SOMENTE TERÇAS) C/FERRAGENS</v>
      </c>
      <c r="D198" s="257"/>
      <c r="E198" s="258"/>
      <c r="F198" s="45" t="str">
        <f>'Orçamento por Casa'!F43</f>
        <v>m2</v>
      </c>
      <c r="G198" s="70" t="s">
        <v>21358</v>
      </c>
    </row>
    <row r="199" spans="1:7" s="74" customFormat="1" ht="24" customHeight="1" x14ac:dyDescent="0.2">
      <c r="A199" s="71"/>
      <c r="B199" s="72"/>
      <c r="C199" s="259" t="s">
        <v>21759</v>
      </c>
      <c r="D199" s="260"/>
      <c r="E199" s="261"/>
      <c r="F199" s="73" t="s">
        <v>213</v>
      </c>
      <c r="G199" s="75">
        <f>(5.8*7.65)+(1.8*3.3)</f>
        <v>50.309999999999995</v>
      </c>
    </row>
    <row r="200" spans="1:7" s="67" customFormat="1" ht="24" customHeight="1" x14ac:dyDescent="0.25">
      <c r="A200" s="265" t="s">
        <v>196</v>
      </c>
      <c r="B200" s="266"/>
      <c r="C200" s="266"/>
      <c r="D200" s="266"/>
      <c r="E200" s="266"/>
      <c r="F200" s="266"/>
      <c r="G200" s="66">
        <f>SUM(G199:G199)</f>
        <v>50.309999999999995</v>
      </c>
    </row>
    <row r="201" spans="1:7" s="41" customFormat="1" ht="24" customHeight="1" x14ac:dyDescent="0.2">
      <c r="A201" s="46">
        <f>'Orçamento por Casa'!A44</f>
        <v>7</v>
      </c>
      <c r="B201" s="38"/>
      <c r="C201" s="254" t="str">
        <f>'Orçamento por Casa'!E44</f>
        <v>COBERTURAS</v>
      </c>
      <c r="D201" s="255"/>
      <c r="E201" s="255"/>
      <c r="F201" s="255"/>
      <c r="G201" s="255"/>
    </row>
    <row r="202" spans="1:7" s="67" customFormat="1" ht="24" customHeight="1" x14ac:dyDescent="0.25">
      <c r="A202" s="68" t="str">
        <f>'Orçamento por Casa'!A45</f>
        <v>7.1</v>
      </c>
      <c r="B202" s="69"/>
      <c r="C202" s="256" t="str">
        <f>'Orçamento por Casa'!E45</f>
        <v>COBERTURA COM TELHA ONDULADA DE FIBROCIMENTO</v>
      </c>
      <c r="D202" s="257"/>
      <c r="E202" s="258"/>
      <c r="F202" s="45" t="str">
        <f>'Orçamento por Casa'!F45</f>
        <v>m2</v>
      </c>
      <c r="G202" s="70" t="s">
        <v>21358</v>
      </c>
    </row>
    <row r="203" spans="1:7" s="74" customFormat="1" ht="24" customHeight="1" x14ac:dyDescent="0.2">
      <c r="A203" s="71"/>
      <c r="B203" s="72"/>
      <c r="C203" s="259" t="s">
        <v>21759</v>
      </c>
      <c r="D203" s="260"/>
      <c r="E203" s="261"/>
      <c r="F203" s="73" t="s">
        <v>213</v>
      </c>
      <c r="G203" s="75">
        <f>G200</f>
        <v>50.309999999999995</v>
      </c>
    </row>
    <row r="204" spans="1:7" s="67" customFormat="1" ht="24" customHeight="1" x14ac:dyDescent="0.25">
      <c r="A204" s="265" t="s">
        <v>196</v>
      </c>
      <c r="B204" s="266"/>
      <c r="C204" s="266"/>
      <c r="D204" s="266"/>
      <c r="E204" s="266"/>
      <c r="F204" s="266"/>
      <c r="G204" s="66">
        <f>SUM(G203:G203)</f>
        <v>50.309999999999995</v>
      </c>
    </row>
    <row r="205" spans="1:7" s="67" customFormat="1" ht="24" customHeight="1" x14ac:dyDescent="0.25">
      <c r="A205" s="68" t="str">
        <f>'Orçamento por Casa'!A46</f>
        <v>7.2</v>
      </c>
      <c r="B205" s="69"/>
      <c r="C205" s="256" t="str">
        <f>'Orçamento por Casa'!E46</f>
        <v>CALHA DE CHAPA GALVANIZADA</v>
      </c>
      <c r="D205" s="257"/>
      <c r="E205" s="258"/>
      <c r="F205" s="45" t="str">
        <f>'Orçamento por Casa'!F46</f>
        <v>m</v>
      </c>
      <c r="G205" s="70" t="s">
        <v>21709</v>
      </c>
    </row>
    <row r="206" spans="1:7" s="74" customFormat="1" ht="24" customHeight="1" x14ac:dyDescent="0.2">
      <c r="A206" s="71"/>
      <c r="B206" s="72"/>
      <c r="C206" s="259" t="s">
        <v>21760</v>
      </c>
      <c r="D206" s="260"/>
      <c r="E206" s="261"/>
      <c r="F206" s="73" t="s">
        <v>244</v>
      </c>
      <c r="G206" s="75">
        <v>7.65</v>
      </c>
    </row>
    <row r="207" spans="1:7" s="67" customFormat="1" ht="24" customHeight="1" x14ac:dyDescent="0.25">
      <c r="A207" s="265" t="s">
        <v>196</v>
      </c>
      <c r="B207" s="266"/>
      <c r="C207" s="266"/>
      <c r="D207" s="266"/>
      <c r="E207" s="266"/>
      <c r="F207" s="266"/>
      <c r="G207" s="66">
        <f>SUM(G206:G206)</f>
        <v>7.65</v>
      </c>
    </row>
    <row r="208" spans="1:7" s="67" customFormat="1" ht="24" customHeight="1" x14ac:dyDescent="0.25">
      <c r="A208" s="68" t="str">
        <f>'Orçamento por Casa'!A47</f>
        <v>7.3</v>
      </c>
      <c r="B208" s="69"/>
      <c r="C208" s="256" t="str">
        <f>'Orçamento por Casa'!E47</f>
        <v>RUFO DE CHAPA GALVANIZADA</v>
      </c>
      <c r="D208" s="257"/>
      <c r="E208" s="258"/>
      <c r="F208" s="45" t="str">
        <f>'Orçamento por Casa'!F47</f>
        <v>m</v>
      </c>
      <c r="G208" s="70" t="s">
        <v>21709</v>
      </c>
    </row>
    <row r="209" spans="1:7" s="74" customFormat="1" ht="24" customHeight="1" x14ac:dyDescent="0.2">
      <c r="A209" s="71"/>
      <c r="B209" s="72"/>
      <c r="C209" s="259" t="s">
        <v>21761</v>
      </c>
      <c r="D209" s="260"/>
      <c r="E209" s="261"/>
      <c r="F209" s="73" t="s">
        <v>244</v>
      </c>
      <c r="G209" s="75">
        <f>5.5+5.5+7.65+3.3</f>
        <v>21.95</v>
      </c>
    </row>
    <row r="210" spans="1:7" s="67" customFormat="1" ht="24" customHeight="1" x14ac:dyDescent="0.25">
      <c r="A210" s="265" t="s">
        <v>196</v>
      </c>
      <c r="B210" s="266"/>
      <c r="C210" s="266"/>
      <c r="D210" s="266"/>
      <c r="E210" s="266"/>
      <c r="F210" s="266"/>
      <c r="G210" s="66">
        <f>SUM(G209:G209)</f>
        <v>21.95</v>
      </c>
    </row>
    <row r="211" spans="1:7" s="67" customFormat="1" ht="24" customHeight="1" x14ac:dyDescent="0.25">
      <c r="A211" s="68" t="str">
        <f>'Orçamento por Casa'!A48</f>
        <v>7.4</v>
      </c>
      <c r="B211" s="69"/>
      <c r="C211" s="256" t="str">
        <f>'Orçamento por Casa'!E48</f>
        <v>CALHA DE CHAPA GALVANIZADA</v>
      </c>
      <c r="D211" s="257"/>
      <c r="E211" s="258"/>
      <c r="F211" s="45" t="str">
        <f>'Orçamento por Casa'!F48</f>
        <v>m2</v>
      </c>
      <c r="G211" s="70" t="s">
        <v>21358</v>
      </c>
    </row>
    <row r="212" spans="1:7" s="103" customFormat="1" ht="24" customHeight="1" x14ac:dyDescent="0.2">
      <c r="A212" s="71" t="s">
        <v>21360</v>
      </c>
      <c r="B212" s="72"/>
      <c r="C212" s="259" t="s">
        <v>21762</v>
      </c>
      <c r="D212" s="260"/>
      <c r="E212" s="261"/>
      <c r="F212" s="73" t="s">
        <v>21401</v>
      </c>
      <c r="G212" s="75">
        <v>2</v>
      </c>
    </row>
    <row r="213" spans="1:7" s="103" customFormat="1" ht="24" customHeight="1" x14ac:dyDescent="0.2">
      <c r="A213" s="71" t="s">
        <v>21361</v>
      </c>
      <c r="B213" s="72"/>
      <c r="C213" s="259" t="s">
        <v>21363</v>
      </c>
      <c r="D213" s="260"/>
      <c r="E213" s="261"/>
      <c r="F213" s="73" t="s">
        <v>244</v>
      </c>
      <c r="G213" s="75">
        <v>3.5</v>
      </c>
    </row>
    <row r="214" spans="1:7" s="103" customFormat="1" ht="24" customHeight="1" x14ac:dyDescent="0.2">
      <c r="A214" s="71" t="s">
        <v>21690</v>
      </c>
      <c r="B214" s="72"/>
      <c r="C214" s="259" t="s">
        <v>21763</v>
      </c>
      <c r="D214" s="260"/>
      <c r="E214" s="261"/>
      <c r="F214" s="73" t="s">
        <v>244</v>
      </c>
      <c r="G214" s="75">
        <f>(0.05+0.1)*2</f>
        <v>0.30000000000000004</v>
      </c>
    </row>
    <row r="215" spans="1:7" s="67" customFormat="1" ht="24" customHeight="1" x14ac:dyDescent="0.25">
      <c r="A215" s="265" t="s">
        <v>21694</v>
      </c>
      <c r="B215" s="266"/>
      <c r="C215" s="266"/>
      <c r="D215" s="266"/>
      <c r="E215" s="266"/>
      <c r="F215" s="266"/>
      <c r="G215" s="66">
        <f>G212*(G213*G214)</f>
        <v>2.1000000000000005</v>
      </c>
    </row>
    <row r="216" spans="1:7" s="41" customFormat="1" ht="24" customHeight="1" x14ac:dyDescent="0.2">
      <c r="A216" s="46">
        <f>'Orçamento por Casa'!A49</f>
        <v>8</v>
      </c>
      <c r="B216" s="38"/>
      <c r="C216" s="254" t="str">
        <f>'Orçamento por Casa'!E49</f>
        <v>REVESTIMENTOS - PISOS, PAREDES E TETOS</v>
      </c>
      <c r="D216" s="255"/>
      <c r="E216" s="255"/>
      <c r="F216" s="255"/>
      <c r="G216" s="255"/>
    </row>
    <row r="217" spans="1:7" s="41" customFormat="1" ht="24" customHeight="1" x14ac:dyDescent="0.2">
      <c r="A217" s="46" t="str">
        <f>'Orçamento por Casa'!A50</f>
        <v>8.1</v>
      </c>
      <c r="B217" s="38"/>
      <c r="C217" s="254" t="str">
        <f>'Orçamento por Casa'!E50</f>
        <v>REVESTIMENTO DE PISO</v>
      </c>
      <c r="D217" s="255"/>
      <c r="E217" s="255"/>
      <c r="F217" s="255"/>
      <c r="G217" s="255"/>
    </row>
    <row r="218" spans="1:7" s="67" customFormat="1" ht="24" customHeight="1" x14ac:dyDescent="0.25">
      <c r="A218" s="68" t="str">
        <f>'Orçamento por Casa'!A51</f>
        <v>8.1.1</v>
      </c>
      <c r="B218" s="69"/>
      <c r="C218" s="256" t="str">
        <f>'Orçamento por Casa'!E51</f>
        <v>LASTRO DE CONCRETO REGULARIZADO IMPERMEABILIZADO 1:3:6 ESP=5CM (BASE)</v>
      </c>
      <c r="D218" s="257"/>
      <c r="E218" s="258"/>
      <c r="F218" s="45" t="str">
        <f>'Orçamento por Casa'!F51</f>
        <v>m2</v>
      </c>
      <c r="G218" s="70" t="s">
        <v>21402</v>
      </c>
    </row>
    <row r="219" spans="1:7" s="74" customFormat="1" ht="24" customHeight="1" x14ac:dyDescent="0.2">
      <c r="A219" s="71"/>
      <c r="B219" s="72"/>
      <c r="C219" s="259" t="s">
        <v>21766</v>
      </c>
      <c r="D219" s="260"/>
      <c r="E219" s="261"/>
      <c r="F219" s="73" t="s">
        <v>213</v>
      </c>
      <c r="G219" s="75">
        <f>2.7*7.65</f>
        <v>20.655000000000001</v>
      </c>
    </row>
    <row r="220" spans="1:7" s="74" customFormat="1" ht="24" customHeight="1" x14ac:dyDescent="0.2">
      <c r="A220" s="71"/>
      <c r="B220" s="72"/>
      <c r="C220" s="259" t="s">
        <v>21744</v>
      </c>
      <c r="D220" s="260"/>
      <c r="E220" s="261"/>
      <c r="F220" s="73" t="s">
        <v>213</v>
      </c>
      <c r="G220" s="75">
        <v>9</v>
      </c>
    </row>
    <row r="221" spans="1:7" s="74" customFormat="1" ht="24" customHeight="1" x14ac:dyDescent="0.2">
      <c r="A221" s="71"/>
      <c r="B221" s="72"/>
      <c r="C221" s="259" t="s">
        <v>21745</v>
      </c>
      <c r="D221" s="260"/>
      <c r="E221" s="261"/>
      <c r="F221" s="73" t="s">
        <v>213</v>
      </c>
      <c r="G221" s="75">
        <v>9</v>
      </c>
    </row>
    <row r="222" spans="1:7" s="74" customFormat="1" ht="24" customHeight="1" x14ac:dyDescent="0.2">
      <c r="A222" s="71"/>
      <c r="B222" s="72"/>
      <c r="C222" s="259" t="s">
        <v>21737</v>
      </c>
      <c r="D222" s="260"/>
      <c r="E222" s="261"/>
      <c r="F222" s="73" t="s">
        <v>213</v>
      </c>
      <c r="G222" s="75">
        <v>2.25</v>
      </c>
    </row>
    <row r="223" spans="1:7" s="74" customFormat="1" ht="24" customHeight="1" x14ac:dyDescent="0.2">
      <c r="A223" s="71"/>
      <c r="B223" s="72"/>
      <c r="C223" s="259" t="s">
        <v>21765</v>
      </c>
      <c r="D223" s="260"/>
      <c r="E223" s="261"/>
      <c r="F223" s="73" t="s">
        <v>213</v>
      </c>
      <c r="G223" s="75">
        <v>1.25</v>
      </c>
    </row>
    <row r="224" spans="1:7" s="74" customFormat="1" ht="24" customHeight="1" x14ac:dyDescent="0.2">
      <c r="A224" s="71"/>
      <c r="B224" s="72"/>
      <c r="C224" s="259" t="s">
        <v>21767</v>
      </c>
      <c r="D224" s="260"/>
      <c r="E224" s="261"/>
      <c r="F224" s="73" t="s">
        <v>213</v>
      </c>
      <c r="G224" s="75">
        <f>0.12+0.12+0.105+0.12+0.12+0.1875</f>
        <v>0.77249999999999996</v>
      </c>
    </row>
    <row r="225" spans="1:7" s="67" customFormat="1" ht="24" customHeight="1" x14ac:dyDescent="0.25">
      <c r="A225" s="265" t="s">
        <v>196</v>
      </c>
      <c r="B225" s="266"/>
      <c r="C225" s="266"/>
      <c r="D225" s="266"/>
      <c r="E225" s="266"/>
      <c r="F225" s="266"/>
      <c r="G225" s="66">
        <f>SUM(G219:G224)</f>
        <v>42.927500000000002</v>
      </c>
    </row>
    <row r="226" spans="1:7" s="67" customFormat="1" ht="24" customHeight="1" x14ac:dyDescent="0.25">
      <c r="A226" s="68" t="str">
        <f>'Orçamento por Casa'!A52</f>
        <v>8.1.2</v>
      </c>
      <c r="B226" s="69"/>
      <c r="C226" s="256" t="str">
        <f>'Orçamento por Casa'!E52</f>
        <v>PISO CONCRETO DESEMPENADO ESPESSURA = 5 CM 1:2,5:3,5</v>
      </c>
      <c r="D226" s="257"/>
      <c r="E226" s="258"/>
      <c r="F226" s="45" t="str">
        <f>'Orçamento por Casa'!F52</f>
        <v>m2</v>
      </c>
      <c r="G226" s="70" t="s">
        <v>21402</v>
      </c>
    </row>
    <row r="227" spans="1:7" s="74" customFormat="1" ht="24" customHeight="1" x14ac:dyDescent="0.2">
      <c r="A227" s="71"/>
      <c r="B227" s="72"/>
      <c r="C227" s="259" t="s">
        <v>21768</v>
      </c>
      <c r="D227" s="260"/>
      <c r="E227" s="261"/>
      <c r="F227" s="73" t="s">
        <v>213</v>
      </c>
      <c r="G227" s="75">
        <v>21.05</v>
      </c>
    </row>
    <row r="228" spans="1:7" s="67" customFormat="1" ht="24" customHeight="1" x14ac:dyDescent="0.25">
      <c r="A228" s="265" t="s">
        <v>196</v>
      </c>
      <c r="B228" s="266"/>
      <c r="C228" s="266"/>
      <c r="D228" s="266"/>
      <c r="E228" s="266"/>
      <c r="F228" s="266"/>
      <c r="G228" s="66">
        <f>SUM(G227:G227)</f>
        <v>21.05</v>
      </c>
    </row>
    <row r="229" spans="1:7" s="67" customFormat="1" ht="39" customHeight="1" x14ac:dyDescent="0.25">
      <c r="A229" s="68" t="str">
        <f>'Orçamento por Casa'!A53</f>
        <v>8.1.3</v>
      </c>
      <c r="B229" s="69"/>
      <c r="C229" s="256" t="str">
        <f>'Orçamento por Casa'!E53</f>
        <v>REVESTIMENTO CERÂMICO PARA PISO COM PLACAS TIPO ESMALTADA DE DIMENSÕES 60X60 CM APLICADA EM AMBIENTES DE ÁREA MENOR QUE 5 M2. AF_02/2023_PE</v>
      </c>
      <c r="D229" s="257"/>
      <c r="E229" s="258"/>
      <c r="F229" s="45" t="str">
        <f>'Orçamento por Casa'!F53</f>
        <v>m2</v>
      </c>
      <c r="G229" s="70" t="s">
        <v>21402</v>
      </c>
    </row>
    <row r="230" spans="1:7" s="74" customFormat="1" ht="24" customHeight="1" x14ac:dyDescent="0.2">
      <c r="A230" s="71"/>
      <c r="B230" s="72"/>
      <c r="C230" s="259" t="s">
        <v>21737</v>
      </c>
      <c r="D230" s="260"/>
      <c r="E230" s="261"/>
      <c r="F230" s="73" t="s">
        <v>213</v>
      </c>
      <c r="G230" s="75">
        <v>2.25</v>
      </c>
    </row>
    <row r="231" spans="1:7" s="74" customFormat="1" ht="24" customHeight="1" x14ac:dyDescent="0.2">
      <c r="A231" s="71"/>
      <c r="B231" s="72"/>
      <c r="C231" s="259" t="s">
        <v>21765</v>
      </c>
      <c r="D231" s="260"/>
      <c r="E231" s="261"/>
      <c r="F231" s="73" t="s">
        <v>213</v>
      </c>
      <c r="G231" s="75">
        <v>1.25</v>
      </c>
    </row>
    <row r="232" spans="1:7" s="74" customFormat="1" ht="24" customHeight="1" x14ac:dyDescent="0.2">
      <c r="A232" s="71"/>
      <c r="B232" s="72"/>
      <c r="C232" s="259" t="s">
        <v>21767</v>
      </c>
      <c r="D232" s="260"/>
      <c r="E232" s="261"/>
      <c r="F232" s="73" t="s">
        <v>213</v>
      </c>
      <c r="G232" s="75">
        <f>0.12+0.12+0.105+0.12+0.12+0.1875</f>
        <v>0.77249999999999996</v>
      </c>
    </row>
    <row r="233" spans="1:7" s="67" customFormat="1" ht="24" customHeight="1" x14ac:dyDescent="0.25">
      <c r="A233" s="265" t="s">
        <v>196</v>
      </c>
      <c r="B233" s="266"/>
      <c r="C233" s="266"/>
      <c r="D233" s="266"/>
      <c r="E233" s="266"/>
      <c r="F233" s="266"/>
      <c r="G233" s="66">
        <f>SUM(G230:G232)</f>
        <v>4.2725</v>
      </c>
    </row>
    <row r="234" spans="1:7" s="67" customFormat="1" ht="39" customHeight="1" x14ac:dyDescent="0.25">
      <c r="A234" s="68" t="str">
        <f>'Orçamento por Casa'!A54</f>
        <v>8.1.4</v>
      </c>
      <c r="B234" s="69"/>
      <c r="C234" s="256" t="str">
        <f>'Orçamento por Casa'!E54</f>
        <v>REVESTIMENTO CERÂMICO PARA PISO COM PLACAS TIPO ESMALTADA DE DIMENSÕES 60X60 CM APLICADA EM AMBIENTES DE ÁREA ENTRE 5 M2 E 10 M2. AF_02/2023_PE</v>
      </c>
      <c r="D234" s="257"/>
      <c r="E234" s="258"/>
      <c r="F234" s="45" t="str">
        <f>'Orçamento por Casa'!F54</f>
        <v>m2</v>
      </c>
      <c r="G234" s="70" t="s">
        <v>21402</v>
      </c>
    </row>
    <row r="235" spans="1:7" s="74" customFormat="1" ht="24" customHeight="1" x14ac:dyDescent="0.2">
      <c r="A235" s="71"/>
      <c r="B235" s="72"/>
      <c r="C235" s="259" t="s">
        <v>21744</v>
      </c>
      <c r="D235" s="260"/>
      <c r="E235" s="261"/>
      <c r="F235" s="73" t="s">
        <v>213</v>
      </c>
      <c r="G235" s="75">
        <v>9</v>
      </c>
    </row>
    <row r="236" spans="1:7" s="74" customFormat="1" ht="24" customHeight="1" x14ac:dyDescent="0.2">
      <c r="A236" s="71"/>
      <c r="B236" s="72"/>
      <c r="C236" s="259" t="s">
        <v>21745</v>
      </c>
      <c r="D236" s="260"/>
      <c r="E236" s="261"/>
      <c r="F236" s="73" t="s">
        <v>213</v>
      </c>
      <c r="G236" s="75">
        <v>9</v>
      </c>
    </row>
    <row r="237" spans="1:7" s="67" customFormat="1" ht="24" customHeight="1" x14ac:dyDescent="0.25">
      <c r="A237" s="265" t="s">
        <v>196</v>
      </c>
      <c r="B237" s="266"/>
      <c r="C237" s="266"/>
      <c r="D237" s="266"/>
      <c r="E237" s="266"/>
      <c r="F237" s="266"/>
      <c r="G237" s="66">
        <f>SUM(G235:G236)</f>
        <v>18</v>
      </c>
    </row>
    <row r="238" spans="1:7" s="67" customFormat="1" ht="39" customHeight="1" x14ac:dyDescent="0.25">
      <c r="A238" s="68" t="str">
        <f>'Orçamento por Casa'!A55</f>
        <v>8.1.5</v>
      </c>
      <c r="B238" s="69"/>
      <c r="C238" s="256" t="str">
        <f>'Orçamento por Casa'!E55</f>
        <v>REVESTIMENTO CERÂMICO PARA PISO COM PLACAS TIPO ESMALTADA DE DIMENSÕES 60X60 CM APLICADA EM AMBIENTES DE ÁREA MAIOR QUE 10 M2. AF_02/2023_PE</v>
      </c>
      <c r="D238" s="257"/>
      <c r="E238" s="258"/>
      <c r="F238" s="45" t="str">
        <f>'Orçamento por Casa'!F55</f>
        <v>m2</v>
      </c>
      <c r="G238" s="70" t="s">
        <v>21402</v>
      </c>
    </row>
    <row r="239" spans="1:7" s="74" customFormat="1" ht="24" customHeight="1" x14ac:dyDescent="0.2">
      <c r="A239" s="71"/>
      <c r="B239" s="72"/>
      <c r="C239" s="259" t="s">
        <v>21766</v>
      </c>
      <c r="D239" s="260"/>
      <c r="E239" s="261"/>
      <c r="F239" s="73" t="s">
        <v>213</v>
      </c>
      <c r="G239" s="75">
        <f>2.7*7.65</f>
        <v>20.655000000000001</v>
      </c>
    </row>
    <row r="240" spans="1:7" s="67" customFormat="1" ht="24" customHeight="1" x14ac:dyDescent="0.25">
      <c r="A240" s="265" t="s">
        <v>196</v>
      </c>
      <c r="B240" s="266"/>
      <c r="C240" s="266"/>
      <c r="D240" s="266"/>
      <c r="E240" s="266"/>
      <c r="F240" s="266"/>
      <c r="G240" s="66">
        <f>SUM(G239:G239)</f>
        <v>20.655000000000001</v>
      </c>
    </row>
    <row r="241" spans="1:7" s="67" customFormat="1" ht="39" customHeight="1" x14ac:dyDescent="0.25">
      <c r="A241" s="68" t="str">
        <f>'Orçamento por Casa'!A56</f>
        <v>8.1.6</v>
      </c>
      <c r="B241" s="69"/>
      <c r="C241" s="256" t="str">
        <f>'Orçamento por Casa'!E56</f>
        <v>RODAPÉ CERÂMICO DE 7CM DE ALTURA COM PLACAS TIPO ESMALTADA DE DIMENSÕES 60X60CM. AF_02/2023</v>
      </c>
      <c r="D241" s="257"/>
      <c r="E241" s="258"/>
      <c r="F241" s="45" t="str">
        <f>'Orçamento por Casa'!F56</f>
        <v>m</v>
      </c>
      <c r="G241" s="70" t="s">
        <v>21764</v>
      </c>
    </row>
    <row r="242" spans="1:7" s="74" customFormat="1" ht="24" customHeight="1" x14ac:dyDescent="0.2">
      <c r="A242" s="71"/>
      <c r="B242" s="72"/>
      <c r="C242" s="259" t="s">
        <v>21744</v>
      </c>
      <c r="D242" s="260"/>
      <c r="E242" s="261"/>
      <c r="F242" s="73" t="s">
        <v>244</v>
      </c>
      <c r="G242" s="75">
        <f>2.95+3.05+3.05+2.15</f>
        <v>11.200000000000001</v>
      </c>
    </row>
    <row r="243" spans="1:7" s="74" customFormat="1" ht="24" customHeight="1" x14ac:dyDescent="0.2">
      <c r="A243" s="71"/>
      <c r="B243" s="72"/>
      <c r="C243" s="259" t="s">
        <v>21745</v>
      </c>
      <c r="D243" s="260"/>
      <c r="E243" s="261"/>
      <c r="F243" s="73" t="s">
        <v>244</v>
      </c>
      <c r="G243" s="75">
        <f>2.95+3.05+3.05+2.15</f>
        <v>11.200000000000001</v>
      </c>
    </row>
    <row r="244" spans="1:7" s="74" customFormat="1" ht="24" customHeight="1" x14ac:dyDescent="0.2">
      <c r="A244" s="71"/>
      <c r="B244" s="72"/>
      <c r="C244" s="259" t="s">
        <v>21739</v>
      </c>
      <c r="D244" s="260"/>
      <c r="E244" s="261"/>
      <c r="F244" s="73" t="s">
        <v>244</v>
      </c>
      <c r="G244" s="75">
        <f>1.9+4.45+3.2</f>
        <v>9.5500000000000007</v>
      </c>
    </row>
    <row r="245" spans="1:7" s="74" customFormat="1" ht="24" customHeight="1" x14ac:dyDescent="0.2">
      <c r="A245" s="71"/>
      <c r="B245" s="72"/>
      <c r="C245" s="259" t="s">
        <v>21740</v>
      </c>
      <c r="D245" s="260"/>
      <c r="E245" s="261"/>
      <c r="F245" s="73" t="s">
        <v>244</v>
      </c>
      <c r="G245" s="75">
        <f>3.2</f>
        <v>3.2</v>
      </c>
    </row>
    <row r="246" spans="1:7" s="74" customFormat="1" ht="24" customHeight="1" x14ac:dyDescent="0.2">
      <c r="A246" s="71"/>
      <c r="B246" s="72"/>
      <c r="C246" s="259" t="s">
        <v>21765</v>
      </c>
      <c r="D246" s="260"/>
      <c r="E246" s="261"/>
      <c r="F246" s="73" t="s">
        <v>244</v>
      </c>
      <c r="G246" s="75">
        <f>0.55+0.35+0.35</f>
        <v>1.25</v>
      </c>
    </row>
    <row r="247" spans="1:7" s="67" customFormat="1" ht="24" customHeight="1" x14ac:dyDescent="0.25">
      <c r="A247" s="265" t="s">
        <v>196</v>
      </c>
      <c r="B247" s="266"/>
      <c r="C247" s="266"/>
      <c r="D247" s="266"/>
      <c r="E247" s="266"/>
      <c r="F247" s="266"/>
      <c r="G247" s="66">
        <f>SUM(G242:G246)</f>
        <v>36.400000000000006</v>
      </c>
    </row>
    <row r="248" spans="1:7" s="41" customFormat="1" ht="24" customHeight="1" x14ac:dyDescent="0.2">
      <c r="A248" s="46" t="str">
        <f>'Orçamento por Casa'!A57</f>
        <v>8.2</v>
      </c>
      <c r="B248" s="38"/>
      <c r="C248" s="254" t="str">
        <f>'Orçamento por Casa'!E57</f>
        <v>REVESTIMENTO DE PAREDES</v>
      </c>
      <c r="D248" s="255"/>
      <c r="E248" s="255"/>
      <c r="F248" s="255"/>
      <c r="G248" s="255"/>
    </row>
    <row r="249" spans="1:7" s="67" customFormat="1" ht="24" customHeight="1" x14ac:dyDescent="0.25">
      <c r="A249" s="68" t="str">
        <f>'Orçamento por Casa'!A58</f>
        <v>8.2.1</v>
      </c>
      <c r="B249" s="69"/>
      <c r="C249" s="256" t="str">
        <f>'Orçamento por Casa'!E58</f>
        <v>CHAPISCO COMUM</v>
      </c>
      <c r="D249" s="257"/>
      <c r="E249" s="258"/>
      <c r="F249" s="45" t="str">
        <f>'Orçamento por Casa'!F58</f>
        <v>m2</v>
      </c>
      <c r="G249" s="70" t="s">
        <v>21358</v>
      </c>
    </row>
    <row r="250" spans="1:7" s="74" customFormat="1" ht="24" customHeight="1" x14ac:dyDescent="0.2">
      <c r="A250" s="71"/>
      <c r="B250" s="72"/>
      <c r="C250" s="259" t="s">
        <v>21771</v>
      </c>
      <c r="D250" s="260"/>
      <c r="E250" s="261"/>
      <c r="F250" s="73" t="s">
        <v>213</v>
      </c>
      <c r="G250" s="75">
        <f>24.392+25.892+34.449+32.574</f>
        <v>117.307</v>
      </c>
    </row>
    <row r="251" spans="1:7" s="74" customFormat="1" ht="24" customHeight="1" x14ac:dyDescent="0.2">
      <c r="A251" s="71"/>
      <c r="B251" s="72"/>
      <c r="C251" s="259" t="s">
        <v>21772</v>
      </c>
      <c r="D251" s="260"/>
      <c r="E251" s="261"/>
      <c r="F251" s="73" t="s">
        <v>213</v>
      </c>
      <c r="G251" s="75">
        <f>4.06+4.06+4.59+4.59</f>
        <v>17.299999999999997</v>
      </c>
    </row>
    <row r="252" spans="1:7" s="74" customFormat="1" ht="24" customHeight="1" x14ac:dyDescent="0.2">
      <c r="A252" s="71"/>
      <c r="B252" s="72"/>
      <c r="C252" s="259" t="s">
        <v>21773</v>
      </c>
      <c r="D252" s="260"/>
      <c r="E252" s="261"/>
      <c r="F252" s="73" t="s">
        <v>213</v>
      </c>
      <c r="G252" s="75">
        <f>31.62+31.62+29.58+13.05+5.47+12.905+4.65+19.435</f>
        <v>148.32999999999998</v>
      </c>
    </row>
    <row r="253" spans="1:7" s="67" customFormat="1" ht="24" customHeight="1" x14ac:dyDescent="0.25">
      <c r="A253" s="265" t="s">
        <v>196</v>
      </c>
      <c r="B253" s="266"/>
      <c r="C253" s="266"/>
      <c r="D253" s="266"/>
      <c r="E253" s="266"/>
      <c r="F253" s="266"/>
      <c r="G253" s="66">
        <f>SUM(G250:G252)</f>
        <v>282.93700000000001</v>
      </c>
    </row>
    <row r="254" spans="1:7" s="67" customFormat="1" ht="24" customHeight="1" x14ac:dyDescent="0.25">
      <c r="A254" s="68" t="str">
        <f>'Orçamento por Casa'!A59</f>
        <v>8.2.2</v>
      </c>
      <c r="B254" s="69"/>
      <c r="C254" s="256" t="str">
        <f>'Orçamento por Casa'!E59</f>
        <v>EMBOÇO (1CI:4 ARML)</v>
      </c>
      <c r="D254" s="257"/>
      <c r="E254" s="258"/>
      <c r="F254" s="45" t="str">
        <f>'Orçamento por Casa'!F59</f>
        <v>m2</v>
      </c>
      <c r="G254" s="70" t="s">
        <v>21358</v>
      </c>
    </row>
    <row r="255" spans="1:7" s="74" customFormat="1" ht="24" customHeight="1" x14ac:dyDescent="0.2">
      <c r="A255" s="71"/>
      <c r="B255" s="72"/>
      <c r="C255" s="259" t="s">
        <v>21740</v>
      </c>
      <c r="D255" s="260"/>
      <c r="E255" s="261"/>
      <c r="F255" s="73" t="s">
        <v>213</v>
      </c>
      <c r="G255" s="75">
        <f>((2.9*2.7)-(0.8*2.1))+((2.9*3.2)-(1.5*1))</f>
        <v>13.93</v>
      </c>
    </row>
    <row r="256" spans="1:7" s="74" customFormat="1" ht="24" customHeight="1" x14ac:dyDescent="0.2">
      <c r="A256" s="71"/>
      <c r="B256" s="72"/>
      <c r="C256" s="259" t="s">
        <v>21737</v>
      </c>
      <c r="D256" s="260"/>
      <c r="E256" s="261"/>
      <c r="F256" s="73" t="s">
        <v>213</v>
      </c>
      <c r="G256" s="75">
        <f>((1.25+1.25+1.8+1.8)*2.9)-(0.8*2.1)-(0.6*0.6)</f>
        <v>15.649999999999999</v>
      </c>
    </row>
    <row r="257" spans="1:7" s="74" customFormat="1" ht="24" customHeight="1" x14ac:dyDescent="0.2">
      <c r="A257" s="71"/>
      <c r="B257" s="72"/>
      <c r="C257" s="259" t="s">
        <v>21770</v>
      </c>
      <c r="D257" s="260"/>
      <c r="E257" s="261"/>
      <c r="F257" s="73" t="s">
        <v>213</v>
      </c>
      <c r="G257" s="75">
        <v>0.5</v>
      </c>
    </row>
    <row r="258" spans="1:7" s="67" customFormat="1" ht="24" customHeight="1" x14ac:dyDescent="0.25">
      <c r="A258" s="265" t="s">
        <v>196</v>
      </c>
      <c r="B258" s="266"/>
      <c r="C258" s="266"/>
      <c r="D258" s="266"/>
      <c r="E258" s="266"/>
      <c r="F258" s="266"/>
      <c r="G258" s="66">
        <f>SUM(G255:G257)</f>
        <v>30.08</v>
      </c>
    </row>
    <row r="259" spans="1:7" s="67" customFormat="1" ht="24" customHeight="1" x14ac:dyDescent="0.25">
      <c r="A259" s="68" t="str">
        <f>'Orçamento por Casa'!A60</f>
        <v>8.2.3</v>
      </c>
      <c r="B259" s="69"/>
      <c r="C259" s="256" t="str">
        <f>'Orçamento por Casa'!E60</f>
        <v>REBOCO (1 CALH:4 ARFC+100kgCI/M3)</v>
      </c>
      <c r="D259" s="257"/>
      <c r="E259" s="258"/>
      <c r="F259" s="45" t="str">
        <f>'Orçamento por Casa'!F60</f>
        <v>m2</v>
      </c>
      <c r="G259" s="70" t="s">
        <v>21358</v>
      </c>
    </row>
    <row r="260" spans="1:7" s="74" customFormat="1" ht="24" customHeight="1" x14ac:dyDescent="0.2">
      <c r="A260" s="71" t="s">
        <v>21360</v>
      </c>
      <c r="B260" s="72"/>
      <c r="C260" s="259" t="s">
        <v>21774</v>
      </c>
      <c r="D260" s="260"/>
      <c r="E260" s="261"/>
      <c r="F260" s="73" t="s">
        <v>213</v>
      </c>
      <c r="G260" s="75">
        <f>G253</f>
        <v>282.93700000000001</v>
      </c>
    </row>
    <row r="261" spans="1:7" s="74" customFormat="1" ht="24" customHeight="1" x14ac:dyDescent="0.2">
      <c r="A261" s="71" t="s">
        <v>21361</v>
      </c>
      <c r="B261" s="72"/>
      <c r="C261" s="259" t="s">
        <v>21775</v>
      </c>
      <c r="D261" s="260"/>
      <c r="E261" s="261"/>
      <c r="F261" s="73" t="s">
        <v>213</v>
      </c>
      <c r="G261" s="75">
        <f>G258</f>
        <v>30.08</v>
      </c>
    </row>
    <row r="262" spans="1:7" s="74" customFormat="1" ht="24" customHeight="1" x14ac:dyDescent="0.2">
      <c r="A262" s="71"/>
      <c r="B262" s="72"/>
      <c r="C262" s="259"/>
      <c r="D262" s="260"/>
      <c r="E262" s="261"/>
      <c r="F262" s="73" t="s">
        <v>213</v>
      </c>
      <c r="G262" s="75"/>
    </row>
    <row r="263" spans="1:7" s="67" customFormat="1" ht="24" customHeight="1" x14ac:dyDescent="0.25">
      <c r="A263" s="265" t="s">
        <v>21696</v>
      </c>
      <c r="B263" s="266"/>
      <c r="C263" s="266"/>
      <c r="D263" s="266"/>
      <c r="E263" s="266"/>
      <c r="F263" s="266"/>
      <c r="G263" s="66">
        <f>G260-G261</f>
        <v>252.85700000000003</v>
      </c>
    </row>
    <row r="264" spans="1:7" s="67" customFormat="1" ht="24" customHeight="1" x14ac:dyDescent="0.25">
      <c r="A264" s="68" t="str">
        <f>'Orçamento por Casa'!A61</f>
        <v>8.2.4</v>
      </c>
      <c r="B264" s="69"/>
      <c r="C264" s="256" t="str">
        <f>'Orçamento por Casa'!E61</f>
        <v>REVESTIMENTO COM CERÂMICA</v>
      </c>
      <c r="D264" s="257"/>
      <c r="E264" s="258"/>
      <c r="F264" s="45" t="str">
        <f>'Orçamento por Casa'!F61</f>
        <v>m2</v>
      </c>
      <c r="G264" s="70" t="s">
        <v>21358</v>
      </c>
    </row>
    <row r="265" spans="1:7" s="74" customFormat="1" ht="24" customHeight="1" x14ac:dyDescent="0.2">
      <c r="A265" s="71"/>
      <c r="B265" s="72"/>
      <c r="C265" s="259" t="s">
        <v>21740</v>
      </c>
      <c r="D265" s="260"/>
      <c r="E265" s="261"/>
      <c r="F265" s="73" t="s">
        <v>213</v>
      </c>
      <c r="G265" s="75">
        <f>((2.9*2.7)-(0.8*2.1))+((2.9*3.2)-(1.5*1))</f>
        <v>13.93</v>
      </c>
    </row>
    <row r="266" spans="1:7" s="74" customFormat="1" ht="24" customHeight="1" x14ac:dyDescent="0.2">
      <c r="A266" s="71"/>
      <c r="B266" s="72"/>
      <c r="C266" s="259" t="s">
        <v>21737</v>
      </c>
      <c r="D266" s="260"/>
      <c r="E266" s="261"/>
      <c r="F266" s="73" t="s">
        <v>213</v>
      </c>
      <c r="G266" s="75">
        <f>((1.25+1.25+1.8+1.8)*2.9)-(0.8*2.1)-(0.6*0.6)</f>
        <v>15.649999999999999</v>
      </c>
    </row>
    <row r="267" spans="1:7" s="74" customFormat="1" ht="24" customHeight="1" x14ac:dyDescent="0.2">
      <c r="A267" s="71"/>
      <c r="B267" s="72"/>
      <c r="C267" s="259" t="s">
        <v>21770</v>
      </c>
      <c r="D267" s="260"/>
      <c r="E267" s="261"/>
      <c r="F267" s="73" t="s">
        <v>213</v>
      </c>
      <c r="G267" s="75">
        <v>0.5</v>
      </c>
    </row>
    <row r="268" spans="1:7" s="67" customFormat="1" ht="24" customHeight="1" x14ac:dyDescent="0.25">
      <c r="A268" s="265" t="s">
        <v>196</v>
      </c>
      <c r="B268" s="266"/>
      <c r="C268" s="266"/>
      <c r="D268" s="266"/>
      <c r="E268" s="266"/>
      <c r="F268" s="266"/>
      <c r="G268" s="66">
        <f>SUM(G265:G267)</f>
        <v>30.08</v>
      </c>
    </row>
    <row r="269" spans="1:7" s="67" customFormat="1" ht="39" customHeight="1" x14ac:dyDescent="0.25">
      <c r="A269" s="68" t="str">
        <f>'Orçamento por Casa'!A62</f>
        <v>8.2.5</v>
      </c>
      <c r="B269" s="69"/>
      <c r="C269" s="256" t="str">
        <f>'Orçamento por Casa'!E62</f>
        <v>MOLDURA TIPO "U" INVERTIDO EM ARGAMASSA COM 2CM DE ESPESSURA TIPO PINGADEIRA EM MURO/PLATIBANDA ( A PARTE VERTICAL DESCE 2,5CM)</v>
      </c>
      <c r="D269" s="257"/>
      <c r="E269" s="258"/>
      <c r="F269" s="45" t="str">
        <f>'Orçamento por Casa'!F62</f>
        <v>m2</v>
      </c>
      <c r="G269" s="70" t="s">
        <v>21709</v>
      </c>
    </row>
    <row r="270" spans="1:7" s="74" customFormat="1" ht="24" customHeight="1" x14ac:dyDescent="0.2">
      <c r="A270" s="71"/>
      <c r="B270" s="72"/>
      <c r="C270" s="259" t="s">
        <v>21769</v>
      </c>
      <c r="D270" s="260"/>
      <c r="E270" s="261"/>
      <c r="F270" s="73" t="s">
        <v>213</v>
      </c>
      <c r="G270" s="75">
        <f>7.95+7.95+5.8+5.8</f>
        <v>27.5</v>
      </c>
    </row>
    <row r="271" spans="1:7" s="67" customFormat="1" ht="24" customHeight="1" x14ac:dyDescent="0.25">
      <c r="A271" s="265" t="s">
        <v>196</v>
      </c>
      <c r="B271" s="266"/>
      <c r="C271" s="266"/>
      <c r="D271" s="266"/>
      <c r="E271" s="266"/>
      <c r="F271" s="266"/>
      <c r="G271" s="66">
        <f>SUM(G270:G270)</f>
        <v>27.5</v>
      </c>
    </row>
    <row r="272" spans="1:7" s="41" customFormat="1" ht="24" customHeight="1" x14ac:dyDescent="0.2">
      <c r="A272" s="46" t="str">
        <f>'Orçamento por Casa'!A63</f>
        <v>8.3</v>
      </c>
      <c r="B272" s="38"/>
      <c r="C272" s="254" t="str">
        <f>'Orçamento por Casa'!E63</f>
        <v>FORROS</v>
      </c>
      <c r="D272" s="255"/>
      <c r="E272" s="255"/>
      <c r="F272" s="255"/>
      <c r="G272" s="255"/>
    </row>
    <row r="273" spans="1:7" s="67" customFormat="1" ht="24" customHeight="1" x14ac:dyDescent="0.25">
      <c r="A273" s="68" t="str">
        <f>'Orçamento por Casa'!A64</f>
        <v>8.3.1</v>
      </c>
      <c r="B273" s="69"/>
      <c r="C273" s="256" t="str">
        <f>'Orçamento por Casa'!E64</f>
        <v>CHAPISCO EM FORRO (1CI: 3 ARG)</v>
      </c>
      <c r="D273" s="257"/>
      <c r="E273" s="258"/>
      <c r="F273" s="45" t="str">
        <f>'Orçamento por Casa'!F64</f>
        <v>m2</v>
      </c>
      <c r="G273" s="70" t="s">
        <v>21358</v>
      </c>
    </row>
    <row r="274" spans="1:7" s="74" customFormat="1" ht="24" customHeight="1" x14ac:dyDescent="0.2">
      <c r="A274" s="71"/>
      <c r="B274" s="72"/>
      <c r="C274" s="259" t="s">
        <v>21766</v>
      </c>
      <c r="D274" s="260"/>
      <c r="E274" s="261"/>
      <c r="F274" s="73" t="s">
        <v>213</v>
      </c>
      <c r="G274" s="75">
        <f>2.7*7.95</f>
        <v>21.465000000000003</v>
      </c>
    </row>
    <row r="275" spans="1:7" s="74" customFormat="1" ht="24" customHeight="1" x14ac:dyDescent="0.2">
      <c r="A275" s="71"/>
      <c r="B275" s="72"/>
      <c r="C275" s="259" t="s">
        <v>21744</v>
      </c>
      <c r="D275" s="260"/>
      <c r="E275" s="261"/>
      <c r="F275" s="73" t="s">
        <v>213</v>
      </c>
      <c r="G275" s="75">
        <v>9</v>
      </c>
    </row>
    <row r="276" spans="1:7" s="74" customFormat="1" ht="24" customHeight="1" x14ac:dyDescent="0.2">
      <c r="A276" s="71"/>
      <c r="B276" s="72"/>
      <c r="C276" s="259" t="s">
        <v>21745</v>
      </c>
      <c r="D276" s="260"/>
      <c r="E276" s="261"/>
      <c r="F276" s="73" t="s">
        <v>213</v>
      </c>
      <c r="G276" s="75">
        <v>9</v>
      </c>
    </row>
    <row r="277" spans="1:7" s="74" customFormat="1" ht="24" customHeight="1" x14ac:dyDescent="0.2">
      <c r="A277" s="71"/>
      <c r="B277" s="72"/>
      <c r="C277" s="259" t="s">
        <v>21737</v>
      </c>
      <c r="D277" s="260"/>
      <c r="E277" s="261"/>
      <c r="F277" s="73" t="s">
        <v>213</v>
      </c>
      <c r="G277" s="75">
        <v>2.25</v>
      </c>
    </row>
    <row r="278" spans="1:7" s="74" customFormat="1" ht="24" customHeight="1" x14ac:dyDescent="0.2">
      <c r="A278" s="71"/>
      <c r="B278" s="72"/>
      <c r="C278" s="259" t="s">
        <v>21765</v>
      </c>
      <c r="D278" s="260"/>
      <c r="E278" s="261"/>
      <c r="F278" s="73" t="s">
        <v>213</v>
      </c>
      <c r="G278" s="75">
        <v>1.25</v>
      </c>
    </row>
    <row r="279" spans="1:7" s="67" customFormat="1" ht="24" customHeight="1" x14ac:dyDescent="0.25">
      <c r="A279" s="265" t="s">
        <v>196</v>
      </c>
      <c r="B279" s="266"/>
      <c r="C279" s="266"/>
      <c r="D279" s="266"/>
      <c r="E279" s="266"/>
      <c r="F279" s="266"/>
      <c r="G279" s="66">
        <f>SUM(G274:G278)</f>
        <v>42.965000000000003</v>
      </c>
    </row>
    <row r="280" spans="1:7" s="67" customFormat="1" ht="24" customHeight="1" x14ac:dyDescent="0.25">
      <c r="A280" s="68" t="str">
        <f>'Orçamento por Casa'!A65</f>
        <v>8.3.2</v>
      </c>
      <c r="B280" s="69"/>
      <c r="C280" s="256" t="str">
        <f>'Orçamento por Casa'!E65</f>
        <v>REBOCO FINO EM FORRO (1 CALH:4 ARFC+100 KG CI/M3)</v>
      </c>
      <c r="D280" s="257"/>
      <c r="E280" s="258"/>
      <c r="F280" s="45" t="str">
        <f>'Orçamento por Casa'!F65</f>
        <v>m2</v>
      </c>
      <c r="G280" s="70" t="s">
        <v>21358</v>
      </c>
    </row>
    <row r="281" spans="1:7" s="74" customFormat="1" ht="24" customHeight="1" x14ac:dyDescent="0.2">
      <c r="A281" s="71"/>
      <c r="B281" s="72"/>
      <c r="C281" s="259" t="s">
        <v>21766</v>
      </c>
      <c r="D281" s="260"/>
      <c r="E281" s="261"/>
      <c r="F281" s="73" t="s">
        <v>213</v>
      </c>
      <c r="G281" s="75">
        <f>2.7*7.95</f>
        <v>21.465000000000003</v>
      </c>
    </row>
    <row r="282" spans="1:7" s="74" customFormat="1" ht="24" customHeight="1" x14ac:dyDescent="0.2">
      <c r="A282" s="71"/>
      <c r="B282" s="72"/>
      <c r="C282" s="259" t="s">
        <v>21744</v>
      </c>
      <c r="D282" s="260"/>
      <c r="E282" s="261"/>
      <c r="F282" s="73" t="s">
        <v>213</v>
      </c>
      <c r="G282" s="75">
        <v>9</v>
      </c>
    </row>
    <row r="283" spans="1:7" s="74" customFormat="1" ht="24" customHeight="1" x14ac:dyDescent="0.2">
      <c r="A283" s="71"/>
      <c r="B283" s="72"/>
      <c r="C283" s="259" t="s">
        <v>21745</v>
      </c>
      <c r="D283" s="260"/>
      <c r="E283" s="261"/>
      <c r="F283" s="73" t="s">
        <v>213</v>
      </c>
      <c r="G283" s="75">
        <v>9</v>
      </c>
    </row>
    <row r="284" spans="1:7" s="74" customFormat="1" ht="24" customHeight="1" x14ac:dyDescent="0.2">
      <c r="A284" s="71"/>
      <c r="B284" s="72"/>
      <c r="C284" s="259" t="s">
        <v>21737</v>
      </c>
      <c r="D284" s="260"/>
      <c r="E284" s="261"/>
      <c r="F284" s="73" t="s">
        <v>213</v>
      </c>
      <c r="G284" s="75">
        <v>2.25</v>
      </c>
    </row>
    <row r="285" spans="1:7" s="74" customFormat="1" ht="24" customHeight="1" x14ac:dyDescent="0.2">
      <c r="A285" s="71"/>
      <c r="B285" s="72"/>
      <c r="C285" s="259" t="s">
        <v>21765</v>
      </c>
      <c r="D285" s="260"/>
      <c r="E285" s="261"/>
      <c r="F285" s="73" t="s">
        <v>213</v>
      </c>
      <c r="G285" s="75">
        <v>1.25</v>
      </c>
    </row>
    <row r="286" spans="1:7" s="67" customFormat="1" ht="24" customHeight="1" x14ac:dyDescent="0.25">
      <c r="A286" s="265" t="s">
        <v>196</v>
      </c>
      <c r="B286" s="266"/>
      <c r="C286" s="266"/>
      <c r="D286" s="266"/>
      <c r="E286" s="266"/>
      <c r="F286" s="266"/>
      <c r="G286" s="66">
        <f>SUM(G281:G285)</f>
        <v>42.965000000000003</v>
      </c>
    </row>
    <row r="287" spans="1:7" s="41" customFormat="1" ht="24" customHeight="1" x14ac:dyDescent="0.2">
      <c r="A287" s="46">
        <f>'Orçamento por Casa'!A66</f>
        <v>9</v>
      </c>
      <c r="B287" s="38"/>
      <c r="C287" s="254" t="str">
        <f>'Orçamento por Casa'!E66</f>
        <v>ESQUADRIAS</v>
      </c>
      <c r="D287" s="255"/>
      <c r="E287" s="255"/>
      <c r="F287" s="255"/>
      <c r="G287" s="255"/>
    </row>
    <row r="288" spans="1:7" s="41" customFormat="1" ht="24" customHeight="1" x14ac:dyDescent="0.2">
      <c r="A288" s="46" t="str">
        <f>'Orçamento por Casa'!A67</f>
        <v>9.1</v>
      </c>
      <c r="B288" s="38"/>
      <c r="C288" s="254" t="str">
        <f>'Orçamento por Casa'!E67</f>
        <v>ESQUADRIAS DE MADEIRAS</v>
      </c>
      <c r="D288" s="255"/>
      <c r="E288" s="255"/>
      <c r="F288" s="255"/>
      <c r="G288" s="255"/>
    </row>
    <row r="289" spans="1:7" s="67" customFormat="1" ht="24" customHeight="1" x14ac:dyDescent="0.25">
      <c r="A289" s="68" t="str">
        <f>'Orçamento por Casa'!A68</f>
        <v>9.1.1</v>
      </c>
      <c r="B289" s="69"/>
      <c r="C289" s="256" t="str">
        <f>'Orçamento por Casa'!E68</f>
        <v>PORTA LISA 70x210 C/PORTAL E ALISAR S/FERRAGENS</v>
      </c>
      <c r="D289" s="257"/>
      <c r="E289" s="258"/>
      <c r="F289" s="45" t="str">
        <f>'Orçamento por Casa'!F68</f>
        <v>Un</v>
      </c>
      <c r="G289" s="70" t="s">
        <v>21402</v>
      </c>
    </row>
    <row r="290" spans="1:7" s="74" customFormat="1" ht="24" customHeight="1" x14ac:dyDescent="0.2">
      <c r="A290" s="71"/>
      <c r="B290" s="72"/>
      <c r="C290" s="259" t="s">
        <v>21737</v>
      </c>
      <c r="D290" s="260"/>
      <c r="E290" s="261"/>
      <c r="F290" s="73" t="s">
        <v>21401</v>
      </c>
      <c r="G290" s="75">
        <v>1</v>
      </c>
    </row>
    <row r="291" spans="1:7" s="67" customFormat="1" ht="24" customHeight="1" x14ac:dyDescent="0.25">
      <c r="A291" s="265" t="s">
        <v>196</v>
      </c>
      <c r="B291" s="266"/>
      <c r="C291" s="266"/>
      <c r="D291" s="266"/>
      <c r="E291" s="266"/>
      <c r="F291" s="266"/>
      <c r="G291" s="66">
        <f>SUM(G290:G290)</f>
        <v>1</v>
      </c>
    </row>
    <row r="292" spans="1:7" s="67" customFormat="1" ht="24" customHeight="1" x14ac:dyDescent="0.25">
      <c r="A292" s="68" t="str">
        <f>'Orçamento por Casa'!A69</f>
        <v>9.1.2</v>
      </c>
      <c r="B292" s="69"/>
      <c r="C292" s="256" t="str">
        <f>'Orçamento por Casa'!E69</f>
        <v>PORTA LISA 80x210 C/PORTAL E ALISAR S/FERRAGENS</v>
      </c>
      <c r="D292" s="257"/>
      <c r="E292" s="258"/>
      <c r="F292" s="45" t="str">
        <f>'Orçamento por Casa'!F69</f>
        <v>Un</v>
      </c>
      <c r="G292" s="70" t="s">
        <v>21402</v>
      </c>
    </row>
    <row r="293" spans="1:7" s="74" customFormat="1" ht="24" customHeight="1" x14ac:dyDescent="0.2">
      <c r="A293" s="71"/>
      <c r="B293" s="72"/>
      <c r="C293" s="259" t="s">
        <v>21738</v>
      </c>
      <c r="D293" s="260"/>
      <c r="E293" s="261"/>
      <c r="F293" s="73" t="s">
        <v>21401</v>
      </c>
      <c r="G293" s="75">
        <v>2</v>
      </c>
    </row>
    <row r="294" spans="1:7" s="67" customFormat="1" ht="24" customHeight="1" x14ac:dyDescent="0.25">
      <c r="A294" s="265" t="s">
        <v>196</v>
      </c>
      <c r="B294" s="266"/>
      <c r="C294" s="266"/>
      <c r="D294" s="266"/>
      <c r="E294" s="266"/>
      <c r="F294" s="266"/>
      <c r="G294" s="66">
        <f>SUM(G293:G293)</f>
        <v>2</v>
      </c>
    </row>
    <row r="295" spans="1:7" s="41" customFormat="1" ht="24" customHeight="1" x14ac:dyDescent="0.2">
      <c r="A295" s="46" t="str">
        <f>'Orçamento por Casa'!A70</f>
        <v>9.2</v>
      </c>
      <c r="B295" s="38"/>
      <c r="C295" s="254" t="str">
        <f>'Orçamento por Casa'!E70</f>
        <v>ESQUADRIAS METÁLICAS</v>
      </c>
      <c r="D295" s="255"/>
      <c r="E295" s="255"/>
      <c r="F295" s="255"/>
      <c r="G295" s="255"/>
    </row>
    <row r="296" spans="1:7" s="67" customFormat="1" ht="24" customHeight="1" x14ac:dyDescent="0.25">
      <c r="A296" s="68" t="str">
        <f>'Orçamento por Casa'!A71</f>
        <v>9.2.1</v>
      </c>
      <c r="B296" s="69"/>
      <c r="C296" s="256" t="str">
        <f>'Orçamento por Casa'!E71</f>
        <v>PORTA DE ABRIR DE 01 FOLHA EM VENEZIANA PF-4 C/FERRAGENS</v>
      </c>
      <c r="D296" s="257"/>
      <c r="E296" s="258"/>
      <c r="F296" s="45" t="str">
        <f>'Orçamento por Casa'!F71</f>
        <v>m2</v>
      </c>
      <c r="G296" s="70" t="s">
        <v>21358</v>
      </c>
    </row>
    <row r="297" spans="1:7" s="74" customFormat="1" ht="24" customHeight="1" x14ac:dyDescent="0.2">
      <c r="A297" s="71"/>
      <c r="B297" s="72"/>
      <c r="C297" s="259" t="s">
        <v>21741</v>
      </c>
      <c r="D297" s="260"/>
      <c r="E297" s="261"/>
      <c r="F297" s="73" t="s">
        <v>213</v>
      </c>
      <c r="G297" s="75">
        <f>0.8*2.1</f>
        <v>1.6800000000000002</v>
      </c>
    </row>
    <row r="298" spans="1:7" s="74" customFormat="1" ht="24" customHeight="1" x14ac:dyDescent="0.2">
      <c r="A298" s="71"/>
      <c r="B298" s="72"/>
      <c r="C298" s="259" t="s">
        <v>21742</v>
      </c>
      <c r="D298" s="260"/>
      <c r="E298" s="261"/>
      <c r="F298" s="73" t="s">
        <v>213</v>
      </c>
      <c r="G298" s="75">
        <f>0.8*2.1</f>
        <v>1.6800000000000002</v>
      </c>
    </row>
    <row r="299" spans="1:7" s="67" customFormat="1" ht="24" customHeight="1" x14ac:dyDescent="0.25">
      <c r="A299" s="265" t="s">
        <v>196</v>
      </c>
      <c r="B299" s="266"/>
      <c r="C299" s="266"/>
      <c r="D299" s="266"/>
      <c r="E299" s="266"/>
      <c r="F299" s="266"/>
      <c r="G299" s="66">
        <f>SUM(G297:G298)</f>
        <v>3.3600000000000003</v>
      </c>
    </row>
    <row r="300" spans="1:7" s="67" customFormat="1" ht="24" customHeight="1" x14ac:dyDescent="0.25">
      <c r="A300" s="68" t="str">
        <f>'Orçamento por Casa'!A72</f>
        <v>9.2.2</v>
      </c>
      <c r="B300" s="69"/>
      <c r="C300" s="256" t="str">
        <f>'Orçamento por Casa'!E72</f>
        <v>JANELA DE CORRER VENEZIANA CHAPA/VIDRO J11/J16 C/FERRAGENS</v>
      </c>
      <c r="D300" s="257"/>
      <c r="E300" s="258"/>
      <c r="F300" s="45" t="str">
        <f>'Orçamento por Casa'!F72</f>
        <v>m2</v>
      </c>
      <c r="G300" s="70" t="s">
        <v>21358</v>
      </c>
    </row>
    <row r="301" spans="1:7" s="103" customFormat="1" ht="24" customHeight="1" x14ac:dyDescent="0.2">
      <c r="A301" s="71"/>
      <c r="B301" s="72"/>
      <c r="C301" s="259" t="s">
        <v>21746</v>
      </c>
      <c r="D301" s="260"/>
      <c r="E301" s="261"/>
      <c r="F301" s="73" t="s">
        <v>213</v>
      </c>
      <c r="G301" s="75">
        <f>1.5*1</f>
        <v>1.5</v>
      </c>
    </row>
    <row r="302" spans="1:7" s="103" customFormat="1" ht="24" customHeight="1" x14ac:dyDescent="0.2">
      <c r="A302" s="71"/>
      <c r="B302" s="72"/>
      <c r="C302" s="259" t="s">
        <v>21747</v>
      </c>
      <c r="D302" s="260"/>
      <c r="E302" s="261"/>
      <c r="F302" s="73" t="s">
        <v>213</v>
      </c>
      <c r="G302" s="75">
        <f>1.5*1</f>
        <v>1.5</v>
      </c>
    </row>
    <row r="303" spans="1:7" s="74" customFormat="1" ht="24" customHeight="1" x14ac:dyDescent="0.2">
      <c r="A303" s="71"/>
      <c r="B303" s="72"/>
      <c r="C303" s="259" t="s">
        <v>21748</v>
      </c>
      <c r="D303" s="260"/>
      <c r="E303" s="261"/>
      <c r="F303" s="73" t="s">
        <v>213</v>
      </c>
      <c r="G303" s="75">
        <f>1.5*1</f>
        <v>1.5</v>
      </c>
    </row>
    <row r="304" spans="1:7" s="74" customFormat="1" ht="24" customHeight="1" x14ac:dyDescent="0.2">
      <c r="A304" s="71"/>
      <c r="B304" s="72"/>
      <c r="C304" s="259" t="s">
        <v>21749</v>
      </c>
      <c r="D304" s="260"/>
      <c r="E304" s="261"/>
      <c r="F304" s="73" t="s">
        <v>213</v>
      </c>
      <c r="G304" s="75">
        <f>1.5*1</f>
        <v>1.5</v>
      </c>
    </row>
    <row r="305" spans="1:7" s="67" customFormat="1" ht="24" customHeight="1" x14ac:dyDescent="0.25">
      <c r="A305" s="265" t="s">
        <v>196</v>
      </c>
      <c r="B305" s="266"/>
      <c r="C305" s="266"/>
      <c r="D305" s="266"/>
      <c r="E305" s="266"/>
      <c r="F305" s="266"/>
      <c r="G305" s="66">
        <f>SUM(G301:G304)</f>
        <v>6</v>
      </c>
    </row>
    <row r="306" spans="1:7" s="67" customFormat="1" ht="24" customHeight="1" x14ac:dyDescent="0.25">
      <c r="A306" s="68" t="str">
        <f>'Orçamento por Casa'!A73</f>
        <v>9.2.3</v>
      </c>
      <c r="B306" s="69"/>
      <c r="C306" s="256" t="str">
        <f>'Orçamento por Casa'!E73</f>
        <v>JANELA MAXIM AR CHAPA/VIDRO J3/J5/J6/J8 C/FERRAGENS</v>
      </c>
      <c r="D306" s="257"/>
      <c r="E306" s="258"/>
      <c r="F306" s="45" t="str">
        <f>'Orçamento por Casa'!F73</f>
        <v>m2</v>
      </c>
      <c r="G306" s="70" t="s">
        <v>21358</v>
      </c>
    </row>
    <row r="307" spans="1:7" s="74" customFormat="1" ht="24" customHeight="1" x14ac:dyDescent="0.2">
      <c r="A307" s="71"/>
      <c r="B307" s="72"/>
      <c r="C307" s="259" t="s">
        <v>21743</v>
      </c>
      <c r="D307" s="260"/>
      <c r="E307" s="261"/>
      <c r="F307" s="73" t="s">
        <v>213</v>
      </c>
      <c r="G307" s="75">
        <f>0.6*0.6</f>
        <v>0.36</v>
      </c>
    </row>
    <row r="308" spans="1:7" s="67" customFormat="1" ht="24" customHeight="1" x14ac:dyDescent="0.25">
      <c r="A308" s="265" t="s">
        <v>196</v>
      </c>
      <c r="B308" s="266"/>
      <c r="C308" s="266"/>
      <c r="D308" s="266"/>
      <c r="E308" s="266"/>
      <c r="F308" s="266"/>
      <c r="G308" s="66">
        <f>SUM(G307:G307)</f>
        <v>0.36</v>
      </c>
    </row>
    <row r="309" spans="1:7" s="67" customFormat="1" ht="24" customHeight="1" x14ac:dyDescent="0.25">
      <c r="A309" s="68" t="str">
        <f>'Orçamento por Casa'!A74</f>
        <v>9.2.4</v>
      </c>
      <c r="B309" s="69"/>
      <c r="C309" s="256" t="str">
        <f>'Orçamento por Casa'!E74</f>
        <v>JANELA MAXIM AR CHAPA/VIDRO J3/J5/J6/J8 C/FERRAGENS</v>
      </c>
      <c r="D309" s="257"/>
      <c r="E309" s="258"/>
      <c r="F309" s="45" t="str">
        <f>'Orçamento por Casa'!F74</f>
        <v>m2</v>
      </c>
      <c r="G309" s="70" t="s">
        <v>21358</v>
      </c>
    </row>
    <row r="310" spans="1:7" s="74" customFormat="1" ht="24" customHeight="1" x14ac:dyDescent="0.2">
      <c r="A310" s="71"/>
      <c r="B310" s="72"/>
      <c r="C310" s="259" t="s">
        <v>21795</v>
      </c>
      <c r="D310" s="260"/>
      <c r="E310" s="261"/>
      <c r="F310" s="73" t="s">
        <v>213</v>
      </c>
      <c r="G310" s="75">
        <f>0.5*1.7</f>
        <v>0.85</v>
      </c>
    </row>
    <row r="311" spans="1:7" s="74" customFormat="1" ht="24" customHeight="1" x14ac:dyDescent="0.2">
      <c r="A311" s="71"/>
      <c r="B311" s="72"/>
      <c r="C311" s="259" t="s">
        <v>21794</v>
      </c>
      <c r="D311" s="260"/>
      <c r="E311" s="261"/>
      <c r="F311" s="73" t="s">
        <v>21401</v>
      </c>
      <c r="G311" s="75">
        <v>3</v>
      </c>
    </row>
    <row r="312" spans="1:7" s="67" customFormat="1" ht="24" customHeight="1" x14ac:dyDescent="0.25">
      <c r="A312" s="265" t="s">
        <v>196</v>
      </c>
      <c r="B312" s="266"/>
      <c r="C312" s="266"/>
      <c r="D312" s="266"/>
      <c r="E312" s="266"/>
      <c r="F312" s="266"/>
      <c r="G312" s="66">
        <f>G310*G311</f>
        <v>2.5499999999999998</v>
      </c>
    </row>
    <row r="313" spans="1:7" s="67" customFormat="1" ht="39" customHeight="1" x14ac:dyDescent="0.25">
      <c r="A313" s="68" t="str">
        <f>'Orçamento por Casa'!A75</f>
        <v>9.2.5</v>
      </c>
      <c r="B313" s="69"/>
      <c r="C313" s="256" t="str">
        <f>'Orçamento por Casa'!E75</f>
        <v>ALÇAPÃO FORMATO COIFA EM CHAPA VINCADA Nº. 18 H=(10+2)CM, C/ ALÇAS E PORTA CADEADOS (INCLUSIVE CADEADOS Nº. 30)</v>
      </c>
      <c r="D313" s="257"/>
      <c r="E313" s="258"/>
      <c r="F313" s="45" t="str">
        <f>'Orçamento por Casa'!F75</f>
        <v>m2</v>
      </c>
      <c r="G313" s="70" t="s">
        <v>21358</v>
      </c>
    </row>
    <row r="314" spans="1:7" s="74" customFormat="1" ht="24" customHeight="1" x14ac:dyDescent="0.2">
      <c r="A314" s="71"/>
      <c r="B314" s="72"/>
      <c r="C314" s="259" t="s">
        <v>21750</v>
      </c>
      <c r="D314" s="260"/>
      <c r="E314" s="261"/>
      <c r="F314" s="73" t="s">
        <v>213</v>
      </c>
      <c r="G314" s="75">
        <f>0.6*0.8</f>
        <v>0.48</v>
      </c>
    </row>
    <row r="315" spans="1:7" s="67" customFormat="1" ht="24" customHeight="1" x14ac:dyDescent="0.25">
      <c r="A315" s="265" t="s">
        <v>196</v>
      </c>
      <c r="B315" s="266"/>
      <c r="C315" s="266"/>
      <c r="D315" s="266"/>
      <c r="E315" s="266"/>
      <c r="F315" s="266"/>
      <c r="G315" s="66">
        <f>SUM(G314:G314)</f>
        <v>0.48</v>
      </c>
    </row>
    <row r="316" spans="1:7" s="41" customFormat="1" ht="24" customHeight="1" x14ac:dyDescent="0.2">
      <c r="A316" s="46" t="str">
        <f>'Orçamento por Casa'!A76</f>
        <v>9.3</v>
      </c>
      <c r="B316" s="38"/>
      <c r="C316" s="254" t="str">
        <f>'Orçamento por Casa'!E76</f>
        <v>VIDROS</v>
      </c>
      <c r="D316" s="255"/>
      <c r="E316" s="255"/>
      <c r="F316" s="255"/>
      <c r="G316" s="255"/>
    </row>
    <row r="317" spans="1:7" s="67" customFormat="1" ht="24" customHeight="1" x14ac:dyDescent="0.25">
      <c r="A317" s="68" t="str">
        <f>'Orçamento por Casa'!A77</f>
        <v>9.3.1</v>
      </c>
      <c r="B317" s="69"/>
      <c r="C317" s="256" t="str">
        <f>'Orçamento por Casa'!E77</f>
        <v>VIDRO LISO 4 MM - COLOCADO</v>
      </c>
      <c r="D317" s="257"/>
      <c r="E317" s="258"/>
      <c r="F317" s="45" t="str">
        <f>'Orçamento por Casa'!F77</f>
        <v>m2</v>
      </c>
      <c r="G317" s="70" t="s">
        <v>21358</v>
      </c>
    </row>
    <row r="318" spans="1:7" s="74" customFormat="1" ht="24" customHeight="1" x14ac:dyDescent="0.2">
      <c r="A318" s="71"/>
      <c r="B318" s="72"/>
      <c r="C318" s="259" t="s">
        <v>21796</v>
      </c>
      <c r="D318" s="260"/>
      <c r="E318" s="261"/>
      <c r="F318" s="73" t="s">
        <v>213</v>
      </c>
      <c r="G318" s="75">
        <f>G312</f>
        <v>2.5499999999999998</v>
      </c>
    </row>
    <row r="319" spans="1:7" s="74" customFormat="1" ht="24" customHeight="1" x14ac:dyDescent="0.2">
      <c r="A319" s="71"/>
      <c r="B319" s="72"/>
      <c r="C319" s="259" t="s">
        <v>21752</v>
      </c>
      <c r="D319" s="260"/>
      <c r="E319" s="261"/>
      <c r="F319" s="73" t="s">
        <v>213</v>
      </c>
      <c r="G319" s="75">
        <f>(1.5*1)/2</f>
        <v>0.75</v>
      </c>
    </row>
    <row r="320" spans="1:7" s="74" customFormat="1" ht="24" customHeight="1" x14ac:dyDescent="0.2">
      <c r="A320" s="71"/>
      <c r="B320" s="72"/>
      <c r="C320" s="259" t="s">
        <v>21753</v>
      </c>
      <c r="D320" s="260"/>
      <c r="E320" s="261"/>
      <c r="F320" s="73" t="s">
        <v>213</v>
      </c>
      <c r="G320" s="75">
        <f>(1.5*1)/2</f>
        <v>0.75</v>
      </c>
    </row>
    <row r="321" spans="1:7" s="74" customFormat="1" ht="24" customHeight="1" x14ac:dyDescent="0.2">
      <c r="A321" s="71"/>
      <c r="B321" s="72"/>
      <c r="C321" s="259" t="s">
        <v>21754</v>
      </c>
      <c r="D321" s="260"/>
      <c r="E321" s="261"/>
      <c r="F321" s="73" t="s">
        <v>213</v>
      </c>
      <c r="G321" s="75">
        <f>(1.5*1)/2</f>
        <v>0.75</v>
      </c>
    </row>
    <row r="322" spans="1:7" s="67" customFormat="1" ht="24" customHeight="1" x14ac:dyDescent="0.25">
      <c r="A322" s="265" t="s">
        <v>196</v>
      </c>
      <c r="B322" s="266"/>
      <c r="C322" s="266"/>
      <c r="D322" s="266"/>
      <c r="E322" s="266"/>
      <c r="F322" s="266"/>
      <c r="G322" s="66">
        <f>SUM(G318:G321)</f>
        <v>4.8</v>
      </c>
    </row>
    <row r="323" spans="1:7" s="67" customFormat="1" ht="24" customHeight="1" x14ac:dyDescent="0.25">
      <c r="A323" s="68" t="str">
        <f>'Orçamento por Casa'!A78</f>
        <v>9.3.2</v>
      </c>
      <c r="B323" s="69"/>
      <c r="C323" s="256" t="str">
        <f>'Orçamento por Casa'!E78</f>
        <v>VIDRO MINI-BOREAL - COLOCADO</v>
      </c>
      <c r="D323" s="257"/>
      <c r="E323" s="258"/>
      <c r="F323" s="45" t="str">
        <f>'Orçamento por Casa'!F78</f>
        <v>m2</v>
      </c>
      <c r="G323" s="70" t="s">
        <v>21358</v>
      </c>
    </row>
    <row r="324" spans="1:7" s="74" customFormat="1" ht="24" customHeight="1" x14ac:dyDescent="0.2">
      <c r="A324" s="71"/>
      <c r="B324" s="72"/>
      <c r="C324" s="259" t="s">
        <v>21743</v>
      </c>
      <c r="D324" s="260"/>
      <c r="E324" s="261"/>
      <c r="F324" s="73" t="s">
        <v>213</v>
      </c>
      <c r="G324" s="75">
        <f>0.6*0.6</f>
        <v>0.36</v>
      </c>
    </row>
    <row r="325" spans="1:7" s="67" customFormat="1" ht="24" customHeight="1" x14ac:dyDescent="0.25">
      <c r="A325" s="265" t="s">
        <v>196</v>
      </c>
      <c r="B325" s="266"/>
      <c r="C325" s="266"/>
      <c r="D325" s="266"/>
      <c r="E325" s="266"/>
      <c r="F325" s="266"/>
      <c r="G325" s="66">
        <f>SUM(G324)</f>
        <v>0.36</v>
      </c>
    </row>
    <row r="326" spans="1:7" s="41" customFormat="1" ht="24" customHeight="1" x14ac:dyDescent="0.2">
      <c r="A326" s="46" t="str">
        <f>'Orçamento por Casa'!A79</f>
        <v>9.4</v>
      </c>
      <c r="B326" s="38"/>
      <c r="C326" s="254" t="str">
        <f>'Orçamento por Casa'!E79</f>
        <v>FERRAGENS</v>
      </c>
      <c r="D326" s="255"/>
      <c r="E326" s="255"/>
      <c r="F326" s="255"/>
      <c r="G326" s="255"/>
    </row>
    <row r="327" spans="1:7" s="67" customFormat="1" ht="24" customHeight="1" x14ac:dyDescent="0.25">
      <c r="A327" s="68" t="str">
        <f>'Orçamento por Casa'!A80</f>
        <v>9.4.1</v>
      </c>
      <c r="B327" s="69"/>
      <c r="C327" s="256" t="str">
        <f>'Orçamento por Casa'!E80</f>
        <v>FECHADURA TIPO ALAVANCA REF.: LAFONTE 6236 I /8766- I18 IMAB OU EQUIV.</v>
      </c>
      <c r="D327" s="257"/>
      <c r="E327" s="258"/>
      <c r="F327" s="45" t="str">
        <f>'Orçamento por Casa'!F80</f>
        <v>Un</v>
      </c>
      <c r="G327" s="70" t="s">
        <v>21402</v>
      </c>
    </row>
    <row r="328" spans="1:7" s="74" customFormat="1" ht="24" customHeight="1" x14ac:dyDescent="0.2">
      <c r="A328" s="71"/>
      <c r="B328" s="72"/>
      <c r="C328" s="259" t="s">
        <v>21755</v>
      </c>
      <c r="D328" s="260"/>
      <c r="E328" s="261"/>
      <c r="F328" s="73" t="s">
        <v>21401</v>
      </c>
      <c r="G328" s="75">
        <v>1</v>
      </c>
    </row>
    <row r="329" spans="1:7" s="74" customFormat="1" ht="24" customHeight="1" x14ac:dyDescent="0.2">
      <c r="A329" s="71"/>
      <c r="B329" s="72"/>
      <c r="C329" s="259" t="s">
        <v>21755</v>
      </c>
      <c r="D329" s="260"/>
      <c r="E329" s="261"/>
      <c r="F329" s="73" t="s">
        <v>21401</v>
      </c>
      <c r="G329" s="75">
        <v>1</v>
      </c>
    </row>
    <row r="330" spans="1:7" s="67" customFormat="1" ht="24" customHeight="1" x14ac:dyDescent="0.25">
      <c r="A330" s="265" t="s">
        <v>196</v>
      </c>
      <c r="B330" s="266"/>
      <c r="C330" s="266"/>
      <c r="D330" s="266"/>
      <c r="E330" s="266"/>
      <c r="F330" s="266"/>
      <c r="G330" s="66">
        <f>SUM(G328:G329)</f>
        <v>2</v>
      </c>
    </row>
    <row r="331" spans="1:7" s="67" customFormat="1" ht="24" customHeight="1" x14ac:dyDescent="0.25">
      <c r="A331" s="68" t="str">
        <f>'Orçamento por Casa'!A81</f>
        <v>9.4.2</v>
      </c>
      <c r="B331" s="69"/>
      <c r="C331" s="256" t="str">
        <f>'Orçamento por Casa'!E81</f>
        <v>DOBRADICA 3" X 3 1/2" CROMADA</v>
      </c>
      <c r="D331" s="257"/>
      <c r="E331" s="258"/>
      <c r="F331" s="45" t="str">
        <f>'Orçamento por Casa'!F81</f>
        <v>Un</v>
      </c>
      <c r="G331" s="70" t="s">
        <v>21402</v>
      </c>
    </row>
    <row r="332" spans="1:7" s="74" customFormat="1" ht="24" customHeight="1" x14ac:dyDescent="0.2">
      <c r="A332" s="71"/>
      <c r="B332" s="72"/>
      <c r="C332" s="259" t="s">
        <v>21755</v>
      </c>
      <c r="D332" s="260"/>
      <c r="E332" s="261"/>
      <c r="F332" s="73" t="s">
        <v>21401</v>
      </c>
      <c r="G332" s="75">
        <v>3</v>
      </c>
    </row>
    <row r="333" spans="1:7" s="74" customFormat="1" ht="24" customHeight="1" x14ac:dyDescent="0.2">
      <c r="A333" s="71"/>
      <c r="B333" s="72"/>
      <c r="C333" s="259" t="s">
        <v>21755</v>
      </c>
      <c r="D333" s="260"/>
      <c r="E333" s="261"/>
      <c r="F333" s="73" t="s">
        <v>21401</v>
      </c>
      <c r="G333" s="75">
        <v>3</v>
      </c>
    </row>
    <row r="334" spans="1:7" s="67" customFormat="1" ht="24" customHeight="1" x14ac:dyDescent="0.25">
      <c r="A334" s="265" t="s">
        <v>196</v>
      </c>
      <c r="B334" s="266"/>
      <c r="C334" s="266"/>
      <c r="D334" s="266"/>
      <c r="E334" s="266"/>
      <c r="F334" s="266"/>
      <c r="G334" s="66">
        <f>SUM(G332:G333)</f>
        <v>6</v>
      </c>
    </row>
    <row r="335" spans="1:7" s="67" customFormat="1" ht="24" customHeight="1" x14ac:dyDescent="0.25">
      <c r="A335" s="68" t="str">
        <f>'Orçamento por Casa'!A82</f>
        <v>9.4.3</v>
      </c>
      <c r="B335" s="69"/>
      <c r="C335" s="256" t="str">
        <f>'Orçamento por Casa'!E82</f>
        <v>CADEADO 20 MM</v>
      </c>
      <c r="D335" s="257"/>
      <c r="E335" s="258"/>
      <c r="F335" s="45" t="str">
        <f>'Orçamento por Casa'!F82</f>
        <v>Un</v>
      </c>
      <c r="G335" s="70" t="s">
        <v>21402</v>
      </c>
    </row>
    <row r="336" spans="1:7" s="74" customFormat="1" ht="24" customHeight="1" x14ac:dyDescent="0.2">
      <c r="A336" s="71"/>
      <c r="B336" s="72"/>
      <c r="C336" s="259" t="s">
        <v>21756</v>
      </c>
      <c r="D336" s="260"/>
      <c r="E336" s="261"/>
      <c r="F336" s="73" t="s">
        <v>21401</v>
      </c>
      <c r="G336" s="75">
        <v>1</v>
      </c>
    </row>
    <row r="337" spans="1:7" s="67" customFormat="1" ht="24" customHeight="1" x14ac:dyDescent="0.25">
      <c r="A337" s="265" t="s">
        <v>196</v>
      </c>
      <c r="B337" s="266"/>
      <c r="C337" s="266"/>
      <c r="D337" s="266"/>
      <c r="E337" s="266"/>
      <c r="F337" s="266"/>
      <c r="G337" s="66">
        <f>SUM(G336:G336)</f>
        <v>1</v>
      </c>
    </row>
    <row r="338" spans="1:7" s="105" customFormat="1" ht="24" customHeight="1" x14ac:dyDescent="0.2">
      <c r="A338" s="46">
        <f>'Orçamento por Casa'!A83</f>
        <v>10</v>
      </c>
      <c r="B338" s="38"/>
      <c r="C338" s="254" t="str">
        <f>'Orçamento por Casa'!E83</f>
        <v>INST. ELÉT./TELEFÔNICA/CABEAMENTO ESTRUTURADO</v>
      </c>
      <c r="D338" s="255"/>
      <c r="E338" s="255"/>
      <c r="F338" s="255"/>
      <c r="G338" s="255"/>
    </row>
    <row r="339" spans="1:7" s="67" customFormat="1" ht="24" customHeight="1" x14ac:dyDescent="0.25">
      <c r="A339" s="68" t="str">
        <f>'Orçamento por Casa'!A84</f>
        <v>10.1</v>
      </c>
      <c r="B339" s="69"/>
      <c r="C339" s="256" t="str">
        <f>'Orçamento por Casa'!E84</f>
        <v>ARRUELA EM ALUMINIO, COM ROSCA, DE 1", PARA ELETRODUTO</v>
      </c>
      <c r="D339" s="257"/>
      <c r="E339" s="258"/>
      <c r="F339" s="45" t="str">
        <f>'Orçamento por Casa'!F84</f>
        <v>Un</v>
      </c>
      <c r="G339" s="70" t="s">
        <v>21402</v>
      </c>
    </row>
    <row r="340" spans="1:7" s="74" customFormat="1" ht="24" customHeight="1" x14ac:dyDescent="0.2">
      <c r="A340" s="71"/>
      <c r="B340" s="72"/>
      <c r="C340" s="259" t="s">
        <v>21807</v>
      </c>
      <c r="D340" s="260"/>
      <c r="E340" s="261"/>
      <c r="F340" s="73" t="s">
        <v>21401</v>
      </c>
      <c r="G340" s="75">
        <v>2</v>
      </c>
    </row>
    <row r="341" spans="1:7" s="67" customFormat="1" ht="24" customHeight="1" x14ac:dyDescent="0.25">
      <c r="A341" s="265" t="s">
        <v>196</v>
      </c>
      <c r="B341" s="266"/>
      <c r="C341" s="266"/>
      <c r="D341" s="266"/>
      <c r="E341" s="266"/>
      <c r="F341" s="266"/>
      <c r="G341" s="66">
        <f>SUM(G340:G340)</f>
        <v>2</v>
      </c>
    </row>
    <row r="342" spans="1:7" s="67" customFormat="1" ht="24" customHeight="1" x14ac:dyDescent="0.25">
      <c r="A342" s="68" t="str">
        <f>'Orçamento por Casa'!A85</f>
        <v>10.2</v>
      </c>
      <c r="B342" s="69"/>
      <c r="C342" s="256" t="str">
        <f>'Orçamento por Casa'!E85</f>
        <v>BUCHA EM ALUMINIO, COM ROSCA, DE 1", PARA ELETRODUTO</v>
      </c>
      <c r="D342" s="257"/>
      <c r="E342" s="258"/>
      <c r="F342" s="45" t="str">
        <f>'Orçamento por Casa'!F85</f>
        <v>Un</v>
      </c>
      <c r="G342" s="70" t="s">
        <v>21402</v>
      </c>
    </row>
    <row r="343" spans="1:7" s="74" customFormat="1" ht="24" customHeight="1" x14ac:dyDescent="0.2">
      <c r="A343" s="71"/>
      <c r="B343" s="72"/>
      <c r="C343" s="259" t="s">
        <v>21807</v>
      </c>
      <c r="D343" s="260"/>
      <c r="E343" s="261"/>
      <c r="F343" s="73" t="s">
        <v>21401</v>
      </c>
      <c r="G343" s="75">
        <v>3</v>
      </c>
    </row>
    <row r="344" spans="1:7" s="67" customFormat="1" ht="24" customHeight="1" x14ac:dyDescent="0.25">
      <c r="A344" s="265" t="s">
        <v>196</v>
      </c>
      <c r="B344" s="266"/>
      <c r="C344" s="266"/>
      <c r="D344" s="266"/>
      <c r="E344" s="266"/>
      <c r="F344" s="266"/>
      <c r="G344" s="66">
        <f>SUM(G343:G343)</f>
        <v>3</v>
      </c>
    </row>
    <row r="345" spans="1:7" s="67" customFormat="1" ht="24" customHeight="1" x14ac:dyDescent="0.25">
      <c r="A345" s="68" t="str">
        <f>'Orçamento por Casa'!A86</f>
        <v>10.3</v>
      </c>
      <c r="B345" s="69"/>
      <c r="C345" s="256" t="str">
        <f>'Orçamento por Casa'!E86</f>
        <v>ARRUELA QUADRADA EM ACO GALVANIZADO 3X38X38MM FURO 18MM</v>
      </c>
      <c r="D345" s="257"/>
      <c r="E345" s="258"/>
      <c r="F345" s="45" t="str">
        <f>'Orçamento por Casa'!F86</f>
        <v>Un</v>
      </c>
      <c r="G345" s="70" t="s">
        <v>21402</v>
      </c>
    </row>
    <row r="346" spans="1:7" s="74" customFormat="1" ht="24" customHeight="1" x14ac:dyDescent="0.2">
      <c r="A346" s="71"/>
      <c r="B346" s="72"/>
      <c r="C346" s="259" t="s">
        <v>21807</v>
      </c>
      <c r="D346" s="260"/>
      <c r="E346" s="261"/>
      <c r="F346" s="73" t="s">
        <v>21401</v>
      </c>
      <c r="G346" s="75">
        <v>1</v>
      </c>
    </row>
    <row r="347" spans="1:7" s="67" customFormat="1" ht="24" customHeight="1" x14ac:dyDescent="0.25">
      <c r="A347" s="265" t="s">
        <v>196</v>
      </c>
      <c r="B347" s="266"/>
      <c r="C347" s="266"/>
      <c r="D347" s="266"/>
      <c r="E347" s="266"/>
      <c r="F347" s="266"/>
      <c r="G347" s="66">
        <f>SUM(G346:G346)</f>
        <v>1</v>
      </c>
    </row>
    <row r="348" spans="1:7" s="67" customFormat="1" ht="24" customHeight="1" x14ac:dyDescent="0.25">
      <c r="A348" s="68" t="str">
        <f>'Orçamento por Casa'!A87</f>
        <v>10.4</v>
      </c>
      <c r="B348" s="69"/>
      <c r="C348" s="256" t="str">
        <f>'Orçamento por Casa'!E87</f>
        <v>CAIXA METALICA RETANGULAR 4" X 2" X 2"</v>
      </c>
      <c r="D348" s="257"/>
      <c r="E348" s="258"/>
      <c r="F348" s="45" t="str">
        <f>'Orçamento por Casa'!F87</f>
        <v>Un</v>
      </c>
      <c r="G348" s="70" t="s">
        <v>21402</v>
      </c>
    </row>
    <row r="349" spans="1:7" s="74" customFormat="1" ht="24" customHeight="1" x14ac:dyDescent="0.2">
      <c r="A349" s="71"/>
      <c r="B349" s="72"/>
      <c r="C349" s="259" t="s">
        <v>21807</v>
      </c>
      <c r="D349" s="260"/>
      <c r="E349" s="261"/>
      <c r="F349" s="73" t="s">
        <v>21401</v>
      </c>
      <c r="G349" s="75">
        <v>26</v>
      </c>
    </row>
    <row r="350" spans="1:7" s="67" customFormat="1" ht="24" customHeight="1" x14ac:dyDescent="0.25">
      <c r="A350" s="265" t="s">
        <v>196</v>
      </c>
      <c r="B350" s="266"/>
      <c r="C350" s="266"/>
      <c r="D350" s="266"/>
      <c r="E350" s="266"/>
      <c r="F350" s="266"/>
      <c r="G350" s="66">
        <f>SUM(G349:G349)</f>
        <v>26</v>
      </c>
    </row>
    <row r="351" spans="1:7" s="67" customFormat="1" ht="24" customHeight="1" x14ac:dyDescent="0.25">
      <c r="A351" s="68" t="str">
        <f>'Orçamento por Casa'!A88</f>
        <v>10.5</v>
      </c>
      <c r="B351" s="69"/>
      <c r="C351" s="256" t="str">
        <f>'Orçamento por Casa'!E88</f>
        <v>CURVA 90 GRAUS AÇO ZINCADO DIÂMETRO 1"</v>
      </c>
      <c r="D351" s="257"/>
      <c r="E351" s="258"/>
      <c r="F351" s="45" t="str">
        <f>'Orçamento por Casa'!F88</f>
        <v>Un</v>
      </c>
      <c r="G351" s="70" t="s">
        <v>21402</v>
      </c>
    </row>
    <row r="352" spans="1:7" s="74" customFormat="1" ht="24" customHeight="1" x14ac:dyDescent="0.2">
      <c r="A352" s="71"/>
      <c r="B352" s="72"/>
      <c r="C352" s="259" t="s">
        <v>21807</v>
      </c>
      <c r="D352" s="260"/>
      <c r="E352" s="261"/>
      <c r="F352" s="73" t="s">
        <v>21401</v>
      </c>
      <c r="G352" s="75">
        <v>4</v>
      </c>
    </row>
    <row r="353" spans="1:7" s="67" customFormat="1" ht="24" customHeight="1" x14ac:dyDescent="0.25">
      <c r="A353" s="265" t="s">
        <v>196</v>
      </c>
      <c r="B353" s="266"/>
      <c r="C353" s="266"/>
      <c r="D353" s="266"/>
      <c r="E353" s="266"/>
      <c r="F353" s="266"/>
      <c r="G353" s="66">
        <f>SUM(G352:G352)</f>
        <v>4</v>
      </c>
    </row>
    <row r="354" spans="1:7" s="67" customFormat="1" ht="24" customHeight="1" x14ac:dyDescent="0.25">
      <c r="A354" s="68" t="str">
        <f>'Orçamento por Casa'!A89</f>
        <v>10.6</v>
      </c>
      <c r="B354" s="69"/>
      <c r="C354" s="256" t="str">
        <f>'Orçamento por Casa'!E89</f>
        <v>LUVA EM AÇO GALVANIZADO DIÂMETRO 1"</v>
      </c>
      <c r="D354" s="257"/>
      <c r="E354" s="258"/>
      <c r="F354" s="45" t="str">
        <f>'Orçamento por Casa'!F89</f>
        <v>Un</v>
      </c>
      <c r="G354" s="70" t="s">
        <v>21402</v>
      </c>
    </row>
    <row r="355" spans="1:7" s="74" customFormat="1" ht="24" customHeight="1" x14ac:dyDescent="0.2">
      <c r="A355" s="71"/>
      <c r="B355" s="72"/>
      <c r="C355" s="259" t="s">
        <v>21807</v>
      </c>
      <c r="D355" s="260"/>
      <c r="E355" s="261"/>
      <c r="F355" s="73" t="s">
        <v>21401</v>
      </c>
      <c r="G355" s="75">
        <v>4</v>
      </c>
    </row>
    <row r="356" spans="1:7" s="67" customFormat="1" ht="24" customHeight="1" x14ac:dyDescent="0.25">
      <c r="A356" s="265" t="s">
        <v>196</v>
      </c>
      <c r="B356" s="266"/>
      <c r="C356" s="266"/>
      <c r="D356" s="266"/>
      <c r="E356" s="266"/>
      <c r="F356" s="266"/>
      <c r="G356" s="66">
        <f>SUM(G355:G355)</f>
        <v>4</v>
      </c>
    </row>
    <row r="357" spans="1:7" s="67" customFormat="1" ht="24" customHeight="1" x14ac:dyDescent="0.25">
      <c r="A357" s="68" t="str">
        <f>'Orçamento por Casa'!A90</f>
        <v>10.7</v>
      </c>
      <c r="B357" s="69"/>
      <c r="C357" s="256" t="str">
        <f>'Orçamento por Casa'!E90</f>
        <v>NIPLE DE FERRO GALVANIZADO, COM ROSCA BSP, DE 1 1/2"</v>
      </c>
      <c r="D357" s="257"/>
      <c r="E357" s="258"/>
      <c r="F357" s="45" t="str">
        <f>'Orçamento por Casa'!F90</f>
        <v>Un</v>
      </c>
      <c r="G357" s="70" t="s">
        <v>21402</v>
      </c>
    </row>
    <row r="358" spans="1:7" s="74" customFormat="1" ht="24" customHeight="1" x14ac:dyDescent="0.2">
      <c r="A358" s="71"/>
      <c r="B358" s="72"/>
      <c r="C358" s="259" t="s">
        <v>21807</v>
      </c>
      <c r="D358" s="260"/>
      <c r="E358" s="261"/>
      <c r="F358" s="73" t="s">
        <v>21401</v>
      </c>
      <c r="G358" s="75">
        <v>1</v>
      </c>
    </row>
    <row r="359" spans="1:7" s="67" customFormat="1" ht="24" customHeight="1" x14ac:dyDescent="0.25">
      <c r="A359" s="265" t="s">
        <v>196</v>
      </c>
      <c r="B359" s="266"/>
      <c r="C359" s="266"/>
      <c r="D359" s="266"/>
      <c r="E359" s="266"/>
      <c r="F359" s="266"/>
      <c r="G359" s="66">
        <f>SUM(G358:G358)</f>
        <v>1</v>
      </c>
    </row>
    <row r="360" spans="1:7" s="67" customFormat="1" ht="24" customHeight="1" x14ac:dyDescent="0.25">
      <c r="A360" s="68" t="str">
        <f>'Orçamento por Casa'!A91</f>
        <v>10.8</v>
      </c>
      <c r="B360" s="69"/>
      <c r="C360" s="256" t="str">
        <f>'Orçamento por Casa'!E91</f>
        <v>NIPLE DE FERRO GALVANIZADO, COM ROSCA BSP, DE 3/4"</v>
      </c>
      <c r="D360" s="257"/>
      <c r="E360" s="258"/>
      <c r="F360" s="45" t="str">
        <f>'Orçamento por Casa'!F91</f>
        <v>Un</v>
      </c>
      <c r="G360" s="70" t="s">
        <v>21402</v>
      </c>
    </row>
    <row r="361" spans="1:7" s="74" customFormat="1" ht="24" customHeight="1" x14ac:dyDescent="0.2">
      <c r="A361" s="71"/>
      <c r="B361" s="72"/>
      <c r="C361" s="259" t="s">
        <v>21807</v>
      </c>
      <c r="D361" s="260"/>
      <c r="E361" s="261"/>
      <c r="F361" s="73" t="s">
        <v>21401</v>
      </c>
      <c r="G361" s="75">
        <v>1</v>
      </c>
    </row>
    <row r="362" spans="1:7" s="67" customFormat="1" ht="24" customHeight="1" x14ac:dyDescent="0.25">
      <c r="A362" s="265" t="s">
        <v>196</v>
      </c>
      <c r="B362" s="266"/>
      <c r="C362" s="266"/>
      <c r="D362" s="266"/>
      <c r="E362" s="266"/>
      <c r="F362" s="266"/>
      <c r="G362" s="66">
        <f>SUM(G361:G361)</f>
        <v>1</v>
      </c>
    </row>
    <row r="363" spans="1:7" s="67" customFormat="1" ht="24" customHeight="1" x14ac:dyDescent="0.25">
      <c r="A363" s="68" t="str">
        <f>'Orçamento por Casa'!A92</f>
        <v>10.9</v>
      </c>
      <c r="B363" s="69"/>
      <c r="C363" s="256" t="str">
        <f>'Orçamento por Casa'!E92</f>
        <v>PARAFUSO SEXTAVADO CABEÇA LENTILHA D = 1/4" X 5/8"</v>
      </c>
      <c r="D363" s="257"/>
      <c r="E363" s="258"/>
      <c r="F363" s="45" t="str">
        <f>'Orçamento por Casa'!F92</f>
        <v>Un</v>
      </c>
      <c r="G363" s="70" t="s">
        <v>21402</v>
      </c>
    </row>
    <row r="364" spans="1:7" s="74" customFormat="1" ht="24" customHeight="1" x14ac:dyDescent="0.2">
      <c r="A364" s="71"/>
      <c r="B364" s="72"/>
      <c r="C364" s="259" t="s">
        <v>21807</v>
      </c>
      <c r="D364" s="260"/>
      <c r="E364" s="261"/>
      <c r="F364" s="73" t="s">
        <v>21401</v>
      </c>
      <c r="G364" s="75">
        <v>10</v>
      </c>
    </row>
    <row r="365" spans="1:7" s="67" customFormat="1" ht="24" customHeight="1" x14ac:dyDescent="0.25">
      <c r="A365" s="265" t="s">
        <v>196</v>
      </c>
      <c r="B365" s="266"/>
      <c r="C365" s="266"/>
      <c r="D365" s="266"/>
      <c r="E365" s="266"/>
      <c r="F365" s="266"/>
      <c r="G365" s="66">
        <f>SUM(G364:G364)</f>
        <v>10</v>
      </c>
    </row>
    <row r="366" spans="1:7" s="67" customFormat="1" ht="24" customHeight="1" x14ac:dyDescent="0.25">
      <c r="A366" s="68" t="str">
        <f>'Orçamento por Casa'!A93</f>
        <v>10.10</v>
      </c>
      <c r="B366" s="69"/>
      <c r="C366" s="256" t="str">
        <f>'Orçamento por Casa'!E93</f>
        <v xml:space="preserve">CABO FLEXÍVEL PVC (70° C), 0,6/1 KV, 1,5 MM2 </v>
      </c>
      <c r="D366" s="257"/>
      <c r="E366" s="258"/>
      <c r="F366" s="45" t="str">
        <f>'Orçamento por Casa'!F93</f>
        <v>m</v>
      </c>
      <c r="G366" s="70" t="s">
        <v>21402</v>
      </c>
    </row>
    <row r="367" spans="1:7" s="74" customFormat="1" ht="24" customHeight="1" x14ac:dyDescent="0.2">
      <c r="A367" s="71"/>
      <c r="B367" s="72"/>
      <c r="C367" s="259" t="s">
        <v>21827</v>
      </c>
      <c r="D367" s="260"/>
      <c r="E367" s="261"/>
      <c r="F367" s="73" t="s">
        <v>244</v>
      </c>
      <c r="G367" s="75">
        <v>37.700000000000003</v>
      </c>
    </row>
    <row r="368" spans="1:7" s="74" customFormat="1" ht="24" customHeight="1" x14ac:dyDescent="0.2">
      <c r="A368" s="71"/>
      <c r="B368" s="72"/>
      <c r="C368" s="259" t="s">
        <v>21828</v>
      </c>
      <c r="D368" s="260"/>
      <c r="E368" s="261"/>
      <c r="F368" s="73" t="s">
        <v>244</v>
      </c>
      <c r="G368" s="75">
        <v>22.6</v>
      </c>
    </row>
    <row r="369" spans="1:7" s="74" customFormat="1" ht="24" customHeight="1" x14ac:dyDescent="0.2">
      <c r="A369" s="71"/>
      <c r="B369" s="72"/>
      <c r="C369" s="259" t="s">
        <v>21829</v>
      </c>
      <c r="D369" s="260"/>
      <c r="E369" s="261"/>
      <c r="F369" s="73" t="s">
        <v>244</v>
      </c>
      <c r="G369" s="75">
        <v>39.1</v>
      </c>
    </row>
    <row r="370" spans="1:7" s="67" customFormat="1" ht="24" customHeight="1" x14ac:dyDescent="0.25">
      <c r="A370" s="265" t="s">
        <v>196</v>
      </c>
      <c r="B370" s="266"/>
      <c r="C370" s="266"/>
      <c r="D370" s="266"/>
      <c r="E370" s="266"/>
      <c r="F370" s="266"/>
      <c r="G370" s="66">
        <f>SUM(G367:G369)</f>
        <v>99.4</v>
      </c>
    </row>
    <row r="371" spans="1:7" s="67" customFormat="1" ht="24" customHeight="1" x14ac:dyDescent="0.25">
      <c r="A371" s="68" t="str">
        <f>'Orçamento por Casa'!A94</f>
        <v>10.11</v>
      </c>
      <c r="B371" s="69"/>
      <c r="C371" s="256" t="str">
        <f>'Orçamento por Casa'!E94</f>
        <v>CABO FLEXÍVEL, PVC (70° C), 450/750 V, 10 MM2</v>
      </c>
      <c r="D371" s="257"/>
      <c r="E371" s="258"/>
      <c r="F371" s="45" t="str">
        <f>'Orçamento por Casa'!F94</f>
        <v>m</v>
      </c>
      <c r="G371" s="70" t="s">
        <v>21402</v>
      </c>
    </row>
    <row r="372" spans="1:7" s="74" customFormat="1" ht="24" customHeight="1" x14ac:dyDescent="0.2">
      <c r="A372" s="71"/>
      <c r="B372" s="72"/>
      <c r="C372" s="259" t="s">
        <v>21828</v>
      </c>
      <c r="D372" s="260"/>
      <c r="E372" s="261"/>
      <c r="F372" s="73" t="s">
        <v>244</v>
      </c>
      <c r="G372" s="75">
        <v>3.8</v>
      </c>
    </row>
    <row r="373" spans="1:7" s="74" customFormat="1" ht="24" customHeight="1" x14ac:dyDescent="0.2">
      <c r="A373" s="71"/>
      <c r="B373" s="72"/>
      <c r="C373" s="259" t="s">
        <v>21829</v>
      </c>
      <c r="D373" s="260"/>
      <c r="E373" s="261"/>
      <c r="F373" s="73" t="s">
        <v>244</v>
      </c>
      <c r="G373" s="75">
        <v>3.8</v>
      </c>
    </row>
    <row r="374" spans="1:7" s="74" customFormat="1" ht="24" customHeight="1" x14ac:dyDescent="0.2">
      <c r="A374" s="71"/>
      <c r="B374" s="72"/>
      <c r="C374" s="259" t="s">
        <v>21830</v>
      </c>
      <c r="D374" s="260"/>
      <c r="E374" s="261"/>
      <c r="F374" s="73" t="s">
        <v>244</v>
      </c>
      <c r="G374" s="75">
        <v>3.8</v>
      </c>
    </row>
    <row r="375" spans="1:7" s="74" customFormat="1" ht="24" customHeight="1" x14ac:dyDescent="0.2">
      <c r="A375" s="71"/>
      <c r="B375" s="72"/>
      <c r="C375" s="259" t="s">
        <v>21831</v>
      </c>
      <c r="D375" s="260"/>
      <c r="E375" s="261"/>
      <c r="F375" s="73" t="s">
        <v>244</v>
      </c>
      <c r="G375" s="75">
        <v>3.8</v>
      </c>
    </row>
    <row r="376" spans="1:7" s="67" customFormat="1" ht="24" customHeight="1" x14ac:dyDescent="0.25">
      <c r="A376" s="265" t="s">
        <v>196</v>
      </c>
      <c r="B376" s="266"/>
      <c r="C376" s="266"/>
      <c r="D376" s="266"/>
      <c r="E376" s="266"/>
      <c r="F376" s="266"/>
      <c r="G376" s="66">
        <f>SUM(G372:G375)</f>
        <v>15.2</v>
      </c>
    </row>
    <row r="377" spans="1:7" s="67" customFormat="1" ht="24" customHeight="1" x14ac:dyDescent="0.25">
      <c r="A377" s="68" t="str">
        <f>'Orçamento por Casa'!A95</f>
        <v>10.12</v>
      </c>
      <c r="B377" s="69"/>
      <c r="C377" s="256" t="str">
        <f>'Orçamento por Casa'!E95</f>
        <v>CABO FLEXÍVEL, PVC (70° C), 450/750 V, 2,5 MM2</v>
      </c>
      <c r="D377" s="257"/>
      <c r="E377" s="258"/>
      <c r="F377" s="45" t="str">
        <f>'Orçamento por Casa'!F95</f>
        <v>m</v>
      </c>
      <c r="G377" s="70" t="s">
        <v>21402</v>
      </c>
    </row>
    <row r="378" spans="1:7" s="74" customFormat="1" ht="24" customHeight="1" x14ac:dyDescent="0.2">
      <c r="A378" s="71"/>
      <c r="B378" s="72"/>
      <c r="C378" s="259" t="s">
        <v>21828</v>
      </c>
      <c r="D378" s="260"/>
      <c r="E378" s="261"/>
      <c r="F378" s="73" t="s">
        <v>244</v>
      </c>
      <c r="G378" s="75">
        <v>122.7</v>
      </c>
    </row>
    <row r="379" spans="1:7" s="74" customFormat="1" ht="24" customHeight="1" x14ac:dyDescent="0.2">
      <c r="A379" s="71"/>
      <c r="B379" s="72"/>
      <c r="C379" s="259" t="s">
        <v>21829</v>
      </c>
      <c r="D379" s="260"/>
      <c r="E379" s="261"/>
      <c r="F379" s="73" t="s">
        <v>244</v>
      </c>
      <c r="G379" s="75">
        <v>44</v>
      </c>
    </row>
    <row r="380" spans="1:7" s="74" customFormat="1" ht="24" customHeight="1" x14ac:dyDescent="0.2">
      <c r="A380" s="71"/>
      <c r="B380" s="72"/>
      <c r="C380" s="259" t="s">
        <v>21832</v>
      </c>
      <c r="D380" s="260"/>
      <c r="E380" s="261"/>
      <c r="F380" s="73" t="s">
        <v>244</v>
      </c>
      <c r="G380" s="75">
        <v>82.4</v>
      </c>
    </row>
    <row r="381" spans="1:7" s="74" customFormat="1" ht="24" customHeight="1" x14ac:dyDescent="0.2">
      <c r="A381" s="71"/>
      <c r="B381" s="72"/>
      <c r="C381" s="259" t="s">
        <v>21831</v>
      </c>
      <c r="D381" s="260"/>
      <c r="E381" s="261"/>
      <c r="F381" s="73" t="s">
        <v>244</v>
      </c>
      <c r="G381" s="75">
        <v>78.7</v>
      </c>
    </row>
    <row r="382" spans="1:7" s="67" customFormat="1" ht="24" customHeight="1" x14ac:dyDescent="0.25">
      <c r="A382" s="265" t="s">
        <v>196</v>
      </c>
      <c r="B382" s="266"/>
      <c r="C382" s="266"/>
      <c r="D382" s="266"/>
      <c r="E382" s="266"/>
      <c r="F382" s="266"/>
      <c r="G382" s="66">
        <f>SUM(G378:G381)</f>
        <v>327.8</v>
      </c>
    </row>
    <row r="383" spans="1:7" s="67" customFormat="1" ht="24" customHeight="1" x14ac:dyDescent="0.25">
      <c r="A383" s="68" t="str">
        <f>'Orçamento por Casa'!A96</f>
        <v>10.13</v>
      </c>
      <c r="B383" s="69"/>
      <c r="C383" s="256" t="str">
        <f>'Orçamento por Casa'!E96</f>
        <v>CABO FLEXÍVEL, PVC (70° C), 450/750 V, 4 MM2</v>
      </c>
      <c r="D383" s="257"/>
      <c r="E383" s="258"/>
      <c r="F383" s="45" t="str">
        <f>'Orçamento por Casa'!F96</f>
        <v>m</v>
      </c>
      <c r="G383" s="70" t="s">
        <v>21402</v>
      </c>
    </row>
    <row r="384" spans="1:7" s="74" customFormat="1" ht="24" customHeight="1" x14ac:dyDescent="0.2">
      <c r="A384" s="71"/>
      <c r="B384" s="72"/>
      <c r="C384" s="259" t="s">
        <v>21828</v>
      </c>
      <c r="D384" s="260"/>
      <c r="E384" s="261"/>
      <c r="F384" s="73" t="s">
        <v>244</v>
      </c>
      <c r="G384" s="75">
        <v>4.5</v>
      </c>
    </row>
    <row r="385" spans="1:7" s="74" customFormat="1" ht="24" customHeight="1" x14ac:dyDescent="0.2">
      <c r="A385" s="71"/>
      <c r="B385" s="72"/>
      <c r="C385" s="259" t="s">
        <v>21830</v>
      </c>
      <c r="D385" s="260"/>
      <c r="E385" s="261"/>
      <c r="F385" s="73" t="s">
        <v>244</v>
      </c>
      <c r="G385" s="75">
        <v>4.5</v>
      </c>
    </row>
    <row r="386" spans="1:7" s="74" customFormat="1" ht="24" customHeight="1" x14ac:dyDescent="0.2">
      <c r="A386" s="71"/>
      <c r="B386" s="72"/>
      <c r="C386" s="259" t="s">
        <v>21832</v>
      </c>
      <c r="D386" s="260"/>
      <c r="E386" s="261"/>
      <c r="F386" s="73" t="s">
        <v>244</v>
      </c>
      <c r="G386" s="75">
        <v>4.5</v>
      </c>
    </row>
    <row r="387" spans="1:7" s="67" customFormat="1" ht="24" customHeight="1" x14ac:dyDescent="0.25">
      <c r="A387" s="265" t="s">
        <v>196</v>
      </c>
      <c r="B387" s="266"/>
      <c r="C387" s="266"/>
      <c r="D387" s="266"/>
      <c r="E387" s="266"/>
      <c r="F387" s="266"/>
      <c r="G387" s="66">
        <f>SUM(G384:G386)</f>
        <v>13.5</v>
      </c>
    </row>
    <row r="388" spans="1:7" s="67" customFormat="1" ht="24" customHeight="1" x14ac:dyDescent="0.25">
      <c r="A388" s="68" t="str">
        <f>'Orçamento por Casa'!A97</f>
        <v>10.14</v>
      </c>
      <c r="B388" s="69"/>
      <c r="C388" s="256" t="str">
        <f>'Orçamento por Casa'!E97</f>
        <v>CABO FLEXÍVEL, PVC (70° C), 450/750 V, 6 MM2</v>
      </c>
      <c r="D388" s="257"/>
      <c r="E388" s="258"/>
      <c r="F388" s="45" t="str">
        <f>'Orçamento por Casa'!F97</f>
        <v>m</v>
      </c>
      <c r="G388" s="70" t="s">
        <v>21402</v>
      </c>
    </row>
    <row r="389" spans="1:7" s="74" customFormat="1" ht="24" customHeight="1" x14ac:dyDescent="0.2">
      <c r="A389" s="71"/>
      <c r="B389" s="72"/>
      <c r="C389" s="259" t="s">
        <v>21828</v>
      </c>
      <c r="D389" s="260"/>
      <c r="E389" s="261"/>
      <c r="F389" s="73" t="s">
        <v>244</v>
      </c>
      <c r="G389" s="75">
        <v>14.5</v>
      </c>
    </row>
    <row r="390" spans="1:7" s="74" customFormat="1" ht="24" customHeight="1" x14ac:dyDescent="0.2">
      <c r="A390" s="71"/>
      <c r="B390" s="72"/>
      <c r="C390" s="259" t="s">
        <v>21829</v>
      </c>
      <c r="D390" s="260"/>
      <c r="E390" s="261"/>
      <c r="F390" s="73" t="s">
        <v>244</v>
      </c>
      <c r="G390" s="75">
        <v>14.5</v>
      </c>
    </row>
    <row r="391" spans="1:7" s="74" customFormat="1" ht="24" customHeight="1" x14ac:dyDescent="0.2">
      <c r="A391" s="71"/>
      <c r="B391" s="72"/>
      <c r="C391" s="259" t="s">
        <v>21830</v>
      </c>
      <c r="D391" s="260"/>
      <c r="E391" s="261"/>
      <c r="F391" s="73" t="s">
        <v>244</v>
      </c>
      <c r="G391" s="75">
        <v>14.5</v>
      </c>
    </row>
    <row r="392" spans="1:7" s="74" customFormat="1" ht="24" customHeight="1" x14ac:dyDescent="0.2">
      <c r="A392" s="71"/>
      <c r="B392" s="72"/>
      <c r="C392" s="259" t="s">
        <v>21832</v>
      </c>
      <c r="D392" s="260"/>
      <c r="E392" s="261"/>
      <c r="F392" s="73" t="s">
        <v>244</v>
      </c>
      <c r="G392" s="75">
        <v>14.5</v>
      </c>
    </row>
    <row r="393" spans="1:7" s="74" customFormat="1" ht="24" customHeight="1" x14ac:dyDescent="0.2">
      <c r="A393" s="71"/>
      <c r="B393" s="72"/>
      <c r="C393" s="259" t="s">
        <v>21831</v>
      </c>
      <c r="D393" s="260"/>
      <c r="E393" s="261"/>
      <c r="F393" s="73" t="s">
        <v>244</v>
      </c>
      <c r="G393" s="75">
        <v>14.5</v>
      </c>
    </row>
    <row r="394" spans="1:7" s="67" customFormat="1" ht="24" customHeight="1" x14ac:dyDescent="0.25">
      <c r="A394" s="265" t="s">
        <v>196</v>
      </c>
      <c r="B394" s="266"/>
      <c r="C394" s="266"/>
      <c r="D394" s="266"/>
      <c r="E394" s="266"/>
      <c r="F394" s="266"/>
      <c r="G394" s="66">
        <f>SUM(G389:G393)</f>
        <v>72.5</v>
      </c>
    </row>
    <row r="395" spans="1:7" s="67" customFormat="1" ht="24" customHeight="1" x14ac:dyDescent="0.25">
      <c r="A395" s="68" t="str">
        <f>'Orçamento por Casa'!A98</f>
        <v>10.15</v>
      </c>
      <c r="B395" s="69"/>
      <c r="C395" s="256" t="str">
        <f>'Orçamento por Casa'!E98</f>
        <v>DISJUNTOR TRIPOLAR DE 10 A 35-A</v>
      </c>
      <c r="D395" s="257"/>
      <c r="E395" s="258"/>
      <c r="F395" s="45" t="str">
        <f>'Orçamento por Casa'!F98</f>
        <v>Un</v>
      </c>
      <c r="G395" s="70" t="s">
        <v>21402</v>
      </c>
    </row>
    <row r="396" spans="1:7" s="74" customFormat="1" ht="24" customHeight="1" x14ac:dyDescent="0.2">
      <c r="A396" s="71"/>
      <c r="B396" s="72"/>
      <c r="C396" s="259" t="s">
        <v>21807</v>
      </c>
      <c r="D396" s="260"/>
      <c r="E396" s="261"/>
      <c r="F396" s="73" t="s">
        <v>21401</v>
      </c>
      <c r="G396" s="75">
        <v>1</v>
      </c>
    </row>
    <row r="397" spans="1:7" s="67" customFormat="1" ht="24" customHeight="1" x14ac:dyDescent="0.25">
      <c r="A397" s="265" t="s">
        <v>196</v>
      </c>
      <c r="B397" s="266"/>
      <c r="C397" s="266"/>
      <c r="D397" s="266"/>
      <c r="E397" s="266"/>
      <c r="F397" s="266"/>
      <c r="G397" s="66">
        <f>SUM(G396:G396)</f>
        <v>1</v>
      </c>
    </row>
    <row r="398" spans="1:7" s="67" customFormat="1" ht="24" customHeight="1" x14ac:dyDescent="0.25">
      <c r="A398" s="68" t="str">
        <f>'Orçamento por Casa'!A99</f>
        <v>10.16</v>
      </c>
      <c r="B398" s="69"/>
      <c r="C398" s="256" t="str">
        <f>'Orçamento por Casa'!E99</f>
        <v>DISJUNTOR TRIPOLAR 40 A 50A</v>
      </c>
      <c r="D398" s="257"/>
      <c r="E398" s="258"/>
      <c r="F398" s="45" t="str">
        <f>'Orçamento por Casa'!F99</f>
        <v>Un</v>
      </c>
      <c r="G398" s="70" t="s">
        <v>21402</v>
      </c>
    </row>
    <row r="399" spans="1:7" s="74" customFormat="1" ht="24" customHeight="1" x14ac:dyDescent="0.2">
      <c r="A399" s="71"/>
      <c r="B399" s="72"/>
      <c r="C399" s="259" t="s">
        <v>21807</v>
      </c>
      <c r="D399" s="260"/>
      <c r="E399" s="261"/>
      <c r="F399" s="73" t="s">
        <v>21401</v>
      </c>
      <c r="G399" s="75">
        <v>1</v>
      </c>
    </row>
    <row r="400" spans="1:7" s="67" customFormat="1" ht="24" customHeight="1" x14ac:dyDescent="0.25">
      <c r="A400" s="265" t="s">
        <v>196</v>
      </c>
      <c r="B400" s="266"/>
      <c r="C400" s="266"/>
      <c r="D400" s="266"/>
      <c r="E400" s="266"/>
      <c r="F400" s="266"/>
      <c r="G400" s="66">
        <f>SUM(G399:G399)</f>
        <v>1</v>
      </c>
    </row>
    <row r="401" spans="1:7" s="67" customFormat="1" ht="24" customHeight="1" x14ac:dyDescent="0.25">
      <c r="A401" s="68" t="str">
        <f>'Orçamento por Casa'!A100</f>
        <v>10.17</v>
      </c>
      <c r="B401" s="69"/>
      <c r="C401" s="256" t="str">
        <f>'Orçamento por Casa'!E100</f>
        <v>DISJUNTOR MONOPOLAR DE 10 A 32-A</v>
      </c>
      <c r="D401" s="257"/>
      <c r="E401" s="258"/>
      <c r="F401" s="45" t="str">
        <f>'Orçamento por Casa'!F100</f>
        <v>Un</v>
      </c>
      <c r="G401" s="70" t="s">
        <v>21402</v>
      </c>
    </row>
    <row r="402" spans="1:7" s="74" customFormat="1" ht="24" customHeight="1" x14ac:dyDescent="0.2">
      <c r="A402" s="71"/>
      <c r="B402" s="72"/>
      <c r="C402" s="259" t="s">
        <v>21807</v>
      </c>
      <c r="D402" s="260"/>
      <c r="E402" s="261"/>
      <c r="F402" s="73" t="s">
        <v>21401</v>
      </c>
      <c r="G402" s="75">
        <f>5+2+1</f>
        <v>8</v>
      </c>
    </row>
    <row r="403" spans="1:7" s="67" customFormat="1" ht="24" customHeight="1" x14ac:dyDescent="0.25">
      <c r="A403" s="265" t="s">
        <v>196</v>
      </c>
      <c r="B403" s="266"/>
      <c r="C403" s="266"/>
      <c r="D403" s="266"/>
      <c r="E403" s="266"/>
      <c r="F403" s="266"/>
      <c r="G403" s="66">
        <f>SUM(G402:G402)</f>
        <v>8</v>
      </c>
    </row>
    <row r="404" spans="1:7" s="67" customFormat="1" ht="24" customHeight="1" x14ac:dyDescent="0.25">
      <c r="A404" s="68" t="str">
        <f>'Orçamento por Casa'!A101</f>
        <v>10.18</v>
      </c>
      <c r="B404" s="69"/>
      <c r="C404" s="256" t="str">
        <f>'Orçamento por Casa'!E101</f>
        <v>DISPOSITIVO DE PROTEÇÃO CONTRA SURTOS (D.P.S.) 275V DE 8 A 40KA</v>
      </c>
      <c r="D404" s="257"/>
      <c r="E404" s="258"/>
      <c r="F404" s="45" t="str">
        <f>'Orçamento por Casa'!F101</f>
        <v>Un</v>
      </c>
      <c r="G404" s="70" t="s">
        <v>21402</v>
      </c>
    </row>
    <row r="405" spans="1:7" s="74" customFormat="1" ht="24" customHeight="1" x14ac:dyDescent="0.2">
      <c r="A405" s="71"/>
      <c r="B405" s="72"/>
      <c r="C405" s="259" t="s">
        <v>21807</v>
      </c>
      <c r="D405" s="260"/>
      <c r="E405" s="261"/>
      <c r="F405" s="73" t="s">
        <v>21401</v>
      </c>
      <c r="G405" s="75">
        <v>8</v>
      </c>
    </row>
    <row r="406" spans="1:7" s="67" customFormat="1" ht="24" customHeight="1" x14ac:dyDescent="0.25">
      <c r="A406" s="265" t="s">
        <v>196</v>
      </c>
      <c r="B406" s="266"/>
      <c r="C406" s="266"/>
      <c r="D406" s="266"/>
      <c r="E406" s="266"/>
      <c r="F406" s="266"/>
      <c r="G406" s="66">
        <f>SUM(G405:G405)</f>
        <v>8</v>
      </c>
    </row>
    <row r="407" spans="1:7" s="67" customFormat="1" ht="24" customHeight="1" x14ac:dyDescent="0.25">
      <c r="A407" s="68" t="str">
        <f>'Orçamento por Casa'!A102</f>
        <v>10.19</v>
      </c>
      <c r="B407" s="69"/>
      <c r="C407" s="256" t="str">
        <f>'Orçamento por Casa'!E102</f>
        <v>INTERRUPTOR DIFERENCIAL RESIDUAL (D.R.) BIPOLAR DE 25A-30mA</v>
      </c>
      <c r="D407" s="257"/>
      <c r="E407" s="258"/>
      <c r="F407" s="45" t="str">
        <f>'Orçamento por Casa'!F102</f>
        <v>Un</v>
      </c>
      <c r="G407" s="70" t="s">
        <v>21402</v>
      </c>
    </row>
    <row r="408" spans="1:7" s="74" customFormat="1" ht="24" customHeight="1" x14ac:dyDescent="0.2">
      <c r="A408" s="71"/>
      <c r="B408" s="72"/>
      <c r="C408" s="259" t="s">
        <v>21807</v>
      </c>
      <c r="D408" s="260"/>
      <c r="E408" s="261"/>
      <c r="F408" s="73" t="s">
        <v>21401</v>
      </c>
      <c r="G408" s="75">
        <v>1</v>
      </c>
    </row>
    <row r="409" spans="1:7" s="67" customFormat="1" ht="24" customHeight="1" x14ac:dyDescent="0.25">
      <c r="A409" s="265" t="s">
        <v>196</v>
      </c>
      <c r="B409" s="266"/>
      <c r="C409" s="266"/>
      <c r="D409" s="266"/>
      <c r="E409" s="266"/>
      <c r="F409" s="266"/>
      <c r="G409" s="66">
        <f>SUM(G408:G408)</f>
        <v>1</v>
      </c>
    </row>
    <row r="410" spans="1:7" s="67" customFormat="1" ht="24" customHeight="1" x14ac:dyDescent="0.25">
      <c r="A410" s="68" t="str">
        <f>'Orçamento por Casa'!A103</f>
        <v>10.20</v>
      </c>
      <c r="B410" s="69"/>
      <c r="C410" s="256" t="str">
        <f>'Orçamento por Casa'!E103</f>
        <v>INTERRUPTOR DIFERENCIAL RESIDUAL (D.R.) BIPOLAR DE 40A-30mA</v>
      </c>
      <c r="D410" s="257"/>
      <c r="E410" s="258"/>
      <c r="F410" s="45" t="str">
        <f>'Orçamento por Casa'!F103</f>
        <v>Un</v>
      </c>
      <c r="G410" s="70" t="s">
        <v>21402</v>
      </c>
    </row>
    <row r="411" spans="1:7" s="74" customFormat="1" ht="24" customHeight="1" x14ac:dyDescent="0.2">
      <c r="A411" s="71"/>
      <c r="B411" s="72"/>
      <c r="C411" s="259" t="s">
        <v>21807</v>
      </c>
      <c r="D411" s="260"/>
      <c r="E411" s="261"/>
      <c r="F411" s="73" t="s">
        <v>21401</v>
      </c>
      <c r="G411" s="75">
        <v>1</v>
      </c>
    </row>
    <row r="412" spans="1:7" s="67" customFormat="1" ht="24" customHeight="1" x14ac:dyDescent="0.25">
      <c r="A412" s="265" t="s">
        <v>196</v>
      </c>
      <c r="B412" s="266"/>
      <c r="C412" s="266"/>
      <c r="D412" s="266"/>
      <c r="E412" s="266"/>
      <c r="F412" s="266"/>
      <c r="G412" s="66">
        <f>SUM(G411:G411)</f>
        <v>1</v>
      </c>
    </row>
    <row r="413" spans="1:7" s="67" customFormat="1" ht="24" customHeight="1" x14ac:dyDescent="0.25">
      <c r="A413" s="68" t="str">
        <f>'Orçamento por Casa'!A104</f>
        <v>10.21</v>
      </c>
      <c r="B413" s="69"/>
      <c r="C413" s="256" t="str">
        <f>'Orçamento por Casa'!E104</f>
        <v>INTERRUPTOR SIMPLES (1 SECAO)</v>
      </c>
      <c r="D413" s="257"/>
      <c r="E413" s="258"/>
      <c r="F413" s="45" t="str">
        <f>'Orçamento por Casa'!F104</f>
        <v>Un</v>
      </c>
      <c r="G413" s="70" t="s">
        <v>21402</v>
      </c>
    </row>
    <row r="414" spans="1:7" s="74" customFormat="1" ht="24" customHeight="1" x14ac:dyDescent="0.2">
      <c r="A414" s="71"/>
      <c r="B414" s="72"/>
      <c r="C414" s="259" t="s">
        <v>21807</v>
      </c>
      <c r="D414" s="260"/>
      <c r="E414" s="261"/>
      <c r="F414" s="73" t="s">
        <v>21401</v>
      </c>
      <c r="G414" s="75">
        <v>2</v>
      </c>
    </row>
    <row r="415" spans="1:7" s="67" customFormat="1" ht="24" customHeight="1" x14ac:dyDescent="0.25">
      <c r="A415" s="265" t="s">
        <v>196</v>
      </c>
      <c r="B415" s="266"/>
      <c r="C415" s="266"/>
      <c r="D415" s="266"/>
      <c r="E415" s="266"/>
      <c r="F415" s="266"/>
      <c r="G415" s="66">
        <f>SUM(G414:G414)</f>
        <v>2</v>
      </c>
    </row>
    <row r="416" spans="1:7" s="67" customFormat="1" ht="24" customHeight="1" x14ac:dyDescent="0.25">
      <c r="A416" s="68" t="str">
        <f>'Orçamento por Casa'!A105</f>
        <v>10.22</v>
      </c>
      <c r="B416" s="69"/>
      <c r="C416" s="256" t="str">
        <f>'Orçamento por Casa'!E105</f>
        <v>INTERRUPTOR SIMPLES (2 SECOES)</v>
      </c>
      <c r="D416" s="257"/>
      <c r="E416" s="258"/>
      <c r="F416" s="45" t="str">
        <f>'Orçamento por Casa'!F105</f>
        <v>Un</v>
      </c>
      <c r="G416" s="70" t="s">
        <v>21402</v>
      </c>
    </row>
    <row r="417" spans="1:7" s="74" customFormat="1" ht="24" customHeight="1" x14ac:dyDescent="0.2">
      <c r="A417" s="71"/>
      <c r="B417" s="72"/>
      <c r="C417" s="259" t="s">
        <v>21807</v>
      </c>
      <c r="D417" s="260"/>
      <c r="E417" s="261"/>
      <c r="F417" s="73" t="s">
        <v>21401</v>
      </c>
      <c r="G417" s="75">
        <v>1</v>
      </c>
    </row>
    <row r="418" spans="1:7" s="67" customFormat="1" ht="24" customHeight="1" x14ac:dyDescent="0.25">
      <c r="A418" s="265" t="s">
        <v>196</v>
      </c>
      <c r="B418" s="266"/>
      <c r="C418" s="266"/>
      <c r="D418" s="266"/>
      <c r="E418" s="266"/>
      <c r="F418" s="266"/>
      <c r="G418" s="66">
        <f>SUM(G417:G417)</f>
        <v>1</v>
      </c>
    </row>
    <row r="419" spans="1:7" s="67" customFormat="1" ht="24" customHeight="1" x14ac:dyDescent="0.25">
      <c r="A419" s="68" t="str">
        <f>'Orçamento por Casa'!A106</f>
        <v>10.23</v>
      </c>
      <c r="B419" s="69"/>
      <c r="C419" s="256" t="str">
        <f>'Orçamento por Casa'!E106</f>
        <v>INTERRUPTOR SIMPLES (3 SECOES)</v>
      </c>
      <c r="D419" s="257"/>
      <c r="E419" s="258"/>
      <c r="F419" s="45" t="str">
        <f>'Orçamento por Casa'!F106</f>
        <v>Un</v>
      </c>
      <c r="G419" s="70" t="s">
        <v>21402</v>
      </c>
    </row>
    <row r="420" spans="1:7" s="74" customFormat="1" ht="24" customHeight="1" x14ac:dyDescent="0.2">
      <c r="A420" s="71"/>
      <c r="B420" s="72"/>
      <c r="C420" s="259" t="s">
        <v>21807</v>
      </c>
      <c r="D420" s="260"/>
      <c r="E420" s="261"/>
      <c r="F420" s="73" t="s">
        <v>21401</v>
      </c>
      <c r="G420" s="75">
        <v>1</v>
      </c>
    </row>
    <row r="421" spans="1:7" s="67" customFormat="1" ht="24" customHeight="1" x14ac:dyDescent="0.25">
      <c r="A421" s="265" t="s">
        <v>196</v>
      </c>
      <c r="B421" s="266"/>
      <c r="C421" s="266"/>
      <c r="D421" s="266"/>
      <c r="E421" s="266"/>
      <c r="F421" s="266"/>
      <c r="G421" s="66">
        <f>SUM(G420:G420)</f>
        <v>1</v>
      </c>
    </row>
    <row r="422" spans="1:7" s="67" customFormat="1" ht="24" customHeight="1" x14ac:dyDescent="0.25">
      <c r="A422" s="68" t="str">
        <f>'Orçamento por Casa'!A107</f>
        <v>10.24</v>
      </c>
      <c r="B422" s="69"/>
      <c r="C422" s="256" t="str">
        <f>'Orçamento por Casa'!E107</f>
        <v>TAMPA CEGA PLÁSTICA 4"X2" COM FURO CENTRAL (PARA TV/SOM...)</v>
      </c>
      <c r="D422" s="257"/>
      <c r="E422" s="258"/>
      <c r="F422" s="45" t="str">
        <f>'Orçamento por Casa'!F107</f>
        <v>Un</v>
      </c>
      <c r="G422" s="70" t="s">
        <v>21402</v>
      </c>
    </row>
    <row r="423" spans="1:7" s="74" customFormat="1" ht="24" customHeight="1" x14ac:dyDescent="0.2">
      <c r="A423" s="71"/>
      <c r="B423" s="72"/>
      <c r="C423" s="259" t="s">
        <v>21807</v>
      </c>
      <c r="D423" s="260"/>
      <c r="E423" s="261"/>
      <c r="F423" s="73" t="s">
        <v>21401</v>
      </c>
      <c r="G423" s="75">
        <v>3</v>
      </c>
    </row>
    <row r="424" spans="1:7" s="67" customFormat="1" ht="24" customHeight="1" x14ac:dyDescent="0.25">
      <c r="A424" s="265" t="s">
        <v>196</v>
      </c>
      <c r="B424" s="266"/>
      <c r="C424" s="266"/>
      <c r="D424" s="266"/>
      <c r="E424" s="266"/>
      <c r="F424" s="266"/>
      <c r="G424" s="66">
        <f>SUM(G423:G423)</f>
        <v>3</v>
      </c>
    </row>
    <row r="425" spans="1:7" s="67" customFormat="1" ht="24" customHeight="1" x14ac:dyDescent="0.25">
      <c r="A425" s="68" t="str">
        <f>'Orçamento por Casa'!A108</f>
        <v>10.25</v>
      </c>
      <c r="B425" s="69"/>
      <c r="C425" s="256" t="str">
        <f>'Orçamento por Casa'!E108</f>
        <v>INTERRUPTOR SIMPLES 1 SEÇÃO E 1 TOMADA HEXAGONAL 2P + T - 10A CONJUGADOS</v>
      </c>
      <c r="D425" s="257"/>
      <c r="E425" s="258"/>
      <c r="F425" s="45" t="str">
        <f>'Orçamento por Casa'!F108</f>
        <v>Un</v>
      </c>
      <c r="G425" s="70" t="s">
        <v>21402</v>
      </c>
    </row>
    <row r="426" spans="1:7" s="74" customFormat="1" ht="24" customHeight="1" x14ac:dyDescent="0.2">
      <c r="A426" s="71"/>
      <c r="B426" s="72"/>
      <c r="C426" s="259" t="s">
        <v>21807</v>
      </c>
      <c r="D426" s="260"/>
      <c r="E426" s="261"/>
      <c r="F426" s="73" t="s">
        <v>21401</v>
      </c>
      <c r="G426" s="75">
        <v>1</v>
      </c>
    </row>
    <row r="427" spans="1:7" s="67" customFormat="1" ht="24" customHeight="1" x14ac:dyDescent="0.25">
      <c r="A427" s="265" t="s">
        <v>196</v>
      </c>
      <c r="B427" s="266"/>
      <c r="C427" s="266"/>
      <c r="D427" s="266"/>
      <c r="E427" s="266"/>
      <c r="F427" s="266"/>
      <c r="G427" s="66">
        <f>SUM(G426:G426)</f>
        <v>1</v>
      </c>
    </row>
    <row r="428" spans="1:7" s="67" customFormat="1" ht="24" customHeight="1" x14ac:dyDescent="0.25">
      <c r="A428" s="68" t="str">
        <f>'Orçamento por Casa'!A109</f>
        <v>10.26</v>
      </c>
      <c r="B428" s="69"/>
      <c r="C428" s="256" t="str">
        <f>'Orçamento por Casa'!E109</f>
        <v>TOMADA HEXAGONAL 2P + T - 10A - 250V</v>
      </c>
      <c r="D428" s="257"/>
      <c r="E428" s="258"/>
      <c r="F428" s="45" t="str">
        <f>'Orçamento por Casa'!F109</f>
        <v>Un</v>
      </c>
      <c r="G428" s="70" t="s">
        <v>21402</v>
      </c>
    </row>
    <row r="429" spans="1:7" s="74" customFormat="1" ht="24" customHeight="1" x14ac:dyDescent="0.2">
      <c r="A429" s="71"/>
      <c r="B429" s="72"/>
      <c r="C429" s="259" t="s">
        <v>21807</v>
      </c>
      <c r="D429" s="260"/>
      <c r="E429" s="261"/>
      <c r="F429" s="73" t="s">
        <v>21401</v>
      </c>
      <c r="G429" s="75">
        <v>5</v>
      </c>
    </row>
    <row r="430" spans="1:7" s="67" customFormat="1" ht="24" customHeight="1" x14ac:dyDescent="0.25">
      <c r="A430" s="265" t="s">
        <v>196</v>
      </c>
      <c r="B430" s="266"/>
      <c r="C430" s="266"/>
      <c r="D430" s="266"/>
      <c r="E430" s="266"/>
      <c r="F430" s="266"/>
      <c r="G430" s="66">
        <f>SUM(G429:G429)</f>
        <v>5</v>
      </c>
    </row>
    <row r="431" spans="1:7" s="67" customFormat="1" ht="24" customHeight="1" x14ac:dyDescent="0.25">
      <c r="A431" s="68" t="str">
        <f>'Orçamento por Casa'!A110</f>
        <v>10.27</v>
      </c>
      <c r="B431" s="69"/>
      <c r="C431" s="256" t="str">
        <f>'Orçamento por Casa'!E110</f>
        <v>TOMADA HEXAGONAL 2P + T - 20A - 250V</v>
      </c>
      <c r="D431" s="257"/>
      <c r="E431" s="258"/>
      <c r="F431" s="45" t="str">
        <f>'Orçamento por Casa'!F110</f>
        <v>Un</v>
      </c>
      <c r="G431" s="70" t="s">
        <v>21402</v>
      </c>
    </row>
    <row r="432" spans="1:7" s="74" customFormat="1" ht="24" customHeight="1" x14ac:dyDescent="0.2">
      <c r="A432" s="71"/>
      <c r="B432" s="72"/>
      <c r="C432" s="259" t="s">
        <v>21807</v>
      </c>
      <c r="D432" s="260"/>
      <c r="E432" s="261"/>
      <c r="F432" s="73" t="s">
        <v>21401</v>
      </c>
      <c r="G432" s="75">
        <v>10</v>
      </c>
    </row>
    <row r="433" spans="1:7" s="67" customFormat="1" ht="24" customHeight="1" x14ac:dyDescent="0.25">
      <c r="A433" s="265" t="s">
        <v>196</v>
      </c>
      <c r="B433" s="266"/>
      <c r="C433" s="266"/>
      <c r="D433" s="266"/>
      <c r="E433" s="266"/>
      <c r="F433" s="266"/>
      <c r="G433" s="66">
        <f>SUM(G432:G432)</f>
        <v>10</v>
      </c>
    </row>
    <row r="434" spans="1:7" s="67" customFormat="1" ht="24" customHeight="1" x14ac:dyDescent="0.25">
      <c r="A434" s="68" t="str">
        <f>'Orçamento por Casa'!A111</f>
        <v>10.28</v>
      </c>
      <c r="B434" s="69"/>
      <c r="C434" s="256" t="str">
        <f>'Orçamento por Casa'!E111</f>
        <v>TOMADA HEXAGONAL DUPLA 2P + T - 10A - 250V</v>
      </c>
      <c r="D434" s="257"/>
      <c r="E434" s="258"/>
      <c r="F434" s="45" t="str">
        <f>'Orçamento por Casa'!F111</f>
        <v>Un</v>
      </c>
      <c r="G434" s="70" t="s">
        <v>21402</v>
      </c>
    </row>
    <row r="435" spans="1:7" s="74" customFormat="1" ht="24" customHeight="1" x14ac:dyDescent="0.2">
      <c r="A435" s="71"/>
      <c r="B435" s="72"/>
      <c r="C435" s="259" t="s">
        <v>21807</v>
      </c>
      <c r="D435" s="260"/>
      <c r="E435" s="261"/>
      <c r="F435" s="73" t="s">
        <v>21401</v>
      </c>
      <c r="G435" s="75">
        <v>3</v>
      </c>
    </row>
    <row r="436" spans="1:7" s="67" customFormat="1" ht="24" customHeight="1" x14ac:dyDescent="0.25">
      <c r="A436" s="265" t="s">
        <v>196</v>
      </c>
      <c r="B436" s="266"/>
      <c r="C436" s="266"/>
      <c r="D436" s="266"/>
      <c r="E436" s="266"/>
      <c r="F436" s="266"/>
      <c r="G436" s="66">
        <f>SUM(G435:G435)</f>
        <v>3</v>
      </c>
    </row>
    <row r="437" spans="1:7" s="67" customFormat="1" ht="24" customHeight="1" x14ac:dyDescent="0.25">
      <c r="A437" s="68" t="str">
        <f>'Orçamento por Casa'!A112</f>
        <v>10.29</v>
      </c>
      <c r="B437" s="69"/>
      <c r="C437" s="256" t="str">
        <f>'Orçamento por Casa'!E112</f>
        <v>ELETRODUTO PVC FLEXÍVEL - MANGUEIRA CORRUGADA LEVE - DIAM. 25MM</v>
      </c>
      <c r="D437" s="257"/>
      <c r="E437" s="258"/>
      <c r="F437" s="45" t="str">
        <f>'Orçamento por Casa'!F112</f>
        <v>m</v>
      </c>
      <c r="G437" s="70" t="s">
        <v>21402</v>
      </c>
    </row>
    <row r="438" spans="1:7" s="74" customFormat="1" ht="24" customHeight="1" x14ac:dyDescent="0.2">
      <c r="A438" s="71"/>
      <c r="B438" s="72"/>
      <c r="C438" s="259" t="s">
        <v>21807</v>
      </c>
      <c r="D438" s="260"/>
      <c r="E438" s="261"/>
      <c r="F438" s="73" t="s">
        <v>244</v>
      </c>
      <c r="G438" s="75">
        <v>93.9</v>
      </c>
    </row>
    <row r="439" spans="1:7" s="67" customFormat="1" ht="24" customHeight="1" x14ac:dyDescent="0.25">
      <c r="A439" s="265" t="s">
        <v>196</v>
      </c>
      <c r="B439" s="266"/>
      <c r="C439" s="266"/>
      <c r="D439" s="266"/>
      <c r="E439" s="266"/>
      <c r="F439" s="266"/>
      <c r="G439" s="66">
        <f>SUM(G438:G438)</f>
        <v>93.9</v>
      </c>
    </row>
    <row r="440" spans="1:7" s="67" customFormat="1" ht="24" customHeight="1" x14ac:dyDescent="0.25">
      <c r="A440" s="68" t="str">
        <f>'Orçamento por Casa'!A113</f>
        <v>10.30</v>
      </c>
      <c r="B440" s="69"/>
      <c r="C440" s="256" t="str">
        <f>'Orçamento por Casa'!E113</f>
        <v>ELETRODUTO PVC FLEXÍVEL - MANGUEIRA CORRUGADA LEVE - DIAM. 32MM</v>
      </c>
      <c r="D440" s="257"/>
      <c r="E440" s="258"/>
      <c r="F440" s="45" t="str">
        <f>'Orçamento por Casa'!F113</f>
        <v>m</v>
      </c>
      <c r="G440" s="70" t="s">
        <v>21402</v>
      </c>
    </row>
    <row r="441" spans="1:7" s="74" customFormat="1" ht="24" customHeight="1" x14ac:dyDescent="0.2">
      <c r="A441" s="71"/>
      <c r="B441" s="72"/>
      <c r="C441" s="259" t="s">
        <v>21807</v>
      </c>
      <c r="D441" s="260"/>
      <c r="E441" s="261"/>
      <c r="F441" s="73" t="s">
        <v>244</v>
      </c>
      <c r="G441" s="75">
        <v>14.5</v>
      </c>
    </row>
    <row r="442" spans="1:7" s="67" customFormat="1" ht="24" customHeight="1" x14ac:dyDescent="0.25">
      <c r="A442" s="265" t="s">
        <v>196</v>
      </c>
      <c r="B442" s="266"/>
      <c r="C442" s="266"/>
      <c r="D442" s="266"/>
      <c r="E442" s="266"/>
      <c r="F442" s="266"/>
      <c r="G442" s="66">
        <f>SUM(G441:G441)</f>
        <v>14.5</v>
      </c>
    </row>
    <row r="443" spans="1:7" s="67" customFormat="1" ht="24" customHeight="1" x14ac:dyDescent="0.25">
      <c r="A443" s="68" t="str">
        <f>'Orçamento por Casa'!A114</f>
        <v>10.31</v>
      </c>
      <c r="B443" s="69"/>
      <c r="C443" s="256" t="str">
        <f>'Orçamento por Casa'!E114</f>
        <v>LUMINÁRIA PLAFON LED QUADRADA DE SOBREPOR, 18W, 20X20 CM (MEDIDAS APROXIMADAS)</v>
      </c>
      <c r="D443" s="257"/>
      <c r="E443" s="258"/>
      <c r="F443" s="45" t="str">
        <f>'Orçamento por Casa'!F114</f>
        <v>Un</v>
      </c>
      <c r="G443" s="70" t="s">
        <v>21402</v>
      </c>
    </row>
    <row r="444" spans="1:7" s="74" customFormat="1" ht="24" customHeight="1" x14ac:dyDescent="0.2">
      <c r="A444" s="71"/>
      <c r="B444" s="72"/>
      <c r="C444" s="259" t="s">
        <v>21807</v>
      </c>
      <c r="D444" s="260"/>
      <c r="E444" s="261"/>
      <c r="F444" s="73" t="s">
        <v>21401</v>
      </c>
      <c r="G444" s="75">
        <v>2</v>
      </c>
    </row>
    <row r="445" spans="1:7" s="67" customFormat="1" ht="24" customHeight="1" x14ac:dyDescent="0.25">
      <c r="A445" s="265" t="s">
        <v>196</v>
      </c>
      <c r="B445" s="266"/>
      <c r="C445" s="266"/>
      <c r="D445" s="266"/>
      <c r="E445" s="266"/>
      <c r="F445" s="266"/>
      <c r="G445" s="66">
        <f>SUM(G444:G444)</f>
        <v>2</v>
      </c>
    </row>
    <row r="446" spans="1:7" s="67" customFormat="1" ht="24" customHeight="1" x14ac:dyDescent="0.25">
      <c r="A446" s="68" t="str">
        <f>'Orçamento por Casa'!A115</f>
        <v>10.32</v>
      </c>
      <c r="B446" s="69"/>
      <c r="C446" s="256" t="str">
        <f>'Orçamento por Casa'!E115</f>
        <v>LUMINÁRIA PLAFON LED QUADRADA DE SOBREPOR, 30W, 40X40 CM (MEDIDAS APROXIMADAS)</v>
      </c>
      <c r="D446" s="257"/>
      <c r="E446" s="258"/>
      <c r="F446" s="45" t="str">
        <f>'Orçamento por Casa'!F115</f>
        <v>Un</v>
      </c>
      <c r="G446" s="70" t="s">
        <v>21402</v>
      </c>
    </row>
    <row r="447" spans="1:7" s="74" customFormat="1" ht="24" customHeight="1" x14ac:dyDescent="0.2">
      <c r="A447" s="71"/>
      <c r="B447" s="72"/>
      <c r="C447" s="259" t="s">
        <v>21807</v>
      </c>
      <c r="D447" s="260"/>
      <c r="E447" s="261"/>
      <c r="F447" s="73" t="s">
        <v>21401</v>
      </c>
      <c r="G447" s="75">
        <v>6</v>
      </c>
    </row>
    <row r="448" spans="1:7" s="67" customFormat="1" ht="24" customHeight="1" x14ac:dyDescent="0.25">
      <c r="A448" s="265" t="s">
        <v>196</v>
      </c>
      <c r="B448" s="266"/>
      <c r="C448" s="266"/>
      <c r="D448" s="266"/>
      <c r="E448" s="266"/>
      <c r="F448" s="266"/>
      <c r="G448" s="66">
        <f>SUM(G447:G447)</f>
        <v>6</v>
      </c>
    </row>
    <row r="449" spans="1:7" s="67" customFormat="1" ht="24" customHeight="1" x14ac:dyDescent="0.25">
      <c r="A449" s="68" t="str">
        <f>'Orçamento por Casa'!A116</f>
        <v>10.33</v>
      </c>
      <c r="B449" s="69"/>
      <c r="C449" s="256" t="str">
        <f>'Orçamento por Casa'!E116</f>
        <v>LUMINÁRIA TIPO SPOT DE SOBREPOR PARA 01 LÂMPADA</v>
      </c>
      <c r="D449" s="257"/>
      <c r="E449" s="258"/>
      <c r="F449" s="45" t="str">
        <f>'Orçamento por Casa'!F116</f>
        <v>Un</v>
      </c>
      <c r="G449" s="70" t="s">
        <v>21402</v>
      </c>
    </row>
    <row r="450" spans="1:7" s="74" customFormat="1" ht="24" customHeight="1" x14ac:dyDescent="0.2">
      <c r="A450" s="71"/>
      <c r="B450" s="72"/>
      <c r="C450" s="273" t="s">
        <v>21848</v>
      </c>
      <c r="D450" s="274"/>
      <c r="E450" s="275"/>
      <c r="F450" s="73" t="s">
        <v>21401</v>
      </c>
      <c r="G450" s="75">
        <v>3</v>
      </c>
    </row>
    <row r="451" spans="1:7" s="67" customFormat="1" ht="24" customHeight="1" x14ac:dyDescent="0.25">
      <c r="A451" s="265" t="s">
        <v>196</v>
      </c>
      <c r="B451" s="266"/>
      <c r="C451" s="266"/>
      <c r="D451" s="266"/>
      <c r="E451" s="266"/>
      <c r="F451" s="266"/>
      <c r="G451" s="66">
        <f>SUM(G450:G450)</f>
        <v>3</v>
      </c>
    </row>
    <row r="452" spans="1:7" s="67" customFormat="1" ht="24" customHeight="1" x14ac:dyDescent="0.25">
      <c r="A452" s="68" t="str">
        <f>'Orçamento por Casa'!A117</f>
        <v>10.34</v>
      </c>
      <c r="B452" s="69"/>
      <c r="C452" s="256" t="str">
        <f>'Orçamento por Casa'!E117</f>
        <v>ARMACAO SECUNDARIA LEVE 3 ELEMENTOS</v>
      </c>
      <c r="D452" s="257"/>
      <c r="E452" s="258"/>
      <c r="F452" s="45" t="str">
        <f>'Orçamento por Casa'!F117</f>
        <v>Un</v>
      </c>
      <c r="G452" s="70" t="s">
        <v>21402</v>
      </c>
    </row>
    <row r="453" spans="1:7" s="74" customFormat="1" ht="24" customHeight="1" x14ac:dyDescent="0.2">
      <c r="A453" s="71"/>
      <c r="B453" s="72"/>
      <c r="C453" s="259" t="s">
        <v>21807</v>
      </c>
      <c r="D453" s="260"/>
      <c r="E453" s="261"/>
      <c r="F453" s="73" t="s">
        <v>21401</v>
      </c>
      <c r="G453" s="75">
        <v>2</v>
      </c>
    </row>
    <row r="454" spans="1:7" s="67" customFormat="1" ht="24" customHeight="1" x14ac:dyDescent="0.25">
      <c r="A454" s="265" t="s">
        <v>196</v>
      </c>
      <c r="B454" s="266"/>
      <c r="C454" s="266"/>
      <c r="D454" s="266"/>
      <c r="E454" s="266"/>
      <c r="F454" s="266"/>
      <c r="G454" s="66">
        <f>SUM(G453:G453)</f>
        <v>2</v>
      </c>
    </row>
    <row r="455" spans="1:7" s="67" customFormat="1" ht="24" customHeight="1" x14ac:dyDescent="0.25">
      <c r="A455" s="68" t="str">
        <f>'Orçamento por Casa'!A118</f>
        <v>10.35</v>
      </c>
      <c r="B455" s="69"/>
      <c r="C455" s="256" t="str">
        <f>'Orçamento por Casa'!E118</f>
        <v>CABECOTE DE LIGA DE ALUMINIO DIAM. 1"</v>
      </c>
      <c r="D455" s="257"/>
      <c r="E455" s="258"/>
      <c r="F455" s="45" t="str">
        <f>'Orçamento por Casa'!F118</f>
        <v>Un</v>
      </c>
      <c r="G455" s="70" t="s">
        <v>21402</v>
      </c>
    </row>
    <row r="456" spans="1:7" s="74" customFormat="1" ht="24" customHeight="1" x14ac:dyDescent="0.2">
      <c r="A456" s="71"/>
      <c r="B456" s="72"/>
      <c r="C456" s="259" t="s">
        <v>21807</v>
      </c>
      <c r="D456" s="260"/>
      <c r="E456" s="261"/>
      <c r="F456" s="73" t="s">
        <v>21401</v>
      </c>
      <c r="G456" s="75">
        <v>2</v>
      </c>
    </row>
    <row r="457" spans="1:7" s="67" customFormat="1" ht="24" customHeight="1" x14ac:dyDescent="0.25">
      <c r="A457" s="265" t="s">
        <v>196</v>
      </c>
      <c r="B457" s="266"/>
      <c r="C457" s="266"/>
      <c r="D457" s="266"/>
      <c r="E457" s="266"/>
      <c r="F457" s="266"/>
      <c r="G457" s="66">
        <f>SUM(G456:G456)</f>
        <v>2</v>
      </c>
    </row>
    <row r="458" spans="1:7" s="67" customFormat="1" ht="24" customHeight="1" x14ac:dyDescent="0.25">
      <c r="A458" s="68" t="str">
        <f>'Orçamento por Casa'!A119</f>
        <v>10.36</v>
      </c>
      <c r="B458" s="69"/>
      <c r="C458" s="256" t="str">
        <f>'Orçamento por Casa'!E119</f>
        <v>CINTA DE ACO GALVANIZADO DIAM.190 MM</v>
      </c>
      <c r="D458" s="257"/>
      <c r="E458" s="258"/>
      <c r="F458" s="45" t="str">
        <f>'Orçamento por Casa'!F119</f>
        <v>Un</v>
      </c>
      <c r="G458" s="70" t="s">
        <v>21402</v>
      </c>
    </row>
    <row r="459" spans="1:7" s="74" customFormat="1" ht="24" customHeight="1" x14ac:dyDescent="0.2">
      <c r="A459" s="71"/>
      <c r="B459" s="72"/>
      <c r="C459" s="259" t="s">
        <v>21807</v>
      </c>
      <c r="D459" s="260"/>
      <c r="E459" s="261"/>
      <c r="F459" s="73" t="s">
        <v>21401</v>
      </c>
      <c r="G459" s="75">
        <v>3</v>
      </c>
    </row>
    <row r="460" spans="1:7" s="67" customFormat="1" ht="24" customHeight="1" x14ac:dyDescent="0.25">
      <c r="A460" s="265" t="s">
        <v>196</v>
      </c>
      <c r="B460" s="266"/>
      <c r="C460" s="266"/>
      <c r="D460" s="266"/>
      <c r="E460" s="266"/>
      <c r="F460" s="266"/>
      <c r="G460" s="66">
        <f>SUM(G459:G459)</f>
        <v>3</v>
      </c>
    </row>
    <row r="461" spans="1:7" s="67" customFormat="1" ht="24" customHeight="1" x14ac:dyDescent="0.25">
      <c r="A461" s="68" t="str">
        <f>'Orçamento por Casa'!A120</f>
        <v>10.37</v>
      </c>
      <c r="B461" s="69"/>
      <c r="C461" s="256" t="str">
        <f>'Orçamento por Casa'!E120</f>
        <v>HASTE REVESTIDA COBRE(COPPERWELD) 5/8" X 2,40 M C/CONECTOR</v>
      </c>
      <c r="D461" s="257"/>
      <c r="E461" s="258"/>
      <c r="F461" s="45" t="str">
        <f>'Orçamento por Casa'!F120</f>
        <v>Un</v>
      </c>
      <c r="G461" s="70" t="s">
        <v>21402</v>
      </c>
    </row>
    <row r="462" spans="1:7" s="74" customFormat="1" ht="24" customHeight="1" x14ac:dyDescent="0.2">
      <c r="A462" s="71"/>
      <c r="B462" s="72"/>
      <c r="C462" s="259" t="s">
        <v>21807</v>
      </c>
      <c r="D462" s="260"/>
      <c r="E462" s="261"/>
      <c r="F462" s="73" t="s">
        <v>21401</v>
      </c>
      <c r="G462" s="75">
        <v>1</v>
      </c>
    </row>
    <row r="463" spans="1:7" s="67" customFormat="1" ht="24" customHeight="1" x14ac:dyDescent="0.25">
      <c r="A463" s="265" t="s">
        <v>196</v>
      </c>
      <c r="B463" s="266"/>
      <c r="C463" s="266"/>
      <c r="D463" s="266"/>
      <c r="E463" s="266"/>
      <c r="F463" s="266"/>
      <c r="G463" s="66">
        <f>SUM(G462:G462)</f>
        <v>1</v>
      </c>
    </row>
    <row r="464" spans="1:7" s="67" customFormat="1" ht="24" customHeight="1" x14ac:dyDescent="0.25">
      <c r="A464" s="68" t="str">
        <f>'Orçamento por Casa'!A121</f>
        <v>10.38</v>
      </c>
      <c r="B464" s="69"/>
      <c r="C464" s="256" t="str">
        <f>'Orçamento por Casa'!E121</f>
        <v>PADRAO TRIFASICO, 10 MM2 H=7 METROS</v>
      </c>
      <c r="D464" s="257"/>
      <c r="E464" s="258"/>
      <c r="F464" s="45" t="str">
        <f>'Orçamento por Casa'!F121</f>
        <v>Un</v>
      </c>
      <c r="G464" s="70" t="s">
        <v>21402</v>
      </c>
    </row>
    <row r="465" spans="1:7" s="74" customFormat="1" ht="24" customHeight="1" x14ac:dyDescent="0.2">
      <c r="A465" s="71"/>
      <c r="B465" s="72"/>
      <c r="C465" s="259" t="s">
        <v>21807</v>
      </c>
      <c r="D465" s="260"/>
      <c r="E465" s="261"/>
      <c r="F465" s="73" t="s">
        <v>21401</v>
      </c>
      <c r="G465" s="75">
        <v>1</v>
      </c>
    </row>
    <row r="466" spans="1:7" s="67" customFormat="1" ht="24" customHeight="1" x14ac:dyDescent="0.25">
      <c r="A466" s="265" t="s">
        <v>196</v>
      </c>
      <c r="B466" s="266"/>
      <c r="C466" s="266"/>
      <c r="D466" s="266"/>
      <c r="E466" s="266"/>
      <c r="F466" s="266"/>
      <c r="G466" s="66">
        <f>SUM(G465:G465)</f>
        <v>1</v>
      </c>
    </row>
    <row r="467" spans="1:7" s="67" customFormat="1" ht="24" customHeight="1" x14ac:dyDescent="0.25">
      <c r="A467" s="68" t="str">
        <f>'Orçamento por Casa'!A122</f>
        <v>10.39</v>
      </c>
      <c r="B467" s="69"/>
      <c r="C467" s="256" t="str">
        <f>'Orçamento por Casa'!E122</f>
        <v>QUADRO DE DISTRIBUIÇÃO DE EMBUTIR EM PVC CB 24E - 80A</v>
      </c>
      <c r="D467" s="257"/>
      <c r="E467" s="258"/>
      <c r="F467" s="45" t="str">
        <f>'Orçamento por Casa'!F122</f>
        <v>Un</v>
      </c>
      <c r="G467" s="70" t="s">
        <v>21402</v>
      </c>
    </row>
    <row r="468" spans="1:7" s="74" customFormat="1" ht="24" customHeight="1" x14ac:dyDescent="0.2">
      <c r="A468" s="71"/>
      <c r="B468" s="72"/>
      <c r="C468" s="259" t="s">
        <v>21807</v>
      </c>
      <c r="D468" s="260"/>
      <c r="E468" s="261"/>
      <c r="F468" s="73" t="s">
        <v>21401</v>
      </c>
      <c r="G468" s="75">
        <v>1</v>
      </c>
    </row>
    <row r="469" spans="1:7" s="67" customFormat="1" ht="24" customHeight="1" x14ac:dyDescent="0.25">
      <c r="A469" s="265" t="s">
        <v>196</v>
      </c>
      <c r="B469" s="266"/>
      <c r="C469" s="266"/>
      <c r="D469" s="266"/>
      <c r="E469" s="266"/>
      <c r="F469" s="266"/>
      <c r="G469" s="66">
        <f>SUM(G468:G468)</f>
        <v>1</v>
      </c>
    </row>
    <row r="470" spans="1:7" s="105" customFormat="1" ht="24" customHeight="1" x14ac:dyDescent="0.2">
      <c r="A470" s="46">
        <f>'Orçamento por Casa'!A123</f>
        <v>11</v>
      </c>
      <c r="B470" s="38"/>
      <c r="C470" s="254" t="str">
        <f>'Orçamento por Casa'!E123</f>
        <v>INSTALAÇÕES HIDROSSANITÁRIAS</v>
      </c>
      <c r="D470" s="255"/>
      <c r="E470" s="255"/>
      <c r="F470" s="255"/>
      <c r="G470" s="255"/>
    </row>
    <row r="471" spans="1:7" s="105" customFormat="1" ht="24" customHeight="1" x14ac:dyDescent="0.2">
      <c r="A471" s="46" t="str">
        <f>'Orçamento por Casa'!A124</f>
        <v>11.1</v>
      </c>
      <c r="B471" s="38"/>
      <c r="C471" s="254" t="str">
        <f>'Orçamento por Casa'!E124</f>
        <v>ÁGUA FRIA</v>
      </c>
      <c r="D471" s="255"/>
      <c r="E471" s="255"/>
      <c r="F471" s="255"/>
      <c r="G471" s="255"/>
    </row>
    <row r="472" spans="1:7" s="67" customFormat="1" ht="39" customHeight="1" x14ac:dyDescent="0.25">
      <c r="A472" s="68" t="str">
        <f>'Orçamento por Casa'!A125</f>
        <v>11.1.1</v>
      </c>
      <c r="B472" s="69"/>
      <c r="C472" s="256" t="str">
        <f>'Orçamento por Casa'!E125</f>
        <v>REGISTRO DE GAVETA BRUTO, LATÃO, ROSCÁVEL, 1", COM ACABAMENTO E CANOPLA CROMADOS - FORNECIMENTO E INSTALAÇÃO. AF_08/2021</v>
      </c>
      <c r="D472" s="257"/>
      <c r="E472" s="258"/>
      <c r="F472" s="45" t="str">
        <f>'Orçamento por Casa'!F125</f>
        <v>Un</v>
      </c>
      <c r="G472" s="70" t="s">
        <v>21402</v>
      </c>
    </row>
    <row r="473" spans="1:7" s="74" customFormat="1" ht="24" customHeight="1" x14ac:dyDescent="0.2">
      <c r="A473" s="71"/>
      <c r="B473" s="72"/>
      <c r="C473" s="259" t="s">
        <v>21918</v>
      </c>
      <c r="D473" s="260"/>
      <c r="E473" s="261"/>
      <c r="F473" s="73" t="s">
        <v>21401</v>
      </c>
      <c r="G473" s="75">
        <v>1</v>
      </c>
    </row>
    <row r="474" spans="1:7" s="67" customFormat="1" ht="24" customHeight="1" x14ac:dyDescent="0.25">
      <c r="A474" s="265" t="s">
        <v>196</v>
      </c>
      <c r="B474" s="266"/>
      <c r="C474" s="266"/>
      <c r="D474" s="266"/>
      <c r="E474" s="266"/>
      <c r="F474" s="266"/>
      <c r="G474" s="66">
        <f>SUM(G473:G473)</f>
        <v>1</v>
      </c>
    </row>
    <row r="475" spans="1:7" s="67" customFormat="1" ht="39" customHeight="1" x14ac:dyDescent="0.25">
      <c r="A475" s="68" t="str">
        <f>'Orçamento por Casa'!A126</f>
        <v>11.1.2</v>
      </c>
      <c r="B475" s="69"/>
      <c r="C475" s="256" t="str">
        <f>'Orçamento por Casa'!E126</f>
        <v>REGISTRO DE GAVETA BRUTO, LATÃO, ROSCÁVEL, 3/4", COM ACABAMENTO E CANOPLA CROMADOS - FORNECIMENTO E INSTALAÇÃO. AF_08/2021</v>
      </c>
      <c r="D475" s="257"/>
      <c r="E475" s="258"/>
      <c r="F475" s="45" t="str">
        <f>'Orçamento por Casa'!F126</f>
        <v>Un</v>
      </c>
      <c r="G475" s="70" t="s">
        <v>21402</v>
      </c>
    </row>
    <row r="476" spans="1:7" s="74" customFormat="1" ht="24" customHeight="1" x14ac:dyDescent="0.2">
      <c r="A476" s="71"/>
      <c r="B476" s="72"/>
      <c r="C476" s="259" t="s">
        <v>21918</v>
      </c>
      <c r="D476" s="260"/>
      <c r="E476" s="261"/>
      <c r="F476" s="73" t="s">
        <v>21401</v>
      </c>
      <c r="G476" s="75">
        <v>4</v>
      </c>
    </row>
    <row r="477" spans="1:7" s="67" customFormat="1" ht="24" customHeight="1" x14ac:dyDescent="0.25">
      <c r="A477" s="265" t="s">
        <v>196</v>
      </c>
      <c r="B477" s="266"/>
      <c r="C477" s="266"/>
      <c r="D477" s="266"/>
      <c r="E477" s="266"/>
      <c r="F477" s="266"/>
      <c r="G477" s="66">
        <f>SUM(G476:G476)</f>
        <v>4</v>
      </c>
    </row>
    <row r="478" spans="1:7" s="67" customFormat="1" ht="24" customHeight="1" x14ac:dyDescent="0.25">
      <c r="A478" s="68" t="str">
        <f>'Orçamento por Casa'!A127</f>
        <v>11.1.3</v>
      </c>
      <c r="B478" s="69"/>
      <c r="C478" s="256" t="str">
        <f>'Orçamento por Casa'!E127</f>
        <v>REGISTRO DE PRESSAO C/CANOPLA CROMADA DIAM.3/4"</v>
      </c>
      <c r="D478" s="257"/>
      <c r="E478" s="258"/>
      <c r="F478" s="45" t="str">
        <f>'Orçamento por Casa'!F127</f>
        <v>Un</v>
      </c>
      <c r="G478" s="70" t="s">
        <v>21402</v>
      </c>
    </row>
    <row r="479" spans="1:7" s="74" customFormat="1" ht="24" customHeight="1" x14ac:dyDescent="0.2">
      <c r="A479" s="71"/>
      <c r="B479" s="72"/>
      <c r="C479" s="259" t="s">
        <v>21918</v>
      </c>
      <c r="D479" s="260"/>
      <c r="E479" s="261"/>
      <c r="F479" s="73" t="s">
        <v>21401</v>
      </c>
      <c r="G479" s="75">
        <v>1</v>
      </c>
    </row>
    <row r="480" spans="1:7" s="67" customFormat="1" ht="24" customHeight="1" x14ac:dyDescent="0.25">
      <c r="A480" s="265" t="s">
        <v>196</v>
      </c>
      <c r="B480" s="266"/>
      <c r="C480" s="266"/>
      <c r="D480" s="266"/>
      <c r="E480" s="266"/>
      <c r="F480" s="266"/>
      <c r="G480" s="66">
        <f>SUM(G479:G479)</f>
        <v>1</v>
      </c>
    </row>
    <row r="481" spans="1:7" s="67" customFormat="1" ht="24" customHeight="1" x14ac:dyDescent="0.25">
      <c r="A481" s="68" t="str">
        <f>'Orçamento por Casa'!A128</f>
        <v>11.1.4</v>
      </c>
      <c r="B481" s="69"/>
      <c r="C481" s="256" t="str">
        <f>'Orçamento por Casa'!E128</f>
        <v>REGISTRO DE ESFERA DIAM.1/2"</v>
      </c>
      <c r="D481" s="257"/>
      <c r="E481" s="258"/>
      <c r="F481" s="45" t="str">
        <f>'Orçamento por Casa'!F128</f>
        <v>Un</v>
      </c>
      <c r="G481" s="70" t="s">
        <v>21402</v>
      </c>
    </row>
    <row r="482" spans="1:7" s="74" customFormat="1" ht="24" customHeight="1" x14ac:dyDescent="0.2">
      <c r="A482" s="71"/>
      <c r="B482" s="72"/>
      <c r="C482" s="259" t="s">
        <v>21918</v>
      </c>
      <c r="D482" s="260"/>
      <c r="E482" s="261"/>
      <c r="F482" s="73" t="s">
        <v>21401</v>
      </c>
      <c r="G482" s="75">
        <v>1</v>
      </c>
    </row>
    <row r="483" spans="1:7" s="67" customFormat="1" ht="24" customHeight="1" x14ac:dyDescent="0.25">
      <c r="A483" s="265" t="s">
        <v>196</v>
      </c>
      <c r="B483" s="266"/>
      <c r="C483" s="266"/>
      <c r="D483" s="266"/>
      <c r="E483" s="266"/>
      <c r="F483" s="266"/>
      <c r="G483" s="66">
        <f>SUM(G482:G482)</f>
        <v>1</v>
      </c>
    </row>
    <row r="484" spans="1:7" s="67" customFormat="1" ht="24" customHeight="1" x14ac:dyDescent="0.25">
      <c r="A484" s="68" t="str">
        <f>'Orçamento por Casa'!A129</f>
        <v>11.1.5</v>
      </c>
      <c r="B484" s="69"/>
      <c r="C484" s="256" t="str">
        <f>'Orçamento por Casa'!E129</f>
        <v>REGISTRO GAVETA BRUTO DIAMETRO 1/2"</v>
      </c>
      <c r="D484" s="257"/>
      <c r="E484" s="258"/>
      <c r="F484" s="45" t="str">
        <f>'Orçamento por Casa'!F129</f>
        <v>Un</v>
      </c>
      <c r="G484" s="70" t="s">
        <v>21402</v>
      </c>
    </row>
    <row r="485" spans="1:7" s="74" customFormat="1" ht="24" customHeight="1" x14ac:dyDescent="0.2">
      <c r="A485" s="71"/>
      <c r="B485" s="72"/>
      <c r="C485" s="259" t="s">
        <v>21918</v>
      </c>
      <c r="D485" s="260"/>
      <c r="E485" s="261"/>
      <c r="F485" s="73" t="s">
        <v>21401</v>
      </c>
      <c r="G485" s="75">
        <v>1</v>
      </c>
    </row>
    <row r="486" spans="1:7" s="67" customFormat="1" ht="24" customHeight="1" x14ac:dyDescent="0.25">
      <c r="A486" s="265" t="s">
        <v>196</v>
      </c>
      <c r="B486" s="266"/>
      <c r="C486" s="266"/>
      <c r="D486" s="266"/>
      <c r="E486" s="266"/>
      <c r="F486" s="266"/>
      <c r="G486" s="66">
        <f>SUM(G485:G485)</f>
        <v>1</v>
      </c>
    </row>
    <row r="487" spans="1:7" s="67" customFormat="1" ht="24" customHeight="1" x14ac:dyDescent="0.25">
      <c r="A487" s="68" t="str">
        <f>'Orçamento por Casa'!A130</f>
        <v>11.1.6</v>
      </c>
      <c r="B487" s="69"/>
      <c r="C487" s="256" t="str">
        <f>'Orçamento por Casa'!E130</f>
        <v>LIGAÇÃO FLEXÍVEL PVC DIAM.1/2" (ENGATE)</v>
      </c>
      <c r="D487" s="257"/>
      <c r="E487" s="258"/>
      <c r="F487" s="45" t="str">
        <f>'Orçamento por Casa'!F130</f>
        <v>Un</v>
      </c>
      <c r="G487" s="70" t="s">
        <v>21402</v>
      </c>
    </row>
    <row r="488" spans="1:7" s="74" customFormat="1" ht="24" customHeight="1" x14ac:dyDescent="0.2">
      <c r="A488" s="71"/>
      <c r="B488" s="72"/>
      <c r="C488" s="259" t="s">
        <v>21918</v>
      </c>
      <c r="D488" s="260"/>
      <c r="E488" s="261"/>
      <c r="F488" s="73" t="s">
        <v>21401</v>
      </c>
      <c r="G488" s="75">
        <v>2</v>
      </c>
    </row>
    <row r="489" spans="1:7" s="67" customFormat="1" ht="24" customHeight="1" x14ac:dyDescent="0.25">
      <c r="A489" s="265" t="s">
        <v>196</v>
      </c>
      <c r="B489" s="266"/>
      <c r="C489" s="266"/>
      <c r="D489" s="266"/>
      <c r="E489" s="266"/>
      <c r="F489" s="266"/>
      <c r="G489" s="66">
        <f>SUM(G488:G488)</f>
        <v>2</v>
      </c>
    </row>
    <row r="490" spans="1:7" s="67" customFormat="1" ht="24" customHeight="1" x14ac:dyDescent="0.25">
      <c r="A490" s="68" t="str">
        <f>'Orçamento por Casa'!A131</f>
        <v>11.1.7</v>
      </c>
      <c r="B490" s="69"/>
      <c r="C490" s="256" t="str">
        <f>'Orçamento por Casa'!E131</f>
        <v>LUVA SOLDAVEL C/ROSCA DIAMETRO 25 X 3/4"</v>
      </c>
      <c r="D490" s="257"/>
      <c r="E490" s="258"/>
      <c r="F490" s="45" t="str">
        <f>'Orçamento por Casa'!F131</f>
        <v>Un</v>
      </c>
      <c r="G490" s="70" t="s">
        <v>21402</v>
      </c>
    </row>
    <row r="491" spans="1:7" s="74" customFormat="1" ht="24" customHeight="1" x14ac:dyDescent="0.2">
      <c r="A491" s="71"/>
      <c r="B491" s="72"/>
      <c r="C491" s="259" t="s">
        <v>21918</v>
      </c>
      <c r="D491" s="260"/>
      <c r="E491" s="261"/>
      <c r="F491" s="73" t="s">
        <v>21401</v>
      </c>
      <c r="G491" s="75">
        <v>1</v>
      </c>
    </row>
    <row r="492" spans="1:7" s="67" customFormat="1" ht="24" customHeight="1" x14ac:dyDescent="0.25">
      <c r="A492" s="265" t="s">
        <v>196</v>
      </c>
      <c r="B492" s="266"/>
      <c r="C492" s="266"/>
      <c r="D492" s="266"/>
      <c r="E492" s="266"/>
      <c r="F492" s="266"/>
      <c r="G492" s="66">
        <f>SUM(G491:G491)</f>
        <v>1</v>
      </c>
    </row>
    <row r="493" spans="1:7" s="67" customFormat="1" ht="39" customHeight="1" x14ac:dyDescent="0.25">
      <c r="A493" s="68" t="str">
        <f>'Orçamento por Casa'!A132</f>
        <v>11.1.8</v>
      </c>
      <c r="B493" s="69"/>
      <c r="C493" s="256" t="str">
        <f>'Orçamento por Casa'!E132</f>
        <v>ADAPTADOR COM FLANGE E ANEL DE VEDAÇÃO, PVC, SOLDÁVEL, DN 25 MM X 3/4", INSTALADO EM RESERVAÇÃO PREDIAL DE ÁGUA - FORNECIMENTO E INSTALAÇÃO . AF_04/2024</v>
      </c>
      <c r="D493" s="257"/>
      <c r="E493" s="258"/>
      <c r="F493" s="45" t="str">
        <f>'Orçamento por Casa'!F132</f>
        <v>Un</v>
      </c>
      <c r="G493" s="70" t="s">
        <v>21402</v>
      </c>
    </row>
    <row r="494" spans="1:7" s="74" customFormat="1" ht="24" customHeight="1" x14ac:dyDescent="0.2">
      <c r="A494" s="71"/>
      <c r="B494" s="72"/>
      <c r="C494" s="259" t="s">
        <v>21918</v>
      </c>
      <c r="D494" s="260"/>
      <c r="E494" s="261"/>
      <c r="F494" s="73" t="s">
        <v>21401</v>
      </c>
      <c r="G494" s="75">
        <v>1</v>
      </c>
    </row>
    <row r="495" spans="1:7" s="67" customFormat="1" ht="24" customHeight="1" x14ac:dyDescent="0.25">
      <c r="A495" s="265" t="s">
        <v>196</v>
      </c>
      <c r="B495" s="266"/>
      <c r="C495" s="266"/>
      <c r="D495" s="266"/>
      <c r="E495" s="266"/>
      <c r="F495" s="266"/>
      <c r="G495" s="66">
        <f>SUM(G494:G494)</f>
        <v>1</v>
      </c>
    </row>
    <row r="496" spans="1:7" s="67" customFormat="1" ht="24" customHeight="1" x14ac:dyDescent="0.25">
      <c r="A496" s="68" t="str">
        <f>'Orçamento por Casa'!A133</f>
        <v>11.1.9</v>
      </c>
      <c r="B496" s="69"/>
      <c r="C496" s="256" t="str">
        <f>'Orçamento por Casa'!E133</f>
        <v>ADAPTADOR SOLDÁVEL COM FLANGES LIVRES PARA CAIXA D'ÁGUA 25X3/4"</v>
      </c>
      <c r="D496" s="257"/>
      <c r="E496" s="258"/>
      <c r="F496" s="45" t="str">
        <f>'Orçamento por Casa'!F133</f>
        <v>Un</v>
      </c>
      <c r="G496" s="70" t="s">
        <v>21402</v>
      </c>
    </row>
    <row r="497" spans="1:7" s="74" customFormat="1" ht="24" customHeight="1" x14ac:dyDescent="0.2">
      <c r="A497" s="71"/>
      <c r="B497" s="72"/>
      <c r="C497" s="259" t="s">
        <v>21918</v>
      </c>
      <c r="D497" s="260"/>
      <c r="E497" s="261"/>
      <c r="F497" s="73" t="s">
        <v>21401</v>
      </c>
      <c r="G497" s="75">
        <v>1</v>
      </c>
    </row>
    <row r="498" spans="1:7" s="67" customFormat="1" ht="24" customHeight="1" x14ac:dyDescent="0.25">
      <c r="A498" s="265" t="s">
        <v>196</v>
      </c>
      <c r="B498" s="266"/>
      <c r="C498" s="266"/>
      <c r="D498" s="266"/>
      <c r="E498" s="266"/>
      <c r="F498" s="266"/>
      <c r="G498" s="66">
        <f>SUM(G497:G497)</f>
        <v>1</v>
      </c>
    </row>
    <row r="499" spans="1:7" s="67" customFormat="1" ht="24" customHeight="1" x14ac:dyDescent="0.25">
      <c r="A499" s="68" t="str">
        <f>'Orçamento por Casa'!A134</f>
        <v>11.1.10</v>
      </c>
      <c r="B499" s="69"/>
      <c r="C499" s="256" t="str">
        <f>'Orçamento por Casa'!E134</f>
        <v>ADAPTADOR SOLDÁVEL COM FLANGES LIVRES PARA CAIXA D'ÁGUA 32X1"</v>
      </c>
      <c r="D499" s="257"/>
      <c r="E499" s="258"/>
      <c r="F499" s="45" t="str">
        <f>'Orçamento por Casa'!F134</f>
        <v>Un</v>
      </c>
      <c r="G499" s="70" t="s">
        <v>21402</v>
      </c>
    </row>
    <row r="500" spans="1:7" s="74" customFormat="1" ht="24" customHeight="1" x14ac:dyDescent="0.2">
      <c r="A500" s="71"/>
      <c r="B500" s="72"/>
      <c r="C500" s="259" t="s">
        <v>21918</v>
      </c>
      <c r="D500" s="260"/>
      <c r="E500" s="261"/>
      <c r="F500" s="73" t="s">
        <v>21401</v>
      </c>
      <c r="G500" s="75">
        <v>1</v>
      </c>
    </row>
    <row r="501" spans="1:7" s="74" customFormat="1" ht="24" customHeight="1" x14ac:dyDescent="0.2">
      <c r="A501" s="71"/>
      <c r="B501" s="72"/>
      <c r="C501" s="259" t="s">
        <v>21918</v>
      </c>
      <c r="D501" s="260"/>
      <c r="E501" s="261"/>
      <c r="F501" s="73" t="s">
        <v>21401</v>
      </c>
      <c r="G501" s="75">
        <v>1</v>
      </c>
    </row>
    <row r="502" spans="1:7" s="67" customFormat="1" ht="24" customHeight="1" x14ac:dyDescent="0.25">
      <c r="A502" s="265" t="s">
        <v>196</v>
      </c>
      <c r="B502" s="266"/>
      <c r="C502" s="266"/>
      <c r="D502" s="266"/>
      <c r="E502" s="266"/>
      <c r="F502" s="266"/>
      <c r="G502" s="66">
        <f>SUM(G500:G501)</f>
        <v>2</v>
      </c>
    </row>
    <row r="503" spans="1:7" s="67" customFormat="1" ht="24" customHeight="1" x14ac:dyDescent="0.25">
      <c r="A503" s="68" t="str">
        <f>'Orçamento por Casa'!A135</f>
        <v>11.1.11</v>
      </c>
      <c r="B503" s="69"/>
      <c r="C503" s="256" t="str">
        <f>'Orçamento por Casa'!E135</f>
        <v>ADAPTADOR SOLDÁVEL CURTO C/ BOLSA E ROSCA PARA REGISTRO 25X3/4"</v>
      </c>
      <c r="D503" s="257"/>
      <c r="E503" s="258"/>
      <c r="F503" s="45" t="str">
        <f>'Orçamento por Casa'!F135</f>
        <v>Un</v>
      </c>
      <c r="G503" s="70" t="s">
        <v>21402</v>
      </c>
    </row>
    <row r="504" spans="1:7" s="74" customFormat="1" ht="24" customHeight="1" x14ac:dyDescent="0.2">
      <c r="A504" s="71"/>
      <c r="B504" s="72"/>
      <c r="C504" s="259" t="s">
        <v>21918</v>
      </c>
      <c r="D504" s="260"/>
      <c r="E504" s="261"/>
      <c r="F504" s="73" t="s">
        <v>21401</v>
      </c>
      <c r="G504" s="75">
        <v>9</v>
      </c>
    </row>
    <row r="505" spans="1:7" s="67" customFormat="1" ht="24" customHeight="1" x14ac:dyDescent="0.25">
      <c r="A505" s="265" t="s">
        <v>196</v>
      </c>
      <c r="B505" s="266"/>
      <c r="C505" s="266"/>
      <c r="D505" s="266"/>
      <c r="E505" s="266"/>
      <c r="F505" s="266"/>
      <c r="G505" s="66">
        <f>SUM(G504:G504)</f>
        <v>9</v>
      </c>
    </row>
    <row r="506" spans="1:7" s="67" customFormat="1" ht="24" customHeight="1" x14ac:dyDescent="0.25">
      <c r="A506" s="68" t="str">
        <f>'Orçamento por Casa'!A136</f>
        <v>11.1.12</v>
      </c>
      <c r="B506" s="69"/>
      <c r="C506" s="256" t="str">
        <f>'Orçamento por Casa'!E136</f>
        <v>ADAPTADOR SOLDÁVEL CURTO C/ BOLSA E ROSCA PARA REGISTRO 32X1"</v>
      </c>
      <c r="D506" s="257"/>
      <c r="E506" s="258"/>
      <c r="F506" s="45" t="str">
        <f>'Orçamento por Casa'!F136</f>
        <v>Un</v>
      </c>
      <c r="G506" s="70" t="s">
        <v>21402</v>
      </c>
    </row>
    <row r="507" spans="1:7" s="74" customFormat="1" ht="24" customHeight="1" x14ac:dyDescent="0.2">
      <c r="A507" s="71"/>
      <c r="B507" s="72"/>
      <c r="C507" s="259" t="s">
        <v>21918</v>
      </c>
      <c r="D507" s="260"/>
      <c r="E507" s="261"/>
      <c r="F507" s="73" t="s">
        <v>21401</v>
      </c>
      <c r="G507" s="75">
        <v>2</v>
      </c>
    </row>
    <row r="508" spans="1:7" s="67" customFormat="1" ht="24" customHeight="1" x14ac:dyDescent="0.25">
      <c r="A508" s="265" t="s">
        <v>196</v>
      </c>
      <c r="B508" s="266"/>
      <c r="C508" s="266"/>
      <c r="D508" s="266"/>
      <c r="E508" s="266"/>
      <c r="F508" s="266"/>
      <c r="G508" s="66">
        <f>SUM(G507:G507)</f>
        <v>2</v>
      </c>
    </row>
    <row r="509" spans="1:7" s="67" customFormat="1" ht="24" customHeight="1" x14ac:dyDescent="0.25">
      <c r="A509" s="68" t="str">
        <f>'Orçamento por Casa'!A137</f>
        <v>11.1.13</v>
      </c>
      <c r="B509" s="69"/>
      <c r="C509" s="256" t="str">
        <f>'Orçamento por Casa'!E137</f>
        <v>JOELHO 90 GRAUS SOLDAVEL DIAMETRO 25 MM</v>
      </c>
      <c r="D509" s="257"/>
      <c r="E509" s="258"/>
      <c r="F509" s="45" t="str">
        <f>'Orçamento por Casa'!F137</f>
        <v>Un</v>
      </c>
      <c r="G509" s="70" t="s">
        <v>21402</v>
      </c>
    </row>
    <row r="510" spans="1:7" s="74" customFormat="1" ht="24" customHeight="1" x14ac:dyDescent="0.2">
      <c r="A510" s="71"/>
      <c r="B510" s="72"/>
      <c r="C510" s="259" t="s">
        <v>21918</v>
      </c>
      <c r="D510" s="260"/>
      <c r="E510" s="261"/>
      <c r="F510" s="73" t="s">
        <v>21401</v>
      </c>
      <c r="G510" s="75">
        <v>8</v>
      </c>
    </row>
    <row r="511" spans="1:7" s="67" customFormat="1" ht="24" customHeight="1" x14ac:dyDescent="0.25">
      <c r="A511" s="265" t="s">
        <v>196</v>
      </c>
      <c r="B511" s="266"/>
      <c r="C511" s="266"/>
      <c r="D511" s="266"/>
      <c r="E511" s="266"/>
      <c r="F511" s="266"/>
      <c r="G511" s="66">
        <f>SUM(G510:G510)</f>
        <v>8</v>
      </c>
    </row>
    <row r="512" spans="1:7" s="67" customFormat="1" ht="24" customHeight="1" x14ac:dyDescent="0.25">
      <c r="A512" s="68" t="str">
        <f>'Orçamento por Casa'!A138</f>
        <v>11.1.14</v>
      </c>
      <c r="B512" s="69"/>
      <c r="C512" s="256" t="str">
        <f>'Orçamento por Casa'!E138</f>
        <v>JOELHO 90 GRAUS SOLDAVEL DIAMETRO 32 MM (1")</v>
      </c>
      <c r="D512" s="257"/>
      <c r="E512" s="258"/>
      <c r="F512" s="45" t="str">
        <f>'Orçamento por Casa'!F138</f>
        <v>Un</v>
      </c>
      <c r="G512" s="70" t="s">
        <v>21402</v>
      </c>
    </row>
    <row r="513" spans="1:7" s="74" customFormat="1" ht="24" customHeight="1" x14ac:dyDescent="0.2">
      <c r="A513" s="71"/>
      <c r="B513" s="72"/>
      <c r="C513" s="259" t="s">
        <v>21918</v>
      </c>
      <c r="D513" s="260"/>
      <c r="E513" s="261"/>
      <c r="F513" s="73" t="s">
        <v>21401</v>
      </c>
      <c r="G513" s="75">
        <v>3</v>
      </c>
    </row>
    <row r="514" spans="1:7" s="74" customFormat="1" ht="24" customHeight="1" x14ac:dyDescent="0.2">
      <c r="A514" s="71"/>
      <c r="B514" s="72"/>
      <c r="C514" s="259" t="s">
        <v>21918</v>
      </c>
      <c r="D514" s="260"/>
      <c r="E514" s="261"/>
      <c r="F514" s="73" t="s">
        <v>21401</v>
      </c>
      <c r="G514" s="75">
        <v>5</v>
      </c>
    </row>
    <row r="515" spans="1:7" s="67" customFormat="1" ht="24" customHeight="1" x14ac:dyDescent="0.25">
      <c r="A515" s="265" t="s">
        <v>196</v>
      </c>
      <c r="B515" s="266"/>
      <c r="C515" s="266"/>
      <c r="D515" s="266"/>
      <c r="E515" s="266"/>
      <c r="F515" s="266"/>
      <c r="G515" s="66">
        <f>SUM(G513:G514)</f>
        <v>8</v>
      </c>
    </row>
    <row r="516" spans="1:7" s="67" customFormat="1" ht="24" customHeight="1" x14ac:dyDescent="0.25">
      <c r="A516" s="68" t="str">
        <f>'Orçamento por Casa'!A139</f>
        <v>11.1.15</v>
      </c>
      <c r="B516" s="69"/>
      <c r="C516" s="256" t="str">
        <f>'Orçamento por Casa'!E139</f>
        <v>JOELHO DE REDUÇÃO 90 GRAUS SOLDAVEL DIAM. 32 MM X 25 MM</v>
      </c>
      <c r="D516" s="257"/>
      <c r="E516" s="258"/>
      <c r="F516" s="45" t="str">
        <f>'Orçamento por Casa'!F139</f>
        <v>Un</v>
      </c>
      <c r="G516" s="70" t="s">
        <v>21402</v>
      </c>
    </row>
    <row r="517" spans="1:7" s="74" customFormat="1" ht="24" customHeight="1" x14ac:dyDescent="0.2">
      <c r="A517" s="71"/>
      <c r="B517" s="72"/>
      <c r="C517" s="259" t="s">
        <v>21918</v>
      </c>
      <c r="D517" s="260"/>
      <c r="E517" s="261"/>
      <c r="F517" s="73" t="s">
        <v>21401</v>
      </c>
      <c r="G517" s="75">
        <v>1</v>
      </c>
    </row>
    <row r="518" spans="1:7" s="67" customFormat="1" ht="24" customHeight="1" x14ac:dyDescent="0.25">
      <c r="A518" s="265" t="s">
        <v>196</v>
      </c>
      <c r="B518" s="266"/>
      <c r="C518" s="266"/>
      <c r="D518" s="266"/>
      <c r="E518" s="266"/>
      <c r="F518" s="266"/>
      <c r="G518" s="66">
        <f>SUM(G517:G517)</f>
        <v>1</v>
      </c>
    </row>
    <row r="519" spans="1:7" s="67" customFormat="1" ht="24" customHeight="1" x14ac:dyDescent="0.25">
      <c r="A519" s="68" t="str">
        <f>'Orçamento por Casa'!A140</f>
        <v>11.1.16</v>
      </c>
      <c r="B519" s="69"/>
      <c r="C519" s="256" t="str">
        <f>'Orçamento por Casa'!E140</f>
        <v>LUVA SOLDAVEL DIAMETRO 25 mm</v>
      </c>
      <c r="D519" s="257"/>
      <c r="E519" s="258"/>
      <c r="F519" s="45" t="str">
        <f>'Orçamento por Casa'!F140</f>
        <v>Un</v>
      </c>
      <c r="G519" s="70" t="s">
        <v>21402</v>
      </c>
    </row>
    <row r="520" spans="1:7" s="74" customFormat="1" ht="24" customHeight="1" x14ac:dyDescent="0.2">
      <c r="A520" s="71"/>
      <c r="B520" s="72"/>
      <c r="C520" s="259" t="s">
        <v>21918</v>
      </c>
      <c r="D520" s="260"/>
      <c r="E520" s="261"/>
      <c r="F520" s="73" t="s">
        <v>21401</v>
      </c>
      <c r="G520" s="75">
        <v>3</v>
      </c>
    </row>
    <row r="521" spans="1:7" s="67" customFormat="1" ht="24" customHeight="1" x14ac:dyDescent="0.25">
      <c r="A521" s="265" t="s">
        <v>196</v>
      </c>
      <c r="B521" s="266"/>
      <c r="C521" s="266"/>
      <c r="D521" s="266"/>
      <c r="E521" s="266"/>
      <c r="F521" s="266"/>
      <c r="G521" s="66">
        <f>SUM(G520:G520)</f>
        <v>3</v>
      </c>
    </row>
    <row r="522" spans="1:7" s="67" customFormat="1" ht="24" customHeight="1" x14ac:dyDescent="0.25">
      <c r="A522" s="68" t="str">
        <f>'Orçamento por Casa'!A141</f>
        <v>11.1.17</v>
      </c>
      <c r="B522" s="69"/>
      <c r="C522" s="256" t="str">
        <f>'Orçamento por Casa'!E141</f>
        <v>TUBO SOLDAVEL PVC MARROM DIAM. 25 MM</v>
      </c>
      <c r="D522" s="257"/>
      <c r="E522" s="258"/>
      <c r="F522" s="45" t="str">
        <f>'Orçamento por Casa'!F141</f>
        <v>m</v>
      </c>
      <c r="G522" s="70" t="s">
        <v>21402</v>
      </c>
    </row>
    <row r="523" spans="1:7" s="74" customFormat="1" ht="24" customHeight="1" x14ac:dyDescent="0.2">
      <c r="A523" s="71"/>
      <c r="B523" s="72"/>
      <c r="C523" s="259" t="s">
        <v>21918</v>
      </c>
      <c r="D523" s="260"/>
      <c r="E523" s="261"/>
      <c r="F523" s="73" t="s">
        <v>244</v>
      </c>
      <c r="G523" s="75">
        <v>14.8</v>
      </c>
    </row>
    <row r="524" spans="1:7" s="67" customFormat="1" ht="24" customHeight="1" x14ac:dyDescent="0.25">
      <c r="A524" s="265" t="s">
        <v>196</v>
      </c>
      <c r="B524" s="266"/>
      <c r="C524" s="266"/>
      <c r="D524" s="266"/>
      <c r="E524" s="266"/>
      <c r="F524" s="266"/>
      <c r="G524" s="66">
        <f>SUM(G523:G523)</f>
        <v>14.8</v>
      </c>
    </row>
    <row r="525" spans="1:7" s="67" customFormat="1" ht="24" customHeight="1" x14ac:dyDescent="0.25">
      <c r="A525" s="68" t="str">
        <f>'Orçamento por Casa'!A142</f>
        <v>11.1.18</v>
      </c>
      <c r="B525" s="69"/>
      <c r="C525" s="256" t="str">
        <f>'Orçamento por Casa'!E142</f>
        <v>TUBO SOLDAVEL PVC MARROM DIAM. 32 MM</v>
      </c>
      <c r="D525" s="257"/>
      <c r="E525" s="258"/>
      <c r="F525" s="45" t="str">
        <f>'Orçamento por Casa'!F142</f>
        <v>m</v>
      </c>
      <c r="G525" s="70" t="s">
        <v>21402</v>
      </c>
    </row>
    <row r="526" spans="1:7" s="74" customFormat="1" ht="24" customHeight="1" x14ac:dyDescent="0.2">
      <c r="A526" s="71"/>
      <c r="B526" s="72"/>
      <c r="C526" s="259" t="s">
        <v>21918</v>
      </c>
      <c r="D526" s="260"/>
      <c r="E526" s="261"/>
      <c r="F526" s="73" t="s">
        <v>244</v>
      </c>
      <c r="G526" s="75">
        <v>7.4</v>
      </c>
    </row>
    <row r="527" spans="1:7" s="67" customFormat="1" ht="24" customHeight="1" x14ac:dyDescent="0.25">
      <c r="A527" s="265" t="s">
        <v>196</v>
      </c>
      <c r="B527" s="266"/>
      <c r="C527" s="266"/>
      <c r="D527" s="266"/>
      <c r="E527" s="266"/>
      <c r="F527" s="266"/>
      <c r="G527" s="66">
        <f>SUM(G526:G526)</f>
        <v>7.4</v>
      </c>
    </row>
    <row r="528" spans="1:7" s="67" customFormat="1" ht="24" customHeight="1" x14ac:dyDescent="0.25">
      <c r="A528" s="68" t="str">
        <f>'Orçamento por Casa'!A143</f>
        <v>11.1.19</v>
      </c>
      <c r="B528" s="69"/>
      <c r="C528" s="256" t="str">
        <f>'Orçamento por Casa'!E143</f>
        <v>TE 90 GRAUS SOLDAVEL DIAMETRO 25 MM</v>
      </c>
      <c r="D528" s="257"/>
      <c r="E528" s="258"/>
      <c r="F528" s="45" t="str">
        <f>'Orçamento por Casa'!F143</f>
        <v>Un</v>
      </c>
      <c r="G528" s="70" t="s">
        <v>21402</v>
      </c>
    </row>
    <row r="529" spans="1:7" s="74" customFormat="1" ht="24" customHeight="1" x14ac:dyDescent="0.2">
      <c r="A529" s="71"/>
      <c r="B529" s="72"/>
      <c r="C529" s="259" t="s">
        <v>21918</v>
      </c>
      <c r="D529" s="260"/>
      <c r="E529" s="261"/>
      <c r="F529" s="73" t="s">
        <v>21401</v>
      </c>
      <c r="G529" s="75">
        <v>4</v>
      </c>
    </row>
    <row r="530" spans="1:7" s="67" customFormat="1" ht="24" customHeight="1" x14ac:dyDescent="0.25">
      <c r="A530" s="265" t="s">
        <v>196</v>
      </c>
      <c r="B530" s="266"/>
      <c r="C530" s="266"/>
      <c r="D530" s="266"/>
      <c r="E530" s="266"/>
      <c r="F530" s="266"/>
      <c r="G530" s="66">
        <f>SUM(G529:G529)</f>
        <v>4</v>
      </c>
    </row>
    <row r="531" spans="1:7" s="67" customFormat="1" ht="24" customHeight="1" x14ac:dyDescent="0.25">
      <c r="A531" s="68" t="str">
        <f>'Orçamento por Casa'!A144</f>
        <v>11.1.20</v>
      </c>
      <c r="B531" s="69"/>
      <c r="C531" s="256" t="str">
        <f>'Orçamento por Casa'!E144</f>
        <v>TE REDUCAO 90 GRAUS SOLDAVEL 32 X 25 mm</v>
      </c>
      <c r="D531" s="257"/>
      <c r="E531" s="258"/>
      <c r="F531" s="45" t="str">
        <f>'Orçamento por Casa'!F144</f>
        <v>Un</v>
      </c>
      <c r="G531" s="70" t="s">
        <v>21402</v>
      </c>
    </row>
    <row r="532" spans="1:7" s="74" customFormat="1" ht="24" customHeight="1" x14ac:dyDescent="0.2">
      <c r="A532" s="71"/>
      <c r="B532" s="72"/>
      <c r="C532" s="259" t="s">
        <v>21918</v>
      </c>
      <c r="D532" s="260"/>
      <c r="E532" s="261"/>
      <c r="F532" s="73" t="s">
        <v>21401</v>
      </c>
      <c r="G532" s="75">
        <v>2</v>
      </c>
    </row>
    <row r="533" spans="1:7" s="67" customFormat="1" ht="24" customHeight="1" x14ac:dyDescent="0.25">
      <c r="A533" s="265" t="s">
        <v>196</v>
      </c>
      <c r="B533" s="266"/>
      <c r="C533" s="266"/>
      <c r="D533" s="266"/>
      <c r="E533" s="266"/>
      <c r="F533" s="266"/>
      <c r="G533" s="66">
        <f>SUM(G532:G532)</f>
        <v>2</v>
      </c>
    </row>
    <row r="534" spans="1:7" s="67" customFormat="1" ht="24" customHeight="1" x14ac:dyDescent="0.25">
      <c r="A534" s="68" t="str">
        <f>'Orçamento por Casa'!A145</f>
        <v>11.1.21</v>
      </c>
      <c r="B534" s="69"/>
      <c r="C534" s="256" t="str">
        <f>'Orçamento por Casa'!E145</f>
        <v>JOELHO 90 GRAUS SOLDAVEL COM BUCHA DE LATAO 25 X 3/4"</v>
      </c>
      <c r="D534" s="257"/>
      <c r="E534" s="258"/>
      <c r="F534" s="45" t="str">
        <f>'Orçamento por Casa'!F145</f>
        <v>Un</v>
      </c>
      <c r="G534" s="70" t="s">
        <v>21402</v>
      </c>
    </row>
    <row r="535" spans="1:7" s="74" customFormat="1" ht="24" customHeight="1" x14ac:dyDescent="0.2">
      <c r="A535" s="71"/>
      <c r="B535" s="72"/>
      <c r="C535" s="259" t="s">
        <v>21918</v>
      </c>
      <c r="D535" s="260"/>
      <c r="E535" s="261"/>
      <c r="F535" s="73" t="s">
        <v>21401</v>
      </c>
      <c r="G535" s="75">
        <v>4</v>
      </c>
    </row>
    <row r="536" spans="1:7" s="67" customFormat="1" ht="24" customHeight="1" x14ac:dyDescent="0.25">
      <c r="A536" s="265" t="s">
        <v>196</v>
      </c>
      <c r="B536" s="266"/>
      <c r="C536" s="266"/>
      <c r="D536" s="266"/>
      <c r="E536" s="266"/>
      <c r="F536" s="266"/>
      <c r="G536" s="66">
        <f>SUM(G535:G535)</f>
        <v>4</v>
      </c>
    </row>
    <row r="537" spans="1:7" s="67" customFormat="1" ht="24" customHeight="1" x14ac:dyDescent="0.25">
      <c r="A537" s="68" t="str">
        <f>'Orçamento por Casa'!A146</f>
        <v>11.1.22</v>
      </c>
      <c r="B537" s="69"/>
      <c r="C537" s="256" t="str">
        <f>'Orçamento por Casa'!E146</f>
        <v>JOELHO DE REDUCAO 90 GRAUS SOLDAVEL/ROSCAVEL DIAM. 25X1/2"</v>
      </c>
      <c r="D537" s="257"/>
      <c r="E537" s="258"/>
      <c r="F537" s="45" t="str">
        <f>'Orçamento por Casa'!F146</f>
        <v>Un</v>
      </c>
      <c r="G537" s="70" t="s">
        <v>21402</v>
      </c>
    </row>
    <row r="538" spans="1:7" s="74" customFormat="1" ht="24" customHeight="1" x14ac:dyDescent="0.2">
      <c r="A538" s="71"/>
      <c r="B538" s="72"/>
      <c r="C538" s="259" t="s">
        <v>21918</v>
      </c>
      <c r="D538" s="260"/>
      <c r="E538" s="261"/>
      <c r="F538" s="73" t="s">
        <v>21401</v>
      </c>
      <c r="G538" s="75">
        <v>2</v>
      </c>
    </row>
    <row r="539" spans="1:7" s="67" customFormat="1" ht="24" customHeight="1" x14ac:dyDescent="0.25">
      <c r="A539" s="265" t="s">
        <v>196</v>
      </c>
      <c r="B539" s="266"/>
      <c r="C539" s="266"/>
      <c r="D539" s="266"/>
      <c r="E539" s="266"/>
      <c r="F539" s="266"/>
      <c r="G539" s="66">
        <f>SUM(G538:G538)</f>
        <v>2</v>
      </c>
    </row>
    <row r="540" spans="1:7" s="67" customFormat="1" ht="24" customHeight="1" x14ac:dyDescent="0.25">
      <c r="A540" s="68" t="str">
        <f>'Orçamento por Casa'!A147</f>
        <v>11.1.23</v>
      </c>
      <c r="B540" s="69"/>
      <c r="C540" s="256" t="str">
        <f>'Orçamento por Casa'!E147</f>
        <v>CAIXA D'AGUA POLIETILENO 1000 LTS. COM TAMPA</v>
      </c>
      <c r="D540" s="257"/>
      <c r="E540" s="258"/>
      <c r="F540" s="45" t="str">
        <f>'Orçamento por Casa'!F147</f>
        <v>Un</v>
      </c>
      <c r="G540" s="70" t="s">
        <v>21402</v>
      </c>
    </row>
    <row r="541" spans="1:7" s="74" customFormat="1" ht="24" customHeight="1" x14ac:dyDescent="0.2">
      <c r="A541" s="71"/>
      <c r="B541" s="72"/>
      <c r="C541" s="259" t="s">
        <v>21918</v>
      </c>
      <c r="D541" s="260"/>
      <c r="E541" s="261"/>
      <c r="F541" s="73" t="s">
        <v>21401</v>
      </c>
      <c r="G541" s="75">
        <v>1</v>
      </c>
    </row>
    <row r="542" spans="1:7" s="67" customFormat="1" ht="24" customHeight="1" x14ac:dyDescent="0.25">
      <c r="A542" s="265" t="s">
        <v>196</v>
      </c>
      <c r="B542" s="266"/>
      <c r="C542" s="266"/>
      <c r="D542" s="266"/>
      <c r="E542" s="266"/>
      <c r="F542" s="266"/>
      <c r="G542" s="66">
        <f>SUM(G541:G541)</f>
        <v>1</v>
      </c>
    </row>
    <row r="543" spans="1:7" s="67" customFormat="1" ht="39" customHeight="1" x14ac:dyDescent="0.25">
      <c r="A543" s="68" t="str">
        <f>'Orçamento por Casa'!A148</f>
        <v>11.1.24</v>
      </c>
      <c r="B543" s="69"/>
      <c r="C543" s="256" t="str">
        <f>'Orçamento por Casa'!E148</f>
        <v>COLAR DE TOMADA, PVC, COM TRAVAS, DE 60 MM X 1/2" OU 60 MM X 3/4", PARA LIGAÇÃO PREDIAL DE ÁGUA. AF_06/2022</v>
      </c>
      <c r="D543" s="257"/>
      <c r="E543" s="258"/>
      <c r="F543" s="45" t="str">
        <f>'Orçamento por Casa'!F148</f>
        <v>Un</v>
      </c>
      <c r="G543" s="70" t="s">
        <v>21402</v>
      </c>
    </row>
    <row r="544" spans="1:7" s="74" customFormat="1" ht="24" customHeight="1" x14ac:dyDescent="0.2">
      <c r="A544" s="71"/>
      <c r="B544" s="72"/>
      <c r="C544" s="259" t="s">
        <v>21918</v>
      </c>
      <c r="D544" s="260"/>
      <c r="E544" s="261"/>
      <c r="F544" s="73" t="s">
        <v>21401</v>
      </c>
      <c r="G544" s="75">
        <v>1</v>
      </c>
    </row>
    <row r="545" spans="1:7" s="67" customFormat="1" ht="24" customHeight="1" x14ac:dyDescent="0.25">
      <c r="A545" s="265" t="s">
        <v>196</v>
      </c>
      <c r="B545" s="266"/>
      <c r="C545" s="266"/>
      <c r="D545" s="266"/>
      <c r="E545" s="266"/>
      <c r="F545" s="266"/>
      <c r="G545" s="66">
        <f>SUM(G544:G544)</f>
        <v>1</v>
      </c>
    </row>
    <row r="546" spans="1:7" s="67" customFormat="1" ht="24" customHeight="1" x14ac:dyDescent="0.25">
      <c r="A546" s="68" t="str">
        <f>'Orçamento por Casa'!A149</f>
        <v>11.1.25</v>
      </c>
      <c r="B546" s="69"/>
      <c r="C546" s="256" t="str">
        <f>'Orçamento por Casa'!E149</f>
        <v>JOELHO 90 GRAUS SOLDAVEL/ROSCAVEL DIAM.20 X 1/2"</v>
      </c>
      <c r="D546" s="257"/>
      <c r="E546" s="258"/>
      <c r="F546" s="45" t="str">
        <f>'Orçamento por Casa'!F149</f>
        <v>Un</v>
      </c>
      <c r="G546" s="70" t="s">
        <v>21402</v>
      </c>
    </row>
    <row r="547" spans="1:7" s="74" customFormat="1" ht="24" customHeight="1" x14ac:dyDescent="0.2">
      <c r="A547" s="71"/>
      <c r="B547" s="72"/>
      <c r="C547" s="259" t="s">
        <v>21918</v>
      </c>
      <c r="D547" s="260"/>
      <c r="E547" s="261"/>
      <c r="F547" s="73" t="s">
        <v>21401</v>
      </c>
      <c r="G547" s="75">
        <v>1</v>
      </c>
    </row>
    <row r="548" spans="1:7" s="67" customFormat="1" ht="24" customHeight="1" x14ac:dyDescent="0.25">
      <c r="A548" s="265" t="s">
        <v>196</v>
      </c>
      <c r="B548" s="266"/>
      <c r="C548" s="266"/>
      <c r="D548" s="266"/>
      <c r="E548" s="266"/>
      <c r="F548" s="266"/>
      <c r="G548" s="66">
        <f>SUM(G547:G547)</f>
        <v>1</v>
      </c>
    </row>
    <row r="549" spans="1:7" s="67" customFormat="1" ht="39" customHeight="1" x14ac:dyDescent="0.25">
      <c r="A549" s="68" t="str">
        <f>'Orçamento por Casa'!A150</f>
        <v>11.1.26</v>
      </c>
      <c r="B549" s="69"/>
      <c r="C549" s="256" t="str">
        <f>'Orçamento por Casa'!E150</f>
        <v>ADAPTADOR CURTO COM BOLSA E ROSCA PARA REGISTRO, PVC, SOLDÁVEL, DN 20M M X 1/2 , INSTALADO EM RAMAL OU SUB-RAMAL DE ÁGUA - FORNECIMENTO E INSTALAÇÃO. AF_06/2022</v>
      </c>
      <c r="D549" s="257"/>
      <c r="E549" s="258"/>
      <c r="F549" s="45" t="str">
        <f>'Orçamento por Casa'!F150</f>
        <v>Un</v>
      </c>
      <c r="G549" s="70" t="s">
        <v>21402</v>
      </c>
    </row>
    <row r="550" spans="1:7" s="74" customFormat="1" ht="24" customHeight="1" x14ac:dyDescent="0.2">
      <c r="A550" s="71"/>
      <c r="B550" s="72"/>
      <c r="C550" s="259" t="s">
        <v>21918</v>
      </c>
      <c r="D550" s="260"/>
      <c r="E550" s="261"/>
      <c r="F550" s="73" t="s">
        <v>21401</v>
      </c>
      <c r="G550" s="75">
        <v>1</v>
      </c>
    </row>
    <row r="551" spans="1:7" s="67" customFormat="1" ht="24" customHeight="1" x14ac:dyDescent="0.25">
      <c r="A551" s="265" t="s">
        <v>196</v>
      </c>
      <c r="B551" s="266"/>
      <c r="C551" s="266"/>
      <c r="D551" s="266"/>
      <c r="E551" s="266"/>
      <c r="F551" s="266"/>
      <c r="G551" s="66">
        <f>SUM(G550:G550)</f>
        <v>1</v>
      </c>
    </row>
    <row r="552" spans="1:7" s="67" customFormat="1" ht="24" customHeight="1" x14ac:dyDescent="0.25">
      <c r="A552" s="68" t="str">
        <f>'Orçamento por Casa'!A151</f>
        <v>11.1.27</v>
      </c>
      <c r="B552" s="69"/>
      <c r="C552" s="256" t="str">
        <f>'Orçamento por Casa'!E151</f>
        <v>ADAPTADOR SOLDÁVEL CURTO COM BOLSA E ROSCA PARA REGISTRO 20X1/2"</v>
      </c>
      <c r="D552" s="257"/>
      <c r="E552" s="258"/>
      <c r="F552" s="45" t="str">
        <f>'Orçamento por Casa'!F151</f>
        <v>Un</v>
      </c>
      <c r="G552" s="70" t="s">
        <v>21402</v>
      </c>
    </row>
    <row r="553" spans="1:7" s="74" customFormat="1" ht="24" customHeight="1" x14ac:dyDescent="0.2">
      <c r="A553" s="71"/>
      <c r="B553" s="72"/>
      <c r="C553" s="259" t="s">
        <v>21918</v>
      </c>
      <c r="D553" s="260"/>
      <c r="E553" s="261"/>
      <c r="F553" s="73" t="s">
        <v>21401</v>
      </c>
      <c r="G553" s="75">
        <v>3</v>
      </c>
    </row>
    <row r="554" spans="1:7" s="67" customFormat="1" ht="24" customHeight="1" x14ac:dyDescent="0.25">
      <c r="A554" s="265" t="s">
        <v>196</v>
      </c>
      <c r="B554" s="266"/>
      <c r="C554" s="266"/>
      <c r="D554" s="266"/>
      <c r="E554" s="266"/>
      <c r="F554" s="266"/>
      <c r="G554" s="66">
        <f>SUM(G553:G553)</f>
        <v>3</v>
      </c>
    </row>
    <row r="555" spans="1:7" s="67" customFormat="1" ht="24" customHeight="1" x14ac:dyDescent="0.25">
      <c r="A555" s="68" t="str">
        <f>'Orçamento por Casa'!A152</f>
        <v>11.1.28</v>
      </c>
      <c r="B555" s="69"/>
      <c r="C555" s="256" t="str">
        <f>'Orçamento por Casa'!E152</f>
        <v>LUVA SOLDAVEL DIAMETRO 20 mm</v>
      </c>
      <c r="D555" s="257"/>
      <c r="E555" s="258"/>
      <c r="F555" s="45" t="str">
        <f>'Orçamento por Casa'!F152</f>
        <v>Un</v>
      </c>
      <c r="G555" s="70" t="s">
        <v>21402</v>
      </c>
    </row>
    <row r="556" spans="1:7" s="74" customFormat="1" ht="24" customHeight="1" x14ac:dyDescent="0.2">
      <c r="A556" s="71"/>
      <c r="B556" s="72"/>
      <c r="C556" s="259" t="s">
        <v>21918</v>
      </c>
      <c r="D556" s="260"/>
      <c r="E556" s="261"/>
      <c r="F556" s="73" t="s">
        <v>21401</v>
      </c>
      <c r="G556" s="75">
        <v>1</v>
      </c>
    </row>
    <row r="557" spans="1:7" s="67" customFormat="1" ht="24" customHeight="1" x14ac:dyDescent="0.25">
      <c r="A557" s="265" t="s">
        <v>196</v>
      </c>
      <c r="B557" s="266"/>
      <c r="C557" s="266"/>
      <c r="D557" s="266"/>
      <c r="E557" s="266"/>
      <c r="F557" s="266"/>
      <c r="G557" s="66">
        <f>SUM(G556:G556)</f>
        <v>1</v>
      </c>
    </row>
    <row r="558" spans="1:7" s="67" customFormat="1" ht="39" customHeight="1" x14ac:dyDescent="0.25">
      <c r="A558" s="68" t="str">
        <f>'Orçamento por Casa'!A153</f>
        <v>11.1.29</v>
      </c>
      <c r="B558" s="69"/>
      <c r="C558" s="256" t="str">
        <f>'Orçamento por Casa'!E153</f>
        <v>TORNEIRA DE BOIA PARA CAIXA D'ÁGUA, ROSCÁVEL, 1/2" - FORNECIMENTO E INSTALAÇÃO. AF_08/2021</v>
      </c>
      <c r="D558" s="257"/>
      <c r="E558" s="258"/>
      <c r="F558" s="45" t="str">
        <f>'Orçamento por Casa'!F153</f>
        <v>Un</v>
      </c>
      <c r="G558" s="70" t="s">
        <v>21402</v>
      </c>
    </row>
    <row r="559" spans="1:7" s="74" customFormat="1" ht="24" customHeight="1" x14ac:dyDescent="0.2">
      <c r="A559" s="71"/>
      <c r="B559" s="72"/>
      <c r="C559" s="259" t="s">
        <v>21918</v>
      </c>
      <c r="D559" s="260"/>
      <c r="E559" s="261"/>
      <c r="F559" s="73" t="s">
        <v>21401</v>
      </c>
      <c r="G559" s="75">
        <v>1</v>
      </c>
    </row>
    <row r="560" spans="1:7" s="67" customFormat="1" ht="24" customHeight="1" x14ac:dyDescent="0.25">
      <c r="A560" s="265" t="s">
        <v>196</v>
      </c>
      <c r="B560" s="266"/>
      <c r="C560" s="266"/>
      <c r="D560" s="266"/>
      <c r="E560" s="266"/>
      <c r="F560" s="266"/>
      <c r="G560" s="66">
        <f>SUM(G559:G559)</f>
        <v>1</v>
      </c>
    </row>
    <row r="561" spans="1:7" s="67" customFormat="1" ht="24" customHeight="1" x14ac:dyDescent="0.25">
      <c r="A561" s="68" t="str">
        <f>'Orçamento por Casa'!A154</f>
        <v>11.1.30</v>
      </c>
      <c r="B561" s="69"/>
      <c r="C561" s="256" t="str">
        <f>'Orçamento por Casa'!E154</f>
        <v>KIT CAVALETE D=25MM P/HIDRÔMETRO 1,5-3,0-5,0 M3/MURETA/CAIXA</v>
      </c>
      <c r="D561" s="257"/>
      <c r="E561" s="258"/>
      <c r="F561" s="45" t="str">
        <f>'Orçamento por Casa'!F154</f>
        <v>Un</v>
      </c>
      <c r="G561" s="70" t="s">
        <v>21402</v>
      </c>
    </row>
    <row r="562" spans="1:7" s="74" customFormat="1" ht="24" customHeight="1" x14ac:dyDescent="0.2">
      <c r="A562" s="71"/>
      <c r="B562" s="72"/>
      <c r="C562" s="259" t="s">
        <v>21918</v>
      </c>
      <c r="D562" s="260"/>
      <c r="E562" s="261"/>
      <c r="F562" s="73" t="s">
        <v>21401</v>
      </c>
      <c r="G562" s="75">
        <v>1</v>
      </c>
    </row>
    <row r="563" spans="1:7" s="67" customFormat="1" ht="24" customHeight="1" x14ac:dyDescent="0.25">
      <c r="A563" s="265" t="s">
        <v>196</v>
      </c>
      <c r="B563" s="266"/>
      <c r="C563" s="266"/>
      <c r="D563" s="266"/>
      <c r="E563" s="266"/>
      <c r="F563" s="266"/>
      <c r="G563" s="66">
        <f>SUM(G562:G562)</f>
        <v>1</v>
      </c>
    </row>
    <row r="564" spans="1:7" s="105" customFormat="1" ht="24" customHeight="1" x14ac:dyDescent="0.2">
      <c r="A564" s="46" t="str">
        <f>'Orçamento por Casa'!A155</f>
        <v>11.2</v>
      </c>
      <c r="B564" s="38"/>
      <c r="C564" s="254" t="str">
        <f>'Orçamento por Casa'!E155</f>
        <v>ESGOTO</v>
      </c>
      <c r="D564" s="255"/>
      <c r="E564" s="255"/>
      <c r="F564" s="255"/>
      <c r="G564" s="255"/>
    </row>
    <row r="565" spans="1:7" s="67" customFormat="1" ht="39" customHeight="1" x14ac:dyDescent="0.25">
      <c r="A565" s="68" t="str">
        <f>'Orçamento por Casa'!A156</f>
        <v>11.2.1</v>
      </c>
      <c r="B565" s="69"/>
      <c r="C565" s="256" t="str">
        <f>'Orçamento por Casa'!E156</f>
        <v>CAIXA DE GORDURA E INSPEÇÃO EM PVC/ABS 19 LITROS COM TAMPA E PORTA TAMPA E CESTO DE LIMPEZA REMOVÍVEL</v>
      </c>
      <c r="D565" s="257"/>
      <c r="E565" s="258"/>
      <c r="F565" s="45" t="str">
        <f>'Orçamento por Casa'!F156</f>
        <v>Un</v>
      </c>
      <c r="G565" s="70" t="s">
        <v>21402</v>
      </c>
    </row>
    <row r="566" spans="1:7" s="74" customFormat="1" ht="24" customHeight="1" x14ac:dyDescent="0.2">
      <c r="A566" s="71"/>
      <c r="B566" s="72"/>
      <c r="C566" s="259" t="s">
        <v>21918</v>
      </c>
      <c r="D566" s="260"/>
      <c r="E566" s="261"/>
      <c r="F566" s="73" t="s">
        <v>21401</v>
      </c>
      <c r="G566" s="75">
        <v>1</v>
      </c>
    </row>
    <row r="567" spans="1:7" s="67" customFormat="1" ht="24" customHeight="1" x14ac:dyDescent="0.25">
      <c r="A567" s="265" t="s">
        <v>196</v>
      </c>
      <c r="B567" s="266"/>
      <c r="C567" s="266"/>
      <c r="D567" s="266"/>
      <c r="E567" s="266"/>
      <c r="F567" s="266"/>
      <c r="G567" s="66">
        <f>SUM(G566:G566)</f>
        <v>1</v>
      </c>
    </row>
    <row r="568" spans="1:7" s="67" customFormat="1" ht="24" customHeight="1" x14ac:dyDescent="0.25">
      <c r="A568" s="68" t="str">
        <f>'Orçamento por Casa'!A157</f>
        <v>11.2.2</v>
      </c>
      <c r="B568" s="69"/>
      <c r="C568" s="256" t="str">
        <f>'Orçamento por Casa'!E157</f>
        <v>CAIXA DE INSPEÇÃO - ESCAVAÇÃO MANUAL / REATERRO/ APILOAMENTO DO FUNDO</v>
      </c>
      <c r="D568" s="257"/>
      <c r="E568" s="258"/>
      <c r="F568" s="45" t="str">
        <f>'Orçamento por Casa'!F157</f>
        <v>m3</v>
      </c>
      <c r="G568" s="70" t="s">
        <v>21402</v>
      </c>
    </row>
    <row r="569" spans="1:7" s="74" customFormat="1" ht="24" customHeight="1" x14ac:dyDescent="0.2">
      <c r="A569" s="71" t="s">
        <v>21360</v>
      </c>
      <c r="B569" s="72"/>
      <c r="C569" s="259" t="s">
        <v>21364</v>
      </c>
      <c r="D569" s="260"/>
      <c r="E569" s="261"/>
      <c r="F569" s="73" t="s">
        <v>244</v>
      </c>
      <c r="G569" s="75">
        <v>0.8</v>
      </c>
    </row>
    <row r="570" spans="1:7" s="74" customFormat="1" ht="24" customHeight="1" x14ac:dyDescent="0.2">
      <c r="A570" s="71" t="s">
        <v>21361</v>
      </c>
      <c r="B570" s="72"/>
      <c r="C570" s="259" t="s">
        <v>21919</v>
      </c>
      <c r="D570" s="260"/>
      <c r="E570" s="261"/>
      <c r="F570" s="73" t="s">
        <v>244</v>
      </c>
      <c r="G570" s="75">
        <v>0.8</v>
      </c>
    </row>
    <row r="571" spans="1:7" s="74" customFormat="1" ht="24" customHeight="1" x14ac:dyDescent="0.2">
      <c r="A571" s="71" t="s">
        <v>21690</v>
      </c>
      <c r="B571" s="72"/>
      <c r="C571" s="259" t="s">
        <v>21363</v>
      </c>
      <c r="D571" s="260"/>
      <c r="E571" s="261"/>
      <c r="F571" s="73" t="s">
        <v>244</v>
      </c>
      <c r="G571" s="75">
        <v>0.55000000000000004</v>
      </c>
    </row>
    <row r="572" spans="1:7" s="74" customFormat="1" ht="24" customHeight="1" x14ac:dyDescent="0.2">
      <c r="A572" s="71" t="s">
        <v>21780</v>
      </c>
      <c r="B572" s="72"/>
      <c r="C572" s="259" t="s">
        <v>21794</v>
      </c>
      <c r="D572" s="260"/>
      <c r="E572" s="261"/>
      <c r="F572" s="73" t="s">
        <v>21923</v>
      </c>
      <c r="G572" s="75">
        <v>2</v>
      </c>
    </row>
    <row r="573" spans="1:7" s="67" customFormat="1" ht="24" customHeight="1" x14ac:dyDescent="0.25">
      <c r="A573" s="265" t="s">
        <v>21924</v>
      </c>
      <c r="B573" s="266"/>
      <c r="C573" s="266"/>
      <c r="D573" s="266"/>
      <c r="E573" s="266"/>
      <c r="F573" s="266"/>
      <c r="G573" s="66">
        <f>(G569*G570*G571)*G572</f>
        <v>0.70400000000000018</v>
      </c>
    </row>
    <row r="574" spans="1:7" s="67" customFormat="1" ht="39" customHeight="1" x14ac:dyDescent="0.25">
      <c r="A574" s="68" t="str">
        <f>'Orçamento por Casa'!A158</f>
        <v>11.2.3</v>
      </c>
      <c r="B574" s="69"/>
      <c r="C574" s="256" t="str">
        <f>'Orçamento por Casa'!E158</f>
        <v>CAIXA DE INSPEÇÃO - ALVENARIA DE 1/2 VEZ COM REVESTIMENTO
INTERNO EM REBOCO PAULISTA A-14 (COM ADIÇÃO DE IMPERMEABILIZANTE)</v>
      </c>
      <c r="D574" s="257"/>
      <c r="E574" s="258"/>
      <c r="F574" s="45" t="str">
        <f>'Orçamento por Casa'!F158</f>
        <v>m2</v>
      </c>
      <c r="G574" s="70" t="s">
        <v>21402</v>
      </c>
    </row>
    <row r="575" spans="1:7" s="74" customFormat="1" ht="24" customHeight="1" x14ac:dyDescent="0.2">
      <c r="A575" s="71" t="s">
        <v>21360</v>
      </c>
      <c r="B575" s="72"/>
      <c r="C575" s="259" t="s">
        <v>21920</v>
      </c>
      <c r="D575" s="260"/>
      <c r="E575" s="261"/>
      <c r="F575" s="73" t="s">
        <v>244</v>
      </c>
      <c r="G575" s="75">
        <f>0.6*4</f>
        <v>2.4</v>
      </c>
    </row>
    <row r="576" spans="1:7" s="74" customFormat="1" ht="24" customHeight="1" x14ac:dyDescent="0.2">
      <c r="A576" s="71" t="s">
        <v>21361</v>
      </c>
      <c r="B576" s="72"/>
      <c r="C576" s="259" t="s">
        <v>21363</v>
      </c>
      <c r="D576" s="260"/>
      <c r="E576" s="261"/>
      <c r="F576" s="73" t="s">
        <v>244</v>
      </c>
      <c r="G576" s="75">
        <v>0.5</v>
      </c>
    </row>
    <row r="577" spans="1:7" s="74" customFormat="1" ht="24" customHeight="1" x14ac:dyDescent="0.2">
      <c r="A577" s="71" t="s">
        <v>21690</v>
      </c>
      <c r="B577" s="72"/>
      <c r="C577" s="259" t="s">
        <v>21794</v>
      </c>
      <c r="D577" s="260"/>
      <c r="E577" s="261"/>
      <c r="F577" s="73" t="s">
        <v>21923</v>
      </c>
      <c r="G577" s="75">
        <v>2</v>
      </c>
    </row>
    <row r="578" spans="1:7" s="67" customFormat="1" ht="24" customHeight="1" x14ac:dyDescent="0.25">
      <c r="A578" s="265" t="s">
        <v>21922</v>
      </c>
      <c r="B578" s="266"/>
      <c r="C578" s="266"/>
      <c r="D578" s="266"/>
      <c r="E578" s="266"/>
      <c r="F578" s="266"/>
      <c r="G578" s="66">
        <f>(G575*G576)*G577</f>
        <v>2.4</v>
      </c>
    </row>
    <row r="579" spans="1:7" s="67" customFormat="1" ht="39" customHeight="1" x14ac:dyDescent="0.25">
      <c r="A579" s="68" t="str">
        <f>'Orçamento por Casa'!A159</f>
        <v>11.2.4</v>
      </c>
      <c r="B579" s="69"/>
      <c r="C579" s="256" t="str">
        <f>'Orçamento por Casa'!E159</f>
        <v>CAIXA DE INSPEÇÃO - LASTRO DE CONCRETO (COM ADIÇÃO DE
IMPERMEABILIZANTE) 20 MPA E=5CM PARA O FUNDO</v>
      </c>
      <c r="D579" s="257"/>
      <c r="E579" s="258"/>
      <c r="F579" s="45" t="str">
        <f>'Orçamento por Casa'!F159</f>
        <v>m3</v>
      </c>
      <c r="G579" s="70" t="s">
        <v>21402</v>
      </c>
    </row>
    <row r="580" spans="1:7" s="74" customFormat="1" ht="24" customHeight="1" x14ac:dyDescent="0.2">
      <c r="A580" s="71" t="s">
        <v>21360</v>
      </c>
      <c r="B580" s="72"/>
      <c r="C580" s="259" t="s">
        <v>21921</v>
      </c>
      <c r="D580" s="260"/>
      <c r="E580" s="261"/>
      <c r="F580" s="73" t="s">
        <v>213</v>
      </c>
      <c r="G580" s="75">
        <f>0.6*0.6</f>
        <v>0.36</v>
      </c>
    </row>
    <row r="581" spans="1:7" s="74" customFormat="1" ht="24" customHeight="1" x14ac:dyDescent="0.2">
      <c r="A581" s="71" t="s">
        <v>21361</v>
      </c>
      <c r="B581" s="72"/>
      <c r="C581" s="259" t="s">
        <v>21699</v>
      </c>
      <c r="D581" s="260"/>
      <c r="E581" s="261"/>
      <c r="F581" s="73" t="s">
        <v>244</v>
      </c>
      <c r="G581" s="75">
        <v>0.05</v>
      </c>
    </row>
    <row r="582" spans="1:7" s="74" customFormat="1" ht="24" customHeight="1" x14ac:dyDescent="0.2">
      <c r="A582" s="71" t="s">
        <v>21690</v>
      </c>
      <c r="B582" s="72"/>
      <c r="C582" s="259" t="s">
        <v>21794</v>
      </c>
      <c r="D582" s="260"/>
      <c r="E582" s="261"/>
      <c r="F582" s="73" t="s">
        <v>21923</v>
      </c>
      <c r="G582" s="75">
        <v>2</v>
      </c>
    </row>
    <row r="583" spans="1:7" s="67" customFormat="1" ht="24" customHeight="1" x14ac:dyDescent="0.25">
      <c r="A583" s="265" t="s">
        <v>21922</v>
      </c>
      <c r="B583" s="266"/>
      <c r="C583" s="266"/>
      <c r="D583" s="266"/>
      <c r="E583" s="266"/>
      <c r="F583" s="266"/>
      <c r="G583" s="66">
        <f>(G580*G581)*G582</f>
        <v>3.5999999999999997E-2</v>
      </c>
    </row>
    <row r="584" spans="1:7" s="67" customFormat="1" ht="24" customHeight="1" x14ac:dyDescent="0.25">
      <c r="A584" s="68" t="str">
        <f>'Orçamento por Casa'!A160</f>
        <v>11.2.5</v>
      </c>
      <c r="B584" s="69"/>
      <c r="C584" s="256" t="str">
        <f>'Orçamento por Casa'!E160</f>
        <v>CAIXA DE INSPEÇÃO - TAMPA EM CONCRETO ARMADO 25 MPA E=5CM</v>
      </c>
      <c r="D584" s="257"/>
      <c r="E584" s="258"/>
      <c r="F584" s="45" t="str">
        <f>'Orçamento por Casa'!F160</f>
        <v>m2</v>
      </c>
      <c r="G584" s="70" t="s">
        <v>21402</v>
      </c>
    </row>
    <row r="585" spans="1:7" s="74" customFormat="1" ht="24" customHeight="1" x14ac:dyDescent="0.2">
      <c r="A585" s="71" t="s">
        <v>21360</v>
      </c>
      <c r="B585" s="72"/>
      <c r="C585" s="259" t="s">
        <v>21364</v>
      </c>
      <c r="D585" s="260"/>
      <c r="E585" s="261"/>
      <c r="F585" s="73" t="s">
        <v>244</v>
      </c>
      <c r="G585" s="75">
        <v>0.6</v>
      </c>
    </row>
    <row r="586" spans="1:7" s="74" customFormat="1" ht="24" customHeight="1" x14ac:dyDescent="0.2">
      <c r="A586" s="71" t="s">
        <v>21361</v>
      </c>
      <c r="B586" s="72"/>
      <c r="C586" s="259" t="s">
        <v>21919</v>
      </c>
      <c r="D586" s="260"/>
      <c r="E586" s="261"/>
      <c r="F586" s="73" t="s">
        <v>244</v>
      </c>
      <c r="G586" s="75">
        <v>0.6</v>
      </c>
    </row>
    <row r="587" spans="1:7" s="74" customFormat="1" ht="24" customHeight="1" x14ac:dyDescent="0.2">
      <c r="A587" s="71" t="s">
        <v>21690</v>
      </c>
      <c r="B587" s="72"/>
      <c r="C587" s="259" t="s">
        <v>21794</v>
      </c>
      <c r="D587" s="260"/>
      <c r="E587" s="261"/>
      <c r="F587" s="73" t="s">
        <v>21923</v>
      </c>
      <c r="G587" s="75">
        <v>2</v>
      </c>
    </row>
    <row r="588" spans="1:7" s="67" customFormat="1" ht="24" customHeight="1" x14ac:dyDescent="0.25">
      <c r="A588" s="265" t="s">
        <v>21922</v>
      </c>
      <c r="B588" s="266"/>
      <c r="C588" s="266"/>
      <c r="D588" s="266"/>
      <c r="E588" s="266"/>
      <c r="F588" s="266"/>
      <c r="G588" s="66">
        <f>(G585*G586)*G587</f>
        <v>0.72</v>
      </c>
    </row>
    <row r="589" spans="1:7" s="67" customFormat="1" ht="24" customHeight="1" x14ac:dyDescent="0.25">
      <c r="A589" s="68" t="str">
        <f>'Orçamento por Casa'!A161</f>
        <v>11.2.6</v>
      </c>
      <c r="B589" s="69"/>
      <c r="C589" s="256" t="str">
        <f>'Orçamento por Casa'!E161</f>
        <v>CORPO CAIXA SIFONADA DIAM. 100 X 100 X 50</v>
      </c>
      <c r="D589" s="257"/>
      <c r="E589" s="258"/>
      <c r="F589" s="45" t="str">
        <f>'Orçamento por Casa'!F161</f>
        <v>Un</v>
      </c>
      <c r="G589" s="70" t="s">
        <v>21402</v>
      </c>
    </row>
    <row r="590" spans="1:7" s="74" customFormat="1" ht="24" customHeight="1" x14ac:dyDescent="0.2">
      <c r="A590" s="71"/>
      <c r="B590" s="72"/>
      <c r="C590" s="259" t="s">
        <v>21918</v>
      </c>
      <c r="D590" s="260"/>
      <c r="E590" s="261"/>
      <c r="F590" s="73" t="s">
        <v>21923</v>
      </c>
      <c r="G590" s="75">
        <v>1</v>
      </c>
    </row>
    <row r="591" spans="1:7" s="67" customFormat="1" ht="24" customHeight="1" x14ac:dyDescent="0.25">
      <c r="A591" s="265" t="s">
        <v>196</v>
      </c>
      <c r="B591" s="266"/>
      <c r="C591" s="266"/>
      <c r="D591" s="266"/>
      <c r="E591" s="266"/>
      <c r="F591" s="266"/>
      <c r="G591" s="66">
        <f>SUM(G590:G590)</f>
        <v>1</v>
      </c>
    </row>
    <row r="592" spans="1:7" s="67" customFormat="1" ht="24" customHeight="1" x14ac:dyDescent="0.25">
      <c r="A592" s="68" t="str">
        <f>'Orçamento por Casa'!A162</f>
        <v>11.2.7</v>
      </c>
      <c r="B592" s="69"/>
      <c r="C592" s="256" t="str">
        <f>'Orçamento por Casa'!E162</f>
        <v xml:space="preserve">SIFAO PARA PIA 1.1/2" X 2" PVC </v>
      </c>
      <c r="D592" s="257"/>
      <c r="E592" s="258"/>
      <c r="F592" s="45" t="str">
        <f>'Orçamento por Casa'!F162</f>
        <v>Un</v>
      </c>
      <c r="G592" s="70" t="s">
        <v>21402</v>
      </c>
    </row>
    <row r="593" spans="1:7" s="74" customFormat="1" ht="24" customHeight="1" x14ac:dyDescent="0.2">
      <c r="A593" s="71"/>
      <c r="B593" s="72"/>
      <c r="C593" s="259" t="s">
        <v>21918</v>
      </c>
      <c r="D593" s="260"/>
      <c r="E593" s="261"/>
      <c r="F593" s="73" t="s">
        <v>21923</v>
      </c>
      <c r="G593" s="75">
        <v>1</v>
      </c>
    </row>
    <row r="594" spans="1:7" s="67" customFormat="1" ht="24" customHeight="1" x14ac:dyDescent="0.25">
      <c r="A594" s="265" t="s">
        <v>196</v>
      </c>
      <c r="B594" s="266"/>
      <c r="C594" s="266"/>
      <c r="D594" s="266"/>
      <c r="E594" s="266"/>
      <c r="F594" s="266"/>
      <c r="G594" s="66">
        <f>SUM(G593:G593)</f>
        <v>1</v>
      </c>
    </row>
    <row r="595" spans="1:7" s="67" customFormat="1" ht="24" customHeight="1" x14ac:dyDescent="0.25">
      <c r="A595" s="68" t="str">
        <f>'Orçamento por Casa'!A163</f>
        <v>11.2.8</v>
      </c>
      <c r="B595" s="69"/>
      <c r="C595" s="256" t="str">
        <f>'Orçamento por Casa'!E163</f>
        <v>SIFAO PARA LAVATORIO PVC DIAM.1"X1.1/2"</v>
      </c>
      <c r="D595" s="257"/>
      <c r="E595" s="258"/>
      <c r="F595" s="45" t="str">
        <f>'Orçamento por Casa'!F163</f>
        <v>Un</v>
      </c>
      <c r="G595" s="70" t="s">
        <v>21402</v>
      </c>
    </row>
    <row r="596" spans="1:7" s="74" customFormat="1" ht="24" customHeight="1" x14ac:dyDescent="0.2">
      <c r="A596" s="71"/>
      <c r="B596" s="72"/>
      <c r="C596" s="259" t="s">
        <v>21918</v>
      </c>
      <c r="D596" s="260"/>
      <c r="E596" s="261"/>
      <c r="F596" s="73" t="s">
        <v>21923</v>
      </c>
      <c r="G596" s="75">
        <v>1</v>
      </c>
    </row>
    <row r="597" spans="1:7" s="67" customFormat="1" ht="24" customHeight="1" x14ac:dyDescent="0.25">
      <c r="A597" s="265" t="s">
        <v>196</v>
      </c>
      <c r="B597" s="266"/>
      <c r="C597" s="266"/>
      <c r="D597" s="266"/>
      <c r="E597" s="266"/>
      <c r="F597" s="266"/>
      <c r="G597" s="66">
        <f>SUM(G596:G596)</f>
        <v>1</v>
      </c>
    </row>
    <row r="598" spans="1:7" s="67" customFormat="1" ht="24" customHeight="1" x14ac:dyDescent="0.25">
      <c r="A598" s="68" t="str">
        <f>'Orçamento por Casa'!A164</f>
        <v>11.2.9</v>
      </c>
      <c r="B598" s="69"/>
      <c r="C598" s="256" t="str">
        <f>'Orçamento por Casa'!E164</f>
        <v>SIFAO FLEXIVEL UNIVERSAL (SANFONADO) EM PVC PARA LAVATORIO</v>
      </c>
      <c r="D598" s="257"/>
      <c r="E598" s="258"/>
      <c r="F598" s="45" t="str">
        <f>'Orçamento por Casa'!F164</f>
        <v>Un</v>
      </c>
      <c r="G598" s="70" t="s">
        <v>21402</v>
      </c>
    </row>
    <row r="599" spans="1:7" s="74" customFormat="1" ht="24" customHeight="1" x14ac:dyDescent="0.2">
      <c r="A599" s="71"/>
      <c r="B599" s="72"/>
      <c r="C599" s="259" t="s">
        <v>21918</v>
      </c>
      <c r="D599" s="260"/>
      <c r="E599" s="261"/>
      <c r="F599" s="73" t="s">
        <v>21923</v>
      </c>
      <c r="G599" s="75">
        <v>1</v>
      </c>
    </row>
    <row r="600" spans="1:7" s="67" customFormat="1" ht="24" customHeight="1" x14ac:dyDescent="0.25">
      <c r="A600" s="265" t="s">
        <v>196</v>
      </c>
      <c r="B600" s="266"/>
      <c r="C600" s="266"/>
      <c r="D600" s="266"/>
      <c r="E600" s="266"/>
      <c r="F600" s="266"/>
      <c r="G600" s="66">
        <f>SUM(G599:G599)</f>
        <v>1</v>
      </c>
    </row>
    <row r="601" spans="1:7" s="67" customFormat="1" ht="24" customHeight="1" x14ac:dyDescent="0.25">
      <c r="A601" s="68" t="str">
        <f>'Orçamento por Casa'!A165</f>
        <v>11.2.10</v>
      </c>
      <c r="B601" s="69"/>
      <c r="C601" s="256" t="str">
        <f>'Orçamento por Casa'!E165</f>
        <v>VALVULA PARA PIA TIPO AMERICANA DIAMETRO 3.1/2" (METALICA)</v>
      </c>
      <c r="D601" s="257"/>
      <c r="E601" s="258"/>
      <c r="F601" s="45" t="str">
        <f>'Orçamento por Casa'!F165</f>
        <v>Un</v>
      </c>
      <c r="G601" s="70" t="s">
        <v>21402</v>
      </c>
    </row>
    <row r="602" spans="1:7" s="74" customFormat="1" ht="24" customHeight="1" x14ac:dyDescent="0.2">
      <c r="A602" s="71"/>
      <c r="B602" s="72"/>
      <c r="C602" s="259" t="s">
        <v>21918</v>
      </c>
      <c r="D602" s="260"/>
      <c r="E602" s="261"/>
      <c r="F602" s="73"/>
      <c r="G602" s="75">
        <v>1</v>
      </c>
    </row>
    <row r="603" spans="1:7" s="67" customFormat="1" ht="24" customHeight="1" x14ac:dyDescent="0.25">
      <c r="A603" s="265" t="s">
        <v>196</v>
      </c>
      <c r="B603" s="266"/>
      <c r="C603" s="266"/>
      <c r="D603" s="266"/>
      <c r="E603" s="266"/>
      <c r="F603" s="266"/>
      <c r="G603" s="66">
        <f>SUM(G602:G602)</f>
        <v>1</v>
      </c>
    </row>
    <row r="604" spans="1:7" s="67" customFormat="1" ht="24" customHeight="1" x14ac:dyDescent="0.25">
      <c r="A604" s="68" t="str">
        <f>'Orçamento por Casa'!A166</f>
        <v>11.2.11</v>
      </c>
      <c r="B604" s="69"/>
      <c r="C604" s="256" t="str">
        <f>'Orçamento por Casa'!E166</f>
        <v>VÁLVULA PARA TANQUE METÁLICA DIAM. 1" SEM LADRAO</v>
      </c>
      <c r="D604" s="257"/>
      <c r="E604" s="258"/>
      <c r="F604" s="45" t="str">
        <f>'Orçamento por Casa'!F166</f>
        <v>Un</v>
      </c>
      <c r="G604" s="70" t="s">
        <v>21402</v>
      </c>
    </row>
    <row r="605" spans="1:7" s="74" customFormat="1" ht="24" customHeight="1" x14ac:dyDescent="0.2">
      <c r="A605" s="71"/>
      <c r="B605" s="72"/>
      <c r="C605" s="259" t="s">
        <v>21918</v>
      </c>
      <c r="D605" s="260"/>
      <c r="E605" s="261"/>
      <c r="F605" s="73" t="s">
        <v>21923</v>
      </c>
      <c r="G605" s="75">
        <v>1</v>
      </c>
    </row>
    <row r="606" spans="1:7" s="67" customFormat="1" ht="24" customHeight="1" x14ac:dyDescent="0.25">
      <c r="A606" s="265" t="s">
        <v>196</v>
      </c>
      <c r="B606" s="266"/>
      <c r="C606" s="266"/>
      <c r="D606" s="266"/>
      <c r="E606" s="266"/>
      <c r="F606" s="266"/>
      <c r="G606" s="66">
        <f>SUM(G605:G605)</f>
        <v>1</v>
      </c>
    </row>
    <row r="607" spans="1:7" s="67" customFormat="1" ht="24" customHeight="1" x14ac:dyDescent="0.25">
      <c r="A607" s="68" t="str">
        <f>'Orçamento por Casa'!A167</f>
        <v>11.2.12</v>
      </c>
      <c r="B607" s="69"/>
      <c r="C607" s="256" t="str">
        <f>'Orçamento por Casa'!E167</f>
        <v>ADAPTADOR PARA VÁLVULA DE PIA, LAVATÓRIO E TANQUE 40 MM</v>
      </c>
      <c r="D607" s="257"/>
      <c r="E607" s="258"/>
      <c r="F607" s="45" t="str">
        <f>'Orçamento por Casa'!F167</f>
        <v>Un</v>
      </c>
      <c r="G607" s="70" t="s">
        <v>21402</v>
      </c>
    </row>
    <row r="608" spans="1:7" s="74" customFormat="1" ht="24" customHeight="1" x14ac:dyDescent="0.2">
      <c r="A608" s="71"/>
      <c r="B608" s="72"/>
      <c r="C608" s="259" t="s">
        <v>21918</v>
      </c>
      <c r="D608" s="260"/>
      <c r="E608" s="261"/>
      <c r="F608" s="73" t="s">
        <v>21923</v>
      </c>
      <c r="G608" s="75">
        <v>1</v>
      </c>
    </row>
    <row r="609" spans="1:7" s="67" customFormat="1" ht="24" customHeight="1" x14ac:dyDescent="0.25">
      <c r="A609" s="265" t="s">
        <v>196</v>
      </c>
      <c r="B609" s="266"/>
      <c r="C609" s="266"/>
      <c r="D609" s="266"/>
      <c r="E609" s="266"/>
      <c r="F609" s="266"/>
      <c r="G609" s="66">
        <f>SUM(G608:G608)</f>
        <v>1</v>
      </c>
    </row>
    <row r="610" spans="1:7" s="67" customFormat="1" ht="24" customHeight="1" x14ac:dyDescent="0.25">
      <c r="A610" s="68" t="str">
        <f>'Orçamento por Casa'!A168</f>
        <v>11.2.13</v>
      </c>
      <c r="B610" s="69"/>
      <c r="C610" s="256" t="str">
        <f>'Orçamento por Casa'!E168</f>
        <v>VALVULA PARA LAVATORIO OU BEBEDOURO METALICO DIAMETRO 1"</v>
      </c>
      <c r="D610" s="257"/>
      <c r="E610" s="258"/>
      <c r="F610" s="45" t="str">
        <f>'Orçamento por Casa'!F168</f>
        <v>Un</v>
      </c>
      <c r="G610" s="70" t="s">
        <v>21402</v>
      </c>
    </row>
    <row r="611" spans="1:7" s="74" customFormat="1" ht="24" customHeight="1" x14ac:dyDescent="0.2">
      <c r="A611" s="71"/>
      <c r="B611" s="72"/>
      <c r="C611" s="259" t="s">
        <v>21918</v>
      </c>
      <c r="D611" s="260"/>
      <c r="E611" s="261"/>
      <c r="F611" s="73" t="s">
        <v>21923</v>
      </c>
      <c r="G611" s="75">
        <v>1</v>
      </c>
    </row>
    <row r="612" spans="1:7" s="67" customFormat="1" ht="24" customHeight="1" x14ac:dyDescent="0.25">
      <c r="A612" s="265" t="s">
        <v>196</v>
      </c>
      <c r="B612" s="266"/>
      <c r="C612" s="266"/>
      <c r="D612" s="266"/>
      <c r="E612" s="266"/>
      <c r="F612" s="266"/>
      <c r="G612" s="66">
        <f>SUM(G611:G611)</f>
        <v>1</v>
      </c>
    </row>
    <row r="613" spans="1:7" s="67" customFormat="1" ht="24" customHeight="1" x14ac:dyDescent="0.25">
      <c r="A613" s="68" t="str">
        <f>'Orçamento por Casa'!A169</f>
        <v>11.2.14</v>
      </c>
      <c r="B613" s="69"/>
      <c r="C613" s="256" t="str">
        <f>'Orçamento por Casa'!E169</f>
        <v>CURVA 45 GRAUS SOLDAVEL DIAMETRO 50 MM</v>
      </c>
      <c r="D613" s="257"/>
      <c r="E613" s="258"/>
      <c r="F613" s="45" t="str">
        <f>'Orçamento por Casa'!F169</f>
        <v>Un</v>
      </c>
      <c r="G613" s="70" t="s">
        <v>21402</v>
      </c>
    </row>
    <row r="614" spans="1:7" s="74" customFormat="1" ht="24" customHeight="1" x14ac:dyDescent="0.2">
      <c r="A614" s="71"/>
      <c r="B614" s="72"/>
      <c r="C614" s="259" t="s">
        <v>21918</v>
      </c>
      <c r="D614" s="260"/>
      <c r="E614" s="261"/>
      <c r="F614" s="73" t="s">
        <v>21923</v>
      </c>
      <c r="G614" s="75">
        <v>4</v>
      </c>
    </row>
    <row r="615" spans="1:7" s="67" customFormat="1" ht="24" customHeight="1" x14ac:dyDescent="0.25">
      <c r="A615" s="265" t="s">
        <v>196</v>
      </c>
      <c r="B615" s="266"/>
      <c r="C615" s="266"/>
      <c r="D615" s="266"/>
      <c r="E615" s="266"/>
      <c r="F615" s="266"/>
      <c r="G615" s="66">
        <f>SUM(G614:G614)</f>
        <v>4</v>
      </c>
    </row>
    <row r="616" spans="1:7" s="67" customFormat="1" ht="24" customHeight="1" x14ac:dyDescent="0.25">
      <c r="A616" s="68" t="str">
        <f>'Orçamento por Casa'!A170</f>
        <v>11.2.15</v>
      </c>
      <c r="B616" s="69"/>
      <c r="C616" s="256" t="str">
        <f>'Orçamento por Casa'!E170</f>
        <v>CURVA 90 GRAUS LONGA DIAM. 100 MM (ESGOTO)</v>
      </c>
      <c r="D616" s="257"/>
      <c r="E616" s="258"/>
      <c r="F616" s="45" t="str">
        <f>'Orçamento por Casa'!F170</f>
        <v>Un</v>
      </c>
      <c r="G616" s="70" t="s">
        <v>21402</v>
      </c>
    </row>
    <row r="617" spans="1:7" s="74" customFormat="1" ht="24" customHeight="1" x14ac:dyDescent="0.2">
      <c r="A617" s="71"/>
      <c r="B617" s="72"/>
      <c r="C617" s="259" t="s">
        <v>21918</v>
      </c>
      <c r="D617" s="260"/>
      <c r="E617" s="261"/>
      <c r="F617" s="73" t="s">
        <v>21923</v>
      </c>
      <c r="G617" s="75">
        <v>1</v>
      </c>
    </row>
    <row r="618" spans="1:7" s="67" customFormat="1" ht="24" customHeight="1" x14ac:dyDescent="0.25">
      <c r="A618" s="265" t="s">
        <v>196</v>
      </c>
      <c r="B618" s="266"/>
      <c r="C618" s="266"/>
      <c r="D618" s="266"/>
      <c r="E618" s="266"/>
      <c r="F618" s="266"/>
      <c r="G618" s="66">
        <f>SUM(G617:G617)</f>
        <v>1</v>
      </c>
    </row>
    <row r="619" spans="1:7" s="67" customFormat="1" ht="24" customHeight="1" x14ac:dyDescent="0.25">
      <c r="A619" s="68" t="str">
        <f>'Orçamento por Casa'!A171</f>
        <v>11.2.16</v>
      </c>
      <c r="B619" s="69"/>
      <c r="C619" s="256" t="str">
        <f>'Orçamento por Casa'!E171</f>
        <v>CURVA 90 GRAUS CURTA DIAM. 40 MM (ESGOTO)</v>
      </c>
      <c r="D619" s="257"/>
      <c r="E619" s="258"/>
      <c r="F619" s="45" t="str">
        <f>'Orçamento por Casa'!F171</f>
        <v>Un</v>
      </c>
      <c r="G619" s="70" t="s">
        <v>21402</v>
      </c>
    </row>
    <row r="620" spans="1:7" s="74" customFormat="1" ht="24" customHeight="1" x14ac:dyDescent="0.2">
      <c r="A620" s="71"/>
      <c r="B620" s="72"/>
      <c r="C620" s="259" t="s">
        <v>21918</v>
      </c>
      <c r="D620" s="260"/>
      <c r="E620" s="261"/>
      <c r="F620" s="73" t="s">
        <v>21923</v>
      </c>
      <c r="G620" s="75">
        <v>1</v>
      </c>
    </row>
    <row r="621" spans="1:7" s="67" customFormat="1" ht="24" customHeight="1" x14ac:dyDescent="0.25">
      <c r="A621" s="265" t="s">
        <v>196</v>
      </c>
      <c r="B621" s="266"/>
      <c r="C621" s="266"/>
      <c r="D621" s="266"/>
      <c r="E621" s="266"/>
      <c r="F621" s="266"/>
      <c r="G621" s="66">
        <f>SUM(G620:G620)</f>
        <v>1</v>
      </c>
    </row>
    <row r="622" spans="1:7" s="67" customFormat="1" ht="24" customHeight="1" x14ac:dyDescent="0.25">
      <c r="A622" s="68" t="str">
        <f>'Orçamento por Casa'!A172</f>
        <v>11.2.17</v>
      </c>
      <c r="B622" s="69"/>
      <c r="C622" s="256" t="str">
        <f>'Orçamento por Casa'!E172</f>
        <v>JOELHO 90 GRAUS C/ANEL 50 MM</v>
      </c>
      <c r="D622" s="257"/>
      <c r="E622" s="258"/>
      <c r="F622" s="45" t="str">
        <f>'Orçamento por Casa'!F172</f>
        <v>Un</v>
      </c>
      <c r="G622" s="70" t="s">
        <v>21402</v>
      </c>
    </row>
    <row r="623" spans="1:7" s="74" customFormat="1" ht="24" customHeight="1" x14ac:dyDescent="0.2">
      <c r="A623" s="71"/>
      <c r="B623" s="72"/>
      <c r="C623" s="259" t="s">
        <v>21918</v>
      </c>
      <c r="D623" s="260"/>
      <c r="E623" s="261"/>
      <c r="F623" s="73" t="s">
        <v>21923</v>
      </c>
      <c r="G623" s="75">
        <v>6</v>
      </c>
    </row>
    <row r="624" spans="1:7" s="67" customFormat="1" ht="24" customHeight="1" x14ac:dyDescent="0.25">
      <c r="A624" s="265" t="s">
        <v>196</v>
      </c>
      <c r="B624" s="266"/>
      <c r="C624" s="266"/>
      <c r="D624" s="266"/>
      <c r="E624" s="266"/>
      <c r="F624" s="266"/>
      <c r="G624" s="66">
        <f>SUM(G623:G623)</f>
        <v>6</v>
      </c>
    </row>
    <row r="625" spans="1:7" s="67" customFormat="1" ht="24" customHeight="1" x14ac:dyDescent="0.25">
      <c r="A625" s="68" t="str">
        <f>'Orçamento por Casa'!A173</f>
        <v>11.2.18</v>
      </c>
      <c r="B625" s="69"/>
      <c r="C625" s="256" t="str">
        <f>'Orçamento por Casa'!E173</f>
        <v>JOELHO 90 GRAUS C/ANEL 40 MM</v>
      </c>
      <c r="D625" s="257"/>
      <c r="E625" s="258"/>
      <c r="F625" s="45" t="str">
        <f>'Orçamento por Casa'!F173</f>
        <v>Un</v>
      </c>
      <c r="G625" s="70" t="s">
        <v>21402</v>
      </c>
    </row>
    <row r="626" spans="1:7" s="74" customFormat="1" ht="24" customHeight="1" x14ac:dyDescent="0.2">
      <c r="A626" s="71"/>
      <c r="B626" s="72"/>
      <c r="C626" s="259" t="s">
        <v>21918</v>
      </c>
      <c r="D626" s="260"/>
      <c r="E626" s="261"/>
      <c r="F626" s="73" t="s">
        <v>21923</v>
      </c>
      <c r="G626" s="75">
        <v>1</v>
      </c>
    </row>
    <row r="627" spans="1:7" s="67" customFormat="1" ht="24" customHeight="1" x14ac:dyDescent="0.25">
      <c r="A627" s="265" t="s">
        <v>196</v>
      </c>
      <c r="B627" s="266"/>
      <c r="C627" s="266"/>
      <c r="D627" s="266"/>
      <c r="E627" s="266"/>
      <c r="F627" s="266"/>
      <c r="G627" s="66">
        <f>SUM(G626:G626)</f>
        <v>1</v>
      </c>
    </row>
    <row r="628" spans="1:7" s="67" customFormat="1" ht="24" customHeight="1" x14ac:dyDescent="0.25">
      <c r="A628" s="68" t="str">
        <f>'Orçamento por Casa'!A174</f>
        <v>11.2.19</v>
      </c>
      <c r="B628" s="69"/>
      <c r="C628" s="256" t="str">
        <f>'Orçamento por Casa'!E174</f>
        <v>JUNCAO SIMPLES DIAM. 100 X 50 MM (ESGOTO)</v>
      </c>
      <c r="D628" s="257"/>
      <c r="E628" s="258"/>
      <c r="F628" s="45" t="str">
        <f>'Orçamento por Casa'!F174</f>
        <v>Un</v>
      </c>
      <c r="G628" s="70" t="s">
        <v>21402</v>
      </c>
    </row>
    <row r="629" spans="1:7" s="74" customFormat="1" ht="24" customHeight="1" x14ac:dyDescent="0.2">
      <c r="A629" s="71"/>
      <c r="B629" s="72"/>
      <c r="C629" s="259" t="s">
        <v>21918</v>
      </c>
      <c r="D629" s="260"/>
      <c r="E629" s="261"/>
      <c r="F629" s="73" t="s">
        <v>21923</v>
      </c>
      <c r="G629" s="75">
        <v>1</v>
      </c>
    </row>
    <row r="630" spans="1:7" s="67" customFormat="1" ht="24" customHeight="1" x14ac:dyDescent="0.25">
      <c r="A630" s="265" t="s">
        <v>196</v>
      </c>
      <c r="B630" s="266"/>
      <c r="C630" s="266"/>
      <c r="D630" s="266"/>
      <c r="E630" s="266"/>
      <c r="F630" s="266"/>
      <c r="G630" s="66">
        <f>SUM(G629:G629)</f>
        <v>1</v>
      </c>
    </row>
    <row r="631" spans="1:7" s="67" customFormat="1" ht="24" customHeight="1" x14ac:dyDescent="0.25">
      <c r="A631" s="68" t="str">
        <f>'Orçamento por Casa'!A175</f>
        <v>11.2.20</v>
      </c>
      <c r="B631" s="69"/>
      <c r="C631" s="256" t="str">
        <f>'Orçamento por Casa'!E175</f>
        <v>JUNCAO SIMPLES DIAMETRO 50 X 50 MM (ESGOTO)</v>
      </c>
      <c r="D631" s="257"/>
      <c r="E631" s="258"/>
      <c r="F631" s="45" t="str">
        <f>'Orçamento por Casa'!F175</f>
        <v>Un</v>
      </c>
      <c r="G631" s="70" t="s">
        <v>21402</v>
      </c>
    </row>
    <row r="632" spans="1:7" s="74" customFormat="1" ht="24" customHeight="1" x14ac:dyDescent="0.2">
      <c r="A632" s="71"/>
      <c r="B632" s="72"/>
      <c r="C632" s="259" t="s">
        <v>21918</v>
      </c>
      <c r="D632" s="260"/>
      <c r="E632" s="261"/>
      <c r="F632" s="73" t="s">
        <v>21923</v>
      </c>
      <c r="G632" s="75">
        <v>1</v>
      </c>
    </row>
    <row r="633" spans="1:7" s="67" customFormat="1" ht="24" customHeight="1" x14ac:dyDescent="0.25">
      <c r="A633" s="265" t="s">
        <v>196</v>
      </c>
      <c r="B633" s="266"/>
      <c r="C633" s="266"/>
      <c r="D633" s="266"/>
      <c r="E633" s="266"/>
      <c r="F633" s="266"/>
      <c r="G633" s="66">
        <f>SUM(G632:G632)</f>
        <v>1</v>
      </c>
    </row>
    <row r="634" spans="1:7" s="67" customFormat="1" ht="24" customHeight="1" x14ac:dyDescent="0.25">
      <c r="A634" s="68" t="str">
        <f>'Orçamento por Casa'!A176</f>
        <v>11.2.21</v>
      </c>
      <c r="B634" s="69"/>
      <c r="C634" s="256" t="str">
        <f>'Orçamento por Casa'!E176</f>
        <v>JUNCAO SIMPLES DIAMETRO 75 X 75 MM (ESGOTO)</v>
      </c>
      <c r="D634" s="257"/>
      <c r="E634" s="258"/>
      <c r="F634" s="45" t="str">
        <f>'Orçamento por Casa'!F176</f>
        <v>Un</v>
      </c>
      <c r="G634" s="70" t="s">
        <v>21402</v>
      </c>
    </row>
    <row r="635" spans="1:7" s="74" customFormat="1" ht="24" customHeight="1" x14ac:dyDescent="0.2">
      <c r="A635" s="71"/>
      <c r="B635" s="72"/>
      <c r="C635" s="259" t="s">
        <v>21918</v>
      </c>
      <c r="D635" s="260"/>
      <c r="E635" s="261"/>
      <c r="F635" s="73" t="s">
        <v>21923</v>
      </c>
      <c r="G635" s="75">
        <v>1</v>
      </c>
    </row>
    <row r="636" spans="1:7" s="67" customFormat="1" ht="24" customHeight="1" x14ac:dyDescent="0.25">
      <c r="A636" s="265" t="s">
        <v>196</v>
      </c>
      <c r="B636" s="266"/>
      <c r="C636" s="266"/>
      <c r="D636" s="266"/>
      <c r="E636" s="266"/>
      <c r="F636" s="266"/>
      <c r="G636" s="66">
        <f>SUM(G635:G635)</f>
        <v>1</v>
      </c>
    </row>
    <row r="637" spans="1:7" s="67" customFormat="1" ht="24" customHeight="1" x14ac:dyDescent="0.25">
      <c r="A637" s="68" t="str">
        <f>'Orçamento por Casa'!A177</f>
        <v>11.2.22</v>
      </c>
      <c r="B637" s="69"/>
      <c r="C637" s="256" t="str">
        <f>'Orçamento por Casa'!E177</f>
        <v>REDUCAO EXCENTRICA 75 X 50 MM (ESGOTO)</v>
      </c>
      <c r="D637" s="257"/>
      <c r="E637" s="258"/>
      <c r="F637" s="45" t="str">
        <f>'Orçamento por Casa'!F177</f>
        <v>Un</v>
      </c>
      <c r="G637" s="70" t="s">
        <v>21402</v>
      </c>
    </row>
    <row r="638" spans="1:7" s="74" customFormat="1" ht="24" customHeight="1" x14ac:dyDescent="0.2">
      <c r="A638" s="71"/>
      <c r="B638" s="72"/>
      <c r="C638" s="259" t="s">
        <v>21918</v>
      </c>
      <c r="D638" s="260"/>
      <c r="E638" s="261"/>
      <c r="F638" s="73" t="s">
        <v>21923</v>
      </c>
      <c r="G638" s="75">
        <v>1</v>
      </c>
    </row>
    <row r="639" spans="1:7" s="67" customFormat="1" ht="24" customHeight="1" x14ac:dyDescent="0.25">
      <c r="A639" s="265" t="s">
        <v>196</v>
      </c>
      <c r="B639" s="266"/>
      <c r="C639" s="266"/>
      <c r="D639" s="266"/>
      <c r="E639" s="266"/>
      <c r="F639" s="266"/>
      <c r="G639" s="66">
        <f>SUM(G638:G638)</f>
        <v>1</v>
      </c>
    </row>
    <row r="640" spans="1:7" s="67" customFormat="1" ht="24" customHeight="1" x14ac:dyDescent="0.25">
      <c r="A640" s="68" t="str">
        <f>'Orçamento por Casa'!A178</f>
        <v>11.2.23</v>
      </c>
      <c r="B640" s="69"/>
      <c r="C640" s="256" t="str">
        <f>'Orçamento por Casa'!E178</f>
        <v>TUBO SOLDAVEL PARA ESGOTO DIAMETRO 100 MM</v>
      </c>
      <c r="D640" s="257"/>
      <c r="E640" s="258"/>
      <c r="F640" s="45" t="str">
        <f>'Orçamento por Casa'!F178</f>
        <v>m</v>
      </c>
      <c r="G640" s="70" t="s">
        <v>21402</v>
      </c>
    </row>
    <row r="641" spans="1:7" s="74" customFormat="1" ht="24" customHeight="1" x14ac:dyDescent="0.2">
      <c r="A641" s="71"/>
      <c r="B641" s="72"/>
      <c r="C641" s="259" t="s">
        <v>21918</v>
      </c>
      <c r="D641" s="260"/>
      <c r="E641" s="261"/>
      <c r="F641" s="73" t="s">
        <v>244</v>
      </c>
      <c r="G641" s="75">
        <v>12.1</v>
      </c>
    </row>
    <row r="642" spans="1:7" s="67" customFormat="1" ht="24" customHeight="1" x14ac:dyDescent="0.25">
      <c r="A642" s="265" t="s">
        <v>196</v>
      </c>
      <c r="B642" s="266"/>
      <c r="C642" s="266"/>
      <c r="D642" s="266"/>
      <c r="E642" s="266"/>
      <c r="F642" s="266"/>
      <c r="G642" s="66">
        <f>SUM(G641:G641)</f>
        <v>12.1</v>
      </c>
    </row>
    <row r="643" spans="1:7" s="67" customFormat="1" ht="24" customHeight="1" x14ac:dyDescent="0.25">
      <c r="A643" s="68" t="str">
        <f>'Orçamento por Casa'!A179</f>
        <v>11.2.24</v>
      </c>
      <c r="B643" s="69"/>
      <c r="C643" s="256" t="str">
        <f>'Orçamento por Casa'!E179</f>
        <v>TUBO SOLDAVEL PARA ESGOTO DIAMETRO 40 MM</v>
      </c>
      <c r="D643" s="257"/>
      <c r="E643" s="258"/>
      <c r="F643" s="45" t="str">
        <f>'Orçamento por Casa'!F179</f>
        <v>m</v>
      </c>
      <c r="G643" s="70" t="s">
        <v>21402</v>
      </c>
    </row>
    <row r="644" spans="1:7" s="74" customFormat="1" ht="24" customHeight="1" x14ac:dyDescent="0.2">
      <c r="A644" s="71"/>
      <c r="B644" s="72"/>
      <c r="C644" s="259" t="s">
        <v>21918</v>
      </c>
      <c r="D644" s="260"/>
      <c r="E644" s="261"/>
      <c r="F644" s="73" t="s">
        <v>244</v>
      </c>
      <c r="G644" s="75">
        <v>2</v>
      </c>
    </row>
    <row r="645" spans="1:7" s="67" customFormat="1" ht="24" customHeight="1" x14ac:dyDescent="0.25">
      <c r="A645" s="265" t="s">
        <v>196</v>
      </c>
      <c r="B645" s="266"/>
      <c r="C645" s="266"/>
      <c r="D645" s="266"/>
      <c r="E645" s="266"/>
      <c r="F645" s="266"/>
      <c r="G645" s="66">
        <f>SUM(G644:G644)</f>
        <v>2</v>
      </c>
    </row>
    <row r="646" spans="1:7" s="67" customFormat="1" ht="24" customHeight="1" x14ac:dyDescent="0.25">
      <c r="A646" s="68" t="str">
        <f>'Orçamento por Casa'!A180</f>
        <v>11.2.25</v>
      </c>
      <c r="B646" s="69"/>
      <c r="C646" s="256" t="str">
        <f>'Orçamento por Casa'!E180</f>
        <v>TUBO SOLDAVEL PARA ESGOTO DIAMETRO 50 MM</v>
      </c>
      <c r="D646" s="257"/>
      <c r="E646" s="258"/>
      <c r="F646" s="45" t="str">
        <f>'Orçamento por Casa'!F180</f>
        <v>m</v>
      </c>
      <c r="G646" s="70" t="s">
        <v>21402</v>
      </c>
    </row>
    <row r="647" spans="1:7" s="74" customFormat="1" ht="24" customHeight="1" x14ac:dyDescent="0.2">
      <c r="A647" s="71"/>
      <c r="B647" s="72"/>
      <c r="C647" s="259" t="s">
        <v>21918</v>
      </c>
      <c r="D647" s="260"/>
      <c r="E647" s="261"/>
      <c r="F647" s="73" t="s">
        <v>244</v>
      </c>
      <c r="G647" s="75">
        <v>7.1</v>
      </c>
    </row>
    <row r="648" spans="1:7" s="74" customFormat="1" ht="24" customHeight="1" x14ac:dyDescent="0.2">
      <c r="A648" s="71"/>
      <c r="B648" s="72"/>
      <c r="C648" s="259" t="s">
        <v>21918</v>
      </c>
      <c r="D648" s="260"/>
      <c r="E648" s="261"/>
      <c r="F648" s="73" t="s">
        <v>244</v>
      </c>
      <c r="G648" s="75">
        <v>6.4</v>
      </c>
    </row>
    <row r="649" spans="1:7" s="67" customFormat="1" ht="24" customHeight="1" x14ac:dyDescent="0.25">
      <c r="A649" s="265" t="s">
        <v>196</v>
      </c>
      <c r="B649" s="266"/>
      <c r="C649" s="266"/>
      <c r="D649" s="266"/>
      <c r="E649" s="266"/>
      <c r="F649" s="266"/>
      <c r="G649" s="66">
        <f>SUM(G647:G648)</f>
        <v>13.5</v>
      </c>
    </row>
    <row r="650" spans="1:7" s="67" customFormat="1" ht="24" customHeight="1" x14ac:dyDescent="0.25">
      <c r="A650" s="68" t="str">
        <f>'Orçamento por Casa'!A181</f>
        <v>11.2.26</v>
      </c>
      <c r="B650" s="69"/>
      <c r="C650" s="256" t="str">
        <f>'Orçamento por Casa'!E181</f>
        <v>TUBO SOLDAVEL PARA ESGOTO DIAMETRO 75 MM</v>
      </c>
      <c r="D650" s="257"/>
      <c r="E650" s="258"/>
      <c r="F650" s="45" t="str">
        <f>'Orçamento por Casa'!F181</f>
        <v>m</v>
      </c>
      <c r="G650" s="70" t="s">
        <v>21402</v>
      </c>
    </row>
    <row r="651" spans="1:7" s="74" customFormat="1" ht="24" customHeight="1" x14ac:dyDescent="0.2">
      <c r="A651" s="71"/>
      <c r="B651" s="72"/>
      <c r="C651" s="259" t="s">
        <v>21918</v>
      </c>
      <c r="D651" s="260"/>
      <c r="E651" s="261"/>
      <c r="F651" s="73" t="s">
        <v>244</v>
      </c>
      <c r="G651" s="75">
        <v>7.3</v>
      </c>
    </row>
    <row r="652" spans="1:7" s="67" customFormat="1" ht="24" customHeight="1" x14ac:dyDescent="0.25">
      <c r="A652" s="265" t="s">
        <v>196</v>
      </c>
      <c r="B652" s="266"/>
      <c r="C652" s="266"/>
      <c r="D652" s="266"/>
      <c r="E652" s="266"/>
      <c r="F652" s="266"/>
      <c r="G652" s="66">
        <f>SUM(G651:G651)</f>
        <v>7.3</v>
      </c>
    </row>
    <row r="653" spans="1:7" s="67" customFormat="1" ht="24" customHeight="1" x14ac:dyDescent="0.25">
      <c r="A653" s="68" t="str">
        <f>'Orçamento por Casa'!A182</f>
        <v>11.2.27</v>
      </c>
      <c r="B653" s="69"/>
      <c r="C653" s="256" t="str">
        <f>'Orçamento por Casa'!E182</f>
        <v>JOELHO 90 GRAUS SOLDAVEL 50 mm (MARROM)</v>
      </c>
      <c r="D653" s="257"/>
      <c r="E653" s="258"/>
      <c r="F653" s="45" t="str">
        <f>'Orçamento por Casa'!F182</f>
        <v>Un</v>
      </c>
      <c r="G653" s="70" t="s">
        <v>21402</v>
      </c>
    </row>
    <row r="654" spans="1:7" s="74" customFormat="1" ht="24" customHeight="1" x14ac:dyDescent="0.2">
      <c r="A654" s="71"/>
      <c r="B654" s="72"/>
      <c r="C654" s="259" t="s">
        <v>21918</v>
      </c>
      <c r="D654" s="260"/>
      <c r="E654" s="261"/>
      <c r="F654" s="73" t="s">
        <v>21923</v>
      </c>
      <c r="G654" s="75">
        <v>4</v>
      </c>
    </row>
    <row r="655" spans="1:7" s="67" customFormat="1" ht="24" customHeight="1" x14ac:dyDescent="0.25">
      <c r="A655" s="265" t="s">
        <v>196</v>
      </c>
      <c r="B655" s="266"/>
      <c r="C655" s="266"/>
      <c r="D655" s="266"/>
      <c r="E655" s="266"/>
      <c r="F655" s="266"/>
      <c r="G655" s="66">
        <f>SUM(G654:G654)</f>
        <v>4</v>
      </c>
    </row>
    <row r="656" spans="1:7" s="67" customFormat="1" ht="24" customHeight="1" x14ac:dyDescent="0.25">
      <c r="A656" s="68" t="str">
        <f>'Orçamento por Casa'!A183</f>
        <v>11.2.28</v>
      </c>
      <c r="B656" s="69"/>
      <c r="C656" s="256" t="str">
        <f>'Orçamento por Casa'!E183</f>
        <v>TERMINAL DE VENTILACAO DIAMETRO 50 MM (ESGOTO)</v>
      </c>
      <c r="D656" s="257"/>
      <c r="E656" s="258"/>
      <c r="F656" s="45" t="str">
        <f>'Orçamento por Casa'!F183</f>
        <v>Un</v>
      </c>
      <c r="G656" s="70" t="s">
        <v>21402</v>
      </c>
    </row>
    <row r="657" spans="1:7" s="74" customFormat="1" ht="24" customHeight="1" x14ac:dyDescent="0.2">
      <c r="A657" s="71"/>
      <c r="B657" s="72"/>
      <c r="C657" s="259" t="s">
        <v>21918</v>
      </c>
      <c r="D657" s="260"/>
      <c r="E657" s="261"/>
      <c r="F657" s="73" t="s">
        <v>21923</v>
      </c>
      <c r="G657" s="75">
        <v>2</v>
      </c>
    </row>
    <row r="658" spans="1:7" s="67" customFormat="1" ht="24" customHeight="1" x14ac:dyDescent="0.25">
      <c r="A658" s="265" t="s">
        <v>196</v>
      </c>
      <c r="B658" s="266"/>
      <c r="C658" s="266"/>
      <c r="D658" s="266"/>
      <c r="E658" s="266"/>
      <c r="F658" s="266"/>
      <c r="G658" s="66">
        <f>SUM(G657:G657)</f>
        <v>2</v>
      </c>
    </row>
    <row r="659" spans="1:7" s="67" customFormat="1" ht="24" customHeight="1" x14ac:dyDescent="0.25">
      <c r="A659" s="68" t="str">
        <f>'Orçamento por Casa'!A184</f>
        <v>11.2.29</v>
      </c>
      <c r="B659" s="69"/>
      <c r="C659" s="256" t="str">
        <f>'Orçamento por Casa'!E184</f>
        <v>TE SANITARIO DIAMETRO 50 X 50 MM (ESGOTO)</v>
      </c>
      <c r="D659" s="257"/>
      <c r="E659" s="258"/>
      <c r="F659" s="45" t="str">
        <f>'Orçamento por Casa'!F184</f>
        <v>Un</v>
      </c>
      <c r="G659" s="70" t="s">
        <v>21402</v>
      </c>
    </row>
    <row r="660" spans="1:7" s="74" customFormat="1" ht="24" customHeight="1" x14ac:dyDescent="0.2">
      <c r="A660" s="71"/>
      <c r="B660" s="72"/>
      <c r="C660" s="259" t="s">
        <v>21918</v>
      </c>
      <c r="D660" s="260"/>
      <c r="E660" s="261"/>
      <c r="F660" s="73" t="s">
        <v>21923</v>
      </c>
      <c r="G660" s="75">
        <v>1</v>
      </c>
    </row>
    <row r="661" spans="1:7" s="67" customFormat="1" ht="24" customHeight="1" x14ac:dyDescent="0.25">
      <c r="A661" s="265" t="s">
        <v>196</v>
      </c>
      <c r="B661" s="266"/>
      <c r="C661" s="266"/>
      <c r="D661" s="266"/>
      <c r="E661" s="266"/>
      <c r="F661" s="266"/>
      <c r="G661" s="66">
        <f>SUM(G660:G660)</f>
        <v>1</v>
      </c>
    </row>
    <row r="662" spans="1:7" s="67" customFormat="1" ht="24" customHeight="1" x14ac:dyDescent="0.25">
      <c r="A662" s="68" t="str">
        <f>'Orçamento por Casa'!A185</f>
        <v>11.2.30</v>
      </c>
      <c r="B662" s="69"/>
      <c r="C662" s="256" t="str">
        <f>'Orçamento por Casa'!E185</f>
        <v>TE SANITARIO DIAMETRO 75 X 50 MM (ESGOTO)</v>
      </c>
      <c r="D662" s="257"/>
      <c r="E662" s="258"/>
      <c r="F662" s="45" t="str">
        <f>'Orçamento por Casa'!F185</f>
        <v>Un</v>
      </c>
      <c r="G662" s="70" t="s">
        <v>21402</v>
      </c>
    </row>
    <row r="663" spans="1:7" s="74" customFormat="1" ht="24" customHeight="1" x14ac:dyDescent="0.2">
      <c r="A663" s="71"/>
      <c r="B663" s="72"/>
      <c r="C663" s="259" t="s">
        <v>21918</v>
      </c>
      <c r="D663" s="260"/>
      <c r="E663" s="261"/>
      <c r="F663" s="73" t="s">
        <v>21923</v>
      </c>
      <c r="G663" s="75">
        <v>1</v>
      </c>
    </row>
    <row r="664" spans="1:7" s="67" customFormat="1" ht="24" customHeight="1" x14ac:dyDescent="0.25">
      <c r="A664" s="265" t="s">
        <v>196</v>
      </c>
      <c r="B664" s="266"/>
      <c r="C664" s="266"/>
      <c r="D664" s="266"/>
      <c r="E664" s="266"/>
      <c r="F664" s="266"/>
      <c r="G664" s="66">
        <f>SUM(G663:G663)</f>
        <v>1</v>
      </c>
    </row>
    <row r="665" spans="1:7" s="106" customFormat="1" ht="24" customHeight="1" x14ac:dyDescent="0.2">
      <c r="A665" s="46" t="str">
        <f>'Orçamento por Casa'!A186</f>
        <v>11.3</v>
      </c>
      <c r="B665" s="38"/>
      <c r="C665" s="254" t="str">
        <f>'Orçamento por Casa'!E186</f>
        <v>LOUÇAS, METAIS E ACESSÓRIOS</v>
      </c>
      <c r="D665" s="255"/>
      <c r="E665" s="255"/>
      <c r="F665" s="255"/>
      <c r="G665" s="255"/>
    </row>
    <row r="666" spans="1:7" s="67" customFormat="1" ht="24" customHeight="1" x14ac:dyDescent="0.25">
      <c r="A666" s="68" t="str">
        <f>'Orçamento por Casa'!A187</f>
        <v>11.3.1</v>
      </c>
      <c r="B666" s="69"/>
      <c r="C666" s="256" t="str">
        <f>'Orçamento por Casa'!E187</f>
        <v>VASO SANITÁRIO COM CAIXA ACOPLADA COM DUPLO ACIONAMENTO
(1ª LINHA) - COMPLETO EXCLUSO O ASSENTO</v>
      </c>
      <c r="D666" s="257"/>
      <c r="E666" s="258"/>
      <c r="F666" s="45" t="str">
        <f>'Orçamento por Casa'!F187</f>
        <v>Un</v>
      </c>
      <c r="G666" s="70" t="s">
        <v>21402</v>
      </c>
    </row>
    <row r="667" spans="1:7" s="74" customFormat="1" ht="24" customHeight="1" x14ac:dyDescent="0.2">
      <c r="A667" s="71"/>
      <c r="B667" s="72"/>
      <c r="C667" s="259" t="s">
        <v>21918</v>
      </c>
      <c r="D667" s="260"/>
      <c r="E667" s="261"/>
      <c r="F667" s="73" t="s">
        <v>21923</v>
      </c>
      <c r="G667" s="75">
        <v>1</v>
      </c>
    </row>
    <row r="668" spans="1:7" s="67" customFormat="1" ht="24" customHeight="1" x14ac:dyDescent="0.25">
      <c r="A668" s="265" t="s">
        <v>196</v>
      </c>
      <c r="B668" s="266"/>
      <c r="C668" s="266"/>
      <c r="D668" s="266"/>
      <c r="E668" s="266"/>
      <c r="F668" s="266"/>
      <c r="G668" s="66">
        <f>SUM(G667:G667)</f>
        <v>1</v>
      </c>
    </row>
    <row r="669" spans="1:7" s="67" customFormat="1" ht="24" customHeight="1" x14ac:dyDescent="0.25">
      <c r="A669" s="68" t="str">
        <f>'Orçamento por Casa'!A188</f>
        <v>11.3.2</v>
      </c>
      <c r="B669" s="69"/>
      <c r="C669" s="256" t="str">
        <f>'Orçamento por Casa'!E188</f>
        <v>ASSENTO SIMPLES EM POLIPROPILENO PARA VASO SANITÁRIO</v>
      </c>
      <c r="D669" s="257"/>
      <c r="E669" s="258"/>
      <c r="F669" s="45" t="str">
        <f>'Orçamento por Casa'!F188</f>
        <v>Un</v>
      </c>
      <c r="G669" s="70" t="s">
        <v>21402</v>
      </c>
    </row>
    <row r="670" spans="1:7" s="74" customFormat="1" ht="24" customHeight="1" x14ac:dyDescent="0.2">
      <c r="A670" s="71"/>
      <c r="B670" s="72"/>
      <c r="C670" s="259" t="s">
        <v>21918</v>
      </c>
      <c r="D670" s="260"/>
      <c r="E670" s="261"/>
      <c r="F670" s="73" t="s">
        <v>21923</v>
      </c>
      <c r="G670" s="75">
        <v>1</v>
      </c>
    </row>
    <row r="671" spans="1:7" s="67" customFormat="1" ht="24" customHeight="1" x14ac:dyDescent="0.25">
      <c r="A671" s="265" t="s">
        <v>196</v>
      </c>
      <c r="B671" s="266"/>
      <c r="C671" s="266"/>
      <c r="D671" s="266"/>
      <c r="E671" s="266"/>
      <c r="F671" s="266"/>
      <c r="G671" s="66">
        <f>SUM(G670:G670)</f>
        <v>1</v>
      </c>
    </row>
    <row r="672" spans="1:7" s="67" customFormat="1" ht="24" customHeight="1" x14ac:dyDescent="0.25">
      <c r="A672" s="68" t="str">
        <f>'Orçamento por Casa'!A189</f>
        <v>11.3.3</v>
      </c>
      <c r="B672" s="69"/>
      <c r="C672" s="256" t="str">
        <f>'Orçamento por Casa'!E189</f>
        <v>PORTA PAPEL HIGIÊNICO EM METAL/ACABAMENTO CROMADO</v>
      </c>
      <c r="D672" s="257"/>
      <c r="E672" s="258"/>
      <c r="F672" s="45" t="str">
        <f>'Orçamento por Casa'!F189</f>
        <v>Un</v>
      </c>
      <c r="G672" s="70" t="s">
        <v>21402</v>
      </c>
    </row>
    <row r="673" spans="1:7" s="74" customFormat="1" ht="24" customHeight="1" x14ac:dyDescent="0.2">
      <c r="A673" s="71"/>
      <c r="B673" s="72"/>
      <c r="C673" s="259" t="s">
        <v>21918</v>
      </c>
      <c r="D673" s="260"/>
      <c r="E673" s="261"/>
      <c r="F673" s="73" t="s">
        <v>21923</v>
      </c>
      <c r="G673" s="75">
        <v>1</v>
      </c>
    </row>
    <row r="674" spans="1:7" s="67" customFormat="1" ht="24" customHeight="1" x14ac:dyDescent="0.25">
      <c r="A674" s="265" t="s">
        <v>196</v>
      </c>
      <c r="B674" s="266"/>
      <c r="C674" s="266"/>
      <c r="D674" s="266"/>
      <c r="E674" s="266"/>
      <c r="F674" s="266"/>
      <c r="G674" s="66">
        <f>SUM(G673:G673)</f>
        <v>1</v>
      </c>
    </row>
    <row r="675" spans="1:7" s="67" customFormat="1" ht="24" customHeight="1" x14ac:dyDescent="0.25">
      <c r="A675" s="68" t="str">
        <f>'Orçamento por Casa'!A190</f>
        <v>11.3.4</v>
      </c>
      <c r="B675" s="69"/>
      <c r="C675" s="256" t="str">
        <f>'Orçamento por Casa'!E190</f>
        <v>LAVATÓRIO MÉDIO COM COLUNA</v>
      </c>
      <c r="D675" s="257"/>
      <c r="E675" s="258"/>
      <c r="F675" s="45" t="str">
        <f>'Orçamento por Casa'!F190</f>
        <v>Un</v>
      </c>
      <c r="G675" s="70" t="s">
        <v>21402</v>
      </c>
    </row>
    <row r="676" spans="1:7" s="74" customFormat="1" ht="24" customHeight="1" x14ac:dyDescent="0.2">
      <c r="A676" s="71"/>
      <c r="B676" s="72"/>
      <c r="C676" s="259" t="s">
        <v>21918</v>
      </c>
      <c r="D676" s="260"/>
      <c r="E676" s="261"/>
      <c r="F676" s="73" t="s">
        <v>21923</v>
      </c>
      <c r="G676" s="75">
        <v>1</v>
      </c>
    </row>
    <row r="677" spans="1:7" s="67" customFormat="1" ht="24" customHeight="1" x14ac:dyDescent="0.25">
      <c r="A677" s="265" t="s">
        <v>196</v>
      </c>
      <c r="B677" s="266"/>
      <c r="C677" s="266"/>
      <c r="D677" s="266"/>
      <c r="E677" s="266"/>
      <c r="F677" s="266"/>
      <c r="G677" s="66">
        <f>SUM(G676:G676)</f>
        <v>1</v>
      </c>
    </row>
    <row r="678" spans="1:7" s="67" customFormat="1" ht="24" customHeight="1" x14ac:dyDescent="0.25">
      <c r="A678" s="68" t="str">
        <f>'Orçamento por Casa'!A191</f>
        <v>11.3.5</v>
      </c>
      <c r="B678" s="69"/>
      <c r="C678" s="256" t="str">
        <f>'Orçamento por Casa'!E191</f>
        <v>FIXACAO P/LAVATORIO (PAR)</v>
      </c>
      <c r="D678" s="257"/>
      <c r="E678" s="258"/>
      <c r="F678" s="45" t="str">
        <f>'Orçamento por Casa'!F191</f>
        <v>PAR</v>
      </c>
      <c r="G678" s="70" t="s">
        <v>21402</v>
      </c>
    </row>
    <row r="679" spans="1:7" s="74" customFormat="1" ht="24" customHeight="1" x14ac:dyDescent="0.2">
      <c r="A679" s="71"/>
      <c r="B679" s="72"/>
      <c r="C679" s="259" t="s">
        <v>21918</v>
      </c>
      <c r="D679" s="260"/>
      <c r="E679" s="261"/>
      <c r="F679" s="73" t="s">
        <v>21952</v>
      </c>
      <c r="G679" s="75">
        <v>1</v>
      </c>
    </row>
    <row r="680" spans="1:7" s="67" customFormat="1" ht="24" customHeight="1" x14ac:dyDescent="0.25">
      <c r="A680" s="265" t="s">
        <v>196</v>
      </c>
      <c r="B680" s="266"/>
      <c r="C680" s="266"/>
      <c r="D680" s="266"/>
      <c r="E680" s="266"/>
      <c r="F680" s="266"/>
      <c r="G680" s="66">
        <f>SUM(G679:G679)</f>
        <v>1</v>
      </c>
    </row>
    <row r="681" spans="1:7" s="67" customFormat="1" ht="24" customHeight="1" x14ac:dyDescent="0.25">
      <c r="A681" s="68" t="str">
        <f>'Orçamento por Casa'!A192</f>
        <v>11.3.6</v>
      </c>
      <c r="B681" s="69"/>
      <c r="C681" s="256" t="str">
        <f>'Orçamento por Casa'!E192</f>
        <v>TORNEIRA DE MESA PARA LAVATÓRIO DIÂMETRO DE 1/2"</v>
      </c>
      <c r="D681" s="257"/>
      <c r="E681" s="258"/>
      <c r="F681" s="45" t="str">
        <f>'Orçamento por Casa'!F192</f>
        <v>Un</v>
      </c>
      <c r="G681" s="70" t="s">
        <v>21402</v>
      </c>
    </row>
    <row r="682" spans="1:7" s="74" customFormat="1" ht="24" customHeight="1" x14ac:dyDescent="0.2">
      <c r="A682" s="71"/>
      <c r="B682" s="72"/>
      <c r="C682" s="259" t="s">
        <v>21918</v>
      </c>
      <c r="D682" s="260"/>
      <c r="E682" s="261"/>
      <c r="F682" s="73" t="s">
        <v>21923</v>
      </c>
      <c r="G682" s="75">
        <v>1</v>
      </c>
    </row>
    <row r="683" spans="1:7" s="67" customFormat="1" ht="24" customHeight="1" x14ac:dyDescent="0.25">
      <c r="A683" s="265" t="s">
        <v>196</v>
      </c>
      <c r="B683" s="266"/>
      <c r="C683" s="266"/>
      <c r="D683" s="266"/>
      <c r="E683" s="266"/>
      <c r="F683" s="266"/>
      <c r="G683" s="66">
        <f>SUM(G682:G682)</f>
        <v>1</v>
      </c>
    </row>
    <row r="684" spans="1:7" s="67" customFormat="1" ht="24" customHeight="1" x14ac:dyDescent="0.25">
      <c r="A684" s="68" t="str">
        <f>'Orçamento por Casa'!A193</f>
        <v>11.3.7</v>
      </c>
      <c r="B684" s="69"/>
      <c r="C684" s="256" t="str">
        <f>'Orçamento por Casa'!E193</f>
        <v>CHUVEIRO ELÉTRICO EM PVC COM BRAÇO METÁLICO</v>
      </c>
      <c r="D684" s="257"/>
      <c r="E684" s="258"/>
      <c r="F684" s="45" t="str">
        <f>'Orçamento por Casa'!F193</f>
        <v>Un</v>
      </c>
      <c r="G684" s="70" t="s">
        <v>21402</v>
      </c>
    </row>
    <row r="685" spans="1:7" s="74" customFormat="1" ht="24" customHeight="1" x14ac:dyDescent="0.2">
      <c r="A685" s="71"/>
      <c r="B685" s="72"/>
      <c r="C685" s="259" t="s">
        <v>21918</v>
      </c>
      <c r="D685" s="260"/>
      <c r="E685" s="261"/>
      <c r="F685" s="73" t="s">
        <v>21923</v>
      </c>
      <c r="G685" s="75">
        <v>1</v>
      </c>
    </row>
    <row r="686" spans="1:7" s="67" customFormat="1" ht="24" customHeight="1" x14ac:dyDescent="0.25">
      <c r="A686" s="265" t="s">
        <v>196</v>
      </c>
      <c r="B686" s="266"/>
      <c r="C686" s="266"/>
      <c r="D686" s="266"/>
      <c r="E686" s="266"/>
      <c r="F686" s="266"/>
      <c r="G686" s="66">
        <f>SUM(G685:G685)</f>
        <v>1</v>
      </c>
    </row>
    <row r="687" spans="1:7" s="67" customFormat="1" ht="24" customHeight="1" x14ac:dyDescent="0.25">
      <c r="A687" s="68" t="str">
        <f>'Orçamento por Casa'!A194</f>
        <v>11.3.8</v>
      </c>
      <c r="B687" s="69"/>
      <c r="C687" s="256" t="str">
        <f>'Orçamento por Casa'!E194</f>
        <v>PORTA TOALHA HASTE CURTA EM METAL/ACABAMENTO CROMADO</v>
      </c>
      <c r="D687" s="257"/>
      <c r="E687" s="258"/>
      <c r="F687" s="45" t="str">
        <f>'Orçamento por Casa'!F194</f>
        <v>Un</v>
      </c>
      <c r="G687" s="70" t="s">
        <v>21402</v>
      </c>
    </row>
    <row r="688" spans="1:7" s="74" customFormat="1" ht="24" customHeight="1" x14ac:dyDescent="0.2">
      <c r="A688" s="71"/>
      <c r="B688" s="72"/>
      <c r="C688" s="259" t="s">
        <v>21918</v>
      </c>
      <c r="D688" s="260"/>
      <c r="E688" s="261"/>
      <c r="F688" s="73" t="s">
        <v>21923</v>
      </c>
      <c r="G688" s="75">
        <v>1</v>
      </c>
    </row>
    <row r="689" spans="1:7" s="67" customFormat="1" ht="24" customHeight="1" x14ac:dyDescent="0.25">
      <c r="A689" s="265" t="s">
        <v>196</v>
      </c>
      <c r="B689" s="266"/>
      <c r="C689" s="266"/>
      <c r="D689" s="266"/>
      <c r="E689" s="266"/>
      <c r="F689" s="266"/>
      <c r="G689" s="66">
        <f>SUM(G688:G688)</f>
        <v>1</v>
      </c>
    </row>
    <row r="690" spans="1:7" s="67" customFormat="1" ht="24" customHeight="1" x14ac:dyDescent="0.25">
      <c r="A690" s="68" t="str">
        <f>'Orçamento por Casa'!A195</f>
        <v>11.3.9</v>
      </c>
      <c r="B690" s="69"/>
      <c r="C690" s="256" t="str">
        <f>'Orçamento por Casa'!E195</f>
        <v>SABONETEIRA EM METAL / ACABAMENTO CROMADO</v>
      </c>
      <c r="D690" s="257"/>
      <c r="E690" s="258"/>
      <c r="F690" s="45" t="str">
        <f>'Orçamento por Casa'!F195</f>
        <v>Un</v>
      </c>
      <c r="G690" s="70" t="s">
        <v>21402</v>
      </c>
    </row>
    <row r="691" spans="1:7" s="74" customFormat="1" ht="24" customHeight="1" x14ac:dyDescent="0.2">
      <c r="A691" s="71"/>
      <c r="B691" s="72"/>
      <c r="C691" s="259" t="s">
        <v>21918</v>
      </c>
      <c r="D691" s="260"/>
      <c r="E691" s="261"/>
      <c r="F691" s="73" t="s">
        <v>21923</v>
      </c>
      <c r="G691" s="75">
        <v>1</v>
      </c>
    </row>
    <row r="692" spans="1:7" s="67" customFormat="1" ht="24" customHeight="1" x14ac:dyDescent="0.25">
      <c r="A692" s="265" t="s">
        <v>196</v>
      </c>
      <c r="B692" s="266"/>
      <c r="C692" s="266"/>
      <c r="D692" s="266"/>
      <c r="E692" s="266"/>
      <c r="F692" s="266"/>
      <c r="G692" s="66">
        <f>SUM(G691:G691)</f>
        <v>1</v>
      </c>
    </row>
    <row r="693" spans="1:7" s="67" customFormat="1" ht="24" customHeight="1" x14ac:dyDescent="0.25">
      <c r="A693" s="68" t="str">
        <f>'Orçamento por Casa'!A196</f>
        <v>11.3.10</v>
      </c>
      <c r="B693" s="69"/>
      <c r="C693" s="256" t="str">
        <f>'Orçamento por Casa'!E196</f>
        <v>PIA MÁRMORE/GRANITO SINTÉTICO 1,20X0,54 M</v>
      </c>
      <c r="D693" s="257"/>
      <c r="E693" s="258"/>
      <c r="F693" s="45" t="str">
        <f>'Orçamento por Casa'!F196</f>
        <v>Un</v>
      </c>
      <c r="G693" s="70" t="s">
        <v>21402</v>
      </c>
    </row>
    <row r="694" spans="1:7" s="74" customFormat="1" ht="24" customHeight="1" x14ac:dyDescent="0.2">
      <c r="A694" s="71"/>
      <c r="B694" s="72"/>
      <c r="C694" s="259" t="s">
        <v>21918</v>
      </c>
      <c r="D694" s="260"/>
      <c r="E694" s="261"/>
      <c r="F694" s="73" t="s">
        <v>21923</v>
      </c>
      <c r="G694" s="75">
        <v>1</v>
      </c>
    </row>
    <row r="695" spans="1:7" s="67" customFormat="1" ht="24" customHeight="1" x14ac:dyDescent="0.25">
      <c r="A695" s="265" t="s">
        <v>196</v>
      </c>
      <c r="B695" s="266"/>
      <c r="C695" s="266"/>
      <c r="D695" s="266"/>
      <c r="E695" s="266"/>
      <c r="F695" s="266"/>
      <c r="G695" s="66">
        <f>SUM(G694:G694)</f>
        <v>1</v>
      </c>
    </row>
    <row r="696" spans="1:7" s="67" customFormat="1" ht="39" customHeight="1" x14ac:dyDescent="0.25">
      <c r="A696" s="68" t="str">
        <f>'Orçamento por Casa'!A197</f>
        <v>11.3.11</v>
      </c>
      <c r="B696" s="69"/>
      <c r="C696" s="256" t="str">
        <f>'Orçamento por Casa'!E197</f>
        <v>TORNEIRA CROMADA TUBO MÓVEL, DE MESA, 1/2" OU 3/4", PARA PIA DE COZINHA, PADRÃO ALTO - FORNECIMENTO E INSTALAÇÃO. AF_01/2020</v>
      </c>
      <c r="D696" s="257"/>
      <c r="E696" s="258"/>
      <c r="F696" s="45" t="str">
        <f>'Orçamento por Casa'!F197</f>
        <v>Un</v>
      </c>
      <c r="G696" s="70" t="s">
        <v>21402</v>
      </c>
    </row>
    <row r="697" spans="1:7" s="74" customFormat="1" ht="24" customHeight="1" x14ac:dyDescent="0.2">
      <c r="A697" s="71"/>
      <c r="B697" s="72"/>
      <c r="C697" s="259" t="s">
        <v>21918</v>
      </c>
      <c r="D697" s="260"/>
      <c r="E697" s="261"/>
      <c r="F697" s="73" t="s">
        <v>21923</v>
      </c>
      <c r="G697" s="75">
        <v>1</v>
      </c>
    </row>
    <row r="698" spans="1:7" s="67" customFormat="1" ht="24" customHeight="1" x14ac:dyDescent="0.25">
      <c r="A698" s="265" t="s">
        <v>196</v>
      </c>
      <c r="B698" s="266"/>
      <c r="C698" s="266"/>
      <c r="D698" s="266"/>
      <c r="E698" s="266"/>
      <c r="F698" s="266"/>
      <c r="G698" s="66">
        <f>SUM(G697:G697)</f>
        <v>1</v>
      </c>
    </row>
    <row r="699" spans="1:7" s="67" customFormat="1" ht="24" customHeight="1" x14ac:dyDescent="0.25">
      <c r="A699" s="68" t="str">
        <f>'Orçamento por Casa'!A198</f>
        <v>11.3.12</v>
      </c>
      <c r="B699" s="69"/>
      <c r="C699" s="256" t="str">
        <f>'Orçamento por Casa'!E198</f>
        <v>TANQUE MARMORE/GRANITO SINTÉTICO C/UMA CUBA E 1 BATEDOR</v>
      </c>
      <c r="D699" s="257"/>
      <c r="E699" s="258"/>
      <c r="F699" s="45" t="str">
        <f>'Orçamento por Casa'!F198</f>
        <v>Un</v>
      </c>
      <c r="G699" s="70" t="s">
        <v>21402</v>
      </c>
    </row>
    <row r="700" spans="1:7" s="74" customFormat="1" ht="24" customHeight="1" x14ac:dyDescent="0.2">
      <c r="A700" s="71"/>
      <c r="B700" s="72"/>
      <c r="C700" s="259" t="s">
        <v>21918</v>
      </c>
      <c r="D700" s="260"/>
      <c r="E700" s="261"/>
      <c r="F700" s="73" t="s">
        <v>21923</v>
      </c>
      <c r="G700" s="75">
        <v>1</v>
      </c>
    </row>
    <row r="701" spans="1:7" s="67" customFormat="1" ht="24" customHeight="1" x14ac:dyDescent="0.25">
      <c r="A701" s="265" t="s">
        <v>196</v>
      </c>
      <c r="B701" s="266"/>
      <c r="C701" s="266"/>
      <c r="D701" s="266"/>
      <c r="E701" s="266"/>
      <c r="F701" s="266"/>
      <c r="G701" s="66">
        <f>SUM(G700:G700)</f>
        <v>1</v>
      </c>
    </row>
    <row r="702" spans="1:7" s="67" customFormat="1" ht="24" customHeight="1" x14ac:dyDescent="0.25">
      <c r="A702" s="68" t="str">
        <f>'Orçamento por Casa'!A199</f>
        <v>11.3.13</v>
      </c>
      <c r="B702" s="69"/>
      <c r="C702" s="256" t="str">
        <f>'Orçamento por Casa'!E199</f>
        <v>TORNEIRA DE PAREDE PARA TANQUE COM AREJADOR DIÂMETRO DE 1/2" E 3/4"</v>
      </c>
      <c r="D702" s="257"/>
      <c r="E702" s="258"/>
      <c r="F702" s="45" t="str">
        <f>'Orçamento por Casa'!F199</f>
        <v>Un</v>
      </c>
      <c r="G702" s="70" t="s">
        <v>21402</v>
      </c>
    </row>
    <row r="703" spans="1:7" s="74" customFormat="1" ht="24" customHeight="1" x14ac:dyDescent="0.2">
      <c r="A703" s="71"/>
      <c r="B703" s="72"/>
      <c r="C703" s="259" t="s">
        <v>21918</v>
      </c>
      <c r="D703" s="260"/>
      <c r="E703" s="261"/>
      <c r="F703" s="73" t="s">
        <v>21923</v>
      </c>
      <c r="G703" s="75">
        <v>1</v>
      </c>
    </row>
    <row r="704" spans="1:7" s="67" customFormat="1" ht="24" customHeight="1" x14ac:dyDescent="0.25">
      <c r="A704" s="265" t="s">
        <v>196</v>
      </c>
      <c r="B704" s="266"/>
      <c r="C704" s="266"/>
      <c r="D704" s="266"/>
      <c r="E704" s="266"/>
      <c r="F704" s="266"/>
      <c r="G704" s="66">
        <f>SUM(G703:G703)</f>
        <v>1</v>
      </c>
    </row>
    <row r="705" spans="1:7" s="41" customFormat="1" ht="24" customHeight="1" x14ac:dyDescent="0.2">
      <c r="A705" s="46">
        <f>'Orçamento por Casa'!A200</f>
        <v>12</v>
      </c>
      <c r="B705" s="38"/>
      <c r="C705" s="254" t="str">
        <f>'Orçamento por Casa'!E200</f>
        <v>PINTURA</v>
      </c>
      <c r="D705" s="255"/>
      <c r="E705" s="255"/>
      <c r="F705" s="255"/>
      <c r="G705" s="255"/>
    </row>
    <row r="706" spans="1:7" s="67" customFormat="1" ht="24" customHeight="1" x14ac:dyDescent="0.25">
      <c r="A706" s="68" t="str">
        <f>'Orçamento por Casa'!A201</f>
        <v>12.1</v>
      </c>
      <c r="B706" s="69"/>
      <c r="C706" s="256" t="str">
        <f>'Orçamento por Casa'!E201</f>
        <v>PINTURA LATEX ACRILICA 2 DEMAOS C/SELADOR</v>
      </c>
      <c r="D706" s="257"/>
      <c r="E706" s="258"/>
      <c r="F706" s="45" t="str">
        <f>'Orçamento por Casa'!F201</f>
        <v>m2</v>
      </c>
      <c r="G706" s="70" t="s">
        <v>21358</v>
      </c>
    </row>
    <row r="707" spans="1:7" s="74" customFormat="1" ht="24" customHeight="1" x14ac:dyDescent="0.2">
      <c r="A707" s="71"/>
      <c r="B707" s="72"/>
      <c r="C707" s="259" t="s">
        <v>21791</v>
      </c>
      <c r="D707" s="260"/>
      <c r="E707" s="261"/>
      <c r="F707" s="73" t="s">
        <v>213</v>
      </c>
      <c r="G707" s="75">
        <f>24.392+25.892+34.449+32.574</f>
        <v>117.307</v>
      </c>
    </row>
    <row r="708" spans="1:7" s="74" customFormat="1" ht="24" customHeight="1" x14ac:dyDescent="0.2">
      <c r="A708" s="71"/>
      <c r="B708" s="72"/>
      <c r="C708" s="259" t="s">
        <v>21772</v>
      </c>
      <c r="D708" s="260"/>
      <c r="E708" s="261"/>
      <c r="F708" s="73" t="s">
        <v>213</v>
      </c>
      <c r="G708" s="75">
        <f>4.06+4.06+4.59+4.59</f>
        <v>17.299999999999997</v>
      </c>
    </row>
    <row r="709" spans="1:7" s="67" customFormat="1" ht="24" customHeight="1" x14ac:dyDescent="0.25">
      <c r="A709" s="265" t="s">
        <v>196</v>
      </c>
      <c r="B709" s="266"/>
      <c r="C709" s="266"/>
      <c r="D709" s="266"/>
      <c r="E709" s="266"/>
      <c r="F709" s="266"/>
      <c r="G709" s="66">
        <f>SUM(G707:G708)</f>
        <v>134.607</v>
      </c>
    </row>
    <row r="710" spans="1:7" s="67" customFormat="1" ht="24" customHeight="1" x14ac:dyDescent="0.25">
      <c r="A710" s="68" t="str">
        <f>'Orçamento por Casa'!A202</f>
        <v>12.2</v>
      </c>
      <c r="B710" s="69"/>
      <c r="C710" s="256" t="str">
        <f>'Orçamento por Casa'!E202</f>
        <v>EMASSAMENTO COM MASSA PVA UMA DEMAO</v>
      </c>
      <c r="D710" s="257"/>
      <c r="E710" s="258"/>
      <c r="F710" s="45" t="str">
        <f>'Orçamento por Casa'!F202</f>
        <v>m2</v>
      </c>
      <c r="G710" s="70" t="s">
        <v>21358</v>
      </c>
    </row>
    <row r="711" spans="1:7" s="74" customFormat="1" ht="24" customHeight="1" x14ac:dyDescent="0.2">
      <c r="A711" s="71"/>
      <c r="B711" s="72"/>
      <c r="C711" s="259" t="s">
        <v>21744</v>
      </c>
      <c r="D711" s="260"/>
      <c r="E711" s="261"/>
      <c r="F711" s="73" t="s">
        <v>213</v>
      </c>
      <c r="G711" s="75">
        <f>34.8-3.18</f>
        <v>31.619999999999997</v>
      </c>
    </row>
    <row r="712" spans="1:7" s="74" customFormat="1" ht="24" customHeight="1" x14ac:dyDescent="0.2">
      <c r="A712" s="71"/>
      <c r="B712" s="72"/>
      <c r="C712" s="259" t="s">
        <v>21745</v>
      </c>
      <c r="D712" s="260"/>
      <c r="E712" s="261"/>
      <c r="F712" s="73" t="s">
        <v>213</v>
      </c>
      <c r="G712" s="75">
        <f>34.8-3.18</f>
        <v>31.619999999999997</v>
      </c>
    </row>
    <row r="713" spans="1:7" s="74" customFormat="1" ht="24" customHeight="1" x14ac:dyDescent="0.2">
      <c r="A713" s="71"/>
      <c r="B713" s="72"/>
      <c r="C713" s="259" t="s">
        <v>21765</v>
      </c>
      <c r="D713" s="260"/>
      <c r="E713" s="261"/>
      <c r="F713" s="73" t="s">
        <v>213</v>
      </c>
      <c r="G713" s="75">
        <f>13.05-3.36-1.47-2.75</f>
        <v>5.4700000000000006</v>
      </c>
    </row>
    <row r="714" spans="1:7" s="74" customFormat="1" ht="24" customHeight="1" x14ac:dyDescent="0.2">
      <c r="A714" s="71"/>
      <c r="B714" s="72"/>
      <c r="C714" s="259" t="s">
        <v>21766</v>
      </c>
      <c r="D714" s="260"/>
      <c r="E714" s="261"/>
      <c r="F714" s="73" t="s">
        <v>213</v>
      </c>
      <c r="G714" s="75">
        <f>19.435+12.905+4.65</f>
        <v>36.989999999999995</v>
      </c>
    </row>
    <row r="715" spans="1:7" s="74" customFormat="1" ht="24" customHeight="1" x14ac:dyDescent="0.2">
      <c r="A715" s="71"/>
      <c r="B715" s="72"/>
      <c r="C715" s="259" t="s">
        <v>21790</v>
      </c>
      <c r="D715" s="260"/>
      <c r="E715" s="261"/>
      <c r="F715" s="73" t="s">
        <v>213</v>
      </c>
      <c r="G715" s="75">
        <f>9+9+1.25+2.25+20.655</f>
        <v>42.155000000000001</v>
      </c>
    </row>
    <row r="716" spans="1:7" s="67" customFormat="1" ht="24" customHeight="1" x14ac:dyDescent="0.25">
      <c r="A716" s="265" t="s">
        <v>196</v>
      </c>
      <c r="B716" s="266"/>
      <c r="C716" s="266"/>
      <c r="D716" s="266"/>
      <c r="E716" s="266"/>
      <c r="F716" s="266"/>
      <c r="G716" s="66">
        <f>SUM(G711:G715)</f>
        <v>147.85499999999999</v>
      </c>
    </row>
    <row r="717" spans="1:7" s="67" customFormat="1" ht="24" customHeight="1" x14ac:dyDescent="0.25">
      <c r="A717" s="68" t="str">
        <f>'Orçamento por Casa'!A203</f>
        <v>12.3</v>
      </c>
      <c r="B717" s="69"/>
      <c r="C717" s="256" t="str">
        <f>'Orçamento por Casa'!E203</f>
        <v>PINTURA PVA LATEX 2 DEMAOS SEM SELADOR</v>
      </c>
      <c r="D717" s="257"/>
      <c r="E717" s="258"/>
      <c r="F717" s="45" t="str">
        <f>'Orçamento por Casa'!F203</f>
        <v>m2</v>
      </c>
      <c r="G717" s="70" t="s">
        <v>21358</v>
      </c>
    </row>
    <row r="718" spans="1:7" s="74" customFormat="1" ht="24" customHeight="1" x14ac:dyDescent="0.2">
      <c r="A718" s="71"/>
      <c r="B718" s="72"/>
      <c r="C718" s="259" t="s">
        <v>21744</v>
      </c>
      <c r="D718" s="260"/>
      <c r="E718" s="261"/>
      <c r="F718" s="73" t="s">
        <v>213</v>
      </c>
      <c r="G718" s="75">
        <f>34.8-3.18</f>
        <v>31.619999999999997</v>
      </c>
    </row>
    <row r="719" spans="1:7" s="74" customFormat="1" ht="24" customHeight="1" x14ac:dyDescent="0.2">
      <c r="A719" s="71"/>
      <c r="B719" s="72"/>
      <c r="C719" s="259" t="s">
        <v>21745</v>
      </c>
      <c r="D719" s="260"/>
      <c r="E719" s="261"/>
      <c r="F719" s="73" t="s">
        <v>213</v>
      </c>
      <c r="G719" s="75">
        <f>34.8-3.18</f>
        <v>31.619999999999997</v>
      </c>
    </row>
    <row r="720" spans="1:7" s="74" customFormat="1" ht="24" customHeight="1" x14ac:dyDescent="0.2">
      <c r="A720" s="71"/>
      <c r="B720" s="72"/>
      <c r="C720" s="259" t="s">
        <v>21765</v>
      </c>
      <c r="D720" s="260"/>
      <c r="E720" s="261"/>
      <c r="F720" s="73" t="s">
        <v>213</v>
      </c>
      <c r="G720" s="75">
        <f>13.05-3.36-1.47-2.75</f>
        <v>5.4700000000000006</v>
      </c>
    </row>
    <row r="721" spans="1:7" s="74" customFormat="1" ht="24" customHeight="1" x14ac:dyDescent="0.2">
      <c r="A721" s="71"/>
      <c r="B721" s="72"/>
      <c r="C721" s="259" t="s">
        <v>21766</v>
      </c>
      <c r="D721" s="260"/>
      <c r="E721" s="261"/>
      <c r="F721" s="73" t="s">
        <v>213</v>
      </c>
      <c r="G721" s="75">
        <f>19.435+12.905+4.65</f>
        <v>36.989999999999995</v>
      </c>
    </row>
    <row r="722" spans="1:7" s="74" customFormat="1" ht="24" customHeight="1" x14ac:dyDescent="0.2">
      <c r="A722" s="71"/>
      <c r="B722" s="72"/>
      <c r="C722" s="259" t="s">
        <v>21790</v>
      </c>
      <c r="D722" s="260"/>
      <c r="E722" s="261"/>
      <c r="F722" s="73" t="s">
        <v>213</v>
      </c>
      <c r="G722" s="75">
        <f>9+9+1.25+2.25+20.655</f>
        <v>42.155000000000001</v>
      </c>
    </row>
    <row r="723" spans="1:7" s="67" customFormat="1" ht="24" customHeight="1" x14ac:dyDescent="0.25">
      <c r="A723" s="265" t="s">
        <v>196</v>
      </c>
      <c r="B723" s="266"/>
      <c r="C723" s="266"/>
      <c r="D723" s="266"/>
      <c r="E723" s="266"/>
      <c r="F723" s="266"/>
      <c r="G723" s="66">
        <f>SUM(G718:G722)</f>
        <v>147.85499999999999</v>
      </c>
    </row>
    <row r="724" spans="1:7" s="67" customFormat="1" ht="24" customHeight="1" x14ac:dyDescent="0.25">
      <c r="A724" s="68" t="str">
        <f>'Orçamento por Casa'!A204</f>
        <v>12.4</v>
      </c>
      <c r="B724" s="69"/>
      <c r="C724" s="256" t="str">
        <f>'Orçamento por Casa'!E204</f>
        <v>FUNDO ANTICORROSIVO PARA ESQUADRIAS METÁLICAS</v>
      </c>
      <c r="D724" s="257"/>
      <c r="E724" s="258"/>
      <c r="F724" s="45" t="str">
        <f>'Orçamento por Casa'!F204</f>
        <v>m2</v>
      </c>
      <c r="G724" s="70" t="s">
        <v>21358</v>
      </c>
    </row>
    <row r="725" spans="1:7" s="74" customFormat="1" ht="24" customHeight="1" x14ac:dyDescent="0.2">
      <c r="A725" s="71" t="s">
        <v>21360</v>
      </c>
      <c r="B725" s="72"/>
      <c r="C725" s="259" t="s">
        <v>21779</v>
      </c>
      <c r="D725" s="260"/>
      <c r="E725" s="261"/>
      <c r="F725" s="73" t="s">
        <v>213</v>
      </c>
      <c r="G725" s="75">
        <f>G299</f>
        <v>3.3600000000000003</v>
      </c>
    </row>
    <row r="726" spans="1:7" s="74" customFormat="1" ht="24" customHeight="1" x14ac:dyDescent="0.2">
      <c r="A726" s="71" t="s">
        <v>21361</v>
      </c>
      <c r="B726" s="72"/>
      <c r="C726" s="259" t="s">
        <v>21781</v>
      </c>
      <c r="D726" s="260"/>
      <c r="E726" s="261"/>
      <c r="F726" s="73" t="s">
        <v>21401</v>
      </c>
      <c r="G726" s="75">
        <v>3</v>
      </c>
    </row>
    <row r="727" spans="1:7" s="74" customFormat="1" ht="24" customHeight="1" x14ac:dyDescent="0.2">
      <c r="A727" s="71" t="s">
        <v>21690</v>
      </c>
      <c r="B727" s="72"/>
      <c r="C727" s="259" t="s">
        <v>21783</v>
      </c>
      <c r="D727" s="260"/>
      <c r="E727" s="261"/>
      <c r="F727" s="73" t="s">
        <v>213</v>
      </c>
      <c r="G727" s="75">
        <f>G305+G314+G308+G312</f>
        <v>9.39</v>
      </c>
    </row>
    <row r="728" spans="1:7" s="74" customFormat="1" ht="24" customHeight="1" x14ac:dyDescent="0.2">
      <c r="A728" s="71" t="s">
        <v>21780</v>
      </c>
      <c r="B728" s="72"/>
      <c r="C728" s="259" t="s">
        <v>21782</v>
      </c>
      <c r="D728" s="260"/>
      <c r="E728" s="261"/>
      <c r="F728" s="73" t="s">
        <v>21401</v>
      </c>
      <c r="G728" s="75">
        <v>2</v>
      </c>
    </row>
    <row r="729" spans="1:7" s="67" customFormat="1" ht="24" customHeight="1" x14ac:dyDescent="0.25">
      <c r="A729" s="265" t="s">
        <v>21784</v>
      </c>
      <c r="B729" s="266"/>
      <c r="C729" s="266"/>
      <c r="D729" s="266"/>
      <c r="E729" s="266"/>
      <c r="F729" s="266"/>
      <c r="G729" s="66">
        <f>(G725*G726)+(G727*G728)</f>
        <v>28.860000000000003</v>
      </c>
    </row>
    <row r="730" spans="1:7" s="67" customFormat="1" ht="24" customHeight="1" x14ac:dyDescent="0.25">
      <c r="A730" s="68" t="str">
        <f>'Orçamento por Casa'!A205</f>
        <v>12.5</v>
      </c>
      <c r="B730" s="69"/>
      <c r="C730" s="256" t="str">
        <f>'Orçamento por Casa'!E205</f>
        <v>PINTURA VERNIZ EM MADEIRA 2 DEMAOS</v>
      </c>
      <c r="D730" s="257"/>
      <c r="E730" s="258"/>
      <c r="F730" s="45" t="str">
        <f>'Orçamento por Casa'!F205</f>
        <v>m2</v>
      </c>
      <c r="G730" s="70" t="s">
        <v>21358</v>
      </c>
    </row>
    <row r="731" spans="1:7" s="74" customFormat="1" ht="24" customHeight="1" x14ac:dyDescent="0.2">
      <c r="A731" s="71" t="s">
        <v>21360</v>
      </c>
      <c r="B731" s="72"/>
      <c r="C731" s="259" t="s">
        <v>21779</v>
      </c>
      <c r="D731" s="260"/>
      <c r="E731" s="261"/>
      <c r="F731" s="73" t="s">
        <v>213</v>
      </c>
      <c r="G731" s="75">
        <v>4.83</v>
      </c>
    </row>
    <row r="732" spans="1:7" s="74" customFormat="1" ht="24" customHeight="1" x14ac:dyDescent="0.2">
      <c r="A732" s="71" t="s">
        <v>21361</v>
      </c>
      <c r="B732" s="72"/>
      <c r="C732" s="259" t="s">
        <v>21781</v>
      </c>
      <c r="D732" s="260"/>
      <c r="E732" s="261"/>
      <c r="F732" s="73" t="s">
        <v>21401</v>
      </c>
      <c r="G732" s="75">
        <v>3</v>
      </c>
    </row>
    <row r="733" spans="1:7" s="67" customFormat="1" ht="24" customHeight="1" x14ac:dyDescent="0.25">
      <c r="A733" s="265" t="s">
        <v>21362</v>
      </c>
      <c r="B733" s="266"/>
      <c r="C733" s="266"/>
      <c r="D733" s="266"/>
      <c r="E733" s="266"/>
      <c r="F733" s="266"/>
      <c r="G733" s="66">
        <f>G731*G732</f>
        <v>14.49</v>
      </c>
    </row>
    <row r="734" spans="1:7" s="67" customFormat="1" ht="24" customHeight="1" x14ac:dyDescent="0.25">
      <c r="A734" s="68" t="str">
        <f>'Orçamento por Casa'!A206</f>
        <v>12.6</v>
      </c>
      <c r="B734" s="69"/>
      <c r="C734" s="256" t="str">
        <f>'Orçamento por Casa'!E206</f>
        <v>PINTURA ESMALTE 2 DEMÃOS PARA ESQUADRIAS DE FERRO (SEM FUNDO ANTICORROSIVO)</v>
      </c>
      <c r="D734" s="257"/>
      <c r="E734" s="258"/>
      <c r="F734" s="45" t="str">
        <f>'Orçamento por Casa'!F206</f>
        <v>m2</v>
      </c>
      <c r="G734" s="70" t="s">
        <v>21358</v>
      </c>
    </row>
    <row r="735" spans="1:7" s="74" customFormat="1" ht="24" customHeight="1" x14ac:dyDescent="0.2">
      <c r="A735" s="71"/>
      <c r="B735" s="72"/>
      <c r="C735" s="259" t="s">
        <v>21786</v>
      </c>
      <c r="D735" s="260"/>
      <c r="E735" s="261"/>
      <c r="F735" s="73" t="s">
        <v>213</v>
      </c>
      <c r="G735" s="75">
        <f>G729</f>
        <v>28.860000000000003</v>
      </c>
    </row>
    <row r="736" spans="1:7" s="67" customFormat="1" ht="24" customHeight="1" x14ac:dyDescent="0.25">
      <c r="A736" s="265" t="s">
        <v>196</v>
      </c>
      <c r="B736" s="266"/>
      <c r="C736" s="266"/>
      <c r="D736" s="266"/>
      <c r="E736" s="266"/>
      <c r="F736" s="266"/>
      <c r="G736" s="66">
        <f>SUM(G735:G735)</f>
        <v>28.860000000000003</v>
      </c>
    </row>
    <row r="737" spans="1:7" s="67" customFormat="1" ht="24" customHeight="1" x14ac:dyDescent="0.25">
      <c r="A737" s="68" t="str">
        <f>'Orçamento por Casa'!A207</f>
        <v>12.7</v>
      </c>
      <c r="B737" s="69"/>
      <c r="C737" s="256" t="str">
        <f>'Orçamento por Casa'!E207</f>
        <v>FUNDO ADERENTE PARA SUPERFÍCIES GALVANIZADAS - 1 DEMAO</v>
      </c>
      <c r="D737" s="257"/>
      <c r="E737" s="258"/>
      <c r="F737" s="45" t="str">
        <f>'Orçamento por Casa'!F207</f>
        <v>m2</v>
      </c>
      <c r="G737" s="70" t="s">
        <v>21358</v>
      </c>
    </row>
    <row r="738" spans="1:7" s="74" customFormat="1" ht="24" customHeight="1" x14ac:dyDescent="0.2">
      <c r="A738" s="71"/>
      <c r="B738" s="72"/>
      <c r="C738" s="259" t="s">
        <v>21786</v>
      </c>
      <c r="D738" s="260"/>
      <c r="E738" s="261"/>
      <c r="F738" s="73" t="s">
        <v>213</v>
      </c>
      <c r="G738" s="75">
        <f>G729</f>
        <v>28.860000000000003</v>
      </c>
    </row>
    <row r="739" spans="1:7" s="67" customFormat="1" ht="24" customHeight="1" x14ac:dyDescent="0.25">
      <c r="A739" s="265" t="s">
        <v>196</v>
      </c>
      <c r="B739" s="266"/>
      <c r="C739" s="266"/>
      <c r="D739" s="266"/>
      <c r="E739" s="266"/>
      <c r="F739" s="266"/>
      <c r="G739" s="66">
        <f>SUM(G738:G738)</f>
        <v>28.860000000000003</v>
      </c>
    </row>
    <row r="740" spans="1:7" s="67" customFormat="1" ht="24" customHeight="1" x14ac:dyDescent="0.25">
      <c r="A740" s="68" t="str">
        <f>'Orçamento por Casa'!A208</f>
        <v>12.8</v>
      </c>
      <c r="B740" s="69"/>
      <c r="C740" s="256" t="str">
        <f>'Orçamento por Casa'!E208</f>
        <v>PINTURA TEXTURIZADA C/SELADOR ACRILICO</v>
      </c>
      <c r="D740" s="257"/>
      <c r="E740" s="258"/>
      <c r="F740" s="45" t="str">
        <f>'Orçamento por Casa'!F208</f>
        <v>m2</v>
      </c>
      <c r="G740" s="70" t="s">
        <v>21358</v>
      </c>
    </row>
    <row r="741" spans="1:7" s="74" customFormat="1" ht="24" customHeight="1" x14ac:dyDescent="0.2">
      <c r="A741" s="71"/>
      <c r="B741" s="72"/>
      <c r="C741" s="259" t="s">
        <v>21792</v>
      </c>
      <c r="D741" s="260"/>
      <c r="E741" s="261"/>
      <c r="F741" s="73" t="s">
        <v>213</v>
      </c>
      <c r="G741" s="75">
        <f>8.54+8.54+11.13+11.13</f>
        <v>39.340000000000003</v>
      </c>
    </row>
    <row r="742" spans="1:7" s="67" customFormat="1" ht="24" customHeight="1" x14ac:dyDescent="0.25">
      <c r="A742" s="265" t="s">
        <v>196</v>
      </c>
      <c r="B742" s="266"/>
      <c r="C742" s="266"/>
      <c r="D742" s="266"/>
      <c r="E742" s="266"/>
      <c r="F742" s="266"/>
      <c r="G742" s="66">
        <f>SUM(G741:G741)</f>
        <v>39.340000000000003</v>
      </c>
    </row>
    <row r="743" spans="1:7" s="41" customFormat="1" ht="24" customHeight="1" x14ac:dyDescent="0.2">
      <c r="A743" s="46">
        <f>'Orçamento por Casa'!A209</f>
        <v>13</v>
      </c>
      <c r="B743" s="38"/>
      <c r="C743" s="254" t="str">
        <f>'Orçamento por Casa'!E209</f>
        <v>DIVERSOS E LIMPEZA</v>
      </c>
      <c r="D743" s="255"/>
      <c r="E743" s="255"/>
      <c r="F743" s="255"/>
      <c r="G743" s="255"/>
    </row>
    <row r="744" spans="1:7" s="67" customFormat="1" ht="24" customHeight="1" x14ac:dyDescent="0.25">
      <c r="A744" s="68" t="str">
        <f>'Orçamento por Casa'!A210</f>
        <v>13.1</v>
      </c>
      <c r="B744" s="69"/>
      <c r="C744" s="256" t="str">
        <f>'Orçamento por Casa'!E210</f>
        <v>LIMPEZA FINAL DE OBRA - (OBRAS CIVIS)</v>
      </c>
      <c r="D744" s="257"/>
      <c r="E744" s="258"/>
      <c r="F744" s="45" t="str">
        <f>'Orçamento por Casa'!F210</f>
        <v>m2</v>
      </c>
      <c r="G744" s="70" t="s">
        <v>21358</v>
      </c>
    </row>
    <row r="745" spans="1:7" s="74" customFormat="1" ht="24" customHeight="1" x14ac:dyDescent="0.2">
      <c r="A745" s="71"/>
      <c r="B745" s="72"/>
      <c r="C745" s="259" t="s">
        <v>21776</v>
      </c>
      <c r="D745" s="260"/>
      <c r="E745" s="261"/>
      <c r="F745" s="73" t="s">
        <v>213</v>
      </c>
      <c r="G745" s="75">
        <f>G85</f>
        <v>52.994999999999997</v>
      </c>
    </row>
    <row r="746" spans="1:7" s="67" customFormat="1" ht="24" customHeight="1" x14ac:dyDescent="0.25">
      <c r="A746" s="265" t="s">
        <v>196</v>
      </c>
      <c r="B746" s="266"/>
      <c r="C746" s="266"/>
      <c r="D746" s="266"/>
      <c r="E746" s="266"/>
      <c r="F746" s="266"/>
      <c r="G746" s="66">
        <f>SUM(G745:G745)</f>
        <v>52.994999999999997</v>
      </c>
    </row>
    <row r="747" spans="1:7" s="67" customFormat="1" ht="24" customHeight="1" x14ac:dyDescent="0.25">
      <c r="A747" s="68" t="str">
        <f>'Orçamento por Casa'!A211</f>
        <v>13.2</v>
      </c>
      <c r="B747" s="69"/>
      <c r="C747" s="256" t="str">
        <f>'Orçamento por Casa'!E211</f>
        <v>ESPELHO CRISTAL E = 4 MM</v>
      </c>
      <c r="D747" s="257"/>
      <c r="E747" s="258"/>
      <c r="F747" s="45" t="str">
        <f>'Orçamento por Casa'!F211</f>
        <v>m2</v>
      </c>
      <c r="G747" s="70" t="s">
        <v>21358</v>
      </c>
    </row>
    <row r="748" spans="1:7" s="74" customFormat="1" ht="24" customHeight="1" x14ac:dyDescent="0.2">
      <c r="A748" s="71"/>
      <c r="B748" s="72"/>
      <c r="C748" s="259" t="s">
        <v>21777</v>
      </c>
      <c r="D748" s="260"/>
      <c r="E748" s="261"/>
      <c r="F748" s="73" t="s">
        <v>213</v>
      </c>
      <c r="G748" s="75">
        <f>0.6*0.8</f>
        <v>0.48</v>
      </c>
    </row>
    <row r="749" spans="1:7" s="67" customFormat="1" ht="24" customHeight="1" x14ac:dyDescent="0.25">
      <c r="A749" s="265" t="s">
        <v>196</v>
      </c>
      <c r="B749" s="266"/>
      <c r="C749" s="266"/>
      <c r="D749" s="266"/>
      <c r="E749" s="266"/>
      <c r="F749" s="266"/>
      <c r="G749" s="66">
        <f>SUM(G748:G748)</f>
        <v>0.48</v>
      </c>
    </row>
    <row r="750" spans="1:7" s="67" customFormat="1" ht="24" customHeight="1" x14ac:dyDescent="0.25">
      <c r="A750" s="68" t="str">
        <f>'Orçamento por Casa'!A212</f>
        <v>13.3</v>
      </c>
      <c r="B750" s="69"/>
      <c r="C750" s="256" t="str">
        <f>'Orçamento por Casa'!E212</f>
        <v>PLACA NUMERACAO RESIDENCIAL EM CHAPA GALVANIZADA ESMALTADA 12 X 18 CM</v>
      </c>
      <c r="D750" s="257"/>
      <c r="E750" s="258"/>
      <c r="F750" s="45" t="str">
        <f>'Orçamento por Casa'!F212</f>
        <v>Un</v>
      </c>
      <c r="G750" s="70" t="s">
        <v>21402</v>
      </c>
    </row>
    <row r="751" spans="1:7" s="74" customFormat="1" ht="24" customHeight="1" x14ac:dyDescent="0.2">
      <c r="A751" s="71"/>
      <c r="B751" s="72"/>
      <c r="C751" s="259" t="s">
        <v>21778</v>
      </c>
      <c r="D751" s="260"/>
      <c r="E751" s="261"/>
      <c r="F751" s="73" t="s">
        <v>21401</v>
      </c>
      <c r="G751" s="75">
        <v>1</v>
      </c>
    </row>
    <row r="752" spans="1:7" s="67" customFormat="1" ht="24" customHeight="1" x14ac:dyDescent="0.25">
      <c r="A752" s="265" t="s">
        <v>196</v>
      </c>
      <c r="B752" s="266"/>
      <c r="C752" s="266"/>
      <c r="D752" s="266"/>
      <c r="E752" s="266"/>
      <c r="F752" s="266"/>
      <c r="G752" s="66">
        <f>SUM(G751:G751)</f>
        <v>1</v>
      </c>
    </row>
    <row r="753" spans="1:7" x14ac:dyDescent="0.2">
      <c r="A753" s="207"/>
      <c r="B753" s="207"/>
      <c r="C753" s="207"/>
      <c r="D753" s="207"/>
      <c r="E753" s="51"/>
      <c r="F753" s="208"/>
      <c r="G753" s="209"/>
    </row>
    <row r="754" spans="1:7" s="111" customFormat="1" x14ac:dyDescent="0.2">
      <c r="A754" s="107"/>
      <c r="B754" s="107"/>
      <c r="C754" s="107"/>
      <c r="D754" s="107"/>
      <c r="E754" s="51"/>
      <c r="F754" s="109"/>
      <c r="G754" s="110"/>
    </row>
    <row r="755" spans="1:7" s="111" customFormat="1" x14ac:dyDescent="0.2">
      <c r="A755" s="107"/>
      <c r="B755" s="107"/>
      <c r="C755" s="107"/>
      <c r="D755" s="107"/>
      <c r="E755" s="51"/>
      <c r="F755" s="109"/>
      <c r="G755" s="110"/>
    </row>
    <row r="756" spans="1:7" s="111" customFormat="1" x14ac:dyDescent="0.2">
      <c r="A756" s="107"/>
      <c r="B756" s="107"/>
      <c r="C756" s="107"/>
      <c r="D756" s="107"/>
      <c r="E756" s="51"/>
      <c r="F756" s="109"/>
      <c r="G756" s="110"/>
    </row>
    <row r="757" spans="1:7" s="111" customFormat="1" x14ac:dyDescent="0.2">
      <c r="A757" s="107"/>
      <c r="B757" s="107"/>
      <c r="C757" s="107"/>
      <c r="D757" s="107"/>
      <c r="E757" s="51"/>
      <c r="F757" s="109"/>
      <c r="G757" s="110"/>
    </row>
    <row r="758" spans="1:7" s="111" customFormat="1" x14ac:dyDescent="0.2">
      <c r="A758" s="107"/>
      <c r="B758" s="107"/>
      <c r="C758" s="107"/>
      <c r="D758" s="107"/>
      <c r="E758" s="51"/>
      <c r="F758" s="109"/>
      <c r="G758" s="110"/>
    </row>
    <row r="759" spans="1:7" x14ac:dyDescent="0.2">
      <c r="A759" s="252" t="s">
        <v>22003</v>
      </c>
      <c r="B759" s="252"/>
      <c r="C759" s="252"/>
      <c r="D759" s="252"/>
      <c r="E759" s="252"/>
      <c r="F759" s="252"/>
      <c r="G759" s="252"/>
    </row>
    <row r="760" spans="1:7" s="111" customFormat="1" x14ac:dyDescent="0.2">
      <c r="A760" s="252" t="s">
        <v>22005</v>
      </c>
      <c r="B760" s="252"/>
      <c r="C760" s="252"/>
      <c r="D760" s="252"/>
      <c r="E760" s="252"/>
      <c r="F760" s="252"/>
      <c r="G760" s="252"/>
    </row>
    <row r="761" spans="1:7" s="113" customFormat="1" x14ac:dyDescent="0.2">
      <c r="A761" s="253" t="s">
        <v>21687</v>
      </c>
      <c r="B761" s="253"/>
      <c r="C761" s="253"/>
      <c r="D761" s="253"/>
      <c r="E761" s="253"/>
      <c r="F761" s="253"/>
      <c r="G761" s="253"/>
    </row>
    <row r="762" spans="1:7" s="113" customFormat="1" x14ac:dyDescent="0.2">
      <c r="A762" s="253" t="s">
        <v>21686</v>
      </c>
      <c r="B762" s="253"/>
      <c r="C762" s="253"/>
      <c r="D762" s="253"/>
      <c r="E762" s="253"/>
      <c r="F762" s="253"/>
      <c r="G762" s="253"/>
    </row>
    <row r="763" spans="1:7" ht="10.5" customHeight="1" x14ac:dyDescent="0.2">
      <c r="A763" s="203" t="s">
        <v>22006</v>
      </c>
      <c r="B763" s="269"/>
      <c r="C763" s="270"/>
      <c r="D763" s="270"/>
      <c r="E763" s="270"/>
      <c r="F763" s="270"/>
      <c r="G763" s="270"/>
    </row>
  </sheetData>
  <mergeCells count="756">
    <mergeCell ref="C558:E558"/>
    <mergeCell ref="C559:E559"/>
    <mergeCell ref="A560:F560"/>
    <mergeCell ref="C561:E561"/>
    <mergeCell ref="C562:E562"/>
    <mergeCell ref="A563:F563"/>
    <mergeCell ref="C153:E153"/>
    <mergeCell ref="C161:E161"/>
    <mergeCell ref="C162:E162"/>
    <mergeCell ref="C163:E163"/>
    <mergeCell ref="C164:E164"/>
    <mergeCell ref="C167:E167"/>
    <mergeCell ref="C168:E168"/>
    <mergeCell ref="C158:E158"/>
    <mergeCell ref="C155:E155"/>
    <mergeCell ref="C156:E156"/>
    <mergeCell ref="C157:E157"/>
    <mergeCell ref="A159:F159"/>
    <mergeCell ref="C160:E160"/>
    <mergeCell ref="A165:F165"/>
    <mergeCell ref="C166:E166"/>
    <mergeCell ref="C549:E549"/>
    <mergeCell ref="C550:E550"/>
    <mergeCell ref="A551:F551"/>
    <mergeCell ref="C552:E552"/>
    <mergeCell ref="C553:E553"/>
    <mergeCell ref="A554:F554"/>
    <mergeCell ref="C555:E555"/>
    <mergeCell ref="C556:E556"/>
    <mergeCell ref="A557:F557"/>
    <mergeCell ref="A542:F542"/>
    <mergeCell ref="C543:E543"/>
    <mergeCell ref="C544:E544"/>
    <mergeCell ref="A545:F545"/>
    <mergeCell ref="C546:E546"/>
    <mergeCell ref="C547:E547"/>
    <mergeCell ref="A548:F548"/>
    <mergeCell ref="A533:F533"/>
    <mergeCell ref="C519:E519"/>
    <mergeCell ref="C520:E520"/>
    <mergeCell ref="A521:F521"/>
    <mergeCell ref="C522:E522"/>
    <mergeCell ref="C523:E523"/>
    <mergeCell ref="A524:F524"/>
    <mergeCell ref="C509:E509"/>
    <mergeCell ref="C510:E510"/>
    <mergeCell ref="A511:F511"/>
    <mergeCell ref="C512:E512"/>
    <mergeCell ref="C513:E513"/>
    <mergeCell ref="A515:F515"/>
    <mergeCell ref="C516:E516"/>
    <mergeCell ref="C517:E517"/>
    <mergeCell ref="A518:F518"/>
    <mergeCell ref="C525:E525"/>
    <mergeCell ref="C526:E526"/>
    <mergeCell ref="A527:F527"/>
    <mergeCell ref="C528:E528"/>
    <mergeCell ref="C529:E529"/>
    <mergeCell ref="A530:F530"/>
    <mergeCell ref="C531:E531"/>
    <mergeCell ref="C534:E534"/>
    <mergeCell ref="C535:E535"/>
    <mergeCell ref="A536:F536"/>
    <mergeCell ref="C537:E537"/>
    <mergeCell ref="C538:E538"/>
    <mergeCell ref="A539:F539"/>
    <mergeCell ref="C540:E540"/>
    <mergeCell ref="C541:E541"/>
    <mergeCell ref="C690:E690"/>
    <mergeCell ref="C681:E681"/>
    <mergeCell ref="C682:E682"/>
    <mergeCell ref="A683:F683"/>
    <mergeCell ref="C684:E684"/>
    <mergeCell ref="C685:E685"/>
    <mergeCell ref="A686:F686"/>
    <mergeCell ref="C687:E687"/>
    <mergeCell ref="C688:E688"/>
    <mergeCell ref="A689:F689"/>
    <mergeCell ref="C616:E616"/>
    <mergeCell ref="C617:E617"/>
    <mergeCell ref="A618:F618"/>
    <mergeCell ref="C619:E619"/>
    <mergeCell ref="C620:E620"/>
    <mergeCell ref="A621:F621"/>
    <mergeCell ref="C691:E691"/>
    <mergeCell ref="A692:F692"/>
    <mergeCell ref="C702:E702"/>
    <mergeCell ref="C703:E703"/>
    <mergeCell ref="A704:F704"/>
    <mergeCell ref="C693:E693"/>
    <mergeCell ref="C694:E694"/>
    <mergeCell ref="A695:F695"/>
    <mergeCell ref="C696:E696"/>
    <mergeCell ref="C697:E697"/>
    <mergeCell ref="A698:F698"/>
    <mergeCell ref="C699:E699"/>
    <mergeCell ref="C700:E700"/>
    <mergeCell ref="A701:F701"/>
    <mergeCell ref="C595:E595"/>
    <mergeCell ref="C596:E596"/>
    <mergeCell ref="A597:F597"/>
    <mergeCell ref="C586:E586"/>
    <mergeCell ref="C570:E570"/>
    <mergeCell ref="C571:E571"/>
    <mergeCell ref="C576:E576"/>
    <mergeCell ref="C580:E580"/>
    <mergeCell ref="C581:E581"/>
    <mergeCell ref="A583:F583"/>
    <mergeCell ref="C577:E577"/>
    <mergeCell ref="C582:E582"/>
    <mergeCell ref="C614:E614"/>
    <mergeCell ref="A615:F615"/>
    <mergeCell ref="C598:E598"/>
    <mergeCell ref="C599:E599"/>
    <mergeCell ref="A600:F600"/>
    <mergeCell ref="C601:E601"/>
    <mergeCell ref="C602:E602"/>
    <mergeCell ref="A603:F603"/>
    <mergeCell ref="C604:E604"/>
    <mergeCell ref="C605:E605"/>
    <mergeCell ref="A606:F606"/>
    <mergeCell ref="C607:E607"/>
    <mergeCell ref="C608:E608"/>
    <mergeCell ref="A609:F609"/>
    <mergeCell ref="C610:E610"/>
    <mergeCell ref="C611:E611"/>
    <mergeCell ref="A612:F612"/>
    <mergeCell ref="C613:E613"/>
    <mergeCell ref="C568:E568"/>
    <mergeCell ref="C569:E569"/>
    <mergeCell ref="A573:F573"/>
    <mergeCell ref="C574:E574"/>
    <mergeCell ref="C575:E575"/>
    <mergeCell ref="A578:F578"/>
    <mergeCell ref="C592:E592"/>
    <mergeCell ref="C593:E593"/>
    <mergeCell ref="A594:F594"/>
    <mergeCell ref="C584:E584"/>
    <mergeCell ref="C585:E585"/>
    <mergeCell ref="A588:F588"/>
    <mergeCell ref="C589:E589"/>
    <mergeCell ref="C590:E590"/>
    <mergeCell ref="A591:F591"/>
    <mergeCell ref="C579:E579"/>
    <mergeCell ref="C587:E587"/>
    <mergeCell ref="C572:E572"/>
    <mergeCell ref="C532:E532"/>
    <mergeCell ref="C475:E475"/>
    <mergeCell ref="C476:E476"/>
    <mergeCell ref="A477:F477"/>
    <mergeCell ref="C490:E490"/>
    <mergeCell ref="C491:E491"/>
    <mergeCell ref="A492:F492"/>
    <mergeCell ref="C506:E506"/>
    <mergeCell ref="C507:E507"/>
    <mergeCell ref="A508:F508"/>
    <mergeCell ref="C481:E481"/>
    <mergeCell ref="C482:E482"/>
    <mergeCell ref="A483:F483"/>
    <mergeCell ref="C484:E484"/>
    <mergeCell ref="C485:E485"/>
    <mergeCell ref="A486:F486"/>
    <mergeCell ref="C501:E501"/>
    <mergeCell ref="C514:E514"/>
    <mergeCell ref="A474:F474"/>
    <mergeCell ref="C471:G471"/>
    <mergeCell ref="C564:G564"/>
    <mergeCell ref="C565:E565"/>
    <mergeCell ref="C566:E566"/>
    <mergeCell ref="A567:F567"/>
    <mergeCell ref="C487:E487"/>
    <mergeCell ref="C488:E488"/>
    <mergeCell ref="A489:F489"/>
    <mergeCell ref="C496:E496"/>
    <mergeCell ref="C497:E497"/>
    <mergeCell ref="A498:F498"/>
    <mergeCell ref="C478:E478"/>
    <mergeCell ref="C479:E479"/>
    <mergeCell ref="A480:F480"/>
    <mergeCell ref="C493:E493"/>
    <mergeCell ref="C494:E494"/>
    <mergeCell ref="A495:F495"/>
    <mergeCell ref="C499:E499"/>
    <mergeCell ref="C500:E500"/>
    <mergeCell ref="A502:F502"/>
    <mergeCell ref="C503:E503"/>
    <mergeCell ref="C504:E504"/>
    <mergeCell ref="A505:F505"/>
    <mergeCell ref="C464:E464"/>
    <mergeCell ref="C465:E465"/>
    <mergeCell ref="A466:F466"/>
    <mergeCell ref="C467:E467"/>
    <mergeCell ref="C468:E468"/>
    <mergeCell ref="A469:F469"/>
    <mergeCell ref="C470:G470"/>
    <mergeCell ref="C472:E472"/>
    <mergeCell ref="C473:E473"/>
    <mergeCell ref="C455:E455"/>
    <mergeCell ref="C456:E456"/>
    <mergeCell ref="A457:F457"/>
    <mergeCell ref="C458:E458"/>
    <mergeCell ref="C459:E459"/>
    <mergeCell ref="A460:F460"/>
    <mergeCell ref="C461:E461"/>
    <mergeCell ref="C462:E462"/>
    <mergeCell ref="A463:F463"/>
    <mergeCell ref="C446:E446"/>
    <mergeCell ref="C447:E447"/>
    <mergeCell ref="A448:F448"/>
    <mergeCell ref="C449:E449"/>
    <mergeCell ref="C450:E450"/>
    <mergeCell ref="A451:F451"/>
    <mergeCell ref="C452:E452"/>
    <mergeCell ref="C453:E453"/>
    <mergeCell ref="A454:F454"/>
    <mergeCell ref="C425:E425"/>
    <mergeCell ref="C426:E426"/>
    <mergeCell ref="A427:F427"/>
    <mergeCell ref="C428:E428"/>
    <mergeCell ref="C429:E429"/>
    <mergeCell ref="A430:F430"/>
    <mergeCell ref="C431:E431"/>
    <mergeCell ref="C432:E432"/>
    <mergeCell ref="A433:F433"/>
    <mergeCell ref="C443:E443"/>
    <mergeCell ref="C444:E444"/>
    <mergeCell ref="A445:F445"/>
    <mergeCell ref="C413:E413"/>
    <mergeCell ref="C414:E414"/>
    <mergeCell ref="A415:F415"/>
    <mergeCell ref="C416:E416"/>
    <mergeCell ref="C417:E417"/>
    <mergeCell ref="A418:F418"/>
    <mergeCell ref="C419:E419"/>
    <mergeCell ref="C420:E420"/>
    <mergeCell ref="A421:F421"/>
    <mergeCell ref="C440:E440"/>
    <mergeCell ref="C441:E441"/>
    <mergeCell ref="A442:F442"/>
    <mergeCell ref="C422:E422"/>
    <mergeCell ref="C423:E423"/>
    <mergeCell ref="A424:F424"/>
    <mergeCell ref="C434:E434"/>
    <mergeCell ref="C435:E435"/>
    <mergeCell ref="A436:F436"/>
    <mergeCell ref="C437:E437"/>
    <mergeCell ref="C438:E438"/>
    <mergeCell ref="A439:F439"/>
    <mergeCell ref="A387:F387"/>
    <mergeCell ref="C388:E388"/>
    <mergeCell ref="C392:E392"/>
    <mergeCell ref="A394:F394"/>
    <mergeCell ref="C395:E395"/>
    <mergeCell ref="C396:E396"/>
    <mergeCell ref="A397:F397"/>
    <mergeCell ref="C398:E398"/>
    <mergeCell ref="C399:E399"/>
    <mergeCell ref="C391:E391"/>
    <mergeCell ref="C390:E390"/>
    <mergeCell ref="C393:E393"/>
    <mergeCell ref="C410:E410"/>
    <mergeCell ref="C411:E411"/>
    <mergeCell ref="A412:F412"/>
    <mergeCell ref="C405:E405"/>
    <mergeCell ref="A406:F406"/>
    <mergeCell ref="C407:E407"/>
    <mergeCell ref="C408:E408"/>
    <mergeCell ref="A409:F409"/>
    <mergeCell ref="C404:E404"/>
    <mergeCell ref="C348:E348"/>
    <mergeCell ref="C349:E349"/>
    <mergeCell ref="A350:F350"/>
    <mergeCell ref="C354:E354"/>
    <mergeCell ref="C355:E355"/>
    <mergeCell ref="A356:F356"/>
    <mergeCell ref="C357:E357"/>
    <mergeCell ref="C358:E358"/>
    <mergeCell ref="A359:F359"/>
    <mergeCell ref="C352:E352"/>
    <mergeCell ref="A353:F353"/>
    <mergeCell ref="C360:E360"/>
    <mergeCell ref="C361:E361"/>
    <mergeCell ref="A362:F362"/>
    <mergeCell ref="C363:E363"/>
    <mergeCell ref="C364:E364"/>
    <mergeCell ref="A365:F365"/>
    <mergeCell ref="C377:E377"/>
    <mergeCell ref="A382:F382"/>
    <mergeCell ref="C383:E383"/>
    <mergeCell ref="C366:E366"/>
    <mergeCell ref="C367:E367"/>
    <mergeCell ref="A370:F370"/>
    <mergeCell ref="C371:E371"/>
    <mergeCell ref="C375:E375"/>
    <mergeCell ref="A376:F376"/>
    <mergeCell ref="C369:E369"/>
    <mergeCell ref="C374:E374"/>
    <mergeCell ref="C372:E372"/>
    <mergeCell ref="C373:E373"/>
    <mergeCell ref="C378:E378"/>
    <mergeCell ref="C379:E379"/>
    <mergeCell ref="C380:E380"/>
    <mergeCell ref="C381:E381"/>
    <mergeCell ref="C368:E368"/>
    <mergeCell ref="C711:E711"/>
    <mergeCell ref="C712:E712"/>
    <mergeCell ref="C707:E707"/>
    <mergeCell ref="C708:E708"/>
    <mergeCell ref="A627:F627"/>
    <mergeCell ref="C628:E628"/>
    <mergeCell ref="C629:E629"/>
    <mergeCell ref="A630:F630"/>
    <mergeCell ref="C631:E631"/>
    <mergeCell ref="C632:E632"/>
    <mergeCell ref="A633:F633"/>
    <mergeCell ref="C634:E634"/>
    <mergeCell ref="C635:E635"/>
    <mergeCell ref="A636:F636"/>
    <mergeCell ref="C637:E637"/>
    <mergeCell ref="C638:E638"/>
    <mergeCell ref="A639:F639"/>
    <mergeCell ref="C640:E640"/>
    <mergeCell ref="C641:E641"/>
    <mergeCell ref="C654:E654"/>
    <mergeCell ref="A655:F655"/>
    <mergeCell ref="C656:E656"/>
    <mergeCell ref="C657:E657"/>
    <mergeCell ref="A658:F658"/>
    <mergeCell ref="C384:E384"/>
    <mergeCell ref="C385:E385"/>
    <mergeCell ref="C386:E386"/>
    <mergeCell ref="C389:E389"/>
    <mergeCell ref="C713:E713"/>
    <mergeCell ref="C714:E714"/>
    <mergeCell ref="C720:E720"/>
    <mergeCell ref="C338:G338"/>
    <mergeCell ref="C339:E339"/>
    <mergeCell ref="C340:E340"/>
    <mergeCell ref="A341:F341"/>
    <mergeCell ref="C705:G705"/>
    <mergeCell ref="C342:E342"/>
    <mergeCell ref="C343:E343"/>
    <mergeCell ref="A344:F344"/>
    <mergeCell ref="C345:E345"/>
    <mergeCell ref="C346:E346"/>
    <mergeCell ref="A347:F347"/>
    <mergeCell ref="C351:E351"/>
    <mergeCell ref="C622:E622"/>
    <mergeCell ref="C623:E623"/>
    <mergeCell ref="A624:F624"/>
    <mergeCell ref="C625:E625"/>
    <mergeCell ref="C626:E626"/>
    <mergeCell ref="A400:F400"/>
    <mergeCell ref="C401:E401"/>
    <mergeCell ref="C402:E402"/>
    <mergeCell ref="A403:F403"/>
    <mergeCell ref="C735:E735"/>
    <mergeCell ref="C725:E725"/>
    <mergeCell ref="C726:E726"/>
    <mergeCell ref="C732:E732"/>
    <mergeCell ref="A739:F739"/>
    <mergeCell ref="C718:E718"/>
    <mergeCell ref="C719:E719"/>
    <mergeCell ref="C721:E721"/>
    <mergeCell ref="A642:F642"/>
    <mergeCell ref="C643:E643"/>
    <mergeCell ref="C644:E644"/>
    <mergeCell ref="A645:F645"/>
    <mergeCell ref="C646:E646"/>
    <mergeCell ref="C647:E647"/>
    <mergeCell ref="A649:F649"/>
    <mergeCell ref="C650:E650"/>
    <mergeCell ref="C651:E651"/>
    <mergeCell ref="C648:E648"/>
    <mergeCell ref="A652:F652"/>
    <mergeCell ref="C653:E653"/>
    <mergeCell ref="A742:F742"/>
    <mergeCell ref="C741:E741"/>
    <mergeCell ref="C738:E738"/>
    <mergeCell ref="C731:E731"/>
    <mergeCell ref="A752:F752"/>
    <mergeCell ref="C706:E706"/>
    <mergeCell ref="A709:F709"/>
    <mergeCell ref="C710:E710"/>
    <mergeCell ref="C715:E715"/>
    <mergeCell ref="A716:F716"/>
    <mergeCell ref="C717:E717"/>
    <mergeCell ref="C722:E722"/>
    <mergeCell ref="A723:F723"/>
    <mergeCell ref="C724:E724"/>
    <mergeCell ref="C727:E727"/>
    <mergeCell ref="C728:E728"/>
    <mergeCell ref="A729:F729"/>
    <mergeCell ref="C730:E730"/>
    <mergeCell ref="A733:F733"/>
    <mergeCell ref="C734:E734"/>
    <mergeCell ref="A736:F736"/>
    <mergeCell ref="C737:E737"/>
    <mergeCell ref="C743:G743"/>
    <mergeCell ref="C744:E744"/>
    <mergeCell ref="C745:E745"/>
    <mergeCell ref="A746:F746"/>
    <mergeCell ref="C747:E747"/>
    <mergeCell ref="C748:E748"/>
    <mergeCell ref="A749:F749"/>
    <mergeCell ref="C750:E750"/>
    <mergeCell ref="C751:E751"/>
    <mergeCell ref="C272:G272"/>
    <mergeCell ref="C273:E273"/>
    <mergeCell ref="C281:E281"/>
    <mergeCell ref="A279:F279"/>
    <mergeCell ref="C280:E280"/>
    <mergeCell ref="A286:F286"/>
    <mergeCell ref="C274:E274"/>
    <mergeCell ref="C275:E275"/>
    <mergeCell ref="C276:E276"/>
    <mergeCell ref="C277:E277"/>
    <mergeCell ref="C278:E278"/>
    <mergeCell ref="C282:E282"/>
    <mergeCell ref="C283:E283"/>
    <mergeCell ref="C284:E284"/>
    <mergeCell ref="C285:E285"/>
    <mergeCell ref="C336:E336"/>
    <mergeCell ref="A337:F337"/>
    <mergeCell ref="C740:E740"/>
    <mergeCell ref="C309:E309"/>
    <mergeCell ref="C310:E310"/>
    <mergeCell ref="C335:E335"/>
    <mergeCell ref="C269:E269"/>
    <mergeCell ref="C270:E270"/>
    <mergeCell ref="A271:F271"/>
    <mergeCell ref="C254:E254"/>
    <mergeCell ref="A258:F258"/>
    <mergeCell ref="C259:E259"/>
    <mergeCell ref="A263:F263"/>
    <mergeCell ref="C264:E264"/>
    <mergeCell ref="C265:E265"/>
    <mergeCell ref="C266:E266"/>
    <mergeCell ref="A268:F268"/>
    <mergeCell ref="C267:E267"/>
    <mergeCell ref="C260:E260"/>
    <mergeCell ref="C261:E261"/>
    <mergeCell ref="C262:E262"/>
    <mergeCell ref="C255:E255"/>
    <mergeCell ref="C256:E256"/>
    <mergeCell ref="C257:E257"/>
    <mergeCell ref="C333:E333"/>
    <mergeCell ref="A334:F334"/>
    <mergeCell ref="C249:E249"/>
    <mergeCell ref="C250:E250"/>
    <mergeCell ref="C252:E252"/>
    <mergeCell ref="A253:F253"/>
    <mergeCell ref="C251:E251"/>
    <mergeCell ref="C244:E244"/>
    <mergeCell ref="C246:E246"/>
    <mergeCell ref="C239:E239"/>
    <mergeCell ref="C242:E242"/>
    <mergeCell ref="C243:E243"/>
    <mergeCell ref="C245:E245"/>
    <mergeCell ref="A247:F247"/>
    <mergeCell ref="C313:E313"/>
    <mergeCell ref="C314:E314"/>
    <mergeCell ref="A315:F315"/>
    <mergeCell ref="C297:E297"/>
    <mergeCell ref="C303:E303"/>
    <mergeCell ref="C301:E301"/>
    <mergeCell ref="C302:E302"/>
    <mergeCell ref="A294:F294"/>
    <mergeCell ref="C295:G295"/>
    <mergeCell ref="C296:E296"/>
    <mergeCell ref="C298:E298"/>
    <mergeCell ref="A299:F299"/>
    <mergeCell ref="C300:E300"/>
    <mergeCell ref="A312:F312"/>
    <mergeCell ref="C311:E311"/>
    <mergeCell ref="C304:E304"/>
    <mergeCell ref="A305:F305"/>
    <mergeCell ref="C306:E306"/>
    <mergeCell ref="C307:E307"/>
    <mergeCell ref="A308:F308"/>
    <mergeCell ref="C186:G186"/>
    <mergeCell ref="C187:E187"/>
    <mergeCell ref="C188:E188"/>
    <mergeCell ref="A189:F189"/>
    <mergeCell ref="C197:G197"/>
    <mergeCell ref="C198:E198"/>
    <mergeCell ref="C199:E199"/>
    <mergeCell ref="A200:F200"/>
    <mergeCell ref="C190:G190"/>
    <mergeCell ref="C191:E191"/>
    <mergeCell ref="C192:E192"/>
    <mergeCell ref="A193:F193"/>
    <mergeCell ref="C194:E194"/>
    <mergeCell ref="C195:E195"/>
    <mergeCell ref="A196:F196"/>
    <mergeCell ref="C327:E327"/>
    <mergeCell ref="C328:E328"/>
    <mergeCell ref="C329:E329"/>
    <mergeCell ref="C331:E331"/>
    <mergeCell ref="C332:E332"/>
    <mergeCell ref="A330:F330"/>
    <mergeCell ref="C316:G316"/>
    <mergeCell ref="C317:E317"/>
    <mergeCell ref="C321:E321"/>
    <mergeCell ref="A322:F322"/>
    <mergeCell ref="C320:E320"/>
    <mergeCell ref="C318:E318"/>
    <mergeCell ref="C319:E319"/>
    <mergeCell ref="C326:G326"/>
    <mergeCell ref="C323:E323"/>
    <mergeCell ref="C324:E324"/>
    <mergeCell ref="A325:F325"/>
    <mergeCell ref="C73:E73"/>
    <mergeCell ref="C74:E74"/>
    <mergeCell ref="C75:E75"/>
    <mergeCell ref="A76:F76"/>
    <mergeCell ref="C77:E77"/>
    <mergeCell ref="A147:F147"/>
    <mergeCell ref="A136:F136"/>
    <mergeCell ref="C137:E137"/>
    <mergeCell ref="A129:F129"/>
    <mergeCell ref="C123:E123"/>
    <mergeCell ref="C121:E121"/>
    <mergeCell ref="C118:E118"/>
    <mergeCell ref="C119:E119"/>
    <mergeCell ref="A120:F120"/>
    <mergeCell ref="A125:F125"/>
    <mergeCell ref="C139:E139"/>
    <mergeCell ref="C140:E140"/>
    <mergeCell ref="C144:E144"/>
    <mergeCell ref="C145:E145"/>
    <mergeCell ref="C126:E126"/>
    <mergeCell ref="C127:E127"/>
    <mergeCell ref="C128:E128"/>
    <mergeCell ref="C122:E122"/>
    <mergeCell ref="C124:E124"/>
    <mergeCell ref="A237:F237"/>
    <mergeCell ref="C229:E229"/>
    <mergeCell ref="C230:E230"/>
    <mergeCell ref="A233:F233"/>
    <mergeCell ref="C226:E226"/>
    <mergeCell ref="C227:E227"/>
    <mergeCell ref="A228:F228"/>
    <mergeCell ref="C201:G201"/>
    <mergeCell ref="C202:E202"/>
    <mergeCell ref="C203:E203"/>
    <mergeCell ref="C217:G217"/>
    <mergeCell ref="A204:F204"/>
    <mergeCell ref="C152:E152"/>
    <mergeCell ref="C146:E146"/>
    <mergeCell ref="C138:E138"/>
    <mergeCell ref="C141:E141"/>
    <mergeCell ref="A142:F142"/>
    <mergeCell ref="C143:E143"/>
    <mergeCell ref="C130:E130"/>
    <mergeCell ref="C131:E131"/>
    <mergeCell ref="C132:E132"/>
    <mergeCell ref="A133:F133"/>
    <mergeCell ref="C134:E134"/>
    <mergeCell ref="C135:E135"/>
    <mergeCell ref="C105:E105"/>
    <mergeCell ref="C106:E106"/>
    <mergeCell ref="A108:F108"/>
    <mergeCell ref="C116:G116"/>
    <mergeCell ref="A7:G7"/>
    <mergeCell ref="A81:G81"/>
    <mergeCell ref="C40:E40"/>
    <mergeCell ref="C41:E41"/>
    <mergeCell ref="C42:E42"/>
    <mergeCell ref="A43:F43"/>
    <mergeCell ref="C49:E49"/>
    <mergeCell ref="C50:E50"/>
    <mergeCell ref="C51:E51"/>
    <mergeCell ref="C52:E52"/>
    <mergeCell ref="A53:F53"/>
    <mergeCell ref="C44:E44"/>
    <mergeCell ref="C45:E45"/>
    <mergeCell ref="C46:E46"/>
    <mergeCell ref="C47:E47"/>
    <mergeCell ref="A48:F48"/>
    <mergeCell ref="C54:E54"/>
    <mergeCell ref="C55:E55"/>
    <mergeCell ref="A56:F56"/>
    <mergeCell ref="C68:G68"/>
    <mergeCell ref="C27:E27"/>
    <mergeCell ref="C29:E29"/>
    <mergeCell ref="A30:F30"/>
    <mergeCell ref="C86:G86"/>
    <mergeCell ref="C91:G91"/>
    <mergeCell ref="C92:E92"/>
    <mergeCell ref="C93:E93"/>
    <mergeCell ref="A96:F96"/>
    <mergeCell ref="C87:E87"/>
    <mergeCell ref="C88:E88"/>
    <mergeCell ref="C89:E89"/>
    <mergeCell ref="A90:F90"/>
    <mergeCell ref="C95:E95"/>
    <mergeCell ref="C28:E28"/>
    <mergeCell ref="C71:E71"/>
    <mergeCell ref="C39:G39"/>
    <mergeCell ref="C31:E31"/>
    <mergeCell ref="C32:E32"/>
    <mergeCell ref="C33:E33"/>
    <mergeCell ref="A34:F34"/>
    <mergeCell ref="C35:E35"/>
    <mergeCell ref="C36:E36"/>
    <mergeCell ref="C37:E37"/>
    <mergeCell ref="A38:F38"/>
    <mergeCell ref="A1:D5"/>
    <mergeCell ref="E1:G1"/>
    <mergeCell ref="F3:F5"/>
    <mergeCell ref="A19:F19"/>
    <mergeCell ref="A26:F26"/>
    <mergeCell ref="A16:F16"/>
    <mergeCell ref="C15:E15"/>
    <mergeCell ref="C24:E24"/>
    <mergeCell ref="C23:E23"/>
    <mergeCell ref="A22:F22"/>
    <mergeCell ref="C25:E25"/>
    <mergeCell ref="A12:F12"/>
    <mergeCell ref="C10:E10"/>
    <mergeCell ref="C21:E21"/>
    <mergeCell ref="C18:E18"/>
    <mergeCell ref="A154:F154"/>
    <mergeCell ref="C82:G82"/>
    <mergeCell ref="C83:E83"/>
    <mergeCell ref="C84:E84"/>
    <mergeCell ref="C94:E94"/>
    <mergeCell ref="C78:E78"/>
    <mergeCell ref="C79:E79"/>
    <mergeCell ref="A80:F80"/>
    <mergeCell ref="C99:E99"/>
    <mergeCell ref="C97:E97"/>
    <mergeCell ref="A100:F100"/>
    <mergeCell ref="C109:E109"/>
    <mergeCell ref="C110:E110"/>
    <mergeCell ref="A111:F111"/>
    <mergeCell ref="C112:E112"/>
    <mergeCell ref="C113:E113"/>
    <mergeCell ref="A114:F114"/>
    <mergeCell ref="C103:E103"/>
    <mergeCell ref="C107:E107"/>
    <mergeCell ref="C115:G115"/>
    <mergeCell ref="C117:E117"/>
    <mergeCell ref="C101:E101"/>
    <mergeCell ref="C102:E102"/>
    <mergeCell ref="A104:F104"/>
    <mergeCell ref="A169:F169"/>
    <mergeCell ref="C173:E173"/>
    <mergeCell ref="A174:F174"/>
    <mergeCell ref="C181:E181"/>
    <mergeCell ref="C177:E177"/>
    <mergeCell ref="A763:G763"/>
    <mergeCell ref="A6:G6"/>
    <mergeCell ref="A753:D753"/>
    <mergeCell ref="F753:G753"/>
    <mergeCell ref="C9:G9"/>
    <mergeCell ref="C11:E11"/>
    <mergeCell ref="C14:E14"/>
    <mergeCell ref="C20:E20"/>
    <mergeCell ref="C17:E17"/>
    <mergeCell ref="C13:E13"/>
    <mergeCell ref="A85:F85"/>
    <mergeCell ref="C70:E70"/>
    <mergeCell ref="A72:F72"/>
    <mergeCell ref="C98:E98"/>
    <mergeCell ref="C69:E69"/>
    <mergeCell ref="C148:G148"/>
    <mergeCell ref="C149:E149"/>
    <mergeCell ref="C150:E150"/>
    <mergeCell ref="C151:E151"/>
    <mergeCell ref="A185:F185"/>
    <mergeCell ref="C170:E170"/>
    <mergeCell ref="C172:E172"/>
    <mergeCell ref="C175:E175"/>
    <mergeCell ref="C176:E176"/>
    <mergeCell ref="C178:E178"/>
    <mergeCell ref="A179:F179"/>
    <mergeCell ref="C180:E180"/>
    <mergeCell ref="C216:G216"/>
    <mergeCell ref="C171:E171"/>
    <mergeCell ref="A182:F182"/>
    <mergeCell ref="C183:E183"/>
    <mergeCell ref="C184:E184"/>
    <mergeCell ref="C205:E205"/>
    <mergeCell ref="C206:E206"/>
    <mergeCell ref="A207:F207"/>
    <mergeCell ref="C208:E208"/>
    <mergeCell ref="C209:E209"/>
    <mergeCell ref="A210:F210"/>
    <mergeCell ref="C211:E211"/>
    <mergeCell ref="A215:F215"/>
    <mergeCell ref="C212:E212"/>
    <mergeCell ref="C213:E213"/>
    <mergeCell ref="C214:E214"/>
    <mergeCell ref="C287:G287"/>
    <mergeCell ref="C289:E289"/>
    <mergeCell ref="C290:E290"/>
    <mergeCell ref="A291:F291"/>
    <mergeCell ref="C288:G288"/>
    <mergeCell ref="C292:E292"/>
    <mergeCell ref="C293:E293"/>
    <mergeCell ref="C218:E218"/>
    <mergeCell ref="A225:F225"/>
    <mergeCell ref="C232:E232"/>
    <mergeCell ref="C231:E231"/>
    <mergeCell ref="C219:E219"/>
    <mergeCell ref="C220:E220"/>
    <mergeCell ref="C221:E221"/>
    <mergeCell ref="C222:E222"/>
    <mergeCell ref="C223:E223"/>
    <mergeCell ref="C224:E224"/>
    <mergeCell ref="C236:E236"/>
    <mergeCell ref="C234:E234"/>
    <mergeCell ref="C238:E238"/>
    <mergeCell ref="C248:G248"/>
    <mergeCell ref="A240:F240"/>
    <mergeCell ref="C241:E241"/>
    <mergeCell ref="C235:E235"/>
    <mergeCell ref="C659:E659"/>
    <mergeCell ref="C660:E660"/>
    <mergeCell ref="C666:E666"/>
    <mergeCell ref="C667:E667"/>
    <mergeCell ref="A668:F668"/>
    <mergeCell ref="C675:E675"/>
    <mergeCell ref="C676:E676"/>
    <mergeCell ref="A661:F661"/>
    <mergeCell ref="C662:E662"/>
    <mergeCell ref="C663:E663"/>
    <mergeCell ref="A664:F664"/>
    <mergeCell ref="C669:E669"/>
    <mergeCell ref="C670:E670"/>
    <mergeCell ref="A759:G759"/>
    <mergeCell ref="A760:G760"/>
    <mergeCell ref="A761:G761"/>
    <mergeCell ref="A762:G762"/>
    <mergeCell ref="C57:G57"/>
    <mergeCell ref="C58:E58"/>
    <mergeCell ref="C59:E59"/>
    <mergeCell ref="C60:E60"/>
    <mergeCell ref="A63:F63"/>
    <mergeCell ref="C64:E64"/>
    <mergeCell ref="C65:E65"/>
    <mergeCell ref="C66:E66"/>
    <mergeCell ref="A67:F67"/>
    <mergeCell ref="A62:G62"/>
    <mergeCell ref="C61:E61"/>
    <mergeCell ref="A677:F677"/>
    <mergeCell ref="C678:E678"/>
    <mergeCell ref="C679:E679"/>
    <mergeCell ref="A680:F680"/>
    <mergeCell ref="C665:G665"/>
    <mergeCell ref="A671:F671"/>
    <mergeCell ref="C672:E672"/>
    <mergeCell ref="C673:E673"/>
    <mergeCell ref="A674:F674"/>
  </mergeCells>
  <pageMargins left="0.6692913385826772" right="0.39370078740157483" top="0.78740157480314965" bottom="0.78740157480314965" header="0.51181102362204722" footer="0.51181102362204722"/>
  <pageSetup paperSize="9" scale="66"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showOutlineSymbols="0" showWhiteSpace="0" view="pageBreakPreview" zoomScale="115" zoomScaleNormal="100" zoomScaleSheetLayoutView="115" workbookViewId="0">
      <selection activeCell="A6" sqref="A6:N6"/>
    </sheetView>
  </sheetViews>
  <sheetFormatPr defaultColWidth="9" defaultRowHeight="14.25" x14ac:dyDescent="0.2"/>
  <cols>
    <col min="1" max="1" width="5" style="48" customWidth="1"/>
    <col min="2" max="2" width="10" hidden="1" customWidth="1"/>
    <col min="3" max="3" width="10" style="48" bestFit="1" customWidth="1"/>
    <col min="4" max="4" width="20.5" style="48" customWidth="1"/>
    <col min="5" max="5" width="25.625" style="41" customWidth="1"/>
    <col min="6" max="8" width="11" style="41" customWidth="1"/>
    <col min="9" max="9" width="8" style="41" bestFit="1" customWidth="1"/>
    <col min="10" max="10" width="13" style="77" bestFit="1" customWidth="1"/>
    <col min="11" max="12" width="13" style="48" bestFit="1" customWidth="1"/>
    <col min="13" max="14" width="13" style="41" bestFit="1" customWidth="1"/>
  </cols>
  <sheetData>
    <row r="1" spans="1:14" ht="42.75" customHeight="1" x14ac:dyDescent="0.2">
      <c r="A1" s="220"/>
      <c r="B1" s="221"/>
      <c r="C1" s="221"/>
      <c r="D1" s="222"/>
      <c r="E1" s="229" t="s">
        <v>21348</v>
      </c>
      <c r="F1" s="230"/>
      <c r="G1" s="230"/>
      <c r="H1" s="230"/>
      <c r="I1" s="230"/>
      <c r="J1" s="230"/>
      <c r="K1" s="230"/>
      <c r="L1" s="230"/>
      <c r="M1" s="230"/>
      <c r="N1" s="231"/>
    </row>
    <row r="2" spans="1:14" ht="20.100000000000001" customHeight="1" x14ac:dyDescent="0.25">
      <c r="A2" s="223"/>
      <c r="B2" s="224"/>
      <c r="C2" s="224"/>
      <c r="D2" s="225"/>
      <c r="E2" s="311" t="s">
        <v>0</v>
      </c>
      <c r="F2" s="312"/>
      <c r="G2" s="312"/>
      <c r="H2" s="313"/>
      <c r="I2" s="310" t="s">
        <v>1</v>
      </c>
      <c r="J2" s="310"/>
      <c r="K2" s="310"/>
      <c r="L2" s="85" t="s">
        <v>2</v>
      </c>
      <c r="M2" s="232" t="s">
        <v>3</v>
      </c>
      <c r="N2" s="232"/>
    </row>
    <row r="3" spans="1:14" ht="21" customHeight="1" x14ac:dyDescent="0.2">
      <c r="A3" s="223"/>
      <c r="B3" s="224"/>
      <c r="C3" s="224"/>
      <c r="D3" s="225"/>
      <c r="E3" s="314" t="s">
        <v>21421</v>
      </c>
      <c r="F3" s="315"/>
      <c r="G3" s="315"/>
      <c r="H3" s="316"/>
      <c r="I3" s="233" t="str">
        <f>'Orçamento por Casa'!F3</f>
        <v xml:space="preserve">GOINFRA T249 -  04/2024                                            SINAPI - 08/2024 -  GO 
</v>
      </c>
      <c r="J3" s="234"/>
      <c r="K3" s="235"/>
      <c r="L3" s="242">
        <v>0.2462</v>
      </c>
      <c r="M3" s="53" t="s">
        <v>21346</v>
      </c>
      <c r="N3" s="54"/>
    </row>
    <row r="4" spans="1:14" ht="21.75" customHeight="1" x14ac:dyDescent="0.2">
      <c r="A4" s="223"/>
      <c r="B4" s="224"/>
      <c r="C4" s="224"/>
      <c r="D4" s="225"/>
      <c r="E4" s="304" t="s">
        <v>4</v>
      </c>
      <c r="F4" s="305"/>
      <c r="G4" s="305"/>
      <c r="H4" s="306"/>
      <c r="I4" s="236"/>
      <c r="J4" s="237"/>
      <c r="K4" s="238"/>
      <c r="L4" s="243"/>
      <c r="M4" s="232" t="s">
        <v>5</v>
      </c>
      <c r="N4" s="232"/>
    </row>
    <row r="5" spans="1:14" ht="43.5" customHeight="1" x14ac:dyDescent="0.2">
      <c r="A5" s="226"/>
      <c r="B5" s="227"/>
      <c r="C5" s="227"/>
      <c r="D5" s="228"/>
      <c r="E5" s="307" t="str">
        <f>'Orçamento por Casa'!E5</f>
        <v>RUA ADELINA LOPES RODRIGUES s/nº, QD. ÚNICA, 2ª ÁREA ATÉ 13ª ÁREA, LOTEAMENTO BOLANGER, CATALÃO/GO</v>
      </c>
      <c r="F5" s="308"/>
      <c r="G5" s="308"/>
      <c r="H5" s="309"/>
      <c r="I5" s="239"/>
      <c r="J5" s="240"/>
      <c r="K5" s="241"/>
      <c r="L5" s="244"/>
      <c r="M5" s="245">
        <f ca="1">'Orçamento por Casa'!J5</f>
        <v>45540</v>
      </c>
      <c r="N5" s="246"/>
    </row>
    <row r="6" spans="1:14" s="61" customFormat="1" ht="17.25" customHeight="1" x14ac:dyDescent="0.2">
      <c r="A6" s="204" t="s">
        <v>21669</v>
      </c>
      <c r="B6" s="205"/>
      <c r="C6" s="205"/>
      <c r="D6" s="205"/>
      <c r="E6" s="205"/>
      <c r="F6" s="205"/>
      <c r="G6" s="205"/>
      <c r="H6" s="205"/>
      <c r="I6" s="205"/>
      <c r="J6" s="205"/>
      <c r="K6" s="205"/>
      <c r="L6" s="205"/>
      <c r="M6" s="205"/>
      <c r="N6" s="206"/>
    </row>
    <row r="7" spans="1:14" ht="30" customHeight="1" x14ac:dyDescent="0.2">
      <c r="A7" s="319" t="s">
        <v>21639</v>
      </c>
      <c r="B7" s="320"/>
      <c r="C7" s="320"/>
      <c r="D7" s="320"/>
      <c r="E7" s="320"/>
      <c r="F7" s="320"/>
      <c r="G7" s="320"/>
      <c r="H7" s="320"/>
      <c r="I7" s="320"/>
      <c r="J7" s="320"/>
      <c r="K7" s="320"/>
      <c r="L7" s="320"/>
      <c r="M7" s="320"/>
      <c r="N7" s="321"/>
    </row>
    <row r="8" spans="1:14" s="61" customFormat="1" ht="17.25" customHeight="1" x14ac:dyDescent="0.2">
      <c r="A8" s="204"/>
      <c r="B8" s="205"/>
      <c r="C8" s="205"/>
      <c r="D8" s="205"/>
      <c r="E8" s="205"/>
      <c r="F8" s="205"/>
      <c r="G8" s="205"/>
      <c r="H8" s="205"/>
      <c r="I8" s="205"/>
      <c r="J8" s="205"/>
      <c r="K8" s="205"/>
      <c r="L8" s="205"/>
      <c r="M8" s="205"/>
      <c r="N8" s="206"/>
    </row>
    <row r="9" spans="1:14" s="4" customFormat="1" ht="30" customHeight="1" x14ac:dyDescent="0.2">
      <c r="A9" s="323"/>
      <c r="B9" s="86"/>
      <c r="C9" s="290" t="s">
        <v>21650</v>
      </c>
      <c r="D9" s="291"/>
      <c r="E9" s="87">
        <v>0.03</v>
      </c>
      <c r="F9" s="278" t="s">
        <v>21668</v>
      </c>
      <c r="G9" s="279"/>
      <c r="H9" s="279"/>
      <c r="I9" s="279"/>
      <c r="J9" s="279"/>
      <c r="K9" s="279"/>
      <c r="L9" s="279"/>
      <c r="M9" s="279"/>
      <c r="N9" s="280"/>
    </row>
    <row r="10" spans="1:14" s="4" customFormat="1" ht="30" customHeight="1" x14ac:dyDescent="0.2">
      <c r="A10" s="324"/>
      <c r="B10" s="86"/>
      <c r="C10" s="290" t="s">
        <v>21651</v>
      </c>
      <c r="D10" s="291"/>
      <c r="E10" s="87">
        <v>6.1600000000000002E-2</v>
      </c>
      <c r="F10" s="278" t="s">
        <v>21667</v>
      </c>
      <c r="G10" s="279"/>
      <c r="H10" s="279"/>
      <c r="I10" s="279"/>
      <c r="J10" s="279"/>
      <c r="K10" s="279"/>
      <c r="L10" s="279"/>
      <c r="M10" s="279"/>
      <c r="N10" s="280"/>
    </row>
    <row r="11" spans="1:14" s="4" customFormat="1" ht="60" customHeight="1" x14ac:dyDescent="0.2">
      <c r="A11" s="324"/>
      <c r="B11" s="86"/>
      <c r="C11" s="290" t="s">
        <v>21652</v>
      </c>
      <c r="D11" s="291"/>
      <c r="E11" s="87">
        <v>8.8000000000000005E-3</v>
      </c>
      <c r="F11" s="278" t="s">
        <v>21666</v>
      </c>
      <c r="G11" s="279"/>
      <c r="H11" s="279"/>
      <c r="I11" s="279"/>
      <c r="J11" s="279"/>
      <c r="K11" s="279"/>
      <c r="L11" s="279"/>
      <c r="M11" s="279"/>
      <c r="N11" s="280"/>
    </row>
    <row r="12" spans="1:14" s="4" customFormat="1" ht="191.25" customHeight="1" x14ac:dyDescent="0.2">
      <c r="A12" s="324"/>
      <c r="B12" s="86"/>
      <c r="C12" s="290" t="s">
        <v>21653</v>
      </c>
      <c r="D12" s="291"/>
      <c r="E12" s="87">
        <v>1.1999999999999999E-3</v>
      </c>
      <c r="F12" s="278" t="s">
        <v>21665</v>
      </c>
      <c r="G12" s="279"/>
      <c r="H12" s="279"/>
      <c r="I12" s="279"/>
      <c r="J12" s="279"/>
      <c r="K12" s="279"/>
      <c r="L12" s="279"/>
      <c r="M12" s="279"/>
      <c r="N12" s="280"/>
    </row>
    <row r="13" spans="1:14" s="4" customFormat="1" ht="30" customHeight="1" x14ac:dyDescent="0.2">
      <c r="A13" s="325"/>
      <c r="B13" s="86"/>
      <c r="C13" s="290" t="s">
        <v>21654</v>
      </c>
      <c r="D13" s="291"/>
      <c r="E13" s="87">
        <v>9.7000000000000003E-3</v>
      </c>
      <c r="F13" s="278" t="s">
        <v>21664</v>
      </c>
      <c r="G13" s="279"/>
      <c r="H13" s="279"/>
      <c r="I13" s="279"/>
      <c r="J13" s="279"/>
      <c r="K13" s="279"/>
      <c r="L13" s="279"/>
      <c r="M13" s="279"/>
      <c r="N13" s="280"/>
    </row>
    <row r="14" spans="1:14" s="4" customFormat="1" ht="30" customHeight="1" x14ac:dyDescent="0.2">
      <c r="A14" s="301" t="s">
        <v>21648</v>
      </c>
      <c r="B14" s="86"/>
      <c r="C14" s="290" t="s">
        <v>21655</v>
      </c>
      <c r="D14" s="291"/>
      <c r="E14" s="87">
        <v>2.4E-2</v>
      </c>
      <c r="F14" s="278" t="s">
        <v>21663</v>
      </c>
      <c r="G14" s="279"/>
      <c r="H14" s="279"/>
      <c r="I14" s="279"/>
      <c r="J14" s="279"/>
      <c r="K14" s="279"/>
      <c r="L14" s="279"/>
      <c r="M14" s="279"/>
      <c r="N14" s="280"/>
    </row>
    <row r="15" spans="1:14" s="4" customFormat="1" ht="30" customHeight="1" x14ac:dyDescent="0.2">
      <c r="A15" s="302"/>
      <c r="B15" s="86"/>
      <c r="C15" s="290" t="s">
        <v>21656</v>
      </c>
      <c r="D15" s="291"/>
      <c r="E15" s="87">
        <v>6.4999999999999997E-3</v>
      </c>
      <c r="F15" s="295" t="s">
        <v>21662</v>
      </c>
      <c r="G15" s="296"/>
      <c r="H15" s="296"/>
      <c r="I15" s="296"/>
      <c r="J15" s="296"/>
      <c r="K15" s="296"/>
      <c r="L15" s="296"/>
      <c r="M15" s="296"/>
      <c r="N15" s="297"/>
    </row>
    <row r="16" spans="1:14" s="4" customFormat="1" ht="30" customHeight="1" x14ac:dyDescent="0.2">
      <c r="A16" s="302"/>
      <c r="B16" s="86"/>
      <c r="C16" s="290" t="s">
        <v>21657</v>
      </c>
      <c r="D16" s="291"/>
      <c r="E16" s="87">
        <v>0.03</v>
      </c>
      <c r="F16" s="298"/>
      <c r="G16" s="299"/>
      <c r="H16" s="299"/>
      <c r="I16" s="299"/>
      <c r="J16" s="299"/>
      <c r="K16" s="299"/>
      <c r="L16" s="299"/>
      <c r="M16" s="299"/>
      <c r="N16" s="300"/>
    </row>
    <row r="17" spans="1:14" s="4" customFormat="1" ht="30" customHeight="1" x14ac:dyDescent="0.2">
      <c r="A17" s="303"/>
      <c r="B17" s="86"/>
      <c r="C17" s="290" t="s">
        <v>21658</v>
      </c>
      <c r="D17" s="291"/>
      <c r="E17" s="87">
        <v>4.4999999999999998E-2</v>
      </c>
      <c r="F17" s="278" t="s">
        <v>21661</v>
      </c>
      <c r="G17" s="279"/>
      <c r="H17" s="279"/>
      <c r="I17" s="279"/>
      <c r="J17" s="279"/>
      <c r="K17" s="279"/>
      <c r="L17" s="279"/>
      <c r="M17" s="279"/>
      <c r="N17" s="280"/>
    </row>
    <row r="18" spans="1:14" s="4" customFormat="1" ht="60" customHeight="1" x14ac:dyDescent="0.2">
      <c r="A18" s="81"/>
      <c r="B18" s="86"/>
      <c r="C18" s="290" t="s">
        <v>21659</v>
      </c>
      <c r="D18" s="291"/>
      <c r="E18" s="88">
        <v>0.2462</v>
      </c>
      <c r="F18" s="278" t="s">
        <v>21660</v>
      </c>
      <c r="G18" s="279"/>
      <c r="H18" s="279"/>
      <c r="I18" s="279"/>
      <c r="J18" s="279"/>
      <c r="K18" s="279"/>
      <c r="L18" s="279"/>
      <c r="M18" s="279"/>
      <c r="N18" s="280"/>
    </row>
    <row r="19" spans="1:14" s="4" customFormat="1" ht="24" customHeight="1" x14ac:dyDescent="0.2">
      <c r="A19" s="292"/>
      <c r="B19" s="293"/>
      <c r="C19" s="293"/>
      <c r="D19" s="293"/>
      <c r="E19" s="293"/>
      <c r="F19" s="293"/>
      <c r="G19" s="293"/>
      <c r="H19" s="293"/>
      <c r="I19" s="293"/>
      <c r="J19" s="293"/>
      <c r="K19" s="293"/>
      <c r="L19" s="293"/>
      <c r="M19" s="293"/>
      <c r="N19" s="294"/>
    </row>
    <row r="20" spans="1:14" s="4" customFormat="1" ht="24" customHeight="1" x14ac:dyDescent="0.2">
      <c r="A20" s="281"/>
      <c r="B20" s="282"/>
      <c r="C20" s="282"/>
      <c r="D20" s="282"/>
      <c r="E20" s="282"/>
      <c r="F20" s="282"/>
      <c r="G20" s="283"/>
      <c r="H20" s="276" t="s">
        <v>21640</v>
      </c>
      <c r="I20" s="276"/>
      <c r="J20" s="276"/>
      <c r="K20" s="276"/>
      <c r="L20" s="276"/>
      <c r="M20" s="276"/>
      <c r="N20" s="277"/>
    </row>
    <row r="21" spans="1:14" s="4" customFormat="1" ht="24" customHeight="1" x14ac:dyDescent="0.2">
      <c r="A21" s="284"/>
      <c r="B21" s="285"/>
      <c r="C21" s="285"/>
      <c r="D21" s="285"/>
      <c r="E21" s="285"/>
      <c r="F21" s="285"/>
      <c r="G21" s="286"/>
      <c r="H21" s="276" t="s">
        <v>21641</v>
      </c>
      <c r="I21" s="276"/>
      <c r="J21" s="276"/>
      <c r="K21" s="276"/>
      <c r="L21" s="276"/>
      <c r="M21" s="276"/>
      <c r="N21" s="277"/>
    </row>
    <row r="22" spans="1:14" s="4" customFormat="1" ht="24" customHeight="1" x14ac:dyDescent="0.2">
      <c r="A22" s="284"/>
      <c r="B22" s="285"/>
      <c r="C22" s="285"/>
      <c r="D22" s="285"/>
      <c r="E22" s="285"/>
      <c r="F22" s="285"/>
      <c r="G22" s="286"/>
      <c r="H22" s="276" t="s">
        <v>21642</v>
      </c>
      <c r="I22" s="276"/>
      <c r="J22" s="276"/>
      <c r="K22" s="276"/>
      <c r="L22" s="276"/>
      <c r="M22" s="276"/>
      <c r="N22" s="277"/>
    </row>
    <row r="23" spans="1:14" s="4" customFormat="1" ht="24" customHeight="1" x14ac:dyDescent="0.2">
      <c r="A23" s="284"/>
      <c r="B23" s="285"/>
      <c r="C23" s="285"/>
      <c r="D23" s="285"/>
      <c r="E23" s="285"/>
      <c r="F23" s="285"/>
      <c r="G23" s="286"/>
      <c r="H23" s="276" t="s">
        <v>21643</v>
      </c>
      <c r="I23" s="276"/>
      <c r="J23" s="276"/>
      <c r="K23" s="276"/>
      <c r="L23" s="276"/>
      <c r="M23" s="276"/>
      <c r="N23" s="277"/>
    </row>
    <row r="24" spans="1:14" s="4" customFormat="1" ht="24" customHeight="1" x14ac:dyDescent="0.2">
      <c r="A24" s="284"/>
      <c r="B24" s="285"/>
      <c r="C24" s="285"/>
      <c r="D24" s="285"/>
      <c r="E24" s="285"/>
      <c r="F24" s="285"/>
      <c r="G24" s="286"/>
      <c r="H24" s="276" t="s">
        <v>21644</v>
      </c>
      <c r="I24" s="276"/>
      <c r="J24" s="276"/>
      <c r="K24" s="276"/>
      <c r="L24" s="276"/>
      <c r="M24" s="276"/>
      <c r="N24" s="277"/>
    </row>
    <row r="25" spans="1:14" s="4" customFormat="1" ht="24" customHeight="1" x14ac:dyDescent="0.2">
      <c r="A25" s="284"/>
      <c r="B25" s="285"/>
      <c r="C25" s="285"/>
      <c r="D25" s="285"/>
      <c r="E25" s="285"/>
      <c r="F25" s="285"/>
      <c r="G25" s="286"/>
      <c r="H25" s="276" t="s">
        <v>21645</v>
      </c>
      <c r="I25" s="276"/>
      <c r="J25" s="276"/>
      <c r="K25" s="276"/>
      <c r="L25" s="276"/>
      <c r="M25" s="276"/>
      <c r="N25" s="277"/>
    </row>
    <row r="26" spans="1:14" s="4" customFormat="1" ht="24" customHeight="1" x14ac:dyDescent="0.2">
      <c r="A26" s="284"/>
      <c r="B26" s="285"/>
      <c r="C26" s="285"/>
      <c r="D26" s="285"/>
      <c r="E26" s="285"/>
      <c r="F26" s="285"/>
      <c r="G26" s="286"/>
      <c r="H26" s="276" t="s">
        <v>21646</v>
      </c>
      <c r="I26" s="276"/>
      <c r="J26" s="276"/>
      <c r="K26" s="276"/>
      <c r="L26" s="276"/>
      <c r="M26" s="276"/>
      <c r="N26" s="277"/>
    </row>
    <row r="27" spans="1:14" s="4" customFormat="1" ht="24" customHeight="1" x14ac:dyDescent="0.2">
      <c r="A27" s="287"/>
      <c r="B27" s="288"/>
      <c r="C27" s="288"/>
      <c r="D27" s="288"/>
      <c r="E27" s="288"/>
      <c r="F27" s="288"/>
      <c r="G27" s="289"/>
      <c r="H27" s="276" t="s">
        <v>21647</v>
      </c>
      <c r="I27" s="276"/>
      <c r="J27" s="276"/>
      <c r="K27" s="276"/>
      <c r="L27" s="276"/>
      <c r="M27" s="276"/>
      <c r="N27" s="277"/>
    </row>
    <row r="28" spans="1:14" x14ac:dyDescent="0.2">
      <c r="A28" s="207"/>
      <c r="B28" s="207"/>
      <c r="C28" s="207"/>
      <c r="D28" s="207"/>
      <c r="E28" s="51"/>
      <c r="F28" s="51"/>
      <c r="G28" s="51"/>
      <c r="H28" s="51"/>
      <c r="I28" s="55"/>
      <c r="J28" s="202"/>
      <c r="K28" s="202"/>
      <c r="L28" s="208"/>
      <c r="M28" s="209"/>
      <c r="N28" s="209"/>
    </row>
    <row r="29" spans="1:14" x14ac:dyDescent="0.2">
      <c r="A29" s="322">
        <f>(((1+0.03+0.0012+0.0097)*(1+0.0088)*(1+0.0616)/(1-(0.03+0.045+0.0065+0.024)))-1)*100</f>
        <v>24.62197999686979</v>
      </c>
      <c r="B29" s="322"/>
      <c r="C29" s="322"/>
      <c r="D29" s="322"/>
      <c r="E29" s="51"/>
      <c r="F29" s="51"/>
      <c r="G29" s="51"/>
      <c r="H29" s="51"/>
      <c r="I29" s="55"/>
      <c r="J29" s="202"/>
      <c r="K29" s="202"/>
      <c r="L29" s="208"/>
      <c r="M29" s="209"/>
      <c r="N29" s="209"/>
    </row>
    <row r="30" spans="1:14" x14ac:dyDescent="0.2">
      <c r="A30" s="207"/>
      <c r="B30" s="207"/>
      <c r="C30" s="207"/>
      <c r="D30" s="207"/>
      <c r="E30" s="51"/>
      <c r="F30" s="51"/>
      <c r="G30" s="51"/>
      <c r="H30" s="51"/>
      <c r="I30" s="55"/>
      <c r="J30" s="202"/>
      <c r="K30" s="202"/>
      <c r="L30" s="208"/>
      <c r="M30" s="209"/>
      <c r="N30" s="209"/>
    </row>
    <row r="31" spans="1:14" ht="60" customHeight="1" x14ac:dyDescent="0.2">
      <c r="A31" s="44"/>
      <c r="B31" s="2"/>
      <c r="C31" s="44"/>
      <c r="D31" s="44"/>
      <c r="E31" s="52"/>
      <c r="F31" s="52"/>
      <c r="G31" s="52"/>
      <c r="H31" s="52"/>
      <c r="I31" s="52"/>
      <c r="J31" s="56"/>
      <c r="K31" s="52"/>
      <c r="L31" s="44"/>
      <c r="M31" s="44"/>
      <c r="N31" s="44"/>
    </row>
    <row r="32" spans="1:14" ht="51.75" customHeight="1" x14ac:dyDescent="0.2">
      <c r="A32" s="317" t="s">
        <v>21649</v>
      </c>
      <c r="B32" s="317"/>
      <c r="C32" s="318"/>
      <c r="D32" s="318"/>
      <c r="E32" s="318"/>
      <c r="F32" s="318"/>
      <c r="G32" s="318"/>
      <c r="H32" s="318"/>
      <c r="I32" s="318"/>
      <c r="J32" s="318"/>
      <c r="K32" s="318"/>
      <c r="L32" s="318"/>
      <c r="M32" s="318"/>
      <c r="N32" s="318"/>
    </row>
    <row r="38" spans="1:14" s="77" customFormat="1" x14ac:dyDescent="0.2">
      <c r="A38" s="48"/>
      <c r="B38"/>
      <c r="C38" s="48"/>
      <c r="D38" s="48"/>
      <c r="E38" s="41"/>
      <c r="F38" s="41"/>
      <c r="G38" s="41"/>
      <c r="H38" s="41"/>
      <c r="I38" s="57" t="s">
        <v>197</v>
      </c>
      <c r="K38" s="48"/>
      <c r="L38" s="48"/>
      <c r="M38" s="41"/>
      <c r="N38" s="41"/>
    </row>
  </sheetData>
  <mergeCells count="56">
    <mergeCell ref="A32:N32"/>
    <mergeCell ref="A7:N7"/>
    <mergeCell ref="A29:D29"/>
    <mergeCell ref="J29:K29"/>
    <mergeCell ref="L29:N29"/>
    <mergeCell ref="A30:D30"/>
    <mergeCell ref="J30:K30"/>
    <mergeCell ref="L30:N30"/>
    <mergeCell ref="A28:D28"/>
    <mergeCell ref="J28:K28"/>
    <mergeCell ref="L28:N28"/>
    <mergeCell ref="F17:N17"/>
    <mergeCell ref="F18:N18"/>
    <mergeCell ref="H26:N26"/>
    <mergeCell ref="A9:A13"/>
    <mergeCell ref="C18:D18"/>
    <mergeCell ref="E4:H4"/>
    <mergeCell ref="E5:H5"/>
    <mergeCell ref="F9:N9"/>
    <mergeCell ref="F10:N10"/>
    <mergeCell ref="F11:N11"/>
    <mergeCell ref="A6:N6"/>
    <mergeCell ref="A1:D5"/>
    <mergeCell ref="E1:N1"/>
    <mergeCell ref="I2:K2"/>
    <mergeCell ref="M2:N2"/>
    <mergeCell ref="I3:K5"/>
    <mergeCell ref="L3:L5"/>
    <mergeCell ref="M4:N4"/>
    <mergeCell ref="M5:N5"/>
    <mergeCell ref="E2:H2"/>
    <mergeCell ref="E3:H3"/>
    <mergeCell ref="A8:N8"/>
    <mergeCell ref="H27:N27"/>
    <mergeCell ref="A20:G27"/>
    <mergeCell ref="C9:D9"/>
    <mergeCell ref="C10:D10"/>
    <mergeCell ref="C11:D11"/>
    <mergeCell ref="C12:D12"/>
    <mergeCell ref="C13:D13"/>
    <mergeCell ref="C14:D14"/>
    <mergeCell ref="C15:D15"/>
    <mergeCell ref="C16:D16"/>
    <mergeCell ref="A19:N19"/>
    <mergeCell ref="H20:N20"/>
    <mergeCell ref="F15:N16"/>
    <mergeCell ref="C17:D17"/>
    <mergeCell ref="A14:A17"/>
    <mergeCell ref="H24:N24"/>
    <mergeCell ref="H25:N25"/>
    <mergeCell ref="F12:N12"/>
    <mergeCell ref="F13:N13"/>
    <mergeCell ref="F14:N14"/>
    <mergeCell ref="H22:N22"/>
    <mergeCell ref="H23:N23"/>
    <mergeCell ref="H21:N21"/>
  </mergeCells>
  <pageMargins left="0.59055118110236227" right="0.39370078740157483" top="1.5748031496062993" bottom="0.98425196850393704" header="0.51181102362204722" footer="0.51181102362204722"/>
  <pageSetup paperSize="9" scale="51"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83"/>
  <sheetViews>
    <sheetView showGridLines="0" tabSelected="1" topLeftCell="D1" zoomScale="130" zoomScaleNormal="130" zoomScaleSheetLayoutView="130" workbookViewId="0">
      <selection activeCell="I9" sqref="I9"/>
    </sheetView>
  </sheetViews>
  <sheetFormatPr defaultColWidth="8" defaultRowHeight="16.5" x14ac:dyDescent="0.3"/>
  <cols>
    <col min="1" max="1" width="8" style="89"/>
    <col min="2" max="2" width="4.75" style="90" bestFit="1" customWidth="1"/>
    <col min="3" max="3" width="27.625" style="90" customWidth="1"/>
    <col min="4" max="4" width="14.75" style="90" bestFit="1" customWidth="1"/>
    <col min="5" max="9" width="20" style="90" customWidth="1"/>
    <col min="10" max="11" width="8" style="89"/>
    <col min="12" max="12" width="11.625" style="89" bestFit="1" customWidth="1"/>
    <col min="13" max="16384" width="8" style="89"/>
  </cols>
  <sheetData>
    <row r="2" spans="1:15" ht="16.5" customHeight="1" x14ac:dyDescent="0.3">
      <c r="B2" s="120"/>
      <c r="C2" s="125"/>
      <c r="D2" s="326" t="s">
        <v>22007</v>
      </c>
      <c r="E2" s="327"/>
      <c r="F2" s="327"/>
      <c r="G2" s="327"/>
      <c r="H2" s="327"/>
      <c r="I2" s="328"/>
    </row>
    <row r="3" spans="1:15" ht="16.5" customHeight="1" x14ac:dyDescent="0.3">
      <c r="B3" s="121"/>
      <c r="C3" s="123"/>
      <c r="D3" s="329" t="s">
        <v>22008</v>
      </c>
      <c r="E3" s="330"/>
      <c r="F3" s="330"/>
      <c r="G3" s="330"/>
      <c r="H3" s="330"/>
      <c r="I3" s="331"/>
    </row>
    <row r="4" spans="1:15" x14ac:dyDescent="0.3">
      <c r="B4" s="121"/>
      <c r="C4" s="123"/>
      <c r="D4" s="185" t="s">
        <v>21728</v>
      </c>
      <c r="E4" s="186"/>
      <c r="F4" s="187"/>
      <c r="G4" s="190" t="s">
        <v>21671</v>
      </c>
      <c r="H4" s="192" t="s">
        <v>2</v>
      </c>
      <c r="I4" s="191" t="s">
        <v>3</v>
      </c>
    </row>
    <row r="5" spans="1:15" x14ac:dyDescent="0.3">
      <c r="B5" s="121"/>
      <c r="C5" s="123"/>
      <c r="D5" s="185" t="s">
        <v>21990</v>
      </c>
      <c r="E5" s="186"/>
      <c r="F5" s="187"/>
      <c r="G5" s="340" t="s">
        <v>22009</v>
      </c>
      <c r="H5" s="342">
        <v>0.2462</v>
      </c>
      <c r="I5" s="193" t="s">
        <v>21346</v>
      </c>
    </row>
    <row r="6" spans="1:15" x14ac:dyDescent="0.3">
      <c r="B6" s="121"/>
      <c r="C6" s="123"/>
      <c r="D6" s="185" t="s">
        <v>21670</v>
      </c>
      <c r="E6" s="188"/>
      <c r="F6" s="187"/>
      <c r="G6" s="341"/>
      <c r="H6" s="343"/>
      <c r="I6" s="190" t="s">
        <v>5</v>
      </c>
    </row>
    <row r="7" spans="1:15" ht="16.5" customHeight="1" x14ac:dyDescent="0.3">
      <c r="B7" s="121"/>
      <c r="C7" s="123"/>
      <c r="D7" s="332" t="s">
        <v>21989</v>
      </c>
      <c r="E7" s="333"/>
      <c r="F7" s="334"/>
      <c r="G7" s="338" t="s">
        <v>22010</v>
      </c>
      <c r="H7" s="343"/>
      <c r="I7" s="345">
        <f ca="1">'Orçamento por Casa'!J5</f>
        <v>45540</v>
      </c>
    </row>
    <row r="8" spans="1:15" x14ac:dyDescent="0.3">
      <c r="B8" s="124"/>
      <c r="C8" s="126"/>
      <c r="D8" s="335"/>
      <c r="E8" s="336"/>
      <c r="F8" s="337"/>
      <c r="G8" s="339"/>
      <c r="H8" s="344"/>
      <c r="I8" s="339"/>
      <c r="J8" s="189"/>
    </row>
    <row r="9" spans="1:15" ht="20.25" x14ac:dyDescent="0.3">
      <c r="B9" s="128"/>
      <c r="C9" s="128"/>
      <c r="D9" s="128"/>
      <c r="E9" s="198"/>
      <c r="F9" s="199"/>
      <c r="G9" s="199" t="s">
        <v>21345</v>
      </c>
      <c r="H9" s="199"/>
      <c r="I9" s="199"/>
      <c r="J9" s="199"/>
      <c r="K9" s="200"/>
      <c r="L9" s="200"/>
      <c r="M9" s="200"/>
      <c r="N9" s="200"/>
      <c r="O9" s="201"/>
    </row>
    <row r="10" spans="1:15" x14ac:dyDescent="0.3">
      <c r="B10" s="378" t="s">
        <v>21672</v>
      </c>
      <c r="C10" s="380" t="s">
        <v>21673</v>
      </c>
      <c r="D10" s="381"/>
      <c r="E10" s="384" t="s">
        <v>21674</v>
      </c>
      <c r="F10" s="384"/>
      <c r="G10" s="384"/>
      <c r="H10" s="384"/>
      <c r="I10" s="385"/>
    </row>
    <row r="11" spans="1:15" x14ac:dyDescent="0.3">
      <c r="B11" s="379"/>
      <c r="C11" s="382"/>
      <c r="D11" s="383"/>
      <c r="E11" s="148" t="s">
        <v>21675</v>
      </c>
      <c r="F11" s="148" t="s">
        <v>21676</v>
      </c>
      <c r="G11" s="148" t="s">
        <v>21677</v>
      </c>
      <c r="H11" s="148" t="s">
        <v>21678</v>
      </c>
      <c r="I11" s="143" t="s">
        <v>21679</v>
      </c>
    </row>
    <row r="12" spans="1:15" x14ac:dyDescent="0.3">
      <c r="A12" s="127"/>
      <c r="B12" s="386" t="s">
        <v>21711</v>
      </c>
      <c r="C12" s="387"/>
      <c r="D12" s="387"/>
      <c r="E12" s="387"/>
      <c r="F12" s="387"/>
      <c r="G12" s="387"/>
      <c r="H12" s="387"/>
      <c r="I12" s="388"/>
      <c r="J12" s="91"/>
      <c r="L12" s="93"/>
    </row>
    <row r="13" spans="1:15" x14ac:dyDescent="0.3">
      <c r="B13" s="392">
        <f>1</f>
        <v>1</v>
      </c>
      <c r="C13" s="395" t="s">
        <v>221</v>
      </c>
      <c r="D13" s="158">
        <f>'Orçamento por Casa'!J8</f>
        <v>251.2</v>
      </c>
      <c r="E13" s="144">
        <v>1</v>
      </c>
      <c r="F13" s="144"/>
      <c r="G13" s="144"/>
      <c r="H13" s="144"/>
      <c r="I13" s="144"/>
      <c r="J13" s="91">
        <f>SUM(E13:I13)</f>
        <v>1</v>
      </c>
      <c r="L13" s="92">
        <f>D15/$I$73</f>
        <v>1.9531089941959856E-4</v>
      </c>
    </row>
    <row r="14" spans="1:15" ht="8.1" customHeight="1" x14ac:dyDescent="0.3">
      <c r="B14" s="393"/>
      <c r="C14" s="396"/>
      <c r="D14" s="141"/>
      <c r="E14" s="145"/>
      <c r="F14" s="197"/>
      <c r="G14" s="197"/>
      <c r="H14" s="197"/>
      <c r="I14" s="197"/>
      <c r="J14" s="91"/>
      <c r="L14" s="93"/>
    </row>
    <row r="15" spans="1:15" x14ac:dyDescent="0.3">
      <c r="B15" s="394"/>
      <c r="C15" s="397"/>
      <c r="D15" s="142">
        <f>D13*1.2462</f>
        <v>313.04543999999999</v>
      </c>
      <c r="E15" s="146">
        <f>E13*$D$15</f>
        <v>313.04543999999999</v>
      </c>
      <c r="F15" s="146">
        <f t="shared" ref="F15:I15" si="0">F13*$D$15</f>
        <v>0</v>
      </c>
      <c r="G15" s="146">
        <f t="shared" si="0"/>
        <v>0</v>
      </c>
      <c r="H15" s="146">
        <f t="shared" si="0"/>
        <v>0</v>
      </c>
      <c r="I15" s="146">
        <f t="shared" si="0"/>
        <v>0</v>
      </c>
      <c r="J15" s="91"/>
      <c r="L15" s="93"/>
    </row>
    <row r="16" spans="1:15" x14ac:dyDescent="0.3">
      <c r="B16" s="363">
        <f>B13+1</f>
        <v>2</v>
      </c>
      <c r="C16" s="343" t="str">
        <f>[2]ORÇAMENTO!E27</f>
        <v>TRANSPORTES</v>
      </c>
      <c r="D16" s="150">
        <f>'Orçamento por Casa'!J10</f>
        <v>342.7</v>
      </c>
      <c r="E16" s="144">
        <v>0.25</v>
      </c>
      <c r="F16" s="144">
        <v>0.21</v>
      </c>
      <c r="G16" s="144">
        <v>0.19</v>
      </c>
      <c r="H16" s="144">
        <v>0.18</v>
      </c>
      <c r="I16" s="144">
        <v>0.17</v>
      </c>
      <c r="J16" s="91">
        <f>SUM(E16:I16)</f>
        <v>0.99999999999999989</v>
      </c>
      <c r="L16" s="92">
        <f>D18/$I$73</f>
        <v>2.6645320553780422E-4</v>
      </c>
    </row>
    <row r="17" spans="2:12" ht="8.1" customHeight="1" x14ac:dyDescent="0.3">
      <c r="B17" s="343"/>
      <c r="C17" s="343"/>
      <c r="D17" s="151"/>
      <c r="E17" s="147"/>
      <c r="F17" s="147"/>
      <c r="G17" s="147"/>
      <c r="H17" s="147"/>
      <c r="I17" s="147"/>
      <c r="J17" s="91"/>
      <c r="L17" s="93"/>
    </row>
    <row r="18" spans="2:12" x14ac:dyDescent="0.3">
      <c r="B18" s="344"/>
      <c r="C18" s="344"/>
      <c r="D18" s="142">
        <f>D16*1.2462</f>
        <v>427.07273999999995</v>
      </c>
      <c r="E18" s="146">
        <f>E16*$D$18</f>
        <v>106.76818499999999</v>
      </c>
      <c r="F18" s="146">
        <f t="shared" ref="F18:I18" si="1">F16*$D$18</f>
        <v>89.685275399999981</v>
      </c>
      <c r="G18" s="146">
        <f t="shared" si="1"/>
        <v>81.143820599999998</v>
      </c>
      <c r="H18" s="146">
        <f t="shared" si="1"/>
        <v>76.873093199999985</v>
      </c>
      <c r="I18" s="146">
        <f t="shared" si="1"/>
        <v>72.602365800000001</v>
      </c>
      <c r="J18" s="91"/>
      <c r="L18" s="93"/>
    </row>
    <row r="19" spans="2:12" x14ac:dyDescent="0.3">
      <c r="B19" s="363">
        <f>B16+1</f>
        <v>3</v>
      </c>
      <c r="C19" s="392" t="str">
        <f>[2]ORÇAMENTO!E31</f>
        <v>SERVICO EM TERRA</v>
      </c>
      <c r="D19" s="152">
        <f>'Orçamento por Casa'!J12</f>
        <v>1179.1699999999998</v>
      </c>
      <c r="E19" s="144">
        <v>0.6</v>
      </c>
      <c r="F19" s="153">
        <v>0.2</v>
      </c>
      <c r="G19" s="153">
        <v>0.2</v>
      </c>
      <c r="H19" s="153"/>
      <c r="I19" s="153"/>
      <c r="J19" s="91">
        <f>SUM(E19:I19)</f>
        <v>1</v>
      </c>
      <c r="L19" s="92">
        <f>D21/$I$73</f>
        <v>9.1681828530496814E-4</v>
      </c>
    </row>
    <row r="20" spans="2:12" ht="8.1" customHeight="1" x14ac:dyDescent="0.3">
      <c r="B20" s="343"/>
      <c r="C20" s="393"/>
      <c r="D20" s="151"/>
      <c r="E20" s="147"/>
      <c r="F20" s="147"/>
      <c r="G20" s="147"/>
      <c r="H20" s="147"/>
      <c r="I20" s="147"/>
      <c r="J20" s="91"/>
      <c r="L20" s="93"/>
    </row>
    <row r="21" spans="2:12" x14ac:dyDescent="0.3">
      <c r="B21" s="344"/>
      <c r="C21" s="394"/>
      <c r="D21" s="142">
        <f>D19*1.2462</f>
        <v>1469.4816539999997</v>
      </c>
      <c r="E21" s="146">
        <f>E19*D21</f>
        <v>881.68899239999985</v>
      </c>
      <c r="F21" s="146">
        <f>F19*D21</f>
        <v>293.89633079999993</v>
      </c>
      <c r="G21" s="146">
        <f>G19*D21</f>
        <v>293.89633079999993</v>
      </c>
      <c r="H21" s="146">
        <f t="shared" ref="H21:I21" si="2">H19*G21</f>
        <v>0</v>
      </c>
      <c r="I21" s="146">
        <f t="shared" si="2"/>
        <v>0</v>
      </c>
      <c r="J21" s="91"/>
      <c r="L21" s="93"/>
    </row>
    <row r="22" spans="2:12" x14ac:dyDescent="0.3">
      <c r="B22" s="363">
        <f t="shared" ref="B22" si="3">B19+1</f>
        <v>4</v>
      </c>
      <c r="C22" s="369" t="str">
        <f>'Orçamento por Casa'!E19</f>
        <v>FUNDAÇÃO E ESTRUTURA</v>
      </c>
      <c r="D22" s="152">
        <f>'Orçamento por Casa'!J19</f>
        <v>33785.949999999997</v>
      </c>
      <c r="E22" s="144">
        <v>0.2</v>
      </c>
      <c r="F22" s="154">
        <v>0.3</v>
      </c>
      <c r="G22" s="172">
        <v>0.4</v>
      </c>
      <c r="H22" s="174">
        <v>0.1</v>
      </c>
      <c r="I22" s="153"/>
      <c r="J22" s="91">
        <f>SUM(E22:I22)</f>
        <v>1</v>
      </c>
      <c r="L22" s="92">
        <f>D24/$I$73</f>
        <v>2.6268966091741983E-2</v>
      </c>
    </row>
    <row r="23" spans="2:12" ht="8.1" customHeight="1" x14ac:dyDescent="0.3">
      <c r="B23" s="343"/>
      <c r="C23" s="370"/>
      <c r="D23" s="123"/>
      <c r="E23" s="147"/>
      <c r="F23" s="149"/>
      <c r="G23" s="161"/>
      <c r="H23" s="167"/>
      <c r="I23" s="147"/>
      <c r="J23" s="91"/>
      <c r="L23" s="93"/>
    </row>
    <row r="24" spans="2:12" x14ac:dyDescent="0.3">
      <c r="B24" s="344"/>
      <c r="C24" s="371"/>
      <c r="D24" s="142">
        <f>D22*1.2462</f>
        <v>42104.050889999999</v>
      </c>
      <c r="E24" s="146">
        <f>E22*$D$24</f>
        <v>8420.8101779999997</v>
      </c>
      <c r="F24" s="146">
        <f t="shared" ref="F24:I24" si="4">F22*$D$24</f>
        <v>12631.215267</v>
      </c>
      <c r="G24" s="162">
        <f t="shared" si="4"/>
        <v>16841.620355999999</v>
      </c>
      <c r="H24" s="168">
        <f t="shared" si="4"/>
        <v>4210.4050889999999</v>
      </c>
      <c r="I24" s="146">
        <f t="shared" si="4"/>
        <v>0</v>
      </c>
      <c r="J24" s="91"/>
      <c r="L24" s="93"/>
    </row>
    <row r="25" spans="2:12" x14ac:dyDescent="0.3">
      <c r="B25" s="363">
        <f t="shared" ref="B25" si="5">B22+1</f>
        <v>5</v>
      </c>
      <c r="C25" s="372" t="str">
        <f>[2]ORÇAMENTO!E92</f>
        <v>IMPERMEABLIZAÇÃO</v>
      </c>
      <c r="D25" s="140">
        <f>'Orçamento por Casa'!J39</f>
        <v>634.69999999999993</v>
      </c>
      <c r="E25" s="160">
        <v>1</v>
      </c>
      <c r="F25" s="171"/>
      <c r="G25" s="160"/>
      <c r="H25" s="166"/>
      <c r="I25" s="156"/>
      <c r="J25" s="91">
        <f>SUM(E25:I25)</f>
        <v>1</v>
      </c>
      <c r="L25" s="92">
        <f>D27/$I$73</f>
        <v>4.9348657588224208E-4</v>
      </c>
    </row>
    <row r="26" spans="2:12" ht="8.1" customHeight="1" x14ac:dyDescent="0.3">
      <c r="B26" s="343"/>
      <c r="C26" s="361"/>
      <c r="D26" s="157"/>
      <c r="E26" s="161"/>
      <c r="F26" s="167"/>
      <c r="G26" s="161"/>
      <c r="H26" s="167"/>
      <c r="I26" s="147"/>
      <c r="J26" s="91"/>
      <c r="L26" s="93"/>
    </row>
    <row r="27" spans="2:12" x14ac:dyDescent="0.3">
      <c r="B27" s="344"/>
      <c r="C27" s="373"/>
      <c r="D27" s="142">
        <f>D25*1.2462</f>
        <v>790.96313999999995</v>
      </c>
      <c r="E27" s="162">
        <f>E25*$D$27</f>
        <v>790.96313999999995</v>
      </c>
      <c r="F27" s="168">
        <f>F25*$D$27</f>
        <v>0</v>
      </c>
      <c r="G27" s="162">
        <f>G25*$D$27</f>
        <v>0</v>
      </c>
      <c r="H27" s="168">
        <f>H25*$D$27</f>
        <v>0</v>
      </c>
      <c r="I27" s="146">
        <f>I25*$D$27</f>
        <v>0</v>
      </c>
      <c r="J27" s="91"/>
      <c r="L27" s="93"/>
    </row>
    <row r="28" spans="2:12" x14ac:dyDescent="0.3">
      <c r="B28" s="363">
        <f t="shared" ref="B28:B46" si="6">B25+1</f>
        <v>6</v>
      </c>
      <c r="C28" s="372" t="str">
        <f>'Orçamento por Casa'!E42</f>
        <v>ESTRUTURA DE MADEIRA</v>
      </c>
      <c r="D28" s="140">
        <f>'Orçamento por Casa'!J42</f>
        <v>2394.25</v>
      </c>
      <c r="E28" s="160"/>
      <c r="F28" s="166"/>
      <c r="G28" s="173">
        <v>0.7</v>
      </c>
      <c r="H28" s="166">
        <v>0.3</v>
      </c>
      <c r="I28" s="156"/>
      <c r="J28" s="91">
        <f>SUM(E28:I28)</f>
        <v>1</v>
      </c>
      <c r="L28" s="92" t="e">
        <f>#REF!/$I$73</f>
        <v>#REF!</v>
      </c>
    </row>
    <row r="29" spans="2:12" ht="8.1" customHeight="1" x14ac:dyDescent="0.3">
      <c r="B29" s="343"/>
      <c r="C29" s="361"/>
      <c r="D29" s="157"/>
      <c r="E29" s="161"/>
      <c r="F29" s="167"/>
      <c r="G29" s="161"/>
      <c r="H29" s="167"/>
      <c r="I29" s="147"/>
      <c r="J29" s="91"/>
      <c r="L29" s="93"/>
    </row>
    <row r="30" spans="2:12" x14ac:dyDescent="0.3">
      <c r="B30" s="344"/>
      <c r="C30" s="373"/>
      <c r="D30" s="142">
        <f>D28*1.2462</f>
        <v>2983.7143499999997</v>
      </c>
      <c r="E30" s="162">
        <f>E28*$D$30</f>
        <v>0</v>
      </c>
      <c r="F30" s="168">
        <f>F28*$D$30</f>
        <v>0</v>
      </c>
      <c r="G30" s="162">
        <f>G28*$D$30</f>
        <v>2088.6000449999997</v>
      </c>
      <c r="H30" s="168">
        <f>H28*$D$30</f>
        <v>895.11430499999994</v>
      </c>
      <c r="I30" s="146">
        <f>I28*$D$30</f>
        <v>0</v>
      </c>
      <c r="J30" s="91"/>
      <c r="L30" s="93"/>
    </row>
    <row r="31" spans="2:12" x14ac:dyDescent="0.3">
      <c r="B31" s="363">
        <f t="shared" ref="B31:B43" si="7">B28+1</f>
        <v>7</v>
      </c>
      <c r="C31" s="360" t="str">
        <f>'Orçamento por Casa'!E44</f>
        <v>COBERTURAS</v>
      </c>
      <c r="D31" s="158">
        <f>'Orçamento por Casa'!J44</f>
        <v>3565.8</v>
      </c>
      <c r="E31" s="165"/>
      <c r="F31" s="169"/>
      <c r="G31" s="163"/>
      <c r="H31" s="169">
        <v>1</v>
      </c>
      <c r="I31" s="153"/>
      <c r="J31" s="91">
        <f>SUM(E31:I31)</f>
        <v>1</v>
      </c>
      <c r="L31" s="92" t="e">
        <f>#REF!/$I$73</f>
        <v>#REF!</v>
      </c>
    </row>
    <row r="32" spans="2:12" ht="8.1" customHeight="1" x14ac:dyDescent="0.3">
      <c r="B32" s="343"/>
      <c r="C32" s="361"/>
      <c r="D32" s="157"/>
      <c r="E32" s="161"/>
      <c r="F32" s="167"/>
      <c r="G32" s="161"/>
      <c r="H32" s="167"/>
      <c r="I32" s="147"/>
      <c r="J32" s="91"/>
      <c r="L32" s="93"/>
    </row>
    <row r="33" spans="2:12" x14ac:dyDescent="0.3">
      <c r="B33" s="344"/>
      <c r="C33" s="362"/>
      <c r="D33" s="159">
        <f>D31*1.2462</f>
        <v>4443.6999599999999</v>
      </c>
      <c r="E33" s="164">
        <f>E31*$D$33</f>
        <v>0</v>
      </c>
      <c r="F33" s="170">
        <f>F31*$D$33</f>
        <v>0</v>
      </c>
      <c r="G33" s="164">
        <f>G31*$D$33</f>
        <v>0</v>
      </c>
      <c r="H33" s="170">
        <f>H31*$D$33</f>
        <v>4443.6999599999999</v>
      </c>
      <c r="I33" s="155">
        <f>I31*$D$33</f>
        <v>0</v>
      </c>
      <c r="J33" s="91"/>
      <c r="L33" s="93"/>
    </row>
    <row r="34" spans="2:12" x14ac:dyDescent="0.3">
      <c r="B34" s="363">
        <f t="shared" si="6"/>
        <v>8</v>
      </c>
      <c r="C34" s="372" t="str">
        <f>'Orçamento por Casa'!E49</f>
        <v>REVESTIMENTOS - PISOS, PAREDES E TETOS</v>
      </c>
      <c r="D34" s="178">
        <f>'Orçamento por Casa'!J49</f>
        <v>17830.490000000002</v>
      </c>
      <c r="E34" s="171"/>
      <c r="F34" s="156">
        <v>0.1</v>
      </c>
      <c r="G34" s="173">
        <v>0.4</v>
      </c>
      <c r="H34" s="166">
        <v>0.45</v>
      </c>
      <c r="I34" s="156">
        <v>0.05</v>
      </c>
      <c r="J34" s="91">
        <f>SUM(E34:I34)</f>
        <v>1</v>
      </c>
      <c r="L34" s="92">
        <f>D33/$I$73</f>
        <v>2.7724506574458778E-3</v>
      </c>
    </row>
    <row r="35" spans="2:12" ht="8.1" customHeight="1" x14ac:dyDescent="0.3">
      <c r="B35" s="343"/>
      <c r="C35" s="361"/>
      <c r="D35" s="121"/>
      <c r="E35" s="167"/>
      <c r="F35" s="147"/>
      <c r="G35" s="161"/>
      <c r="H35" s="167"/>
      <c r="I35" s="147"/>
      <c r="J35" s="91"/>
      <c r="L35" s="93"/>
    </row>
    <row r="36" spans="2:12" x14ac:dyDescent="0.3">
      <c r="B36" s="344"/>
      <c r="C36" s="373"/>
      <c r="D36" s="184">
        <f>D34*1.2462</f>
        <v>22220.356638000001</v>
      </c>
      <c r="E36" s="168">
        <f>E34*$D$36</f>
        <v>0</v>
      </c>
      <c r="F36" s="146">
        <f>F34*$D$36</f>
        <v>2222.0356638000003</v>
      </c>
      <c r="G36" s="162">
        <f>G34*$D$36</f>
        <v>8888.1426552000012</v>
      </c>
      <c r="H36" s="168">
        <f>H34*$D$36</f>
        <v>9999.1604871</v>
      </c>
      <c r="I36" s="146">
        <f>I34*$D$36</f>
        <v>1111.0178319000001</v>
      </c>
      <c r="J36" s="91"/>
      <c r="L36" s="93"/>
    </row>
    <row r="37" spans="2:12" x14ac:dyDescent="0.3">
      <c r="B37" s="363">
        <f t="shared" si="7"/>
        <v>9</v>
      </c>
      <c r="C37" s="377" t="str">
        <f>'Orçamento por Casa'!E66</f>
        <v>ESQUADRIAS</v>
      </c>
      <c r="D37" s="140">
        <f>'Orçamento por Casa'!J66</f>
        <v>11100.240000000002</v>
      </c>
      <c r="E37" s="171"/>
      <c r="F37" s="169"/>
      <c r="G37" s="163"/>
      <c r="H37" s="169">
        <v>0.85</v>
      </c>
      <c r="I37" s="153">
        <v>0.15</v>
      </c>
      <c r="J37" s="91">
        <f>SUM(E37:I37)</f>
        <v>1</v>
      </c>
      <c r="L37" s="92">
        <f>D30/$I$73</f>
        <v>1.8615570100930486E-3</v>
      </c>
    </row>
    <row r="38" spans="2:12" ht="8.1" customHeight="1" x14ac:dyDescent="0.3">
      <c r="B38" s="343"/>
      <c r="C38" s="375"/>
      <c r="D38" s="157"/>
      <c r="E38" s="161"/>
      <c r="F38" s="167"/>
      <c r="G38" s="161"/>
      <c r="H38" s="167"/>
      <c r="I38" s="147"/>
      <c r="J38" s="91"/>
      <c r="L38" s="93"/>
    </row>
    <row r="39" spans="2:12" x14ac:dyDescent="0.3">
      <c r="B39" s="344"/>
      <c r="C39" s="376"/>
      <c r="D39" s="175">
        <f>D37*1.2462</f>
        <v>13833.119088000001</v>
      </c>
      <c r="E39" s="162">
        <f>E37*$D$39</f>
        <v>0</v>
      </c>
      <c r="F39" s="168">
        <f>F37*$D$39</f>
        <v>0</v>
      </c>
      <c r="G39" s="162">
        <f>G37*$D$39</f>
        <v>0</v>
      </c>
      <c r="H39" s="168">
        <f>H37*$D$39</f>
        <v>11758.1512248</v>
      </c>
      <c r="I39" s="146">
        <f>I37*$D$39</f>
        <v>2074.9678632</v>
      </c>
      <c r="J39" s="91"/>
      <c r="L39" s="93"/>
    </row>
    <row r="40" spans="2:12" x14ac:dyDescent="0.3">
      <c r="B40" s="363">
        <f t="shared" si="6"/>
        <v>10</v>
      </c>
      <c r="C40" s="377" t="str">
        <f>'Orçamento por Casa'!E83</f>
        <v>INST. ELÉT./TELEFÔNICA/CABEAMENTO ESTRUTURADO</v>
      </c>
      <c r="D40" s="158">
        <f>'Orçamento por Casa'!J83</f>
        <v>9741.3899999999976</v>
      </c>
      <c r="E40" s="171"/>
      <c r="F40" s="153">
        <v>0.1</v>
      </c>
      <c r="G40" s="163"/>
      <c r="H40" s="169">
        <v>0.35</v>
      </c>
      <c r="I40" s="153">
        <v>0.55000000000000004</v>
      </c>
      <c r="J40" s="91">
        <f>SUM(E40:I40)</f>
        <v>1</v>
      </c>
      <c r="L40" s="92">
        <f>D30/$I$73</f>
        <v>1.8615570100930486E-3</v>
      </c>
    </row>
    <row r="41" spans="2:12" ht="8.1" customHeight="1" x14ac:dyDescent="0.3">
      <c r="B41" s="343"/>
      <c r="C41" s="375"/>
      <c r="D41" s="157"/>
      <c r="E41" s="167"/>
      <c r="F41" s="167"/>
      <c r="G41" s="161"/>
      <c r="H41" s="167"/>
      <c r="I41" s="147"/>
      <c r="J41" s="91"/>
      <c r="L41" s="93"/>
    </row>
    <row r="42" spans="2:12" x14ac:dyDescent="0.3">
      <c r="B42" s="344"/>
      <c r="C42" s="376"/>
      <c r="D42" s="184">
        <f>D40*1.2462</f>
        <v>12139.720217999997</v>
      </c>
      <c r="E42" s="168">
        <f>E40*$D$42</f>
        <v>0</v>
      </c>
      <c r="F42" s="146">
        <f>F40*$D$42</f>
        <v>1213.9720217999998</v>
      </c>
      <c r="G42" s="162">
        <f>G40*$D$42</f>
        <v>0</v>
      </c>
      <c r="H42" s="168">
        <f>H40*$D$42</f>
        <v>4248.902076299999</v>
      </c>
      <c r="I42" s="146">
        <f>I40*$D$42</f>
        <v>6676.8461198999985</v>
      </c>
      <c r="J42" s="91"/>
      <c r="L42" s="93"/>
    </row>
    <row r="43" spans="2:12" x14ac:dyDescent="0.3">
      <c r="B43" s="363">
        <f t="shared" si="7"/>
        <v>11</v>
      </c>
      <c r="C43" s="374" t="str">
        <f>'Orçamento por Casa'!E123</f>
        <v>INSTALAÇÕES HIDROSSANITÁRIAS</v>
      </c>
      <c r="D43" s="158">
        <f>'Orçamento por Casa'!J123</f>
        <v>6736.4000000000005</v>
      </c>
      <c r="E43" s="165">
        <v>0.05</v>
      </c>
      <c r="F43" s="169"/>
      <c r="G43" s="163">
        <v>0.15</v>
      </c>
      <c r="H43" s="169">
        <v>0.5</v>
      </c>
      <c r="I43" s="153">
        <v>0.3</v>
      </c>
      <c r="J43" s="91">
        <f>SUM(E43:I43)</f>
        <v>1</v>
      </c>
      <c r="L43" s="92">
        <f>D45/$I$73</f>
        <v>5.2376287533844896E-3</v>
      </c>
    </row>
    <row r="44" spans="2:12" ht="8.1" customHeight="1" x14ac:dyDescent="0.3">
      <c r="B44" s="343"/>
      <c r="C44" s="375"/>
      <c r="D44" s="157"/>
      <c r="E44" s="161"/>
      <c r="F44" s="167"/>
      <c r="G44" s="161"/>
      <c r="H44" s="167"/>
      <c r="I44" s="147"/>
      <c r="J44" s="91"/>
      <c r="L44" s="93"/>
    </row>
    <row r="45" spans="2:12" x14ac:dyDescent="0.3">
      <c r="B45" s="344"/>
      <c r="C45" s="376"/>
      <c r="D45" s="142">
        <f>D43*1.2462</f>
        <v>8394.9016800000009</v>
      </c>
      <c r="E45" s="162">
        <f>E43*$D$45</f>
        <v>419.74508400000008</v>
      </c>
      <c r="F45" s="162">
        <f t="shared" ref="F45:I45" si="8">F43*$D$45</f>
        <v>0</v>
      </c>
      <c r="G45" s="162">
        <f t="shared" si="8"/>
        <v>1259.2352520000002</v>
      </c>
      <c r="H45" s="162">
        <f t="shared" si="8"/>
        <v>4197.4508400000004</v>
      </c>
      <c r="I45" s="162">
        <f t="shared" si="8"/>
        <v>2518.4705040000003</v>
      </c>
      <c r="J45" s="91"/>
      <c r="L45" s="93"/>
    </row>
    <row r="46" spans="2:12" x14ac:dyDescent="0.3">
      <c r="B46" s="363">
        <f t="shared" si="6"/>
        <v>12</v>
      </c>
      <c r="C46" s="360" t="str">
        <f>[2]ORÇAMENTO!E129</f>
        <v>PINTURA</v>
      </c>
      <c r="D46" s="180">
        <f>'Orçamento por Casa'!J200</f>
        <v>5875.09</v>
      </c>
      <c r="E46" s="182"/>
      <c r="F46" s="153"/>
      <c r="G46" s="163"/>
      <c r="H46" s="169">
        <v>0.2</v>
      </c>
      <c r="I46" s="153">
        <v>0.8</v>
      </c>
      <c r="J46" s="91">
        <f>SUM(E46:I46)</f>
        <v>1</v>
      </c>
      <c r="L46" s="92">
        <f>D48/$I$73</f>
        <v>4.5679502869072023E-3</v>
      </c>
    </row>
    <row r="47" spans="2:12" ht="8.1" customHeight="1" x14ac:dyDescent="0.3">
      <c r="B47" s="343"/>
      <c r="C47" s="361"/>
      <c r="D47" s="121"/>
      <c r="E47" s="167"/>
      <c r="F47" s="147"/>
      <c r="G47" s="161"/>
      <c r="H47" s="167"/>
      <c r="I47" s="147"/>
      <c r="J47" s="91"/>
      <c r="L47" s="93"/>
    </row>
    <row r="48" spans="2:12" x14ac:dyDescent="0.3">
      <c r="B48" s="344"/>
      <c r="C48" s="362"/>
      <c r="D48" s="181">
        <f>D46*1.2462</f>
        <v>7321.5371580000001</v>
      </c>
      <c r="E48" s="170">
        <f>E46*$D$48</f>
        <v>0</v>
      </c>
      <c r="F48" s="155">
        <f>F46*$D$48</f>
        <v>0</v>
      </c>
      <c r="G48" s="164">
        <f>G46*$D$48</f>
        <v>0</v>
      </c>
      <c r="H48" s="170">
        <f>H46*$D$48</f>
        <v>1464.3074316000002</v>
      </c>
      <c r="I48" s="155">
        <f>I46*$D$48</f>
        <v>5857.2297264000008</v>
      </c>
      <c r="J48" s="91"/>
      <c r="L48" s="93"/>
    </row>
    <row r="49" spans="1:12" x14ac:dyDescent="0.3">
      <c r="B49" s="363">
        <f t="shared" ref="B49" si="9">B46+1</f>
        <v>13</v>
      </c>
      <c r="C49" s="364" t="str">
        <f>[2]ORÇAMENTO!E142</f>
        <v>DIVERSOS</v>
      </c>
      <c r="D49" s="178">
        <f>'Orçamento por Casa'!J209</f>
        <v>412.99</v>
      </c>
      <c r="E49" s="171"/>
      <c r="F49" s="156"/>
      <c r="G49" s="173"/>
      <c r="H49" s="166"/>
      <c r="I49" s="156">
        <v>1</v>
      </c>
      <c r="J49" s="91">
        <f>SUM(E49:I49)</f>
        <v>1</v>
      </c>
      <c r="L49" s="92">
        <f>D51/$I$73</f>
        <v>3.2110449184434716E-4</v>
      </c>
    </row>
    <row r="50" spans="1:12" ht="8.1" customHeight="1" x14ac:dyDescent="0.3">
      <c r="B50" s="343"/>
      <c r="C50" s="365"/>
      <c r="D50" s="121"/>
      <c r="E50" s="167"/>
      <c r="F50" s="147"/>
      <c r="G50" s="161"/>
      <c r="H50" s="167"/>
      <c r="I50" s="147"/>
      <c r="J50" s="91"/>
      <c r="L50" s="93"/>
    </row>
    <row r="51" spans="1:12" x14ac:dyDescent="0.3">
      <c r="B51" s="344"/>
      <c r="C51" s="352"/>
      <c r="D51" s="179">
        <f>D49*1.2462</f>
        <v>514.668138</v>
      </c>
      <c r="E51" s="168">
        <f>E49*$D$51</f>
        <v>0</v>
      </c>
      <c r="F51" s="146">
        <f>F49*$D$51</f>
        <v>0</v>
      </c>
      <c r="G51" s="162">
        <f>G49*$D$51</f>
        <v>0</v>
      </c>
      <c r="H51" s="168">
        <f>H49*$D$51</f>
        <v>0</v>
      </c>
      <c r="I51" s="146">
        <f>I49*$D$51</f>
        <v>514.668138</v>
      </c>
      <c r="J51" s="91"/>
      <c r="L51" s="93"/>
    </row>
    <row r="52" spans="1:12" x14ac:dyDescent="0.3">
      <c r="A52" s="127"/>
      <c r="B52" s="195"/>
      <c r="C52" s="196"/>
      <c r="D52" s="194"/>
      <c r="E52" s="177"/>
      <c r="F52" s="177"/>
      <c r="G52" s="177"/>
      <c r="H52" s="177"/>
      <c r="I52" s="177"/>
      <c r="J52" s="91"/>
      <c r="L52" s="92"/>
    </row>
    <row r="53" spans="1:12" x14ac:dyDescent="0.3">
      <c r="A53" s="127"/>
      <c r="B53" s="389" t="s">
        <v>21712</v>
      </c>
      <c r="C53" s="390"/>
      <c r="D53" s="390"/>
      <c r="E53" s="390"/>
      <c r="F53" s="390"/>
      <c r="G53" s="390"/>
      <c r="H53" s="390"/>
      <c r="I53" s="391"/>
      <c r="J53" s="91"/>
      <c r="L53" s="93"/>
    </row>
    <row r="54" spans="1:12" x14ac:dyDescent="0.3">
      <c r="B54" s="343" t="str">
        <f>'Orçamento Geral'!B9</f>
        <v>G.1</v>
      </c>
      <c r="C54" s="364" t="str">
        <f>'Orçamento Geral'!F9</f>
        <v>SERVIÇOS PRELIMINARES</v>
      </c>
      <c r="D54" s="178">
        <f>'Orçamento Geral'!K9</f>
        <v>25523.050000000003</v>
      </c>
      <c r="E54" s="174">
        <v>0.28000000000000003</v>
      </c>
      <c r="F54" s="176">
        <v>0.18</v>
      </c>
      <c r="G54" s="177">
        <v>0.18</v>
      </c>
      <c r="H54" s="174">
        <v>0.18</v>
      </c>
      <c r="I54" s="176">
        <v>0.18</v>
      </c>
      <c r="J54" s="91">
        <f>SUM(E54:I54)</f>
        <v>1</v>
      </c>
      <c r="L54" s="92">
        <f>D56/$I$73</f>
        <v>1.9844465969073986E-2</v>
      </c>
    </row>
    <row r="55" spans="1:12" ht="8.1" customHeight="1" x14ac:dyDescent="0.3">
      <c r="B55" s="343"/>
      <c r="C55" s="365"/>
      <c r="D55" s="121"/>
      <c r="E55" s="167"/>
      <c r="F55" s="147"/>
      <c r="G55" s="161"/>
      <c r="H55" s="167"/>
      <c r="I55" s="147"/>
      <c r="J55" s="91"/>
      <c r="L55" s="93"/>
    </row>
    <row r="56" spans="1:12" x14ac:dyDescent="0.3">
      <c r="B56" s="344"/>
      <c r="C56" s="352"/>
      <c r="D56" s="179">
        <f>D54*1.2462</f>
        <v>31806.824910000003</v>
      </c>
      <c r="E56" s="168">
        <f>E54*$D$56</f>
        <v>8905.910974800001</v>
      </c>
      <c r="F56" s="168">
        <f t="shared" ref="F56:I56" si="10">F54*$D$56</f>
        <v>5725.2284838000005</v>
      </c>
      <c r="G56" s="168">
        <f t="shared" si="10"/>
        <v>5725.2284838000005</v>
      </c>
      <c r="H56" s="168">
        <f t="shared" si="10"/>
        <v>5725.2284838000005</v>
      </c>
      <c r="I56" s="168">
        <f t="shared" si="10"/>
        <v>5725.2284838000005</v>
      </c>
      <c r="J56" s="91"/>
      <c r="L56" s="93"/>
    </row>
    <row r="57" spans="1:12" x14ac:dyDescent="0.3">
      <c r="B57" s="343" t="str">
        <f>'Orçamento Geral'!B18</f>
        <v>G.2</v>
      </c>
      <c r="C57" s="364" t="str">
        <f>'Orçamento Geral'!F18</f>
        <v>TRANSPORTES</v>
      </c>
      <c r="D57" s="178">
        <f>'Orçamento Geral'!K18</f>
        <v>8317.66</v>
      </c>
      <c r="E57" s="174">
        <v>0.9</v>
      </c>
      <c r="F57" s="176"/>
      <c r="G57" s="177"/>
      <c r="H57" s="174"/>
      <c r="I57" s="176">
        <v>0.1</v>
      </c>
      <c r="J57" s="91">
        <f>SUM(E57:I57)</f>
        <v>1</v>
      </c>
      <c r="L57" s="92">
        <f>D59/$I$73</f>
        <v>6.4670766547230011E-3</v>
      </c>
    </row>
    <row r="58" spans="1:12" ht="8.1" customHeight="1" x14ac:dyDescent="0.3">
      <c r="B58" s="343"/>
      <c r="C58" s="365"/>
      <c r="D58" s="121"/>
      <c r="E58" s="167"/>
      <c r="F58" s="147"/>
      <c r="G58" s="161"/>
      <c r="H58" s="167"/>
      <c r="I58" s="147"/>
      <c r="J58" s="91"/>
      <c r="L58" s="93"/>
    </row>
    <row r="59" spans="1:12" x14ac:dyDescent="0.3">
      <c r="B59" s="344"/>
      <c r="C59" s="352"/>
      <c r="D59" s="179">
        <f>D57*1.2462</f>
        <v>10365.467891999999</v>
      </c>
      <c r="E59" s="168">
        <f>E57*$D$59</f>
        <v>9328.9211027999991</v>
      </c>
      <c r="F59" s="168">
        <f t="shared" ref="F59:I59" si="11">F57*$D$59</f>
        <v>0</v>
      </c>
      <c r="G59" s="168">
        <f t="shared" si="11"/>
        <v>0</v>
      </c>
      <c r="H59" s="168">
        <f t="shared" si="11"/>
        <v>0</v>
      </c>
      <c r="I59" s="168">
        <f t="shared" si="11"/>
        <v>1036.5467891999999</v>
      </c>
      <c r="J59" s="91"/>
      <c r="L59" s="93"/>
    </row>
    <row r="60" spans="1:12" x14ac:dyDescent="0.3">
      <c r="B60" s="343" t="str">
        <f>'Orçamento Geral'!B23</f>
        <v>G.3</v>
      </c>
      <c r="C60" s="364" t="str">
        <f>'Orçamento Geral'!F23</f>
        <v>SERVIÇO EM TERRA</v>
      </c>
      <c r="D60" s="178">
        <f>'Orçamento Geral'!K23</f>
        <v>88843.39</v>
      </c>
      <c r="E60" s="174">
        <v>1</v>
      </c>
      <c r="F60" s="176"/>
      <c r="G60" s="177"/>
      <c r="H60" s="174"/>
      <c r="I60" s="176"/>
      <c r="J60" s="91">
        <f>SUM(E60:I60)</f>
        <v>1</v>
      </c>
      <c r="L60" s="92">
        <f>D62/$I$73</f>
        <v>6.9076761179881249E-2</v>
      </c>
    </row>
    <row r="61" spans="1:12" ht="8.1" customHeight="1" x14ac:dyDescent="0.3">
      <c r="B61" s="343"/>
      <c r="C61" s="365"/>
      <c r="D61" s="121"/>
      <c r="E61" s="167"/>
      <c r="F61" s="147"/>
      <c r="G61" s="161"/>
      <c r="H61" s="167"/>
      <c r="I61" s="147"/>
      <c r="J61" s="91"/>
      <c r="L61" s="93"/>
    </row>
    <row r="62" spans="1:12" x14ac:dyDescent="0.3">
      <c r="B62" s="344"/>
      <c r="C62" s="352"/>
      <c r="D62" s="179">
        <f>D60*1.2462</f>
        <v>110716.632618</v>
      </c>
      <c r="E62" s="168">
        <f>E60*$D$62</f>
        <v>110716.632618</v>
      </c>
      <c r="F62" s="168">
        <f t="shared" ref="F62:I62" si="12">F60*$D$62</f>
        <v>0</v>
      </c>
      <c r="G62" s="168">
        <f t="shared" si="12"/>
        <v>0</v>
      </c>
      <c r="H62" s="168">
        <f t="shared" si="12"/>
        <v>0</v>
      </c>
      <c r="I62" s="168">
        <f t="shared" si="12"/>
        <v>0</v>
      </c>
      <c r="J62" s="91"/>
      <c r="L62" s="93"/>
    </row>
    <row r="63" spans="1:12" x14ac:dyDescent="0.3">
      <c r="B63" s="343" t="str">
        <f>'Orçamento Geral'!26:26</f>
        <v>G.4</v>
      </c>
      <c r="C63" s="364" t="str">
        <f>'Orçamento Geral'!F26</f>
        <v>ADMINISTRAÇÃO - MENSALISTAS</v>
      </c>
      <c r="D63" s="178">
        <f>'Orçamento Geral'!K26</f>
        <v>37266</v>
      </c>
      <c r="E63" s="174">
        <v>0.22</v>
      </c>
      <c r="F63" s="176">
        <v>0.18</v>
      </c>
      <c r="G63" s="177">
        <v>0.2</v>
      </c>
      <c r="H63" s="174">
        <v>0.22</v>
      </c>
      <c r="I63" s="176">
        <v>0.18</v>
      </c>
      <c r="J63" s="91">
        <f>SUM(E63:I63)</f>
        <v>1</v>
      </c>
      <c r="L63" s="92">
        <f>D65/$I$73</f>
        <v>2.8974745134437738E-2</v>
      </c>
    </row>
    <row r="64" spans="1:12" ht="8.1" customHeight="1" x14ac:dyDescent="0.3">
      <c r="B64" s="343"/>
      <c r="C64" s="365"/>
      <c r="D64" s="121"/>
      <c r="E64" s="167"/>
      <c r="F64" s="147"/>
      <c r="G64" s="161"/>
      <c r="H64" s="167"/>
      <c r="I64" s="147"/>
      <c r="J64" s="91"/>
      <c r="L64" s="93"/>
    </row>
    <row r="65" spans="1:12" x14ac:dyDescent="0.3">
      <c r="B65" s="344"/>
      <c r="C65" s="352"/>
      <c r="D65" s="179">
        <f>D63*1.2462</f>
        <v>46440.889199999998</v>
      </c>
      <c r="E65" s="168">
        <f>E63*$D$65</f>
        <v>10216.995623999999</v>
      </c>
      <c r="F65" s="168">
        <f t="shared" ref="F65:I65" si="13">F63*$D$65</f>
        <v>8359.3600559999995</v>
      </c>
      <c r="G65" s="168">
        <f t="shared" si="13"/>
        <v>9288.1778400000003</v>
      </c>
      <c r="H65" s="168">
        <f t="shared" si="13"/>
        <v>10216.995623999999</v>
      </c>
      <c r="I65" s="168">
        <f t="shared" si="13"/>
        <v>8359.3600559999995</v>
      </c>
      <c r="J65" s="91"/>
      <c r="L65" s="93"/>
    </row>
    <row r="66" spans="1:12" x14ac:dyDescent="0.3">
      <c r="B66" s="343" t="str">
        <f>'Orçamento Geral'!B30</f>
        <v>G.5</v>
      </c>
      <c r="C66" s="364" t="str">
        <f>'Orçamento Geral'!F30</f>
        <v xml:space="preserve">COMPOSIÇÃO </v>
      </c>
      <c r="D66" s="178">
        <f>'Orçamento Geral'!K30</f>
        <v>1126204.44</v>
      </c>
      <c r="E66" s="174">
        <v>9.3399999999999997E-2</v>
      </c>
      <c r="F66" s="176">
        <v>0.1406</v>
      </c>
      <c r="G66" s="177">
        <v>0.25180000000000002</v>
      </c>
      <c r="H66" s="174">
        <v>0.35299999999999998</v>
      </c>
      <c r="I66" s="176">
        <v>0.16120000000000001</v>
      </c>
      <c r="J66" s="91">
        <f>SUM(E66:I66)</f>
        <v>1</v>
      </c>
      <c r="L66" s="92">
        <f>D68/$I$73</f>
        <v>0.87563695106188411</v>
      </c>
    </row>
    <row r="67" spans="1:12" ht="8.1" customHeight="1" x14ac:dyDescent="0.3">
      <c r="B67" s="343"/>
      <c r="C67" s="365"/>
      <c r="D67" s="121"/>
      <c r="E67" s="167"/>
      <c r="F67" s="147"/>
      <c r="G67" s="161"/>
      <c r="H67" s="167"/>
      <c r="I67" s="147"/>
      <c r="J67" s="91"/>
      <c r="L67" s="93"/>
    </row>
    <row r="68" spans="1:12" x14ac:dyDescent="0.3">
      <c r="B68" s="344"/>
      <c r="C68" s="352"/>
      <c r="D68" s="179">
        <f>D66*1.2462</f>
        <v>1403475.9731279998</v>
      </c>
      <c r="E68" s="168">
        <f>E66*$D$68</f>
        <v>131084.65589015518</v>
      </c>
      <c r="F68" s="168">
        <f t="shared" ref="F68:I68" si="14">F66*$D$68</f>
        <v>197328.72182179679</v>
      </c>
      <c r="G68" s="168">
        <f t="shared" si="14"/>
        <v>353395.25003363041</v>
      </c>
      <c r="H68" s="168">
        <f t="shared" si="14"/>
        <v>495427.01851418393</v>
      </c>
      <c r="I68" s="168">
        <f t="shared" si="14"/>
        <v>226240.32686823359</v>
      </c>
      <c r="J68" s="91"/>
      <c r="L68" s="93"/>
    </row>
    <row r="69" spans="1:12" x14ac:dyDescent="0.3">
      <c r="B69" s="139"/>
      <c r="C69" s="352"/>
      <c r="D69" s="352"/>
      <c r="E69" s="352"/>
      <c r="F69" s="352"/>
      <c r="G69" s="352"/>
      <c r="H69" s="352"/>
      <c r="I69" s="353"/>
    </row>
    <row r="70" spans="1:12" ht="15" customHeight="1" x14ac:dyDescent="0.3">
      <c r="A70" s="127"/>
      <c r="B70" s="354" t="s">
        <v>21680</v>
      </c>
      <c r="C70" s="355"/>
      <c r="D70" s="356"/>
      <c r="E70" s="183">
        <f>E72/($D$68+$D$65+$D$62+$D$59+$D$56)</f>
        <v>0.16861251579922892</v>
      </c>
      <c r="F70" s="183">
        <f t="shared" ref="F70:I70" si="15">F72/($D$68+$D$65+$D$62+$D$59+$D$56)</f>
        <v>0.131902013317933</v>
      </c>
      <c r="G70" s="183">
        <f t="shared" si="15"/>
        <v>0.22985233717870332</v>
      </c>
      <c r="H70" s="183">
        <f t="shared" si="15"/>
        <v>0.31904629152885466</v>
      </c>
      <c r="I70" s="183">
        <f t="shared" si="15"/>
        <v>0.15058684217528012</v>
      </c>
    </row>
    <row r="71" spans="1:12" x14ac:dyDescent="0.3">
      <c r="A71" s="127"/>
      <c r="B71" s="354" t="s">
        <v>21681</v>
      </c>
      <c r="C71" s="355"/>
      <c r="D71" s="356"/>
      <c r="E71" s="136">
        <f>E70</f>
        <v>0.16861251579922892</v>
      </c>
      <c r="F71" s="138">
        <f>E71+F70</f>
        <v>0.30051452911716192</v>
      </c>
      <c r="G71" s="138">
        <f>F71+G70</f>
        <v>0.53036686629586527</v>
      </c>
      <c r="H71" s="136">
        <f>G71+H70</f>
        <v>0.84941315782471993</v>
      </c>
      <c r="I71" s="136">
        <f>H71+I70</f>
        <v>1</v>
      </c>
    </row>
    <row r="72" spans="1:12" x14ac:dyDescent="0.3">
      <c r="A72" s="127"/>
      <c r="B72" s="357" t="s">
        <v>21682</v>
      </c>
      <c r="C72" s="358"/>
      <c r="D72" s="359"/>
      <c r="E72" s="135">
        <f>E68+E65+E62+E59+E56</f>
        <v>270253.11620975519</v>
      </c>
      <c r="F72" s="135">
        <f t="shared" ref="F72:I72" si="16">F68+F65+F62+F59+F56</f>
        <v>211413.31036159678</v>
      </c>
      <c r="G72" s="135">
        <f t="shared" si="16"/>
        <v>368408.65635743045</v>
      </c>
      <c r="H72" s="135">
        <f t="shared" si="16"/>
        <v>511369.24262198393</v>
      </c>
      <c r="I72" s="135">
        <f t="shared" si="16"/>
        <v>241361.46219723357</v>
      </c>
    </row>
    <row r="73" spans="1:12" x14ac:dyDescent="0.3">
      <c r="A73" s="127"/>
      <c r="B73" s="354" t="s">
        <v>21683</v>
      </c>
      <c r="C73" s="355"/>
      <c r="D73" s="356"/>
      <c r="E73" s="137">
        <f>E72</f>
        <v>270253.11620975519</v>
      </c>
      <c r="F73" s="137">
        <f>E73+F72</f>
        <v>481666.42657135194</v>
      </c>
      <c r="G73" s="137">
        <f>F73+G72</f>
        <v>850075.08292878233</v>
      </c>
      <c r="H73" s="134">
        <f>G73+H72</f>
        <v>1361444.3255507662</v>
      </c>
      <c r="I73" s="134">
        <f>H73+I72</f>
        <v>1602805.7877479997</v>
      </c>
    </row>
    <row r="74" spans="1:12" x14ac:dyDescent="0.3">
      <c r="A74" s="127"/>
      <c r="B74" s="121"/>
      <c r="C74" s="122"/>
      <c r="D74" s="122"/>
      <c r="E74" s="122"/>
      <c r="F74" s="122"/>
      <c r="G74" s="122"/>
      <c r="H74" s="122"/>
      <c r="I74" s="123"/>
    </row>
    <row r="75" spans="1:12" x14ac:dyDescent="0.3">
      <c r="A75" s="127"/>
      <c r="B75" s="346"/>
      <c r="C75" s="347"/>
      <c r="D75" s="347"/>
      <c r="E75" s="129"/>
      <c r="F75" s="130"/>
      <c r="G75" s="131"/>
      <c r="H75" s="132"/>
      <c r="I75" s="123"/>
    </row>
    <row r="76" spans="1:12" x14ac:dyDescent="0.3">
      <c r="A76" s="127"/>
      <c r="B76" s="133"/>
      <c r="C76" s="130"/>
      <c r="D76" s="130"/>
      <c r="E76" s="129"/>
      <c r="F76" s="130"/>
      <c r="G76" s="131"/>
      <c r="H76" s="132"/>
      <c r="I76" s="123"/>
    </row>
    <row r="77" spans="1:12" x14ac:dyDescent="0.3">
      <c r="A77" s="127"/>
      <c r="B77" s="346" t="s">
        <v>21684</v>
      </c>
      <c r="C77" s="347"/>
      <c r="D77" s="347"/>
      <c r="E77" s="347"/>
      <c r="F77" s="347"/>
      <c r="G77" s="347"/>
      <c r="H77" s="347"/>
      <c r="I77" s="348"/>
    </row>
    <row r="78" spans="1:12" x14ac:dyDescent="0.3">
      <c r="A78" s="127"/>
      <c r="B78" s="366" t="s">
        <v>21685</v>
      </c>
      <c r="C78" s="367"/>
      <c r="D78" s="367"/>
      <c r="E78" s="367"/>
      <c r="F78" s="367"/>
      <c r="G78" s="367"/>
      <c r="H78" s="367"/>
      <c r="I78" s="368"/>
    </row>
    <row r="79" spans="1:12" x14ac:dyDescent="0.3">
      <c r="A79" s="127"/>
      <c r="B79" s="346" t="s">
        <v>21686</v>
      </c>
      <c r="C79" s="347"/>
      <c r="D79" s="347"/>
      <c r="E79" s="347"/>
      <c r="F79" s="347"/>
      <c r="G79" s="347"/>
      <c r="H79" s="347"/>
      <c r="I79" s="348"/>
    </row>
    <row r="80" spans="1:12" x14ac:dyDescent="0.3">
      <c r="A80" s="127"/>
      <c r="B80" s="349" t="s">
        <v>21687</v>
      </c>
      <c r="C80" s="350"/>
      <c r="D80" s="350"/>
      <c r="E80" s="350"/>
      <c r="F80" s="350"/>
      <c r="G80" s="350"/>
      <c r="H80" s="350"/>
      <c r="I80" s="351"/>
    </row>
    <row r="81" spans="2:8" x14ac:dyDescent="0.3">
      <c r="B81" s="97"/>
      <c r="C81" s="98"/>
      <c r="D81" s="95"/>
      <c r="E81" s="94"/>
      <c r="F81" s="95"/>
      <c r="G81" s="96"/>
      <c r="H81" s="99"/>
    </row>
    <row r="82" spans="2:8" x14ac:dyDescent="0.3">
      <c r="B82" s="95"/>
      <c r="C82" s="98"/>
      <c r="D82" s="95"/>
      <c r="E82" s="94"/>
      <c r="F82" s="95"/>
      <c r="G82" s="96"/>
      <c r="H82" s="99"/>
    </row>
    <row r="83" spans="2:8" x14ac:dyDescent="0.3">
      <c r="B83" s="95"/>
      <c r="C83" s="98"/>
      <c r="D83" s="95"/>
      <c r="E83" s="94"/>
      <c r="F83" s="95"/>
      <c r="G83" s="96"/>
      <c r="H83" s="99"/>
    </row>
  </sheetData>
  <mergeCells count="58">
    <mergeCell ref="B10:B11"/>
    <mergeCell ref="C10:D11"/>
    <mergeCell ref="E10:I10"/>
    <mergeCell ref="B57:B59"/>
    <mergeCell ref="C57:C59"/>
    <mergeCell ref="B54:B56"/>
    <mergeCell ref="C54:C56"/>
    <mergeCell ref="B12:I12"/>
    <mergeCell ref="B53:I53"/>
    <mergeCell ref="B13:B15"/>
    <mergeCell ref="C13:C15"/>
    <mergeCell ref="B16:B18"/>
    <mergeCell ref="C16:C18"/>
    <mergeCell ref="B19:B21"/>
    <mergeCell ref="C19:C21"/>
    <mergeCell ref="B22:B24"/>
    <mergeCell ref="C22:C24"/>
    <mergeCell ref="B46:B48"/>
    <mergeCell ref="B25:B27"/>
    <mergeCell ref="C25:C27"/>
    <mergeCell ref="B43:B45"/>
    <mergeCell ref="C43:C45"/>
    <mergeCell ref="B28:B30"/>
    <mergeCell ref="C28:C30"/>
    <mergeCell ref="B31:B33"/>
    <mergeCell ref="C31:C33"/>
    <mergeCell ref="B40:B42"/>
    <mergeCell ref="B37:B39"/>
    <mergeCell ref="C37:C39"/>
    <mergeCell ref="C40:C42"/>
    <mergeCell ref="B34:B36"/>
    <mergeCell ref="C34:C36"/>
    <mergeCell ref="C46:C48"/>
    <mergeCell ref="B49:B51"/>
    <mergeCell ref="C49:C51"/>
    <mergeCell ref="B77:I77"/>
    <mergeCell ref="B78:I78"/>
    <mergeCell ref="B60:B62"/>
    <mergeCell ref="C60:C62"/>
    <mergeCell ref="B63:B65"/>
    <mergeCell ref="C63:C65"/>
    <mergeCell ref="B66:B68"/>
    <mergeCell ref="C66:C68"/>
    <mergeCell ref="B79:I79"/>
    <mergeCell ref="B80:I80"/>
    <mergeCell ref="C69:I69"/>
    <mergeCell ref="B70:D70"/>
    <mergeCell ref="B71:D71"/>
    <mergeCell ref="B72:D72"/>
    <mergeCell ref="B73:D73"/>
    <mergeCell ref="B75:D75"/>
    <mergeCell ref="D2:I2"/>
    <mergeCell ref="D3:I3"/>
    <mergeCell ref="D7:F8"/>
    <mergeCell ref="G7:G8"/>
    <mergeCell ref="G5:G6"/>
    <mergeCell ref="H5:H8"/>
    <mergeCell ref="I7:I8"/>
  </mergeCells>
  <conditionalFormatting sqref="E47:F47 E50">
    <cfRule type="expression" dxfId="15" priority="50">
      <formula>IF(E46="",0,1)</formula>
    </cfRule>
  </conditionalFormatting>
  <conditionalFormatting sqref="E14:I14 E17:I17 E20:I20 E44:I44">
    <cfRule type="expression" dxfId="14" priority="51">
      <formula>IF(E13="",0,1)</formula>
    </cfRule>
  </conditionalFormatting>
  <conditionalFormatting sqref="E23:I23">
    <cfRule type="expression" dxfId="13" priority="46">
      <formula>IF(E22="",0,1)</formula>
    </cfRule>
  </conditionalFormatting>
  <conditionalFormatting sqref="G47:I47">
    <cfRule type="expression" dxfId="12" priority="23">
      <formula>IF(G46="",0,1)</formula>
    </cfRule>
  </conditionalFormatting>
  <conditionalFormatting sqref="E32:I32">
    <cfRule type="expression" dxfId="11" priority="30">
      <formula>IF(E31="",0,1)</formula>
    </cfRule>
  </conditionalFormatting>
  <conditionalFormatting sqref="E26:I26">
    <cfRule type="expression" dxfId="10" priority="43">
      <formula>IF(E25="",0,1)</formula>
    </cfRule>
  </conditionalFormatting>
  <conditionalFormatting sqref="E29:I29">
    <cfRule type="expression" dxfId="9" priority="18">
      <formula>IF(E28="",0,1)</formula>
    </cfRule>
  </conditionalFormatting>
  <conditionalFormatting sqref="E38:I38">
    <cfRule type="expression" dxfId="8" priority="15">
      <formula>IF(E37="",0,1)</formula>
    </cfRule>
  </conditionalFormatting>
  <conditionalFormatting sqref="E41:I41">
    <cfRule type="expression" dxfId="7" priority="9">
      <formula>IF(E40="",0,1)</formula>
    </cfRule>
  </conditionalFormatting>
  <conditionalFormatting sqref="E35:I35">
    <cfRule type="expression" dxfId="6" priority="39">
      <formula>IF(E34="",0,1)</formula>
    </cfRule>
  </conditionalFormatting>
  <conditionalFormatting sqref="E58:I58">
    <cfRule type="expression" dxfId="5" priority="5">
      <formula>IF(E57="",0,1)</formula>
    </cfRule>
  </conditionalFormatting>
  <conditionalFormatting sqref="F50:I50">
    <cfRule type="expression" dxfId="4" priority="22">
      <formula>IF(F49="",0,1)</formula>
    </cfRule>
  </conditionalFormatting>
  <conditionalFormatting sqref="E55:I55">
    <cfRule type="expression" dxfId="3" priority="4">
      <formula>IF(E54="",0,1)</formula>
    </cfRule>
  </conditionalFormatting>
  <conditionalFormatting sqref="E64:I64">
    <cfRule type="expression" dxfId="2" priority="3">
      <formula>IF(E63="",0,1)</formula>
    </cfRule>
  </conditionalFormatting>
  <conditionalFormatting sqref="E61:I61">
    <cfRule type="expression" dxfId="1" priority="2">
      <formula>IF(E60="",0,1)</formula>
    </cfRule>
  </conditionalFormatting>
  <conditionalFormatting sqref="E67:I67">
    <cfRule type="expression" dxfId="0" priority="1">
      <formula>IF(E66="",0,1)</formula>
    </cfRule>
  </conditionalFormatting>
  <pageMargins left="0.39370078740157483" right="0.51181102362204722" top="1.5748031496062993" bottom="0.78740157480314965"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81"/>
  <sheetViews>
    <sheetView topLeftCell="A9508" workbookViewId="0">
      <selection activeCell="A9514" sqref="A9514"/>
    </sheetView>
  </sheetViews>
  <sheetFormatPr defaultColWidth="7.75" defaultRowHeight="15" x14ac:dyDescent="0.25"/>
  <cols>
    <col min="1" max="1" width="14.875" style="36" customWidth="1"/>
    <col min="2" max="2" width="56.125" style="36" customWidth="1"/>
    <col min="3" max="3" width="13.625" style="36" customWidth="1"/>
    <col min="4" max="5" width="5.625" style="36" customWidth="1"/>
    <col min="6" max="6" width="7.125" style="36" bestFit="1" customWidth="1"/>
    <col min="7" max="7" width="5.5" style="36" customWidth="1"/>
    <col min="8" max="8" width="8.625" style="36" customWidth="1"/>
    <col min="9" max="16384" width="7.75" style="7"/>
  </cols>
  <sheetData>
    <row r="1" spans="1:8" ht="12.2" customHeight="1" x14ac:dyDescent="0.25">
      <c r="A1" s="10" t="s">
        <v>200</v>
      </c>
      <c r="B1" s="10" t="s">
        <v>201</v>
      </c>
      <c r="C1" s="10"/>
      <c r="D1" s="10"/>
      <c r="E1" s="10"/>
      <c r="F1" s="11" t="s">
        <v>202</v>
      </c>
      <c r="G1" s="10" t="s">
        <v>203</v>
      </c>
      <c r="H1" s="10"/>
    </row>
    <row r="2" spans="1:8" ht="12.2" customHeight="1" x14ac:dyDescent="0.25">
      <c r="A2" s="12">
        <v>8662</v>
      </c>
      <c r="B2" s="13" t="s">
        <v>204</v>
      </c>
      <c r="C2" s="13"/>
      <c r="D2" s="13"/>
      <c r="E2" s="13"/>
      <c r="F2" s="14"/>
      <c r="G2" s="13"/>
      <c r="H2" s="13"/>
    </row>
    <row r="3" spans="1:8" ht="12.2" customHeight="1" x14ac:dyDescent="0.25">
      <c r="A3" s="12">
        <v>8700</v>
      </c>
      <c r="B3" s="13" t="s">
        <v>205</v>
      </c>
      <c r="C3" s="13"/>
      <c r="D3" s="13"/>
      <c r="E3" s="13"/>
      <c r="F3" s="14"/>
      <c r="G3" s="13"/>
      <c r="H3" s="13"/>
    </row>
    <row r="4" spans="1:8" ht="36.6" customHeight="1" x14ac:dyDescent="0.25">
      <c r="A4" s="15" t="s">
        <v>206</v>
      </c>
      <c r="B4" s="15" t="s">
        <v>207</v>
      </c>
      <c r="C4" s="15"/>
      <c r="D4" s="15"/>
      <c r="E4" s="15"/>
      <c r="F4" s="16" t="s">
        <v>33</v>
      </c>
      <c r="G4" s="17">
        <v>0.2</v>
      </c>
      <c r="H4" s="15"/>
    </row>
    <row r="5" spans="1:8" ht="36.6" customHeight="1" x14ac:dyDescent="0.25">
      <c r="A5" s="15" t="s">
        <v>208</v>
      </c>
      <c r="B5" s="15" t="s">
        <v>209</v>
      </c>
      <c r="C5" s="15"/>
      <c r="D5" s="15"/>
      <c r="E5" s="15"/>
      <c r="F5" s="16" t="s">
        <v>33</v>
      </c>
      <c r="G5" s="17">
        <v>0.5</v>
      </c>
      <c r="H5" s="15"/>
    </row>
    <row r="6" spans="1:8" ht="36.6" customHeight="1" x14ac:dyDescent="0.25">
      <c r="A6" s="15" t="s">
        <v>32</v>
      </c>
      <c r="B6" s="15" t="s">
        <v>210</v>
      </c>
      <c r="C6" s="15"/>
      <c r="D6" s="15"/>
      <c r="E6" s="15"/>
      <c r="F6" s="16" t="s">
        <v>33</v>
      </c>
      <c r="G6" s="17">
        <v>0.3</v>
      </c>
      <c r="H6" s="15"/>
    </row>
    <row r="7" spans="1:8" ht="60.95" customHeight="1" x14ac:dyDescent="0.25">
      <c r="A7" s="15" t="s">
        <v>211</v>
      </c>
      <c r="B7" s="15" t="s">
        <v>212</v>
      </c>
      <c r="C7" s="15"/>
      <c r="D7" s="15"/>
      <c r="E7" s="15"/>
      <c r="F7" s="16" t="s">
        <v>213</v>
      </c>
      <c r="G7" s="18">
        <v>58.16</v>
      </c>
      <c r="H7" s="15"/>
    </row>
    <row r="8" spans="1:8" ht="12.2" customHeight="1" x14ac:dyDescent="0.25">
      <c r="A8" s="12">
        <v>8701</v>
      </c>
      <c r="B8" s="13" t="s">
        <v>214</v>
      </c>
      <c r="C8" s="13"/>
      <c r="D8" s="13"/>
      <c r="E8" s="13"/>
      <c r="F8" s="14"/>
      <c r="G8" s="13"/>
      <c r="H8" s="13"/>
    </row>
    <row r="9" spans="1:8" ht="24.4" customHeight="1" x14ac:dyDescent="0.25">
      <c r="A9" s="15" t="s">
        <v>215</v>
      </c>
      <c r="B9" s="15" t="s">
        <v>216</v>
      </c>
      <c r="C9" s="15"/>
      <c r="D9" s="15"/>
      <c r="E9" s="15"/>
      <c r="F9" s="16" t="s">
        <v>33</v>
      </c>
      <c r="G9" s="17">
        <v>1</v>
      </c>
      <c r="H9" s="15"/>
    </row>
    <row r="10" spans="1:8" ht="24.4" customHeight="1" x14ac:dyDescent="0.25">
      <c r="A10" s="15" t="s">
        <v>217</v>
      </c>
      <c r="B10" s="15" t="s">
        <v>218</v>
      </c>
      <c r="C10" s="15"/>
      <c r="D10" s="15"/>
      <c r="E10" s="15"/>
      <c r="F10" s="16" t="s">
        <v>33</v>
      </c>
      <c r="G10" s="17">
        <v>1.5</v>
      </c>
      <c r="H10" s="15"/>
    </row>
    <row r="11" spans="1:8" ht="24.4" customHeight="1" x14ac:dyDescent="0.25">
      <c r="A11" s="15" t="s">
        <v>219</v>
      </c>
      <c r="B11" s="15" t="s">
        <v>220</v>
      </c>
      <c r="C11" s="15"/>
      <c r="D11" s="15"/>
      <c r="E11" s="15"/>
      <c r="F11" s="16" t="s">
        <v>33</v>
      </c>
      <c r="G11" s="17">
        <v>2</v>
      </c>
      <c r="H11" s="15"/>
    </row>
    <row r="12" spans="1:8" ht="12.2" customHeight="1" x14ac:dyDescent="0.25">
      <c r="A12" s="12">
        <v>8663</v>
      </c>
      <c r="B12" s="13" t="s">
        <v>221</v>
      </c>
      <c r="C12" s="13"/>
      <c r="D12" s="13"/>
      <c r="E12" s="13"/>
      <c r="F12" s="14"/>
      <c r="G12" s="13"/>
      <c r="H12" s="13"/>
    </row>
    <row r="13" spans="1:8" ht="12.2" customHeight="1" x14ac:dyDescent="0.25">
      <c r="A13" s="12">
        <v>8702</v>
      </c>
      <c r="B13" s="13" t="s">
        <v>222</v>
      </c>
      <c r="C13" s="13"/>
      <c r="D13" s="13"/>
      <c r="E13" s="13"/>
      <c r="F13" s="14"/>
      <c r="G13" s="13"/>
      <c r="H13" s="13"/>
    </row>
    <row r="14" spans="1:8" ht="24.4" customHeight="1" x14ac:dyDescent="0.25">
      <c r="A14" s="15" t="s">
        <v>223</v>
      </c>
      <c r="B14" s="15" t="s">
        <v>224</v>
      </c>
      <c r="C14" s="15"/>
      <c r="D14" s="15"/>
      <c r="E14" s="15"/>
      <c r="F14" s="16" t="s">
        <v>213</v>
      </c>
      <c r="G14" s="17">
        <v>1.18</v>
      </c>
      <c r="H14" s="15"/>
    </row>
    <row r="15" spans="1:8" ht="36.6" customHeight="1" x14ac:dyDescent="0.25">
      <c r="A15" s="15" t="s">
        <v>225</v>
      </c>
      <c r="B15" s="15" t="s">
        <v>226</v>
      </c>
      <c r="C15" s="15"/>
      <c r="D15" s="15"/>
      <c r="E15" s="15"/>
      <c r="F15" s="16" t="s">
        <v>227</v>
      </c>
      <c r="G15" s="19">
        <v>408.37</v>
      </c>
      <c r="H15" s="15"/>
    </row>
    <row r="16" spans="1:8" ht="24.4" customHeight="1" x14ac:dyDescent="0.25">
      <c r="A16" s="15" t="s">
        <v>228</v>
      </c>
      <c r="B16" s="15" t="s">
        <v>27</v>
      </c>
      <c r="C16" s="15"/>
      <c r="D16" s="15"/>
      <c r="E16" s="15"/>
      <c r="F16" s="16" t="s">
        <v>213</v>
      </c>
      <c r="G16" s="17">
        <v>2.08</v>
      </c>
      <c r="H16" s="15"/>
    </row>
    <row r="17" spans="1:8" ht="24.4" customHeight="1" x14ac:dyDescent="0.25">
      <c r="A17" s="15" t="s">
        <v>229</v>
      </c>
      <c r="B17" s="15" t="s">
        <v>230</v>
      </c>
      <c r="C17" s="15"/>
      <c r="D17" s="15"/>
      <c r="E17" s="15"/>
      <c r="F17" s="16" t="s">
        <v>213</v>
      </c>
      <c r="G17" s="17">
        <v>0.78</v>
      </c>
      <c r="H17" s="15"/>
    </row>
    <row r="18" spans="1:8" ht="24.4" customHeight="1" x14ac:dyDescent="0.25">
      <c r="A18" s="15" t="s">
        <v>231</v>
      </c>
      <c r="B18" s="15" t="s">
        <v>232</v>
      </c>
      <c r="C18" s="15"/>
      <c r="D18" s="15"/>
      <c r="E18" s="15"/>
      <c r="F18" s="16" t="s">
        <v>213</v>
      </c>
      <c r="G18" s="17">
        <v>0.17</v>
      </c>
      <c r="H18" s="15"/>
    </row>
    <row r="19" spans="1:8" ht="12.2" customHeight="1" x14ac:dyDescent="0.25">
      <c r="A19" s="12">
        <v>8703</v>
      </c>
      <c r="B19" s="13" t="s">
        <v>233</v>
      </c>
      <c r="C19" s="13"/>
      <c r="D19" s="13"/>
      <c r="E19" s="13"/>
      <c r="F19" s="14"/>
      <c r="G19" s="13"/>
      <c r="H19" s="13"/>
    </row>
    <row r="20" spans="1:8" ht="24.4" customHeight="1" x14ac:dyDescent="0.25">
      <c r="A20" s="15" t="s">
        <v>234</v>
      </c>
      <c r="B20" s="15" t="s">
        <v>235</v>
      </c>
      <c r="C20" s="15"/>
      <c r="D20" s="15"/>
      <c r="E20" s="15"/>
      <c r="F20" s="16" t="s">
        <v>213</v>
      </c>
      <c r="G20" s="17">
        <v>0.49</v>
      </c>
      <c r="H20" s="15"/>
    </row>
    <row r="21" spans="1:8" ht="12.2" customHeight="1" x14ac:dyDescent="0.25">
      <c r="A21" s="12">
        <v>8704</v>
      </c>
      <c r="B21" s="13" t="s">
        <v>236</v>
      </c>
      <c r="C21" s="13"/>
      <c r="D21" s="13"/>
      <c r="E21" s="13"/>
      <c r="F21" s="14"/>
      <c r="G21" s="13"/>
      <c r="H21" s="13"/>
    </row>
    <row r="22" spans="1:8" ht="36.6" customHeight="1" x14ac:dyDescent="0.25">
      <c r="A22" s="15" t="s">
        <v>237</v>
      </c>
      <c r="B22" s="15" t="s">
        <v>238</v>
      </c>
      <c r="C22" s="15"/>
      <c r="D22" s="15"/>
      <c r="E22" s="15"/>
      <c r="F22" s="16" t="s">
        <v>227</v>
      </c>
      <c r="G22" s="18">
        <v>81.41</v>
      </c>
      <c r="H22" s="15"/>
    </row>
    <row r="23" spans="1:8" ht="36.6" customHeight="1" x14ac:dyDescent="0.25">
      <c r="A23" s="15" t="s">
        <v>239</v>
      </c>
      <c r="B23" s="15" t="s">
        <v>240</v>
      </c>
      <c r="C23" s="15"/>
      <c r="D23" s="15"/>
      <c r="E23" s="15"/>
      <c r="F23" s="16" t="s">
        <v>227</v>
      </c>
      <c r="G23" s="18">
        <v>48.85</v>
      </c>
      <c r="H23" s="15"/>
    </row>
    <row r="24" spans="1:8" ht="12.2" customHeight="1" x14ac:dyDescent="0.25">
      <c r="A24" s="12">
        <v>8706</v>
      </c>
      <c r="B24" s="13" t="s">
        <v>241</v>
      </c>
      <c r="C24" s="13"/>
      <c r="D24" s="13"/>
      <c r="E24" s="13"/>
      <c r="F24" s="14"/>
      <c r="G24" s="13"/>
      <c r="H24" s="13"/>
    </row>
    <row r="25" spans="1:8" ht="48.75" customHeight="1" x14ac:dyDescent="0.25">
      <c r="A25" s="15" t="s">
        <v>242</v>
      </c>
      <c r="B25" s="15" t="s">
        <v>243</v>
      </c>
      <c r="C25" s="15"/>
      <c r="D25" s="15"/>
      <c r="E25" s="15"/>
      <c r="F25" s="16" t="s">
        <v>244</v>
      </c>
      <c r="G25" s="17">
        <v>4.1100000000000003</v>
      </c>
      <c r="H25" s="15"/>
    </row>
    <row r="26" spans="1:8" ht="48.75" customHeight="1" x14ac:dyDescent="0.25">
      <c r="A26" s="15" t="s">
        <v>245</v>
      </c>
      <c r="B26" s="15" t="s">
        <v>246</v>
      </c>
      <c r="C26" s="15"/>
      <c r="D26" s="15"/>
      <c r="E26" s="15"/>
      <c r="F26" s="16" t="s">
        <v>244</v>
      </c>
      <c r="G26" s="17">
        <v>4.93</v>
      </c>
      <c r="H26" s="15"/>
    </row>
    <row r="27" spans="1:8" ht="60.95" customHeight="1" x14ac:dyDescent="0.25">
      <c r="A27" s="15" t="s">
        <v>247</v>
      </c>
      <c r="B27" s="15" t="s">
        <v>248</v>
      </c>
      <c r="C27" s="15"/>
      <c r="D27" s="15"/>
      <c r="E27" s="15"/>
      <c r="F27" s="16" t="s">
        <v>213</v>
      </c>
      <c r="G27" s="17">
        <v>9.93</v>
      </c>
      <c r="H27" s="15"/>
    </row>
    <row r="28" spans="1:8" ht="48.75" customHeight="1" x14ac:dyDescent="0.25">
      <c r="A28" s="15" t="s">
        <v>249</v>
      </c>
      <c r="B28" s="15" t="s">
        <v>250</v>
      </c>
      <c r="C28" s="15"/>
      <c r="D28" s="15"/>
      <c r="E28" s="15"/>
      <c r="F28" s="16" t="s">
        <v>213</v>
      </c>
      <c r="G28" s="18">
        <v>19.86</v>
      </c>
      <c r="H28" s="15"/>
    </row>
    <row r="29" spans="1:8" ht="60.95" customHeight="1" x14ac:dyDescent="0.25">
      <c r="A29" s="15" t="s">
        <v>251</v>
      </c>
      <c r="B29" s="15" t="s">
        <v>252</v>
      </c>
      <c r="C29" s="15"/>
      <c r="D29" s="15"/>
      <c r="E29" s="15"/>
      <c r="F29" s="16" t="s">
        <v>213</v>
      </c>
      <c r="G29" s="18">
        <v>13.24</v>
      </c>
      <c r="H29" s="15"/>
    </row>
    <row r="30" spans="1:8" ht="48.75" customHeight="1" x14ac:dyDescent="0.25">
      <c r="A30" s="15" t="s">
        <v>253</v>
      </c>
      <c r="B30" s="15" t="s">
        <v>254</v>
      </c>
      <c r="C30" s="15"/>
      <c r="D30" s="15"/>
      <c r="E30" s="15"/>
      <c r="F30" s="16" t="s">
        <v>244</v>
      </c>
      <c r="G30" s="17">
        <v>6.05</v>
      </c>
      <c r="H30" s="15"/>
    </row>
    <row r="31" spans="1:8" ht="48.75" customHeight="1" x14ac:dyDescent="0.25">
      <c r="A31" s="15" t="s">
        <v>255</v>
      </c>
      <c r="B31" s="15" t="s">
        <v>256</v>
      </c>
      <c r="C31" s="15"/>
      <c r="D31" s="15"/>
      <c r="E31" s="15"/>
      <c r="F31" s="16" t="s">
        <v>213</v>
      </c>
      <c r="G31" s="18">
        <v>11.35</v>
      </c>
      <c r="H31" s="15"/>
    </row>
    <row r="32" spans="1:8" ht="48.75" customHeight="1" x14ac:dyDescent="0.25">
      <c r="A32" s="15" t="s">
        <v>257</v>
      </c>
      <c r="B32" s="15" t="s">
        <v>258</v>
      </c>
      <c r="C32" s="15"/>
      <c r="D32" s="15"/>
      <c r="E32" s="15"/>
      <c r="F32" s="16" t="s">
        <v>213</v>
      </c>
      <c r="G32" s="18">
        <v>21.41</v>
      </c>
      <c r="H32" s="15"/>
    </row>
    <row r="33" spans="1:8" ht="48.75" customHeight="1" x14ac:dyDescent="0.25">
      <c r="A33" s="15" t="s">
        <v>259</v>
      </c>
      <c r="B33" s="15" t="s">
        <v>260</v>
      </c>
      <c r="C33" s="15"/>
      <c r="D33" s="15"/>
      <c r="E33" s="15"/>
      <c r="F33" s="16" t="s">
        <v>213</v>
      </c>
      <c r="G33" s="18">
        <v>23.4</v>
      </c>
      <c r="H33" s="15"/>
    </row>
    <row r="34" spans="1:8" ht="48.75" customHeight="1" x14ac:dyDescent="0.25">
      <c r="A34" s="15" t="s">
        <v>261</v>
      </c>
      <c r="B34" s="15" t="s">
        <v>262</v>
      </c>
      <c r="C34" s="15"/>
      <c r="D34" s="15"/>
      <c r="E34" s="15"/>
      <c r="F34" s="16" t="s">
        <v>213</v>
      </c>
      <c r="G34" s="17">
        <v>7.94</v>
      </c>
      <c r="H34" s="15"/>
    </row>
    <row r="35" spans="1:8" ht="12.2" customHeight="1" x14ac:dyDescent="0.25">
      <c r="A35" s="12">
        <v>8707</v>
      </c>
      <c r="B35" s="13" t="s">
        <v>263</v>
      </c>
      <c r="C35" s="13"/>
      <c r="D35" s="13"/>
      <c r="E35" s="13"/>
      <c r="F35" s="14"/>
      <c r="G35" s="13"/>
      <c r="H35" s="13"/>
    </row>
    <row r="36" spans="1:8" ht="60.95" customHeight="1" x14ac:dyDescent="0.25">
      <c r="A36" s="15" t="s">
        <v>264</v>
      </c>
      <c r="B36" s="15" t="s">
        <v>265</v>
      </c>
      <c r="C36" s="15"/>
      <c r="D36" s="15"/>
      <c r="E36" s="15"/>
      <c r="F36" s="16" t="s">
        <v>244</v>
      </c>
      <c r="G36" s="17">
        <v>7.4</v>
      </c>
      <c r="H36" s="15"/>
    </row>
    <row r="37" spans="1:8" ht="48.75" customHeight="1" x14ac:dyDescent="0.25">
      <c r="A37" s="15" t="s">
        <v>266</v>
      </c>
      <c r="B37" s="15" t="s">
        <v>267</v>
      </c>
      <c r="C37" s="15"/>
      <c r="D37" s="15"/>
      <c r="E37" s="15"/>
      <c r="F37" s="16" t="s">
        <v>227</v>
      </c>
      <c r="G37" s="18">
        <v>38.950000000000003</v>
      </c>
      <c r="H37" s="15"/>
    </row>
    <row r="38" spans="1:8" ht="48.75" customHeight="1" x14ac:dyDescent="0.25">
      <c r="A38" s="15" t="s">
        <v>268</v>
      </c>
      <c r="B38" s="15" t="s">
        <v>269</v>
      </c>
      <c r="C38" s="15"/>
      <c r="D38" s="15"/>
      <c r="E38" s="15"/>
      <c r="F38" s="16" t="s">
        <v>227</v>
      </c>
      <c r="G38" s="17">
        <v>9.3699999999999992</v>
      </c>
      <c r="H38" s="15"/>
    </row>
    <row r="39" spans="1:8" ht="60.95" customHeight="1" x14ac:dyDescent="0.25">
      <c r="A39" s="15" t="s">
        <v>270</v>
      </c>
      <c r="B39" s="15" t="s">
        <v>271</v>
      </c>
      <c r="C39" s="15"/>
      <c r="D39" s="15"/>
      <c r="E39" s="15"/>
      <c r="F39" s="16" t="s">
        <v>227</v>
      </c>
      <c r="G39" s="17">
        <v>5.46</v>
      </c>
      <c r="H39" s="15"/>
    </row>
    <row r="40" spans="1:8" ht="48.75" customHeight="1" x14ac:dyDescent="0.25">
      <c r="A40" s="15" t="s">
        <v>272</v>
      </c>
      <c r="B40" s="15" t="s">
        <v>273</v>
      </c>
      <c r="C40" s="15"/>
      <c r="D40" s="15"/>
      <c r="E40" s="15"/>
      <c r="F40" s="16" t="s">
        <v>244</v>
      </c>
      <c r="G40" s="17">
        <v>8.2200000000000006</v>
      </c>
      <c r="H40" s="15"/>
    </row>
    <row r="41" spans="1:8" ht="73.150000000000006" customHeight="1" x14ac:dyDescent="0.25">
      <c r="A41" s="15" t="s">
        <v>274</v>
      </c>
      <c r="B41" s="15" t="s">
        <v>275</v>
      </c>
      <c r="C41" s="15"/>
      <c r="D41" s="15"/>
      <c r="E41" s="15"/>
      <c r="F41" s="16" t="s">
        <v>244</v>
      </c>
      <c r="G41" s="18">
        <v>10.66</v>
      </c>
      <c r="H41" s="15"/>
    </row>
    <row r="42" spans="1:8" ht="12.2" customHeight="1" x14ac:dyDescent="0.25">
      <c r="A42" s="12">
        <v>8708</v>
      </c>
      <c r="B42" s="13" t="s">
        <v>276</v>
      </c>
      <c r="C42" s="13"/>
      <c r="D42" s="13"/>
      <c r="E42" s="13"/>
      <c r="F42" s="14"/>
      <c r="G42" s="13"/>
      <c r="H42" s="13"/>
    </row>
    <row r="43" spans="1:8" ht="48.75" customHeight="1" x14ac:dyDescent="0.25">
      <c r="A43" s="15" t="s">
        <v>277</v>
      </c>
      <c r="B43" s="15" t="s">
        <v>278</v>
      </c>
      <c r="C43" s="15"/>
      <c r="D43" s="15"/>
      <c r="E43" s="15"/>
      <c r="F43" s="16" t="s">
        <v>213</v>
      </c>
      <c r="G43" s="17">
        <v>4.88</v>
      </c>
      <c r="H43" s="15"/>
    </row>
    <row r="44" spans="1:8" ht="12.2" customHeight="1" x14ac:dyDescent="0.25">
      <c r="A44" s="12">
        <v>8709</v>
      </c>
      <c r="B44" s="13" t="s">
        <v>279</v>
      </c>
      <c r="C44" s="13"/>
      <c r="D44" s="13"/>
      <c r="E44" s="13"/>
      <c r="F44" s="14"/>
      <c r="G44" s="13"/>
      <c r="H44" s="13"/>
    </row>
    <row r="45" spans="1:8" ht="60.95" customHeight="1" x14ac:dyDescent="0.25">
      <c r="A45" s="15" t="s">
        <v>280</v>
      </c>
      <c r="B45" s="15" t="s">
        <v>281</v>
      </c>
      <c r="C45" s="15"/>
      <c r="D45" s="15"/>
      <c r="E45" s="15"/>
      <c r="F45" s="16" t="s">
        <v>213</v>
      </c>
      <c r="G45" s="17">
        <v>1.84</v>
      </c>
      <c r="H45" s="15"/>
    </row>
    <row r="46" spans="1:8" ht="60.95" customHeight="1" x14ac:dyDescent="0.25">
      <c r="A46" s="15" t="s">
        <v>282</v>
      </c>
      <c r="B46" s="15" t="s">
        <v>283</v>
      </c>
      <c r="C46" s="15"/>
      <c r="D46" s="15"/>
      <c r="E46" s="15"/>
      <c r="F46" s="16" t="s">
        <v>213</v>
      </c>
      <c r="G46" s="17">
        <v>5.53</v>
      </c>
      <c r="H46" s="15"/>
    </row>
    <row r="47" spans="1:8" ht="60.95" customHeight="1" x14ac:dyDescent="0.25">
      <c r="A47" s="15" t="s">
        <v>284</v>
      </c>
      <c r="B47" s="15" t="s">
        <v>285</v>
      </c>
      <c r="C47" s="15"/>
      <c r="D47" s="15"/>
      <c r="E47" s="15"/>
      <c r="F47" s="16" t="s">
        <v>213</v>
      </c>
      <c r="G47" s="17">
        <v>8.7100000000000009</v>
      </c>
      <c r="H47" s="15"/>
    </row>
    <row r="48" spans="1:8" ht="60.95" customHeight="1" x14ac:dyDescent="0.25">
      <c r="A48" s="15" t="s">
        <v>286</v>
      </c>
      <c r="B48" s="15" t="s">
        <v>287</v>
      </c>
      <c r="C48" s="15"/>
      <c r="D48" s="15"/>
      <c r="E48" s="15"/>
      <c r="F48" s="16" t="s">
        <v>213</v>
      </c>
      <c r="G48" s="17">
        <v>3.69</v>
      </c>
      <c r="H48" s="15"/>
    </row>
    <row r="49" spans="1:8" ht="12.2" customHeight="1" x14ac:dyDescent="0.25">
      <c r="A49" s="12">
        <v>8710</v>
      </c>
      <c r="B49" s="13" t="s">
        <v>288</v>
      </c>
      <c r="C49" s="13"/>
      <c r="D49" s="13"/>
      <c r="E49" s="13"/>
      <c r="F49" s="14"/>
      <c r="G49" s="13"/>
      <c r="H49" s="13"/>
    </row>
    <row r="50" spans="1:8" ht="48.75" customHeight="1" x14ac:dyDescent="0.25">
      <c r="A50" s="15" t="s">
        <v>289</v>
      </c>
      <c r="B50" s="15" t="s">
        <v>290</v>
      </c>
      <c r="C50" s="15"/>
      <c r="D50" s="15"/>
      <c r="E50" s="15"/>
      <c r="F50" s="16" t="s">
        <v>291</v>
      </c>
      <c r="G50" s="17">
        <v>3.09</v>
      </c>
      <c r="H50" s="15"/>
    </row>
    <row r="51" spans="1:8" ht="60.95" customHeight="1" x14ac:dyDescent="0.25">
      <c r="A51" s="15" t="s">
        <v>292</v>
      </c>
      <c r="B51" s="15" t="s">
        <v>293</v>
      </c>
      <c r="C51" s="15"/>
      <c r="D51" s="15"/>
      <c r="E51" s="15"/>
      <c r="F51" s="16" t="s">
        <v>227</v>
      </c>
      <c r="G51" s="18">
        <v>18.850000000000001</v>
      </c>
      <c r="H51" s="15"/>
    </row>
    <row r="52" spans="1:8" ht="60.95" customHeight="1" x14ac:dyDescent="0.25">
      <c r="A52" s="15" t="s">
        <v>294</v>
      </c>
      <c r="B52" s="15" t="s">
        <v>295</v>
      </c>
      <c r="C52" s="15"/>
      <c r="D52" s="15"/>
      <c r="E52" s="15"/>
      <c r="F52" s="16" t="s">
        <v>213</v>
      </c>
      <c r="G52" s="18">
        <v>11.85</v>
      </c>
      <c r="H52" s="15"/>
    </row>
    <row r="53" spans="1:8" ht="48.75" customHeight="1" x14ac:dyDescent="0.25">
      <c r="A53" s="15" t="s">
        <v>296</v>
      </c>
      <c r="B53" s="15" t="s">
        <v>297</v>
      </c>
      <c r="C53" s="15"/>
      <c r="D53" s="15"/>
      <c r="E53" s="15"/>
      <c r="F53" s="16" t="s">
        <v>213</v>
      </c>
      <c r="G53" s="18">
        <v>16.46</v>
      </c>
      <c r="H53" s="15"/>
    </row>
    <row r="54" spans="1:8" ht="48.75" customHeight="1" x14ac:dyDescent="0.25">
      <c r="A54" s="15" t="s">
        <v>298</v>
      </c>
      <c r="B54" s="15" t="s">
        <v>299</v>
      </c>
      <c r="C54" s="15"/>
      <c r="D54" s="15"/>
      <c r="E54" s="15"/>
      <c r="F54" s="16" t="s">
        <v>213</v>
      </c>
      <c r="G54" s="17">
        <v>8</v>
      </c>
      <c r="H54" s="15"/>
    </row>
    <row r="55" spans="1:8" ht="48.75" customHeight="1" x14ac:dyDescent="0.25">
      <c r="A55" s="15" t="s">
        <v>300</v>
      </c>
      <c r="B55" s="15" t="s">
        <v>301</v>
      </c>
      <c r="C55" s="15"/>
      <c r="D55" s="15"/>
      <c r="E55" s="15"/>
      <c r="F55" s="16" t="s">
        <v>227</v>
      </c>
      <c r="G55" s="18">
        <v>16</v>
      </c>
      <c r="H55" s="15"/>
    </row>
    <row r="56" spans="1:8" ht="12.2" customHeight="1" x14ac:dyDescent="0.25">
      <c r="A56" s="12">
        <v>8711</v>
      </c>
      <c r="B56" s="13" t="s">
        <v>302</v>
      </c>
      <c r="C56" s="13"/>
      <c r="D56" s="13"/>
      <c r="E56" s="13"/>
      <c r="F56" s="14"/>
      <c r="G56" s="13"/>
      <c r="H56" s="13"/>
    </row>
    <row r="57" spans="1:8" ht="36.6" customHeight="1" x14ac:dyDescent="0.25">
      <c r="A57" s="15" t="s">
        <v>303</v>
      </c>
      <c r="B57" s="15" t="s">
        <v>304</v>
      </c>
      <c r="C57" s="15"/>
      <c r="D57" s="15"/>
      <c r="E57" s="15"/>
      <c r="F57" s="16" t="s">
        <v>213</v>
      </c>
      <c r="G57" s="18">
        <v>24.42</v>
      </c>
      <c r="H57" s="15"/>
    </row>
    <row r="58" spans="1:8" ht="12.2" customHeight="1" x14ac:dyDescent="0.25">
      <c r="A58" s="12">
        <v>8712</v>
      </c>
      <c r="B58" s="13" t="s">
        <v>305</v>
      </c>
      <c r="C58" s="13"/>
      <c r="D58" s="13"/>
      <c r="E58" s="13"/>
      <c r="F58" s="14"/>
      <c r="G58" s="13"/>
      <c r="H58" s="13"/>
    </row>
    <row r="59" spans="1:8" ht="48.75" customHeight="1" x14ac:dyDescent="0.25">
      <c r="A59" s="15" t="s">
        <v>306</v>
      </c>
      <c r="B59" s="15" t="s">
        <v>307</v>
      </c>
      <c r="C59" s="15"/>
      <c r="D59" s="15"/>
      <c r="E59" s="15"/>
      <c r="F59" s="16" t="s">
        <v>227</v>
      </c>
      <c r="G59" s="18">
        <v>37.99</v>
      </c>
      <c r="H59" s="15"/>
    </row>
    <row r="60" spans="1:8" ht="60.95" customHeight="1" x14ac:dyDescent="0.25">
      <c r="A60" s="15" t="s">
        <v>308</v>
      </c>
      <c r="B60" s="15" t="s">
        <v>309</v>
      </c>
      <c r="C60" s="15"/>
      <c r="D60" s="15"/>
      <c r="E60" s="15"/>
      <c r="F60" s="16" t="s">
        <v>227</v>
      </c>
      <c r="G60" s="17">
        <v>5.66</v>
      </c>
      <c r="H60" s="15"/>
    </row>
    <row r="61" spans="1:8" ht="60.95" customHeight="1" x14ac:dyDescent="0.25">
      <c r="A61" s="15" t="s">
        <v>310</v>
      </c>
      <c r="B61" s="15" t="s">
        <v>311</v>
      </c>
      <c r="C61" s="15"/>
      <c r="D61" s="15"/>
      <c r="E61" s="15"/>
      <c r="F61" s="16" t="s">
        <v>227</v>
      </c>
      <c r="G61" s="18">
        <v>18.079999999999998</v>
      </c>
      <c r="H61" s="15"/>
    </row>
    <row r="62" spans="1:8" ht="12.2" customHeight="1" x14ac:dyDescent="0.25">
      <c r="A62" s="12">
        <v>8713</v>
      </c>
      <c r="B62" s="13" t="s">
        <v>312</v>
      </c>
      <c r="C62" s="13"/>
      <c r="D62" s="13"/>
      <c r="E62" s="13"/>
      <c r="F62" s="14"/>
      <c r="G62" s="13"/>
      <c r="H62" s="13"/>
    </row>
    <row r="63" spans="1:8" ht="48.75" customHeight="1" x14ac:dyDescent="0.25">
      <c r="A63" s="15" t="s">
        <v>313</v>
      </c>
      <c r="B63" s="15" t="s">
        <v>314</v>
      </c>
      <c r="C63" s="15"/>
      <c r="D63" s="15"/>
      <c r="E63" s="15"/>
      <c r="F63" s="16" t="s">
        <v>213</v>
      </c>
      <c r="G63" s="18">
        <v>15.59</v>
      </c>
      <c r="H63" s="15"/>
    </row>
    <row r="64" spans="1:8" ht="36.6" customHeight="1" x14ac:dyDescent="0.25">
      <c r="A64" s="15" t="s">
        <v>315</v>
      </c>
      <c r="B64" s="15" t="s">
        <v>316</v>
      </c>
      <c r="C64" s="15"/>
      <c r="D64" s="15"/>
      <c r="E64" s="15"/>
      <c r="F64" s="16" t="s">
        <v>213</v>
      </c>
      <c r="G64" s="17">
        <v>6.27</v>
      </c>
      <c r="H64" s="15"/>
    </row>
    <row r="65" spans="1:8" ht="36.6" customHeight="1" x14ac:dyDescent="0.25">
      <c r="A65" s="15" t="s">
        <v>317</v>
      </c>
      <c r="B65" s="15" t="s">
        <v>318</v>
      </c>
      <c r="C65" s="15"/>
      <c r="D65" s="15"/>
      <c r="E65" s="15"/>
      <c r="F65" s="16" t="s">
        <v>213</v>
      </c>
      <c r="G65" s="17">
        <v>9.56</v>
      </c>
      <c r="H65" s="15"/>
    </row>
    <row r="66" spans="1:8" ht="73.150000000000006" customHeight="1" x14ac:dyDescent="0.25">
      <c r="A66" s="15" t="s">
        <v>319</v>
      </c>
      <c r="B66" s="15" t="s">
        <v>320</v>
      </c>
      <c r="C66" s="15"/>
      <c r="D66" s="15"/>
      <c r="E66" s="15"/>
      <c r="F66" s="16" t="s">
        <v>213</v>
      </c>
      <c r="G66" s="18">
        <v>47.42</v>
      </c>
      <c r="H66" s="15"/>
    </row>
    <row r="67" spans="1:8" ht="73.150000000000006" customHeight="1" x14ac:dyDescent="0.25">
      <c r="A67" s="15" t="s">
        <v>321</v>
      </c>
      <c r="B67" s="15" t="s">
        <v>322</v>
      </c>
      <c r="C67" s="15"/>
      <c r="D67" s="15"/>
      <c r="E67" s="15"/>
      <c r="F67" s="16" t="s">
        <v>213</v>
      </c>
      <c r="G67" s="18">
        <v>39.57</v>
      </c>
      <c r="H67" s="15"/>
    </row>
    <row r="68" spans="1:8" ht="12.2" customHeight="1" x14ac:dyDescent="0.25">
      <c r="A68" s="12">
        <v>8714</v>
      </c>
      <c r="B68" s="13" t="s">
        <v>323</v>
      </c>
      <c r="C68" s="13"/>
      <c r="D68" s="13"/>
      <c r="E68" s="13"/>
      <c r="F68" s="14"/>
      <c r="G68" s="13"/>
      <c r="H68" s="13"/>
    </row>
    <row r="69" spans="1:8" ht="36.6" customHeight="1" x14ac:dyDescent="0.25">
      <c r="A69" s="15" t="s">
        <v>324</v>
      </c>
      <c r="B69" s="15" t="s">
        <v>325</v>
      </c>
      <c r="C69" s="15"/>
      <c r="D69" s="15"/>
      <c r="E69" s="15"/>
      <c r="F69" s="16" t="s">
        <v>326</v>
      </c>
      <c r="G69" s="19">
        <v>134.74</v>
      </c>
      <c r="H69" s="15"/>
    </row>
    <row r="70" spans="1:8" ht="48.75" customHeight="1" x14ac:dyDescent="0.25">
      <c r="A70" s="15" t="s">
        <v>327</v>
      </c>
      <c r="B70" s="15" t="s">
        <v>328</v>
      </c>
      <c r="C70" s="15"/>
      <c r="D70" s="15"/>
      <c r="E70" s="15"/>
      <c r="F70" s="16" t="s">
        <v>326</v>
      </c>
      <c r="G70" s="18">
        <v>92.63</v>
      </c>
      <c r="H70" s="15"/>
    </row>
    <row r="71" spans="1:8" ht="73.150000000000006" customHeight="1" x14ac:dyDescent="0.25">
      <c r="A71" s="15" t="s">
        <v>329</v>
      </c>
      <c r="B71" s="15" t="s">
        <v>330</v>
      </c>
      <c r="C71" s="15"/>
      <c r="D71" s="15"/>
      <c r="E71" s="15"/>
      <c r="F71" s="16" t="s">
        <v>213</v>
      </c>
      <c r="G71" s="18">
        <v>14.71</v>
      </c>
      <c r="H71" s="15"/>
    </row>
    <row r="72" spans="1:8" ht="12.2" customHeight="1" x14ac:dyDescent="0.25">
      <c r="A72" s="12">
        <v>8715</v>
      </c>
      <c r="B72" s="13" t="s">
        <v>331</v>
      </c>
      <c r="C72" s="13"/>
      <c r="D72" s="13"/>
      <c r="E72" s="13"/>
      <c r="F72" s="14"/>
      <c r="G72" s="13"/>
      <c r="H72" s="13"/>
    </row>
    <row r="73" spans="1:8" ht="36.6" customHeight="1" x14ac:dyDescent="0.25">
      <c r="A73" s="15" t="s">
        <v>332</v>
      </c>
      <c r="B73" s="15" t="s">
        <v>333</v>
      </c>
      <c r="C73" s="15"/>
      <c r="D73" s="15"/>
      <c r="E73" s="15"/>
      <c r="F73" s="16" t="s">
        <v>326</v>
      </c>
      <c r="G73" s="19">
        <v>423.5</v>
      </c>
      <c r="H73" s="15"/>
    </row>
    <row r="74" spans="1:8" ht="36.6" customHeight="1" x14ac:dyDescent="0.25">
      <c r="A74" s="15" t="s">
        <v>334</v>
      </c>
      <c r="B74" s="15" t="s">
        <v>335</v>
      </c>
      <c r="C74" s="15"/>
      <c r="D74" s="15"/>
      <c r="E74" s="15"/>
      <c r="F74" s="16" t="s">
        <v>326</v>
      </c>
      <c r="G74" s="19">
        <v>256.67</v>
      </c>
      <c r="H74" s="15"/>
    </row>
    <row r="75" spans="1:8" ht="48.75" customHeight="1" x14ac:dyDescent="0.25">
      <c r="A75" s="15" t="s">
        <v>336</v>
      </c>
      <c r="B75" s="15" t="s">
        <v>337</v>
      </c>
      <c r="C75" s="15"/>
      <c r="D75" s="15"/>
      <c r="E75" s="15"/>
      <c r="F75" s="16" t="s">
        <v>326</v>
      </c>
      <c r="G75" s="19">
        <v>219.71</v>
      </c>
      <c r="H75" s="15"/>
    </row>
    <row r="76" spans="1:8" ht="48.75" customHeight="1" x14ac:dyDescent="0.25">
      <c r="A76" s="15" t="s">
        <v>338</v>
      </c>
      <c r="B76" s="15" t="s">
        <v>339</v>
      </c>
      <c r="C76" s="15"/>
      <c r="D76" s="15"/>
      <c r="E76" s="15"/>
      <c r="F76" s="16" t="s">
        <v>326</v>
      </c>
      <c r="G76" s="19">
        <v>307.73</v>
      </c>
      <c r="H76" s="15"/>
    </row>
    <row r="77" spans="1:8" ht="48.75" customHeight="1" x14ac:dyDescent="0.25">
      <c r="A77" s="15" t="s">
        <v>340</v>
      </c>
      <c r="B77" s="15" t="s">
        <v>341</v>
      </c>
      <c r="C77" s="15"/>
      <c r="D77" s="15"/>
      <c r="E77" s="15"/>
      <c r="F77" s="16" t="s">
        <v>326</v>
      </c>
      <c r="G77" s="19">
        <v>135.4</v>
      </c>
      <c r="H77" s="15"/>
    </row>
    <row r="78" spans="1:8" ht="48.75" customHeight="1" x14ac:dyDescent="0.25">
      <c r="A78" s="15" t="s">
        <v>342</v>
      </c>
      <c r="B78" s="15" t="s">
        <v>343</v>
      </c>
      <c r="C78" s="15"/>
      <c r="D78" s="15"/>
      <c r="E78" s="15"/>
      <c r="F78" s="16" t="s">
        <v>326</v>
      </c>
      <c r="G78" s="19">
        <v>188.74</v>
      </c>
      <c r="H78" s="15"/>
    </row>
    <row r="79" spans="1:8" ht="12.2" customHeight="1" x14ac:dyDescent="0.25">
      <c r="A79" s="12">
        <v>8716</v>
      </c>
      <c r="B79" s="13" t="s">
        <v>344</v>
      </c>
      <c r="C79" s="13"/>
      <c r="D79" s="13"/>
      <c r="E79" s="13"/>
      <c r="F79" s="14"/>
      <c r="G79" s="13"/>
      <c r="H79" s="13"/>
    </row>
    <row r="80" spans="1:8" ht="48.75" customHeight="1" x14ac:dyDescent="0.25">
      <c r="A80" s="15" t="s">
        <v>345</v>
      </c>
      <c r="B80" s="15" t="s">
        <v>346</v>
      </c>
      <c r="C80" s="15"/>
      <c r="D80" s="15"/>
      <c r="E80" s="15"/>
      <c r="F80" s="16" t="s">
        <v>227</v>
      </c>
      <c r="G80" s="18">
        <v>86.86</v>
      </c>
      <c r="H80" s="15"/>
    </row>
    <row r="81" spans="1:8" ht="48.75" customHeight="1" x14ac:dyDescent="0.25">
      <c r="A81" s="15" t="s">
        <v>347</v>
      </c>
      <c r="B81" s="15" t="s">
        <v>348</v>
      </c>
      <c r="C81" s="15"/>
      <c r="D81" s="15"/>
      <c r="E81" s="15"/>
      <c r="F81" s="16" t="s">
        <v>227</v>
      </c>
      <c r="G81" s="19">
        <v>218.82</v>
      </c>
      <c r="H81" s="15"/>
    </row>
    <row r="82" spans="1:8" ht="12.2" customHeight="1" x14ac:dyDescent="0.25">
      <c r="A82" s="12">
        <v>8717</v>
      </c>
      <c r="B82" s="13" t="s">
        <v>349</v>
      </c>
      <c r="C82" s="13"/>
      <c r="D82" s="13"/>
      <c r="E82" s="13"/>
      <c r="F82" s="14"/>
      <c r="G82" s="13"/>
      <c r="H82" s="13"/>
    </row>
    <row r="83" spans="1:8" ht="48.75" customHeight="1" x14ac:dyDescent="0.25">
      <c r="A83" s="15" t="s">
        <v>350</v>
      </c>
      <c r="B83" s="15" t="s">
        <v>351</v>
      </c>
      <c r="C83" s="15"/>
      <c r="D83" s="15"/>
      <c r="E83" s="15"/>
      <c r="F83" s="16" t="s">
        <v>213</v>
      </c>
      <c r="G83" s="18">
        <v>37.04</v>
      </c>
      <c r="H83" s="15"/>
    </row>
    <row r="84" spans="1:8" ht="36.6" customHeight="1" x14ac:dyDescent="0.25">
      <c r="A84" s="15" t="s">
        <v>352</v>
      </c>
      <c r="B84" s="15" t="s">
        <v>353</v>
      </c>
      <c r="C84" s="15"/>
      <c r="D84" s="15"/>
      <c r="E84" s="15"/>
      <c r="F84" s="16" t="s">
        <v>213</v>
      </c>
      <c r="G84" s="17">
        <v>9.25</v>
      </c>
      <c r="H84" s="15"/>
    </row>
    <row r="85" spans="1:8" ht="48.75" customHeight="1" x14ac:dyDescent="0.25">
      <c r="A85" s="15" t="s">
        <v>354</v>
      </c>
      <c r="B85" s="15" t="s">
        <v>355</v>
      </c>
      <c r="C85" s="15"/>
      <c r="D85" s="15"/>
      <c r="E85" s="15"/>
      <c r="F85" s="16" t="s">
        <v>213</v>
      </c>
      <c r="G85" s="18">
        <v>19.95</v>
      </c>
      <c r="H85" s="15"/>
    </row>
    <row r="86" spans="1:8" ht="48.75" customHeight="1" x14ac:dyDescent="0.25">
      <c r="A86" s="15" t="s">
        <v>356</v>
      </c>
      <c r="B86" s="15" t="s">
        <v>357</v>
      </c>
      <c r="C86" s="15"/>
      <c r="D86" s="15"/>
      <c r="E86" s="15"/>
      <c r="F86" s="16" t="s">
        <v>213</v>
      </c>
      <c r="G86" s="18">
        <v>27.43</v>
      </c>
      <c r="H86" s="15"/>
    </row>
    <row r="87" spans="1:8" ht="48.75" customHeight="1" x14ac:dyDescent="0.25">
      <c r="A87" s="15" t="s">
        <v>358</v>
      </c>
      <c r="B87" s="15" t="s">
        <v>359</v>
      </c>
      <c r="C87" s="15"/>
      <c r="D87" s="15"/>
      <c r="E87" s="15"/>
      <c r="F87" s="16" t="s">
        <v>213</v>
      </c>
      <c r="G87" s="17">
        <v>9.1</v>
      </c>
      <c r="H87" s="15"/>
    </row>
    <row r="88" spans="1:8" ht="48.75" customHeight="1" x14ac:dyDescent="0.25">
      <c r="A88" s="15" t="s">
        <v>360</v>
      </c>
      <c r="B88" s="15" t="s">
        <v>361</v>
      </c>
      <c r="C88" s="15"/>
      <c r="D88" s="15"/>
      <c r="E88" s="15"/>
      <c r="F88" s="16" t="s">
        <v>213</v>
      </c>
      <c r="G88" s="18">
        <v>12.73</v>
      </c>
      <c r="H88" s="15"/>
    </row>
    <row r="89" spans="1:8" ht="48.75" customHeight="1" x14ac:dyDescent="0.25">
      <c r="A89" s="15" t="s">
        <v>362</v>
      </c>
      <c r="B89" s="15" t="s">
        <v>363</v>
      </c>
      <c r="C89" s="15"/>
      <c r="D89" s="15"/>
      <c r="E89" s="15"/>
      <c r="F89" s="16" t="s">
        <v>213</v>
      </c>
      <c r="G89" s="17">
        <v>7.68</v>
      </c>
      <c r="H89" s="15"/>
    </row>
    <row r="90" spans="1:8" ht="48.75" customHeight="1" x14ac:dyDescent="0.25">
      <c r="A90" s="15" t="s">
        <v>364</v>
      </c>
      <c r="B90" s="15" t="s">
        <v>365</v>
      </c>
      <c r="C90" s="15"/>
      <c r="D90" s="15"/>
      <c r="E90" s="15"/>
      <c r="F90" s="16" t="s">
        <v>244</v>
      </c>
      <c r="G90" s="18">
        <v>18.510000000000002</v>
      </c>
      <c r="H90" s="15"/>
    </row>
    <row r="91" spans="1:8" ht="48.75" customHeight="1" x14ac:dyDescent="0.25">
      <c r="A91" s="15" t="s">
        <v>366</v>
      </c>
      <c r="B91" s="15" t="s">
        <v>367</v>
      </c>
      <c r="C91" s="15"/>
      <c r="D91" s="15"/>
      <c r="E91" s="15"/>
      <c r="F91" s="16" t="s">
        <v>244</v>
      </c>
      <c r="G91" s="17">
        <v>9.8699999999999992</v>
      </c>
      <c r="H91" s="15"/>
    </row>
    <row r="92" spans="1:8" ht="60.95" customHeight="1" x14ac:dyDescent="0.25">
      <c r="A92" s="15" t="s">
        <v>368</v>
      </c>
      <c r="B92" s="15" t="s">
        <v>369</v>
      </c>
      <c r="C92" s="15"/>
      <c r="D92" s="15"/>
      <c r="E92" s="15"/>
      <c r="F92" s="16" t="s">
        <v>213</v>
      </c>
      <c r="G92" s="18">
        <v>12.73</v>
      </c>
      <c r="H92" s="15"/>
    </row>
    <row r="93" spans="1:8" ht="48.75" customHeight="1" x14ac:dyDescent="0.25">
      <c r="A93" s="15" t="s">
        <v>370</v>
      </c>
      <c r="B93" s="15" t="s">
        <v>371</v>
      </c>
      <c r="C93" s="15"/>
      <c r="D93" s="15"/>
      <c r="E93" s="15"/>
      <c r="F93" s="16" t="s">
        <v>213</v>
      </c>
      <c r="G93" s="18">
        <v>14.14</v>
      </c>
      <c r="H93" s="15"/>
    </row>
    <row r="94" spans="1:8" ht="12.2" customHeight="1" x14ac:dyDescent="0.25">
      <c r="A94" s="12">
        <v>8718</v>
      </c>
      <c r="B94" s="13" t="s">
        <v>372</v>
      </c>
      <c r="C94" s="13"/>
      <c r="D94" s="13"/>
      <c r="E94" s="13"/>
      <c r="F94" s="14"/>
      <c r="G94" s="13"/>
      <c r="H94" s="13"/>
    </row>
    <row r="95" spans="1:8" ht="48.75" customHeight="1" x14ac:dyDescent="0.25">
      <c r="A95" s="15" t="s">
        <v>373</v>
      </c>
      <c r="B95" s="15" t="s">
        <v>374</v>
      </c>
      <c r="C95" s="15"/>
      <c r="D95" s="15"/>
      <c r="E95" s="15"/>
      <c r="F95" s="16" t="s">
        <v>213</v>
      </c>
      <c r="G95" s="17">
        <v>9.25</v>
      </c>
      <c r="H95" s="15"/>
    </row>
    <row r="96" spans="1:8" ht="36.6" customHeight="1" x14ac:dyDescent="0.25">
      <c r="A96" s="15" t="s">
        <v>375</v>
      </c>
      <c r="B96" s="15" t="s">
        <v>376</v>
      </c>
      <c r="C96" s="15"/>
      <c r="D96" s="15"/>
      <c r="E96" s="15"/>
      <c r="F96" s="16" t="s">
        <v>213</v>
      </c>
      <c r="G96" s="17">
        <v>8.7899999999999991</v>
      </c>
      <c r="H96" s="15"/>
    </row>
    <row r="97" spans="1:8" ht="48.75" customHeight="1" x14ac:dyDescent="0.25">
      <c r="A97" s="15" t="s">
        <v>377</v>
      </c>
      <c r="B97" s="15" t="s">
        <v>378</v>
      </c>
      <c r="C97" s="15"/>
      <c r="D97" s="15"/>
      <c r="E97" s="15"/>
      <c r="F97" s="16" t="s">
        <v>213</v>
      </c>
      <c r="G97" s="18">
        <v>18.309999999999999</v>
      </c>
      <c r="H97" s="15"/>
    </row>
    <row r="98" spans="1:8" ht="48.75" customHeight="1" x14ac:dyDescent="0.25">
      <c r="A98" s="15" t="s">
        <v>379</v>
      </c>
      <c r="B98" s="15" t="s">
        <v>380</v>
      </c>
      <c r="C98" s="15"/>
      <c r="D98" s="15"/>
      <c r="E98" s="15"/>
      <c r="F98" s="16" t="s">
        <v>213</v>
      </c>
      <c r="G98" s="18">
        <v>21.98</v>
      </c>
      <c r="H98" s="15"/>
    </row>
    <row r="99" spans="1:8" ht="48.75" customHeight="1" x14ac:dyDescent="0.25">
      <c r="A99" s="15" t="s">
        <v>381</v>
      </c>
      <c r="B99" s="15" t="s">
        <v>382</v>
      </c>
      <c r="C99" s="15"/>
      <c r="D99" s="15"/>
      <c r="E99" s="15"/>
      <c r="F99" s="16" t="s">
        <v>244</v>
      </c>
      <c r="G99" s="17">
        <v>7.2</v>
      </c>
      <c r="H99" s="15"/>
    </row>
    <row r="100" spans="1:8" ht="12.2" customHeight="1" x14ac:dyDescent="0.25">
      <c r="A100" s="12">
        <v>8719</v>
      </c>
      <c r="B100" s="13" t="s">
        <v>383</v>
      </c>
      <c r="C100" s="13"/>
      <c r="D100" s="13"/>
      <c r="E100" s="13"/>
      <c r="F100" s="14"/>
      <c r="G100" s="13"/>
      <c r="H100" s="13"/>
    </row>
    <row r="101" spans="1:8" ht="48.75" customHeight="1" x14ac:dyDescent="0.25">
      <c r="A101" s="15" t="s">
        <v>384</v>
      </c>
      <c r="B101" s="15" t="s">
        <v>385</v>
      </c>
      <c r="C101" s="15"/>
      <c r="D101" s="15"/>
      <c r="E101" s="15"/>
      <c r="F101" s="16" t="s">
        <v>213</v>
      </c>
      <c r="G101" s="18">
        <v>14.65</v>
      </c>
      <c r="H101" s="15"/>
    </row>
    <row r="102" spans="1:8" ht="48.75" customHeight="1" x14ac:dyDescent="0.25">
      <c r="A102" s="15" t="s">
        <v>386</v>
      </c>
      <c r="B102" s="15" t="s">
        <v>387</v>
      </c>
      <c r="C102" s="15"/>
      <c r="D102" s="15"/>
      <c r="E102" s="15"/>
      <c r="F102" s="16" t="s">
        <v>213</v>
      </c>
      <c r="G102" s="18">
        <v>15.69</v>
      </c>
      <c r="H102" s="15"/>
    </row>
    <row r="103" spans="1:8" ht="48.75" customHeight="1" x14ac:dyDescent="0.25">
      <c r="A103" s="15" t="s">
        <v>388</v>
      </c>
      <c r="B103" s="15" t="s">
        <v>389</v>
      </c>
      <c r="C103" s="15"/>
      <c r="D103" s="15"/>
      <c r="E103" s="15"/>
      <c r="F103" s="16" t="s">
        <v>213</v>
      </c>
      <c r="G103" s="18">
        <v>18.309999999999999</v>
      </c>
      <c r="H103" s="15"/>
    </row>
    <row r="104" spans="1:8" ht="36.6" customHeight="1" x14ac:dyDescent="0.25">
      <c r="A104" s="15" t="s">
        <v>390</v>
      </c>
      <c r="B104" s="15" t="s">
        <v>391</v>
      </c>
      <c r="C104" s="15"/>
      <c r="D104" s="15"/>
      <c r="E104" s="15"/>
      <c r="F104" s="16" t="s">
        <v>213</v>
      </c>
      <c r="G104" s="18">
        <v>19.98</v>
      </c>
      <c r="H104" s="15"/>
    </row>
    <row r="105" spans="1:8" ht="36.6" customHeight="1" x14ac:dyDescent="0.25">
      <c r="A105" s="15" t="s">
        <v>392</v>
      </c>
      <c r="B105" s="15" t="s">
        <v>393</v>
      </c>
      <c r="C105" s="15"/>
      <c r="D105" s="15"/>
      <c r="E105" s="15"/>
      <c r="F105" s="16" t="s">
        <v>213</v>
      </c>
      <c r="G105" s="17">
        <v>7.79</v>
      </c>
      <c r="H105" s="15"/>
    </row>
    <row r="106" spans="1:8" ht="36.6" customHeight="1" x14ac:dyDescent="0.25">
      <c r="A106" s="15" t="s">
        <v>394</v>
      </c>
      <c r="B106" s="15" t="s">
        <v>395</v>
      </c>
      <c r="C106" s="15"/>
      <c r="D106" s="15"/>
      <c r="E106" s="15"/>
      <c r="F106" s="16" t="s">
        <v>244</v>
      </c>
      <c r="G106" s="17">
        <v>2.42</v>
      </c>
      <c r="H106" s="15"/>
    </row>
    <row r="107" spans="1:8" ht="48.75" customHeight="1" x14ac:dyDescent="0.25">
      <c r="A107" s="15" t="s">
        <v>396</v>
      </c>
      <c r="B107" s="15" t="s">
        <v>397</v>
      </c>
      <c r="C107" s="15"/>
      <c r="D107" s="15"/>
      <c r="E107" s="15"/>
      <c r="F107" s="16" t="s">
        <v>213</v>
      </c>
      <c r="G107" s="18">
        <v>21.98</v>
      </c>
      <c r="H107" s="15"/>
    </row>
    <row r="108" spans="1:8" ht="48.75" customHeight="1" x14ac:dyDescent="0.25">
      <c r="A108" s="15" t="s">
        <v>398</v>
      </c>
      <c r="B108" s="15" t="s">
        <v>399</v>
      </c>
      <c r="C108" s="15"/>
      <c r="D108" s="15"/>
      <c r="E108" s="15"/>
      <c r="F108" s="16" t="s">
        <v>213</v>
      </c>
      <c r="G108" s="18">
        <v>19.11</v>
      </c>
      <c r="H108" s="15"/>
    </row>
    <row r="109" spans="1:8" ht="48.75" customHeight="1" x14ac:dyDescent="0.25">
      <c r="A109" s="15" t="s">
        <v>400</v>
      </c>
      <c r="B109" s="15" t="s">
        <v>401</v>
      </c>
      <c r="C109" s="15"/>
      <c r="D109" s="15"/>
      <c r="E109" s="15"/>
      <c r="F109" s="16" t="s">
        <v>244</v>
      </c>
      <c r="G109" s="17">
        <v>7.7</v>
      </c>
      <c r="H109" s="15"/>
    </row>
    <row r="110" spans="1:8" ht="12.2" customHeight="1" x14ac:dyDescent="0.25">
      <c r="A110" s="12">
        <v>8720</v>
      </c>
      <c r="B110" s="13" t="s">
        <v>402</v>
      </c>
      <c r="C110" s="13"/>
      <c r="D110" s="13"/>
      <c r="E110" s="13"/>
      <c r="F110" s="14"/>
      <c r="G110" s="13"/>
      <c r="H110" s="13"/>
    </row>
    <row r="111" spans="1:8" ht="48.75" customHeight="1" x14ac:dyDescent="0.25">
      <c r="A111" s="15" t="s">
        <v>403</v>
      </c>
      <c r="B111" s="15" t="s">
        <v>404</v>
      </c>
      <c r="C111" s="15"/>
      <c r="D111" s="15"/>
      <c r="E111" s="15"/>
      <c r="F111" s="16" t="s">
        <v>213</v>
      </c>
      <c r="G111" s="18">
        <v>16.91</v>
      </c>
      <c r="H111" s="15"/>
    </row>
    <row r="112" spans="1:8" ht="48.75" customHeight="1" x14ac:dyDescent="0.25">
      <c r="A112" s="15" t="s">
        <v>405</v>
      </c>
      <c r="B112" s="15" t="s">
        <v>406</v>
      </c>
      <c r="C112" s="15"/>
      <c r="D112" s="15"/>
      <c r="E112" s="15"/>
      <c r="F112" s="16" t="s">
        <v>213</v>
      </c>
      <c r="G112" s="18">
        <v>14.65</v>
      </c>
      <c r="H112" s="15"/>
    </row>
    <row r="113" spans="1:8" ht="48.75" customHeight="1" x14ac:dyDescent="0.25">
      <c r="A113" s="15" t="s">
        <v>407</v>
      </c>
      <c r="B113" s="15" t="s">
        <v>408</v>
      </c>
      <c r="C113" s="15"/>
      <c r="D113" s="15"/>
      <c r="E113" s="15"/>
      <c r="F113" s="16" t="s">
        <v>244</v>
      </c>
      <c r="G113" s="17">
        <v>2.4500000000000002</v>
      </c>
      <c r="H113" s="15"/>
    </row>
    <row r="114" spans="1:8" ht="12.2" customHeight="1" x14ac:dyDescent="0.25">
      <c r="A114" s="12">
        <v>8721</v>
      </c>
      <c r="B114" s="13" t="s">
        <v>409</v>
      </c>
      <c r="C114" s="13"/>
      <c r="D114" s="13"/>
      <c r="E114" s="13"/>
      <c r="F114" s="14"/>
      <c r="G114" s="13"/>
      <c r="H114" s="13"/>
    </row>
    <row r="115" spans="1:8" ht="48.75" customHeight="1" x14ac:dyDescent="0.25">
      <c r="A115" s="15" t="s">
        <v>410</v>
      </c>
      <c r="B115" s="15" t="s">
        <v>411</v>
      </c>
      <c r="C115" s="15"/>
      <c r="D115" s="15"/>
      <c r="E115" s="15"/>
      <c r="F115" s="16" t="s">
        <v>213</v>
      </c>
      <c r="G115" s="17">
        <v>5.78</v>
      </c>
      <c r="H115" s="15"/>
    </row>
    <row r="116" spans="1:8" ht="12.2" customHeight="1" x14ac:dyDescent="0.25">
      <c r="A116" s="12">
        <v>8722</v>
      </c>
      <c r="B116" s="13" t="s">
        <v>412</v>
      </c>
      <c r="C116" s="13"/>
      <c r="D116" s="13"/>
      <c r="E116" s="13"/>
      <c r="F116" s="14"/>
      <c r="G116" s="13"/>
      <c r="H116" s="13"/>
    </row>
    <row r="117" spans="1:8" ht="48.75" customHeight="1" x14ac:dyDescent="0.25">
      <c r="A117" s="15" t="s">
        <v>413</v>
      </c>
      <c r="B117" s="15" t="s">
        <v>414</v>
      </c>
      <c r="C117" s="15"/>
      <c r="D117" s="15"/>
      <c r="E117" s="15"/>
      <c r="F117" s="16" t="s">
        <v>213</v>
      </c>
      <c r="G117" s="18">
        <v>24.69</v>
      </c>
      <c r="H117" s="15"/>
    </row>
    <row r="118" spans="1:8" ht="12.2" customHeight="1" x14ac:dyDescent="0.25">
      <c r="A118" s="12">
        <v>8664</v>
      </c>
      <c r="B118" s="13" t="s">
        <v>415</v>
      </c>
      <c r="C118" s="13"/>
      <c r="D118" s="13"/>
      <c r="E118" s="13"/>
      <c r="F118" s="14"/>
      <c r="G118" s="13"/>
      <c r="H118" s="13"/>
    </row>
    <row r="119" spans="1:8" ht="12.2" customHeight="1" x14ac:dyDescent="0.25">
      <c r="A119" s="12">
        <v>8723</v>
      </c>
      <c r="B119" s="13" t="s">
        <v>416</v>
      </c>
      <c r="C119" s="13"/>
      <c r="D119" s="13"/>
      <c r="E119" s="13"/>
      <c r="F119" s="14"/>
      <c r="G119" s="13"/>
      <c r="H119" s="13"/>
    </row>
    <row r="120" spans="1:8" ht="73.150000000000006" customHeight="1" x14ac:dyDescent="0.25">
      <c r="A120" s="15" t="s">
        <v>417</v>
      </c>
      <c r="B120" s="15" t="s">
        <v>418</v>
      </c>
      <c r="C120" s="15"/>
      <c r="D120" s="15"/>
      <c r="E120" s="15"/>
      <c r="F120" s="16" t="s">
        <v>213</v>
      </c>
      <c r="G120" s="19">
        <v>308.95999999999998</v>
      </c>
      <c r="H120" s="15"/>
    </row>
    <row r="121" spans="1:8" ht="73.150000000000006" customHeight="1" x14ac:dyDescent="0.25">
      <c r="A121" s="15" t="s">
        <v>419</v>
      </c>
      <c r="B121" s="15" t="s">
        <v>23</v>
      </c>
      <c r="C121" s="15"/>
      <c r="D121" s="15"/>
      <c r="E121" s="15"/>
      <c r="F121" s="16" t="s">
        <v>227</v>
      </c>
      <c r="G121" s="20">
        <v>1390.32</v>
      </c>
      <c r="H121" s="15"/>
    </row>
    <row r="122" spans="1:8" ht="73.150000000000006" customHeight="1" x14ac:dyDescent="0.25">
      <c r="A122" s="15" t="s">
        <v>420</v>
      </c>
      <c r="B122" s="15" t="s">
        <v>421</v>
      </c>
      <c r="C122" s="15"/>
      <c r="D122" s="15"/>
      <c r="E122" s="15"/>
      <c r="F122" s="16" t="s">
        <v>227</v>
      </c>
      <c r="G122" s="20">
        <v>3707.52</v>
      </c>
      <c r="H122" s="15"/>
    </row>
    <row r="123" spans="1:8" ht="73.150000000000006" customHeight="1" x14ac:dyDescent="0.25">
      <c r="A123" s="15" t="s">
        <v>422</v>
      </c>
      <c r="B123" s="15" t="s">
        <v>423</v>
      </c>
      <c r="C123" s="15"/>
      <c r="D123" s="15"/>
      <c r="E123" s="15"/>
      <c r="F123" s="16" t="s">
        <v>227</v>
      </c>
      <c r="G123" s="20">
        <v>5561.28</v>
      </c>
      <c r="H123" s="15"/>
    </row>
    <row r="124" spans="1:8" ht="12.2" customHeight="1" x14ac:dyDescent="0.25">
      <c r="A124" s="12">
        <v>8724</v>
      </c>
      <c r="B124" s="13" t="s">
        <v>424</v>
      </c>
      <c r="C124" s="13"/>
      <c r="D124" s="13"/>
      <c r="E124" s="13"/>
      <c r="F124" s="14"/>
      <c r="G124" s="13"/>
      <c r="H124" s="13"/>
    </row>
    <row r="125" spans="1:8" ht="48.75" customHeight="1" x14ac:dyDescent="0.25">
      <c r="A125" s="15" t="s">
        <v>425</v>
      </c>
      <c r="B125" s="15" t="s">
        <v>29</v>
      </c>
      <c r="C125" s="15"/>
      <c r="D125" s="15"/>
      <c r="E125" s="15"/>
      <c r="F125" s="16" t="s">
        <v>227</v>
      </c>
      <c r="G125" s="19">
        <v>370.99</v>
      </c>
      <c r="H125" s="15"/>
    </row>
    <row r="126" spans="1:8" ht="60.95" customHeight="1" x14ac:dyDescent="0.25">
      <c r="A126" s="15" t="s">
        <v>426</v>
      </c>
      <c r="B126" s="15" t="s">
        <v>28</v>
      </c>
      <c r="C126" s="15"/>
      <c r="D126" s="15"/>
      <c r="E126" s="15"/>
      <c r="F126" s="16" t="s">
        <v>227</v>
      </c>
      <c r="G126" s="20">
        <v>1151.74</v>
      </c>
      <c r="H126" s="15"/>
    </row>
    <row r="127" spans="1:8" ht="12.2" customHeight="1" x14ac:dyDescent="0.25">
      <c r="A127" s="12">
        <v>8725</v>
      </c>
      <c r="B127" s="13" t="s">
        <v>427</v>
      </c>
      <c r="C127" s="13"/>
      <c r="D127" s="13"/>
      <c r="E127" s="13"/>
      <c r="F127" s="14"/>
      <c r="G127" s="13"/>
      <c r="H127" s="13"/>
    </row>
    <row r="128" spans="1:8" ht="48.75" customHeight="1" x14ac:dyDescent="0.25">
      <c r="A128" s="15" t="s">
        <v>428</v>
      </c>
      <c r="B128" s="15" t="s">
        <v>429</v>
      </c>
      <c r="C128" s="15"/>
      <c r="D128" s="15"/>
      <c r="E128" s="15"/>
      <c r="F128" s="16" t="s">
        <v>213</v>
      </c>
      <c r="G128" s="19">
        <v>120.18</v>
      </c>
      <c r="H128" s="15"/>
    </row>
    <row r="129" spans="1:8" ht="36.6" customHeight="1" x14ac:dyDescent="0.25">
      <c r="A129" s="15" t="s">
        <v>430</v>
      </c>
      <c r="B129" s="15" t="s">
        <v>431</v>
      </c>
      <c r="C129" s="15"/>
      <c r="D129" s="15"/>
      <c r="E129" s="15"/>
      <c r="F129" s="16" t="s">
        <v>213</v>
      </c>
      <c r="G129" s="19">
        <v>550.27</v>
      </c>
      <c r="H129" s="15"/>
    </row>
    <row r="130" spans="1:8" ht="48.75" customHeight="1" x14ac:dyDescent="0.25">
      <c r="A130" s="15" t="s">
        <v>432</v>
      </c>
      <c r="B130" s="15" t="s">
        <v>31</v>
      </c>
      <c r="C130" s="15"/>
      <c r="D130" s="15"/>
      <c r="E130" s="15"/>
      <c r="F130" s="16" t="s">
        <v>227</v>
      </c>
      <c r="G130" s="20">
        <v>7400.91</v>
      </c>
      <c r="H130" s="15"/>
    </row>
    <row r="131" spans="1:8" ht="48.75" customHeight="1" x14ac:dyDescent="0.25">
      <c r="A131" s="15" t="s">
        <v>433</v>
      </c>
      <c r="B131" s="15" t="s">
        <v>434</v>
      </c>
      <c r="C131" s="15"/>
      <c r="D131" s="15"/>
      <c r="E131" s="15"/>
      <c r="F131" s="16" t="s">
        <v>227</v>
      </c>
      <c r="G131" s="21">
        <v>12204.64</v>
      </c>
      <c r="H131" s="15"/>
    </row>
    <row r="132" spans="1:8" ht="48.75" customHeight="1" x14ac:dyDescent="0.25">
      <c r="A132" s="15" t="s">
        <v>435</v>
      </c>
      <c r="B132" s="15" t="s">
        <v>436</v>
      </c>
      <c r="C132" s="15"/>
      <c r="D132" s="15"/>
      <c r="E132" s="15"/>
      <c r="F132" s="16" t="s">
        <v>227</v>
      </c>
      <c r="G132" s="20">
        <v>9737.2900000000009</v>
      </c>
      <c r="H132" s="15"/>
    </row>
    <row r="133" spans="1:8" ht="48.75" customHeight="1" x14ac:dyDescent="0.25">
      <c r="A133" s="15" t="s">
        <v>437</v>
      </c>
      <c r="B133" s="15" t="s">
        <v>438</v>
      </c>
      <c r="C133" s="15"/>
      <c r="D133" s="15"/>
      <c r="E133" s="15"/>
      <c r="F133" s="16" t="s">
        <v>227</v>
      </c>
      <c r="G133" s="21">
        <v>11268.18</v>
      </c>
      <c r="H133" s="15"/>
    </row>
    <row r="134" spans="1:8" ht="48.75" customHeight="1" x14ac:dyDescent="0.25">
      <c r="A134" s="15" t="s">
        <v>439</v>
      </c>
      <c r="B134" s="15" t="s">
        <v>440</v>
      </c>
      <c r="C134" s="15"/>
      <c r="D134" s="15"/>
      <c r="E134" s="15"/>
      <c r="F134" s="16" t="s">
        <v>227</v>
      </c>
      <c r="G134" s="20">
        <v>9678.89</v>
      </c>
      <c r="H134" s="15"/>
    </row>
    <row r="135" spans="1:8" ht="48.75" customHeight="1" x14ac:dyDescent="0.25">
      <c r="A135" s="15" t="s">
        <v>441</v>
      </c>
      <c r="B135" s="15" t="s">
        <v>442</v>
      </c>
      <c r="C135" s="15"/>
      <c r="D135" s="15"/>
      <c r="E135" s="15"/>
      <c r="F135" s="16" t="s">
        <v>227</v>
      </c>
      <c r="G135" s="21">
        <v>11209.78</v>
      </c>
      <c r="H135" s="15"/>
    </row>
    <row r="136" spans="1:8" ht="48.75" customHeight="1" x14ac:dyDescent="0.25">
      <c r="A136" s="15" t="s">
        <v>443</v>
      </c>
      <c r="B136" s="15" t="s">
        <v>444</v>
      </c>
      <c r="C136" s="15"/>
      <c r="D136" s="15"/>
      <c r="E136" s="15"/>
      <c r="F136" s="16" t="s">
        <v>227</v>
      </c>
      <c r="G136" s="20">
        <v>8334.57</v>
      </c>
      <c r="H136" s="15"/>
    </row>
    <row r="137" spans="1:8" ht="48.75" customHeight="1" x14ac:dyDescent="0.25">
      <c r="A137" s="15" t="s">
        <v>445</v>
      </c>
      <c r="B137" s="15" t="s">
        <v>446</v>
      </c>
      <c r="C137" s="15"/>
      <c r="D137" s="15"/>
      <c r="E137" s="15"/>
      <c r="F137" s="16" t="s">
        <v>227</v>
      </c>
      <c r="G137" s="21">
        <v>10643.44</v>
      </c>
      <c r="H137" s="15"/>
    </row>
    <row r="138" spans="1:8" ht="48.75" customHeight="1" x14ac:dyDescent="0.25">
      <c r="A138" s="15" t="s">
        <v>447</v>
      </c>
      <c r="B138" s="15" t="s">
        <v>448</v>
      </c>
      <c r="C138" s="15"/>
      <c r="D138" s="15"/>
      <c r="E138" s="15"/>
      <c r="F138" s="16" t="s">
        <v>227</v>
      </c>
      <c r="G138" s="21">
        <v>14987.69</v>
      </c>
      <c r="H138" s="15"/>
    </row>
    <row r="139" spans="1:8" ht="36.6" customHeight="1" x14ac:dyDescent="0.25">
      <c r="A139" s="15" t="s">
        <v>449</v>
      </c>
      <c r="B139" s="15" t="s">
        <v>450</v>
      </c>
      <c r="C139" s="15"/>
      <c r="D139" s="15"/>
      <c r="E139" s="15"/>
      <c r="F139" s="16" t="s">
        <v>227</v>
      </c>
      <c r="G139" s="20">
        <v>9278.59</v>
      </c>
      <c r="H139" s="15"/>
    </row>
    <row r="140" spans="1:8" ht="48.75" customHeight="1" x14ac:dyDescent="0.25">
      <c r="A140" s="15" t="s">
        <v>451</v>
      </c>
      <c r="B140" s="15" t="s">
        <v>452</v>
      </c>
      <c r="C140" s="15"/>
      <c r="D140" s="15"/>
      <c r="E140" s="15"/>
      <c r="F140" s="16" t="s">
        <v>227</v>
      </c>
      <c r="G140" s="21">
        <v>12516.16</v>
      </c>
      <c r="H140" s="15"/>
    </row>
    <row r="141" spans="1:8" ht="48.75" customHeight="1" x14ac:dyDescent="0.25">
      <c r="A141" s="15" t="s">
        <v>453</v>
      </c>
      <c r="B141" s="15" t="s">
        <v>454</v>
      </c>
      <c r="C141" s="15"/>
      <c r="D141" s="15"/>
      <c r="E141" s="15"/>
      <c r="F141" s="16" t="s">
        <v>227</v>
      </c>
      <c r="G141" s="21">
        <v>12753.61</v>
      </c>
      <c r="H141" s="15"/>
    </row>
    <row r="142" spans="1:8" ht="48.75" customHeight="1" x14ac:dyDescent="0.25">
      <c r="A142" s="15" t="s">
        <v>455</v>
      </c>
      <c r="B142" s="15" t="s">
        <v>456</v>
      </c>
      <c r="C142" s="15"/>
      <c r="D142" s="15"/>
      <c r="E142" s="15"/>
      <c r="F142" s="16" t="s">
        <v>227</v>
      </c>
      <c r="G142" s="21">
        <v>24544.14</v>
      </c>
      <c r="H142" s="15"/>
    </row>
    <row r="143" spans="1:8" ht="24.4" customHeight="1" x14ac:dyDescent="0.25">
      <c r="A143" s="15" t="s">
        <v>457</v>
      </c>
      <c r="B143" s="15" t="s">
        <v>458</v>
      </c>
      <c r="C143" s="15"/>
      <c r="D143" s="15"/>
      <c r="E143" s="15"/>
      <c r="F143" s="16" t="s">
        <v>227</v>
      </c>
      <c r="G143" s="19">
        <v>304</v>
      </c>
      <c r="H143" s="15"/>
    </row>
    <row r="144" spans="1:8" ht="24.4" customHeight="1" x14ac:dyDescent="0.25">
      <c r="A144" s="15" t="s">
        <v>459</v>
      </c>
      <c r="B144" s="15" t="s">
        <v>460</v>
      </c>
      <c r="C144" s="15"/>
      <c r="D144" s="15"/>
      <c r="E144" s="15"/>
      <c r="F144" s="16" t="s">
        <v>227</v>
      </c>
      <c r="G144" s="19">
        <v>356.17</v>
      </c>
      <c r="H144" s="15"/>
    </row>
    <row r="145" spans="1:8" ht="12.2" customHeight="1" x14ac:dyDescent="0.25">
      <c r="A145" s="15" t="s">
        <v>461</v>
      </c>
      <c r="B145" s="15" t="s">
        <v>462</v>
      </c>
      <c r="C145" s="15"/>
      <c r="D145" s="15"/>
      <c r="E145" s="15"/>
      <c r="F145" s="16" t="s">
        <v>227</v>
      </c>
      <c r="G145" s="19">
        <v>331</v>
      </c>
      <c r="H145" s="15"/>
    </row>
    <row r="146" spans="1:8" ht="24.4" customHeight="1" x14ac:dyDescent="0.25">
      <c r="A146" s="15" t="s">
        <v>463</v>
      </c>
      <c r="B146" s="15" t="s">
        <v>464</v>
      </c>
      <c r="C146" s="15"/>
      <c r="D146" s="15"/>
      <c r="E146" s="15"/>
      <c r="F146" s="16" t="s">
        <v>227</v>
      </c>
      <c r="G146" s="19">
        <v>331</v>
      </c>
      <c r="H146" s="15"/>
    </row>
    <row r="147" spans="1:8" ht="24.4" customHeight="1" x14ac:dyDescent="0.25">
      <c r="A147" s="15" t="s">
        <v>465</v>
      </c>
      <c r="B147" s="15" t="s">
        <v>466</v>
      </c>
      <c r="C147" s="15"/>
      <c r="D147" s="15"/>
      <c r="E147" s="15"/>
      <c r="F147" s="16" t="s">
        <v>227</v>
      </c>
      <c r="G147" s="19">
        <v>635</v>
      </c>
      <c r="H147" s="15"/>
    </row>
    <row r="148" spans="1:8" ht="24.4" customHeight="1" x14ac:dyDescent="0.25">
      <c r="A148" s="15" t="s">
        <v>467</v>
      </c>
      <c r="B148" s="15" t="s">
        <v>468</v>
      </c>
      <c r="C148" s="15"/>
      <c r="D148" s="15"/>
      <c r="E148" s="15"/>
      <c r="F148" s="16" t="s">
        <v>227</v>
      </c>
      <c r="G148" s="19">
        <v>331</v>
      </c>
      <c r="H148" s="15"/>
    </row>
    <row r="149" spans="1:8" ht="24.4" customHeight="1" x14ac:dyDescent="0.25">
      <c r="A149" s="15" t="s">
        <v>469</v>
      </c>
      <c r="B149" s="15" t="s">
        <v>470</v>
      </c>
      <c r="C149" s="15"/>
      <c r="D149" s="15"/>
      <c r="E149" s="15"/>
      <c r="F149" s="16" t="s">
        <v>227</v>
      </c>
      <c r="G149" s="19">
        <v>331</v>
      </c>
      <c r="H149" s="15"/>
    </row>
    <row r="150" spans="1:8" ht="24.4" customHeight="1" x14ac:dyDescent="0.25">
      <c r="A150" s="15" t="s">
        <v>471</v>
      </c>
      <c r="B150" s="15" t="s">
        <v>472</v>
      </c>
      <c r="C150" s="15"/>
      <c r="D150" s="15"/>
      <c r="E150" s="15"/>
      <c r="F150" s="16" t="s">
        <v>227</v>
      </c>
      <c r="G150" s="20">
        <v>1062.33</v>
      </c>
      <c r="H150" s="15"/>
    </row>
    <row r="151" spans="1:8" ht="24.4" customHeight="1" x14ac:dyDescent="0.25">
      <c r="A151" s="15" t="s">
        <v>473</v>
      </c>
      <c r="B151" s="15" t="s">
        <v>474</v>
      </c>
      <c r="C151" s="15"/>
      <c r="D151" s="15"/>
      <c r="E151" s="15"/>
      <c r="F151" s="16" t="s">
        <v>227</v>
      </c>
      <c r="G151" s="19">
        <v>687.17</v>
      </c>
      <c r="H151" s="15"/>
    </row>
    <row r="152" spans="1:8" ht="24.4" customHeight="1" x14ac:dyDescent="0.25">
      <c r="A152" s="15" t="s">
        <v>475</v>
      </c>
      <c r="B152" s="15" t="s">
        <v>476</v>
      </c>
      <c r="C152" s="15"/>
      <c r="D152" s="15"/>
      <c r="E152" s="15"/>
      <c r="F152" s="16" t="s">
        <v>227</v>
      </c>
      <c r="G152" s="19">
        <v>901.55</v>
      </c>
      <c r="H152" s="15"/>
    </row>
    <row r="153" spans="1:8" ht="24.4" customHeight="1" x14ac:dyDescent="0.25">
      <c r="A153" s="15" t="s">
        <v>477</v>
      </c>
      <c r="B153" s="15" t="s">
        <v>478</v>
      </c>
      <c r="C153" s="15"/>
      <c r="D153" s="15"/>
      <c r="E153" s="15"/>
      <c r="F153" s="16" t="s">
        <v>227</v>
      </c>
      <c r="G153" s="19">
        <v>331</v>
      </c>
      <c r="H153" s="15"/>
    </row>
    <row r="154" spans="1:8" ht="36.6" customHeight="1" x14ac:dyDescent="0.25">
      <c r="A154" s="15" t="s">
        <v>479</v>
      </c>
      <c r="B154" s="15" t="s">
        <v>480</v>
      </c>
      <c r="C154" s="15"/>
      <c r="D154" s="15"/>
      <c r="E154" s="15"/>
      <c r="F154" s="16" t="s">
        <v>481</v>
      </c>
      <c r="G154" s="19">
        <v>820</v>
      </c>
      <c r="H154" s="15"/>
    </row>
    <row r="155" spans="1:8" ht="73.150000000000006" customHeight="1" x14ac:dyDescent="0.25">
      <c r="A155" s="15" t="s">
        <v>482</v>
      </c>
      <c r="B155" s="15" t="s">
        <v>483</v>
      </c>
      <c r="C155" s="15"/>
      <c r="D155" s="15"/>
      <c r="E155" s="15"/>
      <c r="F155" s="16" t="s">
        <v>481</v>
      </c>
      <c r="G155" s="19">
        <v>800.88</v>
      </c>
      <c r="H155" s="15"/>
    </row>
    <row r="156" spans="1:8" ht="97.5" customHeight="1" x14ac:dyDescent="0.25">
      <c r="A156" s="15" t="s">
        <v>484</v>
      </c>
      <c r="B156" s="15" t="s">
        <v>485</v>
      </c>
      <c r="C156" s="15"/>
      <c r="D156" s="15"/>
      <c r="E156" s="15"/>
      <c r="F156" s="16" t="s">
        <v>481</v>
      </c>
      <c r="G156" s="19">
        <v>953.49</v>
      </c>
      <c r="H156" s="15"/>
    </row>
    <row r="157" spans="1:8" ht="73.150000000000006" customHeight="1" x14ac:dyDescent="0.25">
      <c r="A157" s="15" t="s">
        <v>486</v>
      </c>
      <c r="B157" s="15" t="s">
        <v>487</v>
      </c>
      <c r="C157" s="15"/>
      <c r="D157" s="15"/>
      <c r="E157" s="15"/>
      <c r="F157" s="16" t="s">
        <v>481</v>
      </c>
      <c r="G157" s="19">
        <v>689.44</v>
      </c>
      <c r="H157" s="15"/>
    </row>
    <row r="158" spans="1:8" ht="73.150000000000006" customHeight="1" x14ac:dyDescent="0.25">
      <c r="A158" s="15" t="s">
        <v>488</v>
      </c>
      <c r="B158" s="15" t="s">
        <v>489</v>
      </c>
      <c r="C158" s="15"/>
      <c r="D158" s="15"/>
      <c r="E158" s="15"/>
      <c r="F158" s="16" t="s">
        <v>481</v>
      </c>
      <c r="G158" s="19">
        <v>609.04</v>
      </c>
      <c r="H158" s="15"/>
    </row>
    <row r="159" spans="1:8" ht="85.35" customHeight="1" x14ac:dyDescent="0.25">
      <c r="A159" s="15" t="s">
        <v>490</v>
      </c>
      <c r="B159" s="15" t="s">
        <v>491</v>
      </c>
      <c r="C159" s="15"/>
      <c r="D159" s="15"/>
      <c r="E159" s="15"/>
      <c r="F159" s="16" t="s">
        <v>481</v>
      </c>
      <c r="G159" s="19">
        <v>834.25</v>
      </c>
      <c r="H159" s="15"/>
    </row>
    <row r="160" spans="1:8" ht="97.5" customHeight="1" x14ac:dyDescent="0.25">
      <c r="A160" s="15" t="s">
        <v>492</v>
      </c>
      <c r="B160" s="15" t="s">
        <v>493</v>
      </c>
      <c r="C160" s="15"/>
      <c r="D160" s="15"/>
      <c r="E160" s="15"/>
      <c r="F160" s="16" t="s">
        <v>481</v>
      </c>
      <c r="G160" s="19">
        <v>802.88</v>
      </c>
      <c r="H160" s="15"/>
    </row>
    <row r="161" spans="1:8" ht="97.5" customHeight="1" x14ac:dyDescent="0.25">
      <c r="A161" s="15" t="s">
        <v>494</v>
      </c>
      <c r="B161" s="15" t="s">
        <v>495</v>
      </c>
      <c r="C161" s="15"/>
      <c r="D161" s="15"/>
      <c r="E161" s="15"/>
      <c r="F161" s="16" t="s">
        <v>481</v>
      </c>
      <c r="G161" s="19">
        <v>807.6</v>
      </c>
      <c r="H161" s="15"/>
    </row>
    <row r="162" spans="1:8" ht="85.35" customHeight="1" x14ac:dyDescent="0.25">
      <c r="A162" s="15" t="s">
        <v>496</v>
      </c>
      <c r="B162" s="15" t="s">
        <v>497</v>
      </c>
      <c r="C162" s="15"/>
      <c r="D162" s="15"/>
      <c r="E162" s="15"/>
      <c r="F162" s="16" t="s">
        <v>481</v>
      </c>
      <c r="G162" s="19">
        <v>630.99</v>
      </c>
      <c r="H162" s="15"/>
    </row>
    <row r="163" spans="1:8" ht="36.6" customHeight="1" x14ac:dyDescent="0.25">
      <c r="A163" s="15" t="s">
        <v>498</v>
      </c>
      <c r="B163" s="15" t="s">
        <v>499</v>
      </c>
      <c r="C163" s="15"/>
      <c r="D163" s="15"/>
      <c r="E163" s="15"/>
      <c r="F163" s="16" t="s">
        <v>227</v>
      </c>
      <c r="G163" s="19">
        <v>631.9</v>
      </c>
      <c r="H163" s="15"/>
    </row>
    <row r="164" spans="1:8" ht="12.2" customHeight="1" x14ac:dyDescent="0.25">
      <c r="A164" s="12">
        <v>8726</v>
      </c>
      <c r="B164" s="13" t="s">
        <v>500</v>
      </c>
      <c r="C164" s="13"/>
      <c r="D164" s="13"/>
      <c r="E164" s="13"/>
      <c r="F164" s="14"/>
      <c r="G164" s="13"/>
      <c r="H164" s="13"/>
    </row>
    <row r="165" spans="1:8" ht="48.75" customHeight="1" x14ac:dyDescent="0.25">
      <c r="A165" s="15" t="s">
        <v>501</v>
      </c>
      <c r="B165" s="15" t="s">
        <v>30</v>
      </c>
      <c r="C165" s="15"/>
      <c r="D165" s="15"/>
      <c r="E165" s="15"/>
      <c r="F165" s="16" t="s">
        <v>244</v>
      </c>
      <c r="G165" s="18">
        <v>48.91</v>
      </c>
      <c r="H165" s="15"/>
    </row>
    <row r="166" spans="1:8" ht="24.4" customHeight="1" x14ac:dyDescent="0.25">
      <c r="A166" s="15" t="s">
        <v>502</v>
      </c>
      <c r="B166" s="15" t="s">
        <v>503</v>
      </c>
      <c r="C166" s="15"/>
      <c r="D166" s="15"/>
      <c r="E166" s="15"/>
      <c r="F166" s="16" t="s">
        <v>227</v>
      </c>
      <c r="G166" s="18">
        <v>31.27</v>
      </c>
      <c r="H166" s="15"/>
    </row>
    <row r="167" spans="1:8" ht="36.6" customHeight="1" x14ac:dyDescent="0.25">
      <c r="A167" s="15" t="s">
        <v>504</v>
      </c>
      <c r="B167" s="15" t="s">
        <v>505</v>
      </c>
      <c r="C167" s="15"/>
      <c r="D167" s="15"/>
      <c r="E167" s="15"/>
      <c r="F167" s="16" t="s">
        <v>227</v>
      </c>
      <c r="G167" s="18">
        <v>54.05</v>
      </c>
      <c r="H167" s="15"/>
    </row>
    <row r="168" spans="1:8" ht="24.4" customHeight="1" x14ac:dyDescent="0.25">
      <c r="A168" s="15" t="s">
        <v>506</v>
      </c>
      <c r="B168" s="15" t="s">
        <v>507</v>
      </c>
      <c r="C168" s="15"/>
      <c r="D168" s="15"/>
      <c r="E168" s="15"/>
      <c r="F168" s="16" t="s">
        <v>227</v>
      </c>
      <c r="G168" s="18">
        <v>71.77</v>
      </c>
      <c r="H168" s="15"/>
    </row>
    <row r="169" spans="1:8" ht="12.2" customHeight="1" x14ac:dyDescent="0.25">
      <c r="A169" s="12">
        <v>8727</v>
      </c>
      <c r="B169" s="13" t="s">
        <v>508</v>
      </c>
      <c r="C169" s="13"/>
      <c r="D169" s="13"/>
      <c r="E169" s="13"/>
      <c r="F169" s="14"/>
      <c r="G169" s="13"/>
      <c r="H169" s="13"/>
    </row>
    <row r="170" spans="1:8" ht="48.75" customHeight="1" x14ac:dyDescent="0.25">
      <c r="A170" s="15" t="s">
        <v>509</v>
      </c>
      <c r="B170" s="15" t="s">
        <v>510</v>
      </c>
      <c r="C170" s="15"/>
      <c r="D170" s="15"/>
      <c r="E170" s="15"/>
      <c r="F170" s="16" t="s">
        <v>244</v>
      </c>
      <c r="G170" s="18">
        <v>39.020000000000003</v>
      </c>
      <c r="H170" s="15"/>
    </row>
    <row r="171" spans="1:8" ht="48.75" customHeight="1" x14ac:dyDescent="0.25">
      <c r="A171" s="15" t="s">
        <v>511</v>
      </c>
      <c r="B171" s="15" t="s">
        <v>512</v>
      </c>
      <c r="C171" s="15"/>
      <c r="D171" s="15"/>
      <c r="E171" s="15"/>
      <c r="F171" s="16" t="s">
        <v>213</v>
      </c>
      <c r="G171" s="19">
        <v>141.09</v>
      </c>
      <c r="H171" s="15"/>
    </row>
    <row r="172" spans="1:8" ht="36.6" customHeight="1" x14ac:dyDescent="0.25">
      <c r="A172" s="15" t="s">
        <v>513</v>
      </c>
      <c r="B172" s="15" t="s">
        <v>514</v>
      </c>
      <c r="C172" s="15"/>
      <c r="D172" s="15"/>
      <c r="E172" s="15"/>
      <c r="F172" s="16" t="s">
        <v>213</v>
      </c>
      <c r="G172" s="17">
        <v>9.33</v>
      </c>
      <c r="H172" s="15"/>
    </row>
    <row r="173" spans="1:8" ht="60.95" customHeight="1" x14ac:dyDescent="0.25">
      <c r="A173" s="15" t="s">
        <v>515</v>
      </c>
      <c r="B173" s="15" t="s">
        <v>516</v>
      </c>
      <c r="C173" s="15"/>
      <c r="D173" s="15"/>
      <c r="E173" s="15"/>
      <c r="F173" s="16" t="s">
        <v>244</v>
      </c>
      <c r="G173" s="18">
        <v>17.05</v>
      </c>
      <c r="H173" s="15"/>
    </row>
    <row r="174" spans="1:8" ht="48.75" customHeight="1" x14ac:dyDescent="0.25">
      <c r="A174" s="15" t="s">
        <v>517</v>
      </c>
      <c r="B174" s="15" t="s">
        <v>25</v>
      </c>
      <c r="C174" s="15"/>
      <c r="D174" s="15"/>
      <c r="E174" s="15"/>
      <c r="F174" s="16" t="s">
        <v>244</v>
      </c>
      <c r="G174" s="19">
        <v>206.9</v>
      </c>
      <c r="H174" s="15"/>
    </row>
    <row r="175" spans="1:8" ht="60.95" customHeight="1" x14ac:dyDescent="0.25">
      <c r="A175" s="15" t="s">
        <v>518</v>
      </c>
      <c r="B175" s="15" t="s">
        <v>519</v>
      </c>
      <c r="C175" s="15"/>
      <c r="D175" s="15"/>
      <c r="E175" s="15"/>
      <c r="F175" s="16" t="s">
        <v>213</v>
      </c>
      <c r="G175" s="18">
        <v>69.78</v>
      </c>
      <c r="H175" s="15"/>
    </row>
    <row r="176" spans="1:8" ht="60.95" customHeight="1" x14ac:dyDescent="0.25">
      <c r="A176" s="15" t="s">
        <v>520</v>
      </c>
      <c r="B176" s="15" t="s">
        <v>521</v>
      </c>
      <c r="C176" s="15"/>
      <c r="D176" s="15"/>
      <c r="E176" s="15"/>
      <c r="F176" s="16" t="s">
        <v>213</v>
      </c>
      <c r="G176" s="18">
        <v>76.709999999999994</v>
      </c>
      <c r="H176" s="15"/>
    </row>
    <row r="177" spans="1:8" ht="12.2" customHeight="1" x14ac:dyDescent="0.25">
      <c r="A177" s="12">
        <v>8728</v>
      </c>
      <c r="B177" s="13" t="s">
        <v>522</v>
      </c>
      <c r="C177" s="13"/>
      <c r="D177" s="13"/>
      <c r="E177" s="13"/>
      <c r="F177" s="14"/>
      <c r="G177" s="13"/>
      <c r="H177" s="13"/>
    </row>
    <row r="178" spans="1:8" ht="24.4" customHeight="1" x14ac:dyDescent="0.25">
      <c r="A178" s="15" t="s">
        <v>523</v>
      </c>
      <c r="B178" s="15" t="s">
        <v>524</v>
      </c>
      <c r="C178" s="15"/>
      <c r="D178" s="15"/>
      <c r="E178" s="15"/>
      <c r="F178" s="16" t="s">
        <v>227</v>
      </c>
      <c r="G178" s="17">
        <v>4.6100000000000003</v>
      </c>
      <c r="H178" s="15"/>
    </row>
    <row r="179" spans="1:8" ht="36.6" customHeight="1" x14ac:dyDescent="0.25">
      <c r="A179" s="15" t="s">
        <v>525</v>
      </c>
      <c r="B179" s="15" t="s">
        <v>526</v>
      </c>
      <c r="C179" s="15"/>
      <c r="D179" s="15"/>
      <c r="E179" s="15"/>
      <c r="F179" s="16" t="s">
        <v>244</v>
      </c>
      <c r="G179" s="17">
        <v>2.5</v>
      </c>
      <c r="H179" s="15"/>
    </row>
    <row r="180" spans="1:8" ht="60.95" customHeight="1" x14ac:dyDescent="0.25">
      <c r="A180" s="15" t="s">
        <v>527</v>
      </c>
      <c r="B180" s="15" t="s">
        <v>528</v>
      </c>
      <c r="C180" s="15"/>
      <c r="D180" s="15"/>
      <c r="E180" s="15"/>
      <c r="F180" s="16" t="s">
        <v>244</v>
      </c>
      <c r="G180" s="17">
        <v>7.25</v>
      </c>
      <c r="H180" s="15"/>
    </row>
    <row r="181" spans="1:8" ht="12.2" customHeight="1" x14ac:dyDescent="0.25">
      <c r="A181" s="12">
        <v>8729</v>
      </c>
      <c r="B181" s="13" t="s">
        <v>529</v>
      </c>
      <c r="C181" s="13"/>
      <c r="D181" s="13"/>
      <c r="E181" s="13"/>
      <c r="F181" s="14"/>
      <c r="G181" s="13"/>
      <c r="H181" s="13"/>
    </row>
    <row r="182" spans="1:8" ht="36.6" customHeight="1" x14ac:dyDescent="0.25">
      <c r="A182" s="15" t="s">
        <v>530</v>
      </c>
      <c r="B182" s="15" t="s">
        <v>531</v>
      </c>
      <c r="C182" s="15"/>
      <c r="D182" s="15"/>
      <c r="E182" s="15"/>
      <c r="F182" s="16" t="s">
        <v>244</v>
      </c>
      <c r="G182" s="17">
        <v>1.47</v>
      </c>
      <c r="H182" s="15"/>
    </row>
    <row r="183" spans="1:8" ht="48.75" customHeight="1" x14ac:dyDescent="0.25">
      <c r="A183" s="15" t="s">
        <v>532</v>
      </c>
      <c r="B183" s="15" t="s">
        <v>533</v>
      </c>
      <c r="C183" s="15"/>
      <c r="D183" s="15"/>
      <c r="E183" s="15"/>
      <c r="F183" s="16" t="s">
        <v>213</v>
      </c>
      <c r="G183" s="17">
        <v>1.34</v>
      </c>
      <c r="H183" s="15"/>
    </row>
    <row r="184" spans="1:8" ht="36.6" customHeight="1" x14ac:dyDescent="0.25">
      <c r="A184" s="15" t="s">
        <v>534</v>
      </c>
      <c r="B184" s="15" t="s">
        <v>535</v>
      </c>
      <c r="C184" s="15"/>
      <c r="D184" s="15"/>
      <c r="E184" s="15"/>
      <c r="F184" s="16" t="s">
        <v>536</v>
      </c>
      <c r="G184" s="18">
        <v>44.12</v>
      </c>
      <c r="H184" s="15"/>
    </row>
    <row r="185" spans="1:8" ht="36.6" customHeight="1" x14ac:dyDescent="0.25">
      <c r="A185" s="15" t="s">
        <v>537</v>
      </c>
      <c r="B185" s="15" t="s">
        <v>538</v>
      </c>
      <c r="C185" s="15"/>
      <c r="D185" s="15"/>
      <c r="E185" s="15"/>
      <c r="F185" s="16" t="s">
        <v>539</v>
      </c>
      <c r="G185" s="17">
        <v>6.66</v>
      </c>
      <c r="H185" s="15"/>
    </row>
    <row r="186" spans="1:8" ht="36.6" customHeight="1" x14ac:dyDescent="0.25">
      <c r="A186" s="15" t="s">
        <v>540</v>
      </c>
      <c r="B186" s="15" t="s">
        <v>541</v>
      </c>
      <c r="C186" s="15"/>
      <c r="D186" s="15"/>
      <c r="E186" s="15"/>
      <c r="F186" s="16" t="s">
        <v>536</v>
      </c>
      <c r="G186" s="18">
        <v>20</v>
      </c>
      <c r="H186" s="15"/>
    </row>
    <row r="187" spans="1:8" ht="36.6" customHeight="1" x14ac:dyDescent="0.25">
      <c r="A187" s="15" t="s">
        <v>542</v>
      </c>
      <c r="B187" s="15" t="s">
        <v>543</v>
      </c>
      <c r="C187" s="15"/>
      <c r="D187" s="15"/>
      <c r="E187" s="15"/>
      <c r="F187" s="16" t="s">
        <v>213</v>
      </c>
      <c r="G187" s="17">
        <v>7.7</v>
      </c>
      <c r="H187" s="15"/>
    </row>
    <row r="188" spans="1:8" ht="36.6" customHeight="1" x14ac:dyDescent="0.25">
      <c r="A188" s="15" t="s">
        <v>544</v>
      </c>
      <c r="B188" s="15" t="s">
        <v>545</v>
      </c>
      <c r="C188" s="15"/>
      <c r="D188" s="15"/>
      <c r="E188" s="15"/>
      <c r="F188" s="16" t="s">
        <v>213</v>
      </c>
      <c r="G188" s="18">
        <v>10.91</v>
      </c>
      <c r="H188" s="15"/>
    </row>
    <row r="189" spans="1:8" ht="24.4" customHeight="1" x14ac:dyDescent="0.25">
      <c r="A189" s="15" t="s">
        <v>546</v>
      </c>
      <c r="B189" s="15" t="s">
        <v>547</v>
      </c>
      <c r="C189" s="15"/>
      <c r="D189" s="15"/>
      <c r="E189" s="15"/>
      <c r="F189" s="16" t="s">
        <v>244</v>
      </c>
      <c r="G189" s="17">
        <v>8.8000000000000007</v>
      </c>
      <c r="H189" s="15"/>
    </row>
    <row r="190" spans="1:8" ht="36.6" customHeight="1" x14ac:dyDescent="0.25">
      <c r="A190" s="15" t="s">
        <v>548</v>
      </c>
      <c r="B190" s="15" t="s">
        <v>549</v>
      </c>
      <c r="C190" s="15"/>
      <c r="D190" s="15"/>
      <c r="E190" s="15"/>
      <c r="F190" s="16" t="s">
        <v>213</v>
      </c>
      <c r="G190" s="17">
        <v>6.26</v>
      </c>
      <c r="H190" s="15"/>
    </row>
    <row r="191" spans="1:8" ht="36.6" customHeight="1" x14ac:dyDescent="0.25">
      <c r="A191" s="15" t="s">
        <v>550</v>
      </c>
      <c r="B191" s="15" t="s">
        <v>551</v>
      </c>
      <c r="C191" s="15"/>
      <c r="D191" s="15"/>
      <c r="E191" s="15"/>
      <c r="F191" s="16" t="s">
        <v>213</v>
      </c>
      <c r="G191" s="17">
        <v>7.8</v>
      </c>
      <c r="H191" s="15"/>
    </row>
    <row r="192" spans="1:8" ht="12.2" customHeight="1" x14ac:dyDescent="0.25">
      <c r="A192" s="12">
        <v>8730</v>
      </c>
      <c r="B192" s="13" t="s">
        <v>552</v>
      </c>
      <c r="C192" s="13"/>
      <c r="D192" s="13"/>
      <c r="E192" s="13"/>
      <c r="F192" s="14"/>
      <c r="G192" s="13"/>
      <c r="H192" s="13"/>
    </row>
    <row r="193" spans="1:8" ht="48.75" customHeight="1" x14ac:dyDescent="0.25">
      <c r="A193" s="15" t="s">
        <v>553</v>
      </c>
      <c r="B193" s="15" t="s">
        <v>554</v>
      </c>
      <c r="C193" s="15"/>
      <c r="D193" s="15"/>
      <c r="E193" s="15"/>
      <c r="F193" s="16" t="s">
        <v>244</v>
      </c>
      <c r="G193" s="19">
        <v>228.93</v>
      </c>
      <c r="H193" s="15"/>
    </row>
    <row r="194" spans="1:8" ht="48.75" customHeight="1" x14ac:dyDescent="0.25">
      <c r="A194" s="15" t="s">
        <v>555</v>
      </c>
      <c r="B194" s="15" t="s">
        <v>556</v>
      </c>
      <c r="C194" s="15"/>
      <c r="D194" s="15"/>
      <c r="E194" s="15"/>
      <c r="F194" s="16" t="s">
        <v>244</v>
      </c>
      <c r="G194" s="19">
        <v>144.12</v>
      </c>
      <c r="H194" s="15"/>
    </row>
    <row r="195" spans="1:8" ht="12.2" customHeight="1" x14ac:dyDescent="0.25">
      <c r="A195" s="12">
        <v>8665</v>
      </c>
      <c r="B195" s="13" t="s">
        <v>557</v>
      </c>
      <c r="C195" s="13"/>
      <c r="D195" s="13"/>
      <c r="E195" s="13"/>
      <c r="F195" s="14"/>
      <c r="G195" s="13"/>
      <c r="H195" s="13"/>
    </row>
    <row r="196" spans="1:8" ht="12.2" customHeight="1" x14ac:dyDescent="0.25">
      <c r="A196" s="12">
        <v>8731</v>
      </c>
      <c r="B196" s="13" t="s">
        <v>558</v>
      </c>
      <c r="C196" s="13"/>
      <c r="D196" s="13"/>
      <c r="E196" s="13"/>
      <c r="F196" s="14"/>
      <c r="G196" s="13"/>
      <c r="H196" s="13"/>
    </row>
    <row r="197" spans="1:8" ht="48.75" customHeight="1" x14ac:dyDescent="0.25">
      <c r="A197" s="15" t="s">
        <v>559</v>
      </c>
      <c r="B197" s="15" t="s">
        <v>560</v>
      </c>
      <c r="C197" s="15"/>
      <c r="D197" s="15"/>
      <c r="E197" s="15"/>
      <c r="F197" s="16" t="s">
        <v>326</v>
      </c>
      <c r="G197" s="17">
        <v>3.81</v>
      </c>
      <c r="H197" s="15"/>
    </row>
    <row r="198" spans="1:8" ht="36.6" customHeight="1" x14ac:dyDescent="0.25">
      <c r="A198" s="15" t="s">
        <v>561</v>
      </c>
      <c r="B198" s="15" t="s">
        <v>562</v>
      </c>
      <c r="C198" s="15"/>
      <c r="D198" s="15"/>
      <c r="E198" s="15"/>
      <c r="F198" s="16" t="s">
        <v>213</v>
      </c>
      <c r="G198" s="17">
        <v>8.7200000000000006</v>
      </c>
      <c r="H198" s="15"/>
    </row>
    <row r="199" spans="1:8" ht="36.6" customHeight="1" x14ac:dyDescent="0.25">
      <c r="A199" s="15" t="s">
        <v>563</v>
      </c>
      <c r="B199" s="15" t="s">
        <v>564</v>
      </c>
      <c r="C199" s="15"/>
      <c r="D199" s="15"/>
      <c r="E199" s="15"/>
      <c r="F199" s="16" t="s">
        <v>213</v>
      </c>
      <c r="G199" s="17">
        <v>2.99</v>
      </c>
      <c r="H199" s="15"/>
    </row>
    <row r="200" spans="1:8" ht="36.6" customHeight="1" x14ac:dyDescent="0.25">
      <c r="A200" s="15" t="s">
        <v>565</v>
      </c>
      <c r="B200" s="15" t="s">
        <v>566</v>
      </c>
      <c r="C200" s="15"/>
      <c r="D200" s="15"/>
      <c r="E200" s="15"/>
      <c r="F200" s="16" t="s">
        <v>213</v>
      </c>
      <c r="G200" s="17">
        <v>4.3899999999999997</v>
      </c>
      <c r="H200" s="15"/>
    </row>
    <row r="201" spans="1:8" ht="12.2" customHeight="1" x14ac:dyDescent="0.25">
      <c r="A201" s="12">
        <v>8732</v>
      </c>
      <c r="B201" s="13" t="s">
        <v>567</v>
      </c>
      <c r="C201" s="13"/>
      <c r="D201" s="13"/>
      <c r="E201" s="13"/>
      <c r="F201" s="14"/>
      <c r="G201" s="13"/>
      <c r="H201" s="13"/>
    </row>
    <row r="202" spans="1:8" ht="36.6" customHeight="1" x14ac:dyDescent="0.25">
      <c r="A202" s="15" t="s">
        <v>568</v>
      </c>
      <c r="B202" s="15" t="s">
        <v>569</v>
      </c>
      <c r="C202" s="15"/>
      <c r="D202" s="15"/>
      <c r="E202" s="15"/>
      <c r="F202" s="16" t="s">
        <v>326</v>
      </c>
      <c r="G202" s="17">
        <v>9.42</v>
      </c>
      <c r="H202" s="15"/>
    </row>
    <row r="203" spans="1:8" ht="36.6" customHeight="1" x14ac:dyDescent="0.25">
      <c r="A203" s="15" t="s">
        <v>570</v>
      </c>
      <c r="B203" s="15" t="s">
        <v>571</v>
      </c>
      <c r="C203" s="15"/>
      <c r="D203" s="15"/>
      <c r="E203" s="15"/>
      <c r="F203" s="16" t="s">
        <v>326</v>
      </c>
      <c r="G203" s="17">
        <v>8.24</v>
      </c>
      <c r="H203" s="15"/>
    </row>
    <row r="204" spans="1:8" ht="36.6" customHeight="1" x14ac:dyDescent="0.25">
      <c r="A204" s="15" t="s">
        <v>572</v>
      </c>
      <c r="B204" s="15" t="s">
        <v>573</v>
      </c>
      <c r="C204" s="15"/>
      <c r="D204" s="15"/>
      <c r="E204" s="15"/>
      <c r="F204" s="16" t="s">
        <v>326</v>
      </c>
      <c r="G204" s="17">
        <v>8.83</v>
      </c>
      <c r="H204" s="15"/>
    </row>
    <row r="205" spans="1:8" ht="36.6" customHeight="1" x14ac:dyDescent="0.25">
      <c r="A205" s="15" t="s">
        <v>574</v>
      </c>
      <c r="B205" s="15" t="s">
        <v>575</v>
      </c>
      <c r="C205" s="15"/>
      <c r="D205" s="15"/>
      <c r="E205" s="15"/>
      <c r="F205" s="16" t="s">
        <v>326</v>
      </c>
      <c r="G205" s="17">
        <v>7.8</v>
      </c>
      <c r="H205" s="15"/>
    </row>
    <row r="206" spans="1:8" ht="36.6" customHeight="1" x14ac:dyDescent="0.25">
      <c r="A206" s="15" t="s">
        <v>576</v>
      </c>
      <c r="B206" s="15" t="s">
        <v>577</v>
      </c>
      <c r="C206" s="15"/>
      <c r="D206" s="15"/>
      <c r="E206" s="15"/>
      <c r="F206" s="16" t="s">
        <v>326</v>
      </c>
      <c r="G206" s="18">
        <v>11.04</v>
      </c>
      <c r="H206" s="15"/>
    </row>
    <row r="207" spans="1:8" ht="36.6" customHeight="1" x14ac:dyDescent="0.25">
      <c r="A207" s="15" t="s">
        <v>578</v>
      </c>
      <c r="B207" s="15" t="s">
        <v>579</v>
      </c>
      <c r="C207" s="15"/>
      <c r="D207" s="15"/>
      <c r="E207" s="15"/>
      <c r="F207" s="16" t="s">
        <v>326</v>
      </c>
      <c r="G207" s="17">
        <v>9.57</v>
      </c>
      <c r="H207" s="15"/>
    </row>
    <row r="208" spans="1:8" ht="36.6" customHeight="1" x14ac:dyDescent="0.25">
      <c r="A208" s="15" t="s">
        <v>580</v>
      </c>
      <c r="B208" s="15" t="s">
        <v>581</v>
      </c>
      <c r="C208" s="15"/>
      <c r="D208" s="15"/>
      <c r="E208" s="15"/>
      <c r="F208" s="16" t="s">
        <v>326</v>
      </c>
      <c r="G208" s="17">
        <v>7.65</v>
      </c>
      <c r="H208" s="15"/>
    </row>
    <row r="209" spans="1:8" ht="36.6" customHeight="1" x14ac:dyDescent="0.25">
      <c r="A209" s="15" t="s">
        <v>582</v>
      </c>
      <c r="B209" s="15" t="s">
        <v>583</v>
      </c>
      <c r="C209" s="15"/>
      <c r="D209" s="15"/>
      <c r="E209" s="15"/>
      <c r="F209" s="16" t="s">
        <v>326</v>
      </c>
      <c r="G209" s="17">
        <v>9.57</v>
      </c>
      <c r="H209" s="15"/>
    </row>
    <row r="210" spans="1:8" ht="24.4" customHeight="1" x14ac:dyDescent="0.25">
      <c r="A210" s="15" t="s">
        <v>584</v>
      </c>
      <c r="B210" s="15" t="s">
        <v>585</v>
      </c>
      <c r="C210" s="15"/>
      <c r="D210" s="15"/>
      <c r="E210" s="15"/>
      <c r="F210" s="16" t="s">
        <v>326</v>
      </c>
      <c r="G210" s="17">
        <v>8.39</v>
      </c>
      <c r="H210" s="15"/>
    </row>
    <row r="211" spans="1:8" ht="48.75" customHeight="1" x14ac:dyDescent="0.25">
      <c r="A211" s="15" t="s">
        <v>586</v>
      </c>
      <c r="B211" s="15" t="s">
        <v>587</v>
      </c>
      <c r="C211" s="15"/>
      <c r="D211" s="15"/>
      <c r="E211" s="15"/>
      <c r="F211" s="16" t="s">
        <v>326</v>
      </c>
      <c r="G211" s="17">
        <v>3.18</v>
      </c>
      <c r="H211" s="15"/>
    </row>
    <row r="212" spans="1:8" ht="48.75" customHeight="1" x14ac:dyDescent="0.25">
      <c r="A212" s="15" t="s">
        <v>588</v>
      </c>
      <c r="B212" s="15" t="s">
        <v>589</v>
      </c>
      <c r="C212" s="15"/>
      <c r="D212" s="15"/>
      <c r="E212" s="15"/>
      <c r="F212" s="16" t="s">
        <v>326</v>
      </c>
      <c r="G212" s="17">
        <v>4.7699999999999996</v>
      </c>
      <c r="H212" s="15"/>
    </row>
    <row r="213" spans="1:8" ht="12.2" customHeight="1" x14ac:dyDescent="0.25">
      <c r="A213" s="12">
        <v>8733</v>
      </c>
      <c r="B213" s="13" t="s">
        <v>590</v>
      </c>
      <c r="C213" s="13"/>
      <c r="D213" s="13"/>
      <c r="E213" s="13"/>
      <c r="F213" s="14"/>
      <c r="G213" s="13"/>
      <c r="H213" s="13"/>
    </row>
    <row r="214" spans="1:8" ht="36.6" customHeight="1" x14ac:dyDescent="0.25">
      <c r="A214" s="15" t="s">
        <v>591</v>
      </c>
      <c r="B214" s="15" t="s">
        <v>592</v>
      </c>
      <c r="C214" s="15"/>
      <c r="D214" s="15"/>
      <c r="E214" s="15"/>
      <c r="F214" s="16" t="s">
        <v>326</v>
      </c>
      <c r="G214" s="18">
        <v>35.5</v>
      </c>
      <c r="H214" s="15"/>
    </row>
    <row r="215" spans="1:8" ht="24.4" customHeight="1" x14ac:dyDescent="0.25">
      <c r="A215" s="15" t="s">
        <v>593</v>
      </c>
      <c r="B215" s="15" t="s">
        <v>594</v>
      </c>
      <c r="C215" s="15"/>
      <c r="D215" s="15"/>
      <c r="E215" s="15"/>
      <c r="F215" s="16" t="s">
        <v>326</v>
      </c>
      <c r="G215" s="18">
        <v>79.94</v>
      </c>
      <c r="H215" s="15"/>
    </row>
    <row r="216" spans="1:8" ht="24.4" customHeight="1" x14ac:dyDescent="0.25">
      <c r="A216" s="15" t="s">
        <v>595</v>
      </c>
      <c r="B216" s="15" t="s">
        <v>596</v>
      </c>
      <c r="C216" s="15"/>
      <c r="D216" s="15"/>
      <c r="E216" s="15"/>
      <c r="F216" s="16" t="s">
        <v>326</v>
      </c>
      <c r="G216" s="19">
        <v>105.94</v>
      </c>
      <c r="H216" s="15"/>
    </row>
    <row r="217" spans="1:8" ht="24.4" customHeight="1" x14ac:dyDescent="0.25">
      <c r="A217" s="15" t="s">
        <v>597</v>
      </c>
      <c r="B217" s="15" t="s">
        <v>598</v>
      </c>
      <c r="C217" s="15"/>
      <c r="D217" s="15"/>
      <c r="E217" s="15"/>
      <c r="F217" s="16" t="s">
        <v>326</v>
      </c>
      <c r="G217" s="18">
        <v>60.61</v>
      </c>
      <c r="H217" s="15"/>
    </row>
    <row r="218" spans="1:8" ht="12.2" customHeight="1" x14ac:dyDescent="0.25">
      <c r="A218" s="12">
        <v>8734</v>
      </c>
      <c r="B218" s="13" t="s">
        <v>599</v>
      </c>
      <c r="C218" s="13"/>
      <c r="D218" s="13"/>
      <c r="E218" s="13"/>
      <c r="F218" s="14"/>
      <c r="G218" s="13"/>
      <c r="H218" s="13"/>
    </row>
    <row r="219" spans="1:8" ht="24.4" customHeight="1" x14ac:dyDescent="0.25">
      <c r="A219" s="15" t="s">
        <v>600</v>
      </c>
      <c r="B219" s="15" t="s">
        <v>36</v>
      </c>
      <c r="C219" s="15"/>
      <c r="D219" s="15"/>
      <c r="E219" s="15"/>
      <c r="F219" s="16" t="s">
        <v>213</v>
      </c>
      <c r="G219" s="18">
        <v>20.43</v>
      </c>
      <c r="H219" s="15"/>
    </row>
    <row r="220" spans="1:8" ht="24.4" customHeight="1" x14ac:dyDescent="0.25">
      <c r="A220" s="15" t="s">
        <v>601</v>
      </c>
      <c r="B220" s="15" t="s">
        <v>602</v>
      </c>
      <c r="C220" s="15"/>
      <c r="D220" s="15"/>
      <c r="E220" s="15"/>
      <c r="F220" s="16" t="s">
        <v>213</v>
      </c>
      <c r="G220" s="18">
        <v>11.41</v>
      </c>
      <c r="H220" s="15"/>
    </row>
    <row r="221" spans="1:8" ht="12.2" customHeight="1" x14ac:dyDescent="0.25">
      <c r="A221" s="12">
        <v>8735</v>
      </c>
      <c r="B221" s="13" t="s">
        <v>603</v>
      </c>
      <c r="C221" s="13"/>
      <c r="D221" s="13"/>
      <c r="E221" s="13"/>
      <c r="F221" s="14"/>
      <c r="G221" s="13"/>
      <c r="H221" s="13"/>
    </row>
    <row r="222" spans="1:8" ht="24.4" customHeight="1" x14ac:dyDescent="0.25">
      <c r="A222" s="15" t="s">
        <v>604</v>
      </c>
      <c r="B222" s="15" t="s">
        <v>605</v>
      </c>
      <c r="C222" s="15"/>
      <c r="D222" s="15"/>
      <c r="E222" s="15"/>
      <c r="F222" s="16" t="s">
        <v>326</v>
      </c>
      <c r="G222" s="18">
        <v>60.61</v>
      </c>
      <c r="H222" s="15"/>
    </row>
    <row r="223" spans="1:8" ht="36.6" customHeight="1" x14ac:dyDescent="0.25">
      <c r="A223" s="15" t="s">
        <v>606</v>
      </c>
      <c r="B223" s="15" t="s">
        <v>607</v>
      </c>
      <c r="C223" s="15"/>
      <c r="D223" s="15"/>
      <c r="E223" s="15"/>
      <c r="F223" s="16" t="s">
        <v>326</v>
      </c>
      <c r="G223" s="17">
        <v>8.2899999999999991</v>
      </c>
      <c r="H223" s="15"/>
    </row>
    <row r="224" spans="1:8" ht="24.4" customHeight="1" x14ac:dyDescent="0.25">
      <c r="A224" s="15" t="s">
        <v>608</v>
      </c>
      <c r="B224" s="15" t="s">
        <v>609</v>
      </c>
      <c r="C224" s="15"/>
      <c r="D224" s="15"/>
      <c r="E224" s="15"/>
      <c r="F224" s="16" t="s">
        <v>326</v>
      </c>
      <c r="G224" s="17">
        <v>5.21</v>
      </c>
      <c r="H224" s="15"/>
    </row>
    <row r="225" spans="1:8" ht="24.4" customHeight="1" x14ac:dyDescent="0.25">
      <c r="A225" s="15" t="s">
        <v>610</v>
      </c>
      <c r="B225" s="15" t="s">
        <v>611</v>
      </c>
      <c r="C225" s="15"/>
      <c r="D225" s="15"/>
      <c r="E225" s="15"/>
      <c r="F225" s="16" t="s">
        <v>326</v>
      </c>
      <c r="G225" s="17">
        <v>4.62</v>
      </c>
      <c r="H225" s="15"/>
    </row>
    <row r="226" spans="1:8" ht="24.4" customHeight="1" x14ac:dyDescent="0.25">
      <c r="A226" s="15" t="s">
        <v>612</v>
      </c>
      <c r="B226" s="15" t="s">
        <v>613</v>
      </c>
      <c r="C226" s="15"/>
      <c r="D226" s="15"/>
      <c r="E226" s="15"/>
      <c r="F226" s="16" t="s">
        <v>326</v>
      </c>
      <c r="G226" s="17">
        <v>2.8</v>
      </c>
      <c r="H226" s="15"/>
    </row>
    <row r="227" spans="1:8" ht="24.4" customHeight="1" x14ac:dyDescent="0.25">
      <c r="A227" s="15" t="s">
        <v>614</v>
      </c>
      <c r="B227" s="15" t="s">
        <v>615</v>
      </c>
      <c r="C227" s="15"/>
      <c r="D227" s="15"/>
      <c r="E227" s="15"/>
      <c r="F227" s="16" t="s">
        <v>326</v>
      </c>
      <c r="G227" s="18">
        <v>41.42</v>
      </c>
      <c r="H227" s="15"/>
    </row>
    <row r="228" spans="1:8" ht="24.4" customHeight="1" x14ac:dyDescent="0.25">
      <c r="A228" s="15" t="s">
        <v>616</v>
      </c>
      <c r="B228" s="15" t="s">
        <v>617</v>
      </c>
      <c r="C228" s="15"/>
      <c r="D228" s="15"/>
      <c r="E228" s="15"/>
      <c r="F228" s="16" t="s">
        <v>326</v>
      </c>
      <c r="G228" s="18">
        <v>60.61</v>
      </c>
      <c r="H228" s="15"/>
    </row>
    <row r="229" spans="1:8" ht="24.4" customHeight="1" x14ac:dyDescent="0.25">
      <c r="A229" s="15" t="s">
        <v>618</v>
      </c>
      <c r="B229" s="15" t="s">
        <v>619</v>
      </c>
      <c r="C229" s="15"/>
      <c r="D229" s="15"/>
      <c r="E229" s="15"/>
      <c r="F229" s="16" t="s">
        <v>326</v>
      </c>
      <c r="G229" s="18">
        <v>37.19</v>
      </c>
      <c r="H229" s="15"/>
    </row>
    <row r="230" spans="1:8" ht="12.2" customHeight="1" x14ac:dyDescent="0.25">
      <c r="A230" s="12">
        <v>8736</v>
      </c>
      <c r="B230" s="13" t="s">
        <v>620</v>
      </c>
      <c r="C230" s="13"/>
      <c r="D230" s="13"/>
      <c r="E230" s="13"/>
      <c r="F230" s="14"/>
      <c r="G230" s="13"/>
      <c r="H230" s="13"/>
    </row>
    <row r="231" spans="1:8" ht="36.6" customHeight="1" x14ac:dyDescent="0.25">
      <c r="A231" s="15" t="s">
        <v>621</v>
      </c>
      <c r="B231" s="15" t="s">
        <v>622</v>
      </c>
      <c r="C231" s="15"/>
      <c r="D231" s="15"/>
      <c r="E231" s="15"/>
      <c r="F231" s="16" t="s">
        <v>244</v>
      </c>
      <c r="G231" s="19">
        <v>100.59</v>
      </c>
      <c r="H231" s="15"/>
    </row>
    <row r="232" spans="1:8" ht="36.6" customHeight="1" x14ac:dyDescent="0.25">
      <c r="A232" s="15" t="s">
        <v>623</v>
      </c>
      <c r="B232" s="15" t="s">
        <v>624</v>
      </c>
      <c r="C232" s="15"/>
      <c r="D232" s="15"/>
      <c r="E232" s="15"/>
      <c r="F232" s="16" t="s">
        <v>213</v>
      </c>
      <c r="G232" s="18">
        <v>67.92</v>
      </c>
      <c r="H232" s="15"/>
    </row>
    <row r="233" spans="1:8" ht="12.2" customHeight="1" x14ac:dyDescent="0.25">
      <c r="A233" s="12">
        <v>8666</v>
      </c>
      <c r="B233" s="13" t="s">
        <v>625</v>
      </c>
      <c r="C233" s="13"/>
      <c r="D233" s="13"/>
      <c r="E233" s="13"/>
      <c r="F233" s="14"/>
      <c r="G233" s="13"/>
      <c r="H233" s="13"/>
    </row>
    <row r="234" spans="1:8" ht="12.2" customHeight="1" x14ac:dyDescent="0.25">
      <c r="A234" s="12">
        <v>8737</v>
      </c>
      <c r="B234" s="13" t="s">
        <v>626</v>
      </c>
      <c r="C234" s="13"/>
      <c r="D234" s="13"/>
      <c r="E234" s="13"/>
      <c r="F234" s="14"/>
      <c r="G234" s="13"/>
      <c r="H234" s="13"/>
    </row>
    <row r="235" spans="1:8" ht="48.75" customHeight="1" x14ac:dyDescent="0.25">
      <c r="A235" s="15" t="s">
        <v>627</v>
      </c>
      <c r="B235" s="15" t="s">
        <v>628</v>
      </c>
      <c r="C235" s="15"/>
      <c r="D235" s="15"/>
      <c r="E235" s="15"/>
      <c r="F235" s="16" t="s">
        <v>326</v>
      </c>
      <c r="G235" s="19">
        <v>147.36000000000001</v>
      </c>
      <c r="H235" s="15"/>
    </row>
    <row r="236" spans="1:8" ht="12.2" customHeight="1" x14ac:dyDescent="0.25">
      <c r="A236" s="12">
        <v>8738</v>
      </c>
      <c r="B236" s="13" t="s">
        <v>629</v>
      </c>
      <c r="C236" s="13"/>
      <c r="D236" s="13"/>
      <c r="E236" s="13"/>
      <c r="F236" s="14"/>
      <c r="G236" s="13"/>
      <c r="H236" s="13"/>
    </row>
    <row r="237" spans="1:8" ht="24.4" customHeight="1" x14ac:dyDescent="0.25">
      <c r="A237" s="15" t="s">
        <v>630</v>
      </c>
      <c r="B237" s="15" t="s">
        <v>631</v>
      </c>
      <c r="C237" s="15"/>
      <c r="D237" s="15"/>
      <c r="E237" s="15"/>
      <c r="F237" s="16" t="s">
        <v>227</v>
      </c>
      <c r="G237" s="18">
        <v>29.58</v>
      </c>
      <c r="H237" s="15"/>
    </row>
    <row r="238" spans="1:8" ht="24.4" customHeight="1" x14ac:dyDescent="0.25">
      <c r="A238" s="15" t="s">
        <v>632</v>
      </c>
      <c r="B238" s="15" t="s">
        <v>633</v>
      </c>
      <c r="C238" s="15"/>
      <c r="D238" s="15"/>
      <c r="E238" s="15"/>
      <c r="F238" s="16" t="s">
        <v>227</v>
      </c>
      <c r="G238" s="18">
        <v>34.26</v>
      </c>
      <c r="H238" s="15"/>
    </row>
    <row r="239" spans="1:8" ht="24.4" customHeight="1" x14ac:dyDescent="0.25">
      <c r="A239" s="15" t="s">
        <v>634</v>
      </c>
      <c r="B239" s="15" t="s">
        <v>635</v>
      </c>
      <c r="C239" s="15"/>
      <c r="D239" s="15"/>
      <c r="E239" s="15"/>
      <c r="F239" s="16" t="s">
        <v>227</v>
      </c>
      <c r="G239" s="18">
        <v>14.79</v>
      </c>
      <c r="H239" s="15"/>
    </row>
    <row r="240" spans="1:8" ht="24.4" customHeight="1" x14ac:dyDescent="0.25">
      <c r="A240" s="15" t="s">
        <v>636</v>
      </c>
      <c r="B240" s="15" t="s">
        <v>637</v>
      </c>
      <c r="C240" s="15"/>
      <c r="D240" s="15"/>
      <c r="E240" s="15"/>
      <c r="F240" s="16" t="s">
        <v>227</v>
      </c>
      <c r="G240" s="18">
        <v>17.13</v>
      </c>
      <c r="H240" s="15"/>
    </row>
    <row r="241" spans="1:8" ht="48.75" customHeight="1" x14ac:dyDescent="0.25">
      <c r="A241" s="15" t="s">
        <v>638</v>
      </c>
      <c r="B241" s="15" t="s">
        <v>639</v>
      </c>
      <c r="C241" s="15"/>
      <c r="D241" s="15"/>
      <c r="E241" s="15"/>
      <c r="F241" s="16" t="s">
        <v>326</v>
      </c>
      <c r="G241" s="19">
        <v>139.44999999999999</v>
      </c>
      <c r="H241" s="15"/>
    </row>
    <row r="242" spans="1:8" ht="36.6" customHeight="1" x14ac:dyDescent="0.25">
      <c r="A242" s="15" t="s">
        <v>640</v>
      </c>
      <c r="B242" s="15" t="s">
        <v>641</v>
      </c>
      <c r="C242" s="15"/>
      <c r="D242" s="15"/>
      <c r="E242" s="15"/>
      <c r="F242" s="16" t="s">
        <v>244</v>
      </c>
      <c r="G242" s="19">
        <v>152.16999999999999</v>
      </c>
      <c r="H242" s="15"/>
    </row>
    <row r="243" spans="1:8" ht="36.6" customHeight="1" x14ac:dyDescent="0.25">
      <c r="A243" s="15" t="s">
        <v>642</v>
      </c>
      <c r="B243" s="15" t="s">
        <v>643</v>
      </c>
      <c r="C243" s="15"/>
      <c r="D243" s="15"/>
      <c r="E243" s="15"/>
      <c r="F243" s="16" t="s">
        <v>244</v>
      </c>
      <c r="G243" s="19">
        <v>159.52000000000001</v>
      </c>
      <c r="H243" s="15"/>
    </row>
    <row r="244" spans="1:8" ht="36.6" customHeight="1" x14ac:dyDescent="0.25">
      <c r="A244" s="15" t="s">
        <v>644</v>
      </c>
      <c r="B244" s="15" t="s">
        <v>645</v>
      </c>
      <c r="C244" s="15"/>
      <c r="D244" s="15"/>
      <c r="E244" s="15"/>
      <c r="F244" s="16" t="s">
        <v>244</v>
      </c>
      <c r="G244" s="19">
        <v>194.29</v>
      </c>
      <c r="H244" s="15"/>
    </row>
    <row r="245" spans="1:8" ht="36.6" customHeight="1" x14ac:dyDescent="0.25">
      <c r="A245" s="15" t="s">
        <v>646</v>
      </c>
      <c r="B245" s="15" t="s">
        <v>647</v>
      </c>
      <c r="C245" s="15"/>
      <c r="D245" s="15"/>
      <c r="E245" s="15"/>
      <c r="F245" s="16" t="s">
        <v>244</v>
      </c>
      <c r="G245" s="19">
        <v>215.04</v>
      </c>
      <c r="H245" s="15"/>
    </row>
    <row r="246" spans="1:8" ht="36.6" customHeight="1" x14ac:dyDescent="0.25">
      <c r="A246" s="15" t="s">
        <v>648</v>
      </c>
      <c r="B246" s="15" t="s">
        <v>649</v>
      </c>
      <c r="C246" s="15"/>
      <c r="D246" s="15"/>
      <c r="E246" s="15"/>
      <c r="F246" s="16" t="s">
        <v>244</v>
      </c>
      <c r="G246" s="19">
        <v>236</v>
      </c>
      <c r="H246" s="15"/>
    </row>
    <row r="247" spans="1:8" ht="36.6" customHeight="1" x14ac:dyDescent="0.25">
      <c r="A247" s="15" t="s">
        <v>650</v>
      </c>
      <c r="B247" s="15" t="s">
        <v>651</v>
      </c>
      <c r="C247" s="15"/>
      <c r="D247" s="15"/>
      <c r="E247" s="15"/>
      <c r="F247" s="16" t="s">
        <v>244</v>
      </c>
      <c r="G247" s="19">
        <v>285.63</v>
      </c>
      <c r="H247" s="15"/>
    </row>
    <row r="248" spans="1:8" ht="24.4" customHeight="1" x14ac:dyDescent="0.25">
      <c r="A248" s="15" t="s">
        <v>652</v>
      </c>
      <c r="B248" s="15" t="s">
        <v>653</v>
      </c>
      <c r="C248" s="15"/>
      <c r="D248" s="15"/>
      <c r="E248" s="15"/>
      <c r="F248" s="16" t="s">
        <v>244</v>
      </c>
      <c r="G248" s="19">
        <v>341</v>
      </c>
      <c r="H248" s="15"/>
    </row>
    <row r="249" spans="1:8" ht="24.4" customHeight="1" x14ac:dyDescent="0.25">
      <c r="A249" s="15" t="s">
        <v>654</v>
      </c>
      <c r="B249" s="15" t="s">
        <v>655</v>
      </c>
      <c r="C249" s="15"/>
      <c r="D249" s="15"/>
      <c r="E249" s="15"/>
      <c r="F249" s="16" t="s">
        <v>244</v>
      </c>
      <c r="G249" s="19">
        <v>414.07</v>
      </c>
      <c r="H249" s="15"/>
    </row>
    <row r="250" spans="1:8" ht="24.4" customHeight="1" x14ac:dyDescent="0.25">
      <c r="A250" s="15" t="s">
        <v>656</v>
      </c>
      <c r="B250" s="15" t="s">
        <v>657</v>
      </c>
      <c r="C250" s="15"/>
      <c r="D250" s="15"/>
      <c r="E250" s="15"/>
      <c r="F250" s="16" t="s">
        <v>244</v>
      </c>
      <c r="G250" s="19">
        <v>466.19</v>
      </c>
      <c r="H250" s="15"/>
    </row>
    <row r="251" spans="1:8" ht="24.4" customHeight="1" x14ac:dyDescent="0.25">
      <c r="A251" s="15" t="s">
        <v>658</v>
      </c>
      <c r="B251" s="15" t="s">
        <v>659</v>
      </c>
      <c r="C251" s="15"/>
      <c r="D251" s="15"/>
      <c r="E251" s="15"/>
      <c r="F251" s="16" t="s">
        <v>244</v>
      </c>
      <c r="G251" s="19">
        <v>547.64</v>
      </c>
      <c r="H251" s="15"/>
    </row>
    <row r="252" spans="1:8" ht="24.4" customHeight="1" x14ac:dyDescent="0.25">
      <c r="A252" s="15" t="s">
        <v>660</v>
      </c>
      <c r="B252" s="15" t="s">
        <v>661</v>
      </c>
      <c r="C252" s="15"/>
      <c r="D252" s="15"/>
      <c r="E252" s="15"/>
      <c r="F252" s="16" t="s">
        <v>244</v>
      </c>
      <c r="G252" s="19">
        <v>670.38</v>
      </c>
      <c r="H252" s="15"/>
    </row>
    <row r="253" spans="1:8" ht="24.4" customHeight="1" x14ac:dyDescent="0.25">
      <c r="A253" s="15" t="s">
        <v>662</v>
      </c>
      <c r="B253" s="15" t="s">
        <v>663</v>
      </c>
      <c r="C253" s="15"/>
      <c r="D253" s="15"/>
      <c r="E253" s="15"/>
      <c r="F253" s="16" t="s">
        <v>244</v>
      </c>
      <c r="G253" s="19">
        <v>166.31</v>
      </c>
      <c r="H253" s="15"/>
    </row>
    <row r="254" spans="1:8" ht="24.4" customHeight="1" x14ac:dyDescent="0.25">
      <c r="A254" s="15" t="s">
        <v>664</v>
      </c>
      <c r="B254" s="15" t="s">
        <v>665</v>
      </c>
      <c r="C254" s="15"/>
      <c r="D254" s="15"/>
      <c r="E254" s="15"/>
      <c r="F254" s="16" t="s">
        <v>244</v>
      </c>
      <c r="G254" s="19">
        <v>203.07</v>
      </c>
      <c r="H254" s="15"/>
    </row>
    <row r="255" spans="1:8" ht="24.4" customHeight="1" x14ac:dyDescent="0.25">
      <c r="A255" s="15" t="s">
        <v>666</v>
      </c>
      <c r="B255" s="15" t="s">
        <v>667</v>
      </c>
      <c r="C255" s="15"/>
      <c r="D255" s="15"/>
      <c r="E255" s="15"/>
      <c r="F255" s="16" t="s">
        <v>244</v>
      </c>
      <c r="G255" s="19">
        <v>229.03</v>
      </c>
      <c r="H255" s="15"/>
    </row>
    <row r="256" spans="1:8" ht="24.4" customHeight="1" x14ac:dyDescent="0.25">
      <c r="A256" s="15" t="s">
        <v>668</v>
      </c>
      <c r="B256" s="15" t="s">
        <v>669</v>
      </c>
      <c r="C256" s="15"/>
      <c r="D256" s="15"/>
      <c r="E256" s="15"/>
      <c r="F256" s="16" t="s">
        <v>244</v>
      </c>
      <c r="G256" s="19">
        <v>270.95</v>
      </c>
      <c r="H256" s="15"/>
    </row>
    <row r="257" spans="1:8" ht="24.4" customHeight="1" x14ac:dyDescent="0.25">
      <c r="A257" s="15" t="s">
        <v>670</v>
      </c>
      <c r="B257" s="15" t="s">
        <v>671</v>
      </c>
      <c r="C257" s="15"/>
      <c r="D257" s="15"/>
      <c r="E257" s="15"/>
      <c r="F257" s="16" t="s">
        <v>244</v>
      </c>
      <c r="G257" s="19">
        <v>333.12</v>
      </c>
      <c r="H257" s="15"/>
    </row>
    <row r="258" spans="1:8" ht="24.4" customHeight="1" x14ac:dyDescent="0.25">
      <c r="A258" s="15" t="s">
        <v>672</v>
      </c>
      <c r="B258" s="15" t="s">
        <v>673</v>
      </c>
      <c r="C258" s="15"/>
      <c r="D258" s="15"/>
      <c r="E258" s="15"/>
      <c r="F258" s="16" t="s">
        <v>227</v>
      </c>
      <c r="G258" s="18">
        <v>70.33</v>
      </c>
      <c r="H258" s="15"/>
    </row>
    <row r="259" spans="1:8" ht="24.4" customHeight="1" x14ac:dyDescent="0.25">
      <c r="A259" s="15" t="s">
        <v>674</v>
      </c>
      <c r="B259" s="15" t="s">
        <v>675</v>
      </c>
      <c r="C259" s="15"/>
      <c r="D259" s="15"/>
      <c r="E259" s="15"/>
      <c r="F259" s="16" t="s">
        <v>227</v>
      </c>
      <c r="G259" s="19">
        <v>232.46</v>
      </c>
      <c r="H259" s="15"/>
    </row>
    <row r="260" spans="1:8" ht="24.4" customHeight="1" x14ac:dyDescent="0.25">
      <c r="A260" s="15" t="s">
        <v>676</v>
      </c>
      <c r="B260" s="15" t="s">
        <v>677</v>
      </c>
      <c r="C260" s="15"/>
      <c r="D260" s="15"/>
      <c r="E260" s="15"/>
      <c r="F260" s="16" t="s">
        <v>227</v>
      </c>
      <c r="G260" s="19">
        <v>281.06</v>
      </c>
      <c r="H260" s="15"/>
    </row>
    <row r="261" spans="1:8" ht="24.4" customHeight="1" x14ac:dyDescent="0.25">
      <c r="A261" s="15" t="s">
        <v>678</v>
      </c>
      <c r="B261" s="15" t="s">
        <v>679</v>
      </c>
      <c r="C261" s="15"/>
      <c r="D261" s="15"/>
      <c r="E261" s="15"/>
      <c r="F261" s="16" t="s">
        <v>227</v>
      </c>
      <c r="G261" s="19">
        <v>116.23</v>
      </c>
      <c r="H261" s="15"/>
    </row>
    <row r="262" spans="1:8" ht="36.6" customHeight="1" x14ac:dyDescent="0.25">
      <c r="A262" s="15" t="s">
        <v>680</v>
      </c>
      <c r="B262" s="15" t="s">
        <v>681</v>
      </c>
      <c r="C262" s="15"/>
      <c r="D262" s="15"/>
      <c r="E262" s="15"/>
      <c r="F262" s="16" t="s">
        <v>227</v>
      </c>
      <c r="G262" s="19">
        <v>140.53</v>
      </c>
      <c r="H262" s="15"/>
    </row>
    <row r="263" spans="1:8" ht="36.6" customHeight="1" x14ac:dyDescent="0.25">
      <c r="A263" s="15" t="s">
        <v>682</v>
      </c>
      <c r="B263" s="15" t="s">
        <v>683</v>
      </c>
      <c r="C263" s="15"/>
      <c r="D263" s="15"/>
      <c r="E263" s="15"/>
      <c r="F263" s="16" t="s">
        <v>244</v>
      </c>
      <c r="G263" s="19">
        <v>224.8</v>
      </c>
      <c r="H263" s="15"/>
    </row>
    <row r="264" spans="1:8" ht="24.4" customHeight="1" x14ac:dyDescent="0.25">
      <c r="A264" s="15" t="s">
        <v>684</v>
      </c>
      <c r="B264" s="15" t="s">
        <v>685</v>
      </c>
      <c r="C264" s="15"/>
      <c r="D264" s="15"/>
      <c r="E264" s="15"/>
      <c r="F264" s="16" t="s">
        <v>326</v>
      </c>
      <c r="G264" s="19">
        <v>291.89</v>
      </c>
      <c r="H264" s="15"/>
    </row>
    <row r="265" spans="1:8" ht="48.75" customHeight="1" x14ac:dyDescent="0.25">
      <c r="A265" s="15" t="s">
        <v>686</v>
      </c>
      <c r="B265" s="15" t="s">
        <v>687</v>
      </c>
      <c r="C265" s="15"/>
      <c r="D265" s="15"/>
      <c r="E265" s="15"/>
      <c r="F265" s="16" t="s">
        <v>244</v>
      </c>
      <c r="G265" s="18">
        <v>35.14</v>
      </c>
      <c r="H265" s="15"/>
    </row>
    <row r="266" spans="1:8" ht="48.75" customHeight="1" x14ac:dyDescent="0.25">
      <c r="A266" s="15" t="s">
        <v>688</v>
      </c>
      <c r="B266" s="15" t="s">
        <v>689</v>
      </c>
      <c r="C266" s="15"/>
      <c r="D266" s="15"/>
      <c r="E266" s="15"/>
      <c r="F266" s="16" t="s">
        <v>244</v>
      </c>
      <c r="G266" s="18">
        <v>50.36</v>
      </c>
      <c r="H266" s="15"/>
    </row>
    <row r="267" spans="1:8" ht="48.75" customHeight="1" x14ac:dyDescent="0.25">
      <c r="A267" s="15" t="s">
        <v>690</v>
      </c>
      <c r="B267" s="15" t="s">
        <v>691</v>
      </c>
      <c r="C267" s="15"/>
      <c r="D267" s="15"/>
      <c r="E267" s="15"/>
      <c r="F267" s="16" t="s">
        <v>244</v>
      </c>
      <c r="G267" s="18">
        <v>70.069999999999993</v>
      </c>
      <c r="H267" s="15"/>
    </row>
    <row r="268" spans="1:8" ht="48.75" customHeight="1" x14ac:dyDescent="0.25">
      <c r="A268" s="15" t="s">
        <v>692</v>
      </c>
      <c r="B268" s="15" t="s">
        <v>693</v>
      </c>
      <c r="C268" s="15"/>
      <c r="D268" s="15"/>
      <c r="E268" s="15"/>
      <c r="F268" s="16" t="s">
        <v>244</v>
      </c>
      <c r="G268" s="18">
        <v>94.16</v>
      </c>
      <c r="H268" s="15"/>
    </row>
    <row r="269" spans="1:8" ht="48.75" customHeight="1" x14ac:dyDescent="0.25">
      <c r="A269" s="15" t="s">
        <v>694</v>
      </c>
      <c r="B269" s="15" t="s">
        <v>695</v>
      </c>
      <c r="C269" s="15"/>
      <c r="D269" s="15"/>
      <c r="E269" s="15"/>
      <c r="F269" s="16" t="s">
        <v>244</v>
      </c>
      <c r="G269" s="19">
        <v>155.47999999999999</v>
      </c>
      <c r="H269" s="15"/>
    </row>
    <row r="270" spans="1:8" ht="24.4" customHeight="1" x14ac:dyDescent="0.25">
      <c r="A270" s="15" t="s">
        <v>696</v>
      </c>
      <c r="B270" s="15" t="s">
        <v>697</v>
      </c>
      <c r="C270" s="15"/>
      <c r="D270" s="15"/>
      <c r="E270" s="15"/>
      <c r="F270" s="16" t="s">
        <v>244</v>
      </c>
      <c r="G270" s="18">
        <v>37.44</v>
      </c>
      <c r="H270" s="15"/>
    </row>
    <row r="271" spans="1:8" ht="48.75" customHeight="1" x14ac:dyDescent="0.25">
      <c r="A271" s="15" t="s">
        <v>698</v>
      </c>
      <c r="B271" s="15" t="s">
        <v>699</v>
      </c>
      <c r="C271" s="15"/>
      <c r="D271" s="15"/>
      <c r="E271" s="15"/>
      <c r="F271" s="16" t="s">
        <v>244</v>
      </c>
      <c r="G271" s="18">
        <v>74.209999999999994</v>
      </c>
      <c r="H271" s="15"/>
    </row>
    <row r="272" spans="1:8" ht="24.4" customHeight="1" x14ac:dyDescent="0.25">
      <c r="A272" s="15" t="s">
        <v>700</v>
      </c>
      <c r="B272" s="15" t="s">
        <v>701</v>
      </c>
      <c r="C272" s="15"/>
      <c r="D272" s="15"/>
      <c r="E272" s="15"/>
      <c r="F272" s="16" t="s">
        <v>244</v>
      </c>
      <c r="G272" s="18">
        <v>39.53</v>
      </c>
      <c r="H272" s="15"/>
    </row>
    <row r="273" spans="1:8" ht="48.75" customHeight="1" x14ac:dyDescent="0.25">
      <c r="A273" s="15" t="s">
        <v>702</v>
      </c>
      <c r="B273" s="15" t="s">
        <v>703</v>
      </c>
      <c r="C273" s="15"/>
      <c r="D273" s="15"/>
      <c r="E273" s="15"/>
      <c r="F273" s="16" t="s">
        <v>244</v>
      </c>
      <c r="G273" s="18">
        <v>99.78</v>
      </c>
      <c r="H273" s="15"/>
    </row>
    <row r="274" spans="1:8" ht="24.4" customHeight="1" x14ac:dyDescent="0.25">
      <c r="A274" s="15" t="s">
        <v>704</v>
      </c>
      <c r="B274" s="15" t="s">
        <v>705</v>
      </c>
      <c r="C274" s="15"/>
      <c r="D274" s="15"/>
      <c r="E274" s="15"/>
      <c r="F274" s="16" t="s">
        <v>244</v>
      </c>
      <c r="G274" s="18">
        <v>41</v>
      </c>
      <c r="H274" s="15"/>
    </row>
    <row r="275" spans="1:8" ht="48.75" customHeight="1" x14ac:dyDescent="0.25">
      <c r="A275" s="15" t="s">
        <v>706</v>
      </c>
      <c r="B275" s="15" t="s">
        <v>707</v>
      </c>
      <c r="C275" s="15"/>
      <c r="D275" s="15"/>
      <c r="E275" s="15"/>
      <c r="F275" s="16" t="s">
        <v>244</v>
      </c>
      <c r="G275" s="19">
        <v>125.97</v>
      </c>
      <c r="H275" s="15"/>
    </row>
    <row r="276" spans="1:8" ht="24.4" customHeight="1" x14ac:dyDescent="0.25">
      <c r="A276" s="15" t="s">
        <v>708</v>
      </c>
      <c r="B276" s="15" t="s">
        <v>709</v>
      </c>
      <c r="C276" s="15"/>
      <c r="D276" s="15"/>
      <c r="E276" s="15"/>
      <c r="F276" s="16" t="s">
        <v>244</v>
      </c>
      <c r="G276" s="18">
        <v>43.06</v>
      </c>
      <c r="H276" s="15"/>
    </row>
    <row r="277" spans="1:8" ht="48.75" customHeight="1" x14ac:dyDescent="0.25">
      <c r="A277" s="15" t="s">
        <v>710</v>
      </c>
      <c r="B277" s="15" t="s">
        <v>711</v>
      </c>
      <c r="C277" s="15"/>
      <c r="D277" s="15"/>
      <c r="E277" s="15"/>
      <c r="F277" s="16" t="s">
        <v>244</v>
      </c>
      <c r="G277" s="19">
        <v>151.38</v>
      </c>
      <c r="H277" s="15"/>
    </row>
    <row r="278" spans="1:8" ht="48.75" customHeight="1" x14ac:dyDescent="0.25">
      <c r="A278" s="15" t="s">
        <v>712</v>
      </c>
      <c r="B278" s="15" t="s">
        <v>713</v>
      </c>
      <c r="C278" s="15"/>
      <c r="D278" s="15"/>
      <c r="E278" s="15"/>
      <c r="F278" s="16" t="s">
        <v>227</v>
      </c>
      <c r="G278" s="20">
        <v>9395.7800000000007</v>
      </c>
      <c r="H278" s="15"/>
    </row>
    <row r="279" spans="1:8" ht="36.6" customHeight="1" x14ac:dyDescent="0.25">
      <c r="A279" s="15" t="s">
        <v>714</v>
      </c>
      <c r="B279" s="15" t="s">
        <v>715</v>
      </c>
      <c r="C279" s="15"/>
      <c r="D279" s="15"/>
      <c r="E279" s="15"/>
      <c r="F279" s="16" t="s">
        <v>716</v>
      </c>
      <c r="G279" s="18">
        <v>24.75</v>
      </c>
      <c r="H279" s="15"/>
    </row>
    <row r="280" spans="1:8" ht="48.75" customHeight="1" x14ac:dyDescent="0.25">
      <c r="A280" s="15" t="s">
        <v>717</v>
      </c>
      <c r="B280" s="15" t="s">
        <v>718</v>
      </c>
      <c r="C280" s="15"/>
      <c r="D280" s="15"/>
      <c r="E280" s="15"/>
      <c r="F280" s="16" t="s">
        <v>227</v>
      </c>
      <c r="G280" s="21">
        <v>19359.86</v>
      </c>
      <c r="H280" s="15"/>
    </row>
    <row r="281" spans="1:8" ht="36.6" customHeight="1" x14ac:dyDescent="0.25">
      <c r="A281" s="15" t="s">
        <v>719</v>
      </c>
      <c r="B281" s="15" t="s">
        <v>720</v>
      </c>
      <c r="C281" s="15"/>
      <c r="D281" s="15"/>
      <c r="E281" s="15"/>
      <c r="F281" s="16" t="s">
        <v>716</v>
      </c>
      <c r="G281" s="18">
        <v>24.75</v>
      </c>
      <c r="H281" s="15"/>
    </row>
    <row r="282" spans="1:8" ht="48.75" customHeight="1" x14ac:dyDescent="0.25">
      <c r="A282" s="15" t="s">
        <v>721</v>
      </c>
      <c r="B282" s="15" t="s">
        <v>722</v>
      </c>
      <c r="C282" s="15"/>
      <c r="D282" s="15"/>
      <c r="E282" s="15"/>
      <c r="F282" s="16" t="s">
        <v>227</v>
      </c>
      <c r="G282" s="20">
        <v>4903</v>
      </c>
      <c r="H282" s="15"/>
    </row>
    <row r="283" spans="1:8" ht="36.6" customHeight="1" x14ac:dyDescent="0.25">
      <c r="A283" s="15" t="s">
        <v>723</v>
      </c>
      <c r="B283" s="15" t="s">
        <v>724</v>
      </c>
      <c r="C283" s="15"/>
      <c r="D283" s="15"/>
      <c r="E283" s="15"/>
      <c r="F283" s="16" t="s">
        <v>716</v>
      </c>
      <c r="G283" s="18">
        <v>10.56</v>
      </c>
      <c r="H283" s="15"/>
    </row>
    <row r="284" spans="1:8" ht="48.75" customHeight="1" x14ac:dyDescent="0.25">
      <c r="A284" s="15" t="s">
        <v>725</v>
      </c>
      <c r="B284" s="15" t="s">
        <v>726</v>
      </c>
      <c r="C284" s="15"/>
      <c r="D284" s="15"/>
      <c r="E284" s="15"/>
      <c r="F284" s="16" t="s">
        <v>227</v>
      </c>
      <c r="G284" s="20">
        <v>4235.0200000000004</v>
      </c>
      <c r="H284" s="15"/>
    </row>
    <row r="285" spans="1:8" ht="36.6" customHeight="1" x14ac:dyDescent="0.25">
      <c r="A285" s="15" t="s">
        <v>727</v>
      </c>
      <c r="B285" s="15" t="s">
        <v>728</v>
      </c>
      <c r="C285" s="15"/>
      <c r="D285" s="15"/>
      <c r="E285" s="15"/>
      <c r="F285" s="16" t="s">
        <v>716</v>
      </c>
      <c r="G285" s="18">
        <v>24.42</v>
      </c>
      <c r="H285" s="15"/>
    </row>
    <row r="286" spans="1:8" ht="48.75" customHeight="1" x14ac:dyDescent="0.25">
      <c r="A286" s="15" t="s">
        <v>729</v>
      </c>
      <c r="B286" s="15" t="s">
        <v>730</v>
      </c>
      <c r="C286" s="15"/>
      <c r="D286" s="15"/>
      <c r="E286" s="15"/>
      <c r="F286" s="16" t="s">
        <v>326</v>
      </c>
      <c r="G286" s="18">
        <v>99.2</v>
      </c>
      <c r="H286" s="15"/>
    </row>
    <row r="287" spans="1:8" ht="12.2" customHeight="1" x14ac:dyDescent="0.25">
      <c r="A287" s="12">
        <v>8739</v>
      </c>
      <c r="B287" s="13" t="s">
        <v>731</v>
      </c>
      <c r="C287" s="13"/>
      <c r="D287" s="13"/>
      <c r="E287" s="13"/>
      <c r="F287" s="14"/>
      <c r="G287" s="13"/>
      <c r="H287" s="13"/>
    </row>
    <row r="288" spans="1:8" ht="24.4" customHeight="1" x14ac:dyDescent="0.25">
      <c r="A288" s="15" t="s">
        <v>732</v>
      </c>
      <c r="B288" s="15" t="s">
        <v>733</v>
      </c>
      <c r="C288" s="15"/>
      <c r="D288" s="15"/>
      <c r="E288" s="15"/>
      <c r="F288" s="16" t="s">
        <v>213</v>
      </c>
      <c r="G288" s="18">
        <v>71.989999999999995</v>
      </c>
      <c r="H288" s="15"/>
    </row>
    <row r="289" spans="1:8" ht="24.4" customHeight="1" x14ac:dyDescent="0.25">
      <c r="A289" s="15" t="s">
        <v>734</v>
      </c>
      <c r="B289" s="15" t="s">
        <v>735</v>
      </c>
      <c r="C289" s="15"/>
      <c r="D289" s="15"/>
      <c r="E289" s="15"/>
      <c r="F289" s="16" t="s">
        <v>213</v>
      </c>
      <c r="G289" s="18">
        <v>62.41</v>
      </c>
      <c r="H289" s="15"/>
    </row>
    <row r="290" spans="1:8" ht="24.4" customHeight="1" x14ac:dyDescent="0.25">
      <c r="A290" s="15" t="s">
        <v>736</v>
      </c>
      <c r="B290" s="15" t="s">
        <v>737</v>
      </c>
      <c r="C290" s="15"/>
      <c r="D290" s="15"/>
      <c r="E290" s="15"/>
      <c r="F290" s="16" t="s">
        <v>213</v>
      </c>
      <c r="G290" s="18">
        <v>56.15</v>
      </c>
      <c r="H290" s="15"/>
    </row>
    <row r="291" spans="1:8" ht="12.2" customHeight="1" x14ac:dyDescent="0.25">
      <c r="A291" s="12">
        <v>8740</v>
      </c>
      <c r="B291" s="13" t="s">
        <v>738</v>
      </c>
      <c r="C291" s="13"/>
      <c r="D291" s="13"/>
      <c r="E291" s="13"/>
      <c r="F291" s="14"/>
      <c r="G291" s="13"/>
      <c r="H291" s="13"/>
    </row>
    <row r="292" spans="1:8" ht="36.6" customHeight="1" x14ac:dyDescent="0.25">
      <c r="A292" s="15" t="s">
        <v>739</v>
      </c>
      <c r="B292" s="15" t="s">
        <v>740</v>
      </c>
      <c r="C292" s="15"/>
      <c r="D292" s="15"/>
      <c r="E292" s="15"/>
      <c r="F292" s="16" t="s">
        <v>326</v>
      </c>
      <c r="G292" s="19">
        <v>691.99</v>
      </c>
      <c r="H292" s="15"/>
    </row>
    <row r="293" spans="1:8" ht="60.95" customHeight="1" x14ac:dyDescent="0.25">
      <c r="A293" s="15" t="s">
        <v>741</v>
      </c>
      <c r="B293" s="15" t="s">
        <v>742</v>
      </c>
      <c r="C293" s="15"/>
      <c r="D293" s="15"/>
      <c r="E293" s="15"/>
      <c r="F293" s="16" t="s">
        <v>326</v>
      </c>
      <c r="G293" s="19">
        <v>804.48</v>
      </c>
      <c r="H293" s="15"/>
    </row>
    <row r="294" spans="1:8" ht="36.6" customHeight="1" x14ac:dyDescent="0.25">
      <c r="A294" s="15" t="s">
        <v>743</v>
      </c>
      <c r="B294" s="15" t="s">
        <v>744</v>
      </c>
      <c r="C294" s="15"/>
      <c r="D294" s="15"/>
      <c r="E294" s="15"/>
      <c r="F294" s="16" t="s">
        <v>326</v>
      </c>
      <c r="G294" s="19">
        <v>709.1</v>
      </c>
      <c r="H294" s="15"/>
    </row>
    <row r="295" spans="1:8" ht="36.6" customHeight="1" x14ac:dyDescent="0.25">
      <c r="A295" s="15" t="s">
        <v>745</v>
      </c>
      <c r="B295" s="15" t="s">
        <v>746</v>
      </c>
      <c r="C295" s="15"/>
      <c r="D295" s="15"/>
      <c r="E295" s="15"/>
      <c r="F295" s="16" t="s">
        <v>326</v>
      </c>
      <c r="G295" s="19">
        <v>729.93</v>
      </c>
      <c r="H295" s="15"/>
    </row>
    <row r="296" spans="1:8" ht="36.6" customHeight="1" x14ac:dyDescent="0.25">
      <c r="A296" s="15" t="s">
        <v>747</v>
      </c>
      <c r="B296" s="15" t="s">
        <v>748</v>
      </c>
      <c r="C296" s="15"/>
      <c r="D296" s="15"/>
      <c r="E296" s="15"/>
      <c r="F296" s="16" t="s">
        <v>326</v>
      </c>
      <c r="G296" s="19">
        <v>750.73</v>
      </c>
      <c r="H296" s="15"/>
    </row>
    <row r="297" spans="1:8" ht="36.6" customHeight="1" x14ac:dyDescent="0.25">
      <c r="A297" s="15" t="s">
        <v>749</v>
      </c>
      <c r="B297" s="15" t="s">
        <v>750</v>
      </c>
      <c r="C297" s="15"/>
      <c r="D297" s="15"/>
      <c r="E297" s="15"/>
      <c r="F297" s="16" t="s">
        <v>326</v>
      </c>
      <c r="G297" s="19">
        <v>779.5</v>
      </c>
      <c r="H297" s="15"/>
    </row>
    <row r="298" spans="1:8" ht="36.6" customHeight="1" x14ac:dyDescent="0.25">
      <c r="A298" s="15" t="s">
        <v>751</v>
      </c>
      <c r="B298" s="15" t="s">
        <v>752</v>
      </c>
      <c r="C298" s="15"/>
      <c r="D298" s="15"/>
      <c r="E298" s="15"/>
      <c r="F298" s="16" t="s">
        <v>326</v>
      </c>
      <c r="G298" s="19">
        <v>681.12</v>
      </c>
      <c r="H298" s="15"/>
    </row>
    <row r="299" spans="1:8" ht="36.6" customHeight="1" x14ac:dyDescent="0.25">
      <c r="A299" s="15" t="s">
        <v>753</v>
      </c>
      <c r="B299" s="15" t="s">
        <v>754</v>
      </c>
      <c r="C299" s="15"/>
      <c r="D299" s="15"/>
      <c r="E299" s="15"/>
      <c r="F299" s="16" t="s">
        <v>326</v>
      </c>
      <c r="G299" s="19">
        <v>706.68</v>
      </c>
      <c r="H299" s="15"/>
    </row>
    <row r="300" spans="1:8" ht="36.6" customHeight="1" x14ac:dyDescent="0.25">
      <c r="A300" s="15" t="s">
        <v>755</v>
      </c>
      <c r="B300" s="15" t="s">
        <v>756</v>
      </c>
      <c r="C300" s="15"/>
      <c r="D300" s="15"/>
      <c r="E300" s="15"/>
      <c r="F300" s="16" t="s">
        <v>326</v>
      </c>
      <c r="G300" s="19">
        <v>732.07</v>
      </c>
      <c r="H300" s="15"/>
    </row>
    <row r="301" spans="1:8" ht="36.6" customHeight="1" x14ac:dyDescent="0.25">
      <c r="A301" s="15" t="s">
        <v>757</v>
      </c>
      <c r="B301" s="15" t="s">
        <v>758</v>
      </c>
      <c r="C301" s="15"/>
      <c r="D301" s="15"/>
      <c r="E301" s="15"/>
      <c r="F301" s="16" t="s">
        <v>326</v>
      </c>
      <c r="G301" s="19">
        <v>758.25</v>
      </c>
      <c r="H301" s="15"/>
    </row>
    <row r="302" spans="1:8" ht="36.6" customHeight="1" x14ac:dyDescent="0.25">
      <c r="A302" s="15" t="s">
        <v>759</v>
      </c>
      <c r="B302" s="15" t="s">
        <v>760</v>
      </c>
      <c r="C302" s="15"/>
      <c r="D302" s="15"/>
      <c r="E302" s="15"/>
      <c r="F302" s="16" t="s">
        <v>326</v>
      </c>
      <c r="G302" s="19">
        <v>780.39</v>
      </c>
      <c r="H302" s="15"/>
    </row>
    <row r="303" spans="1:8" ht="36.6" customHeight="1" x14ac:dyDescent="0.25">
      <c r="A303" s="15" t="s">
        <v>761</v>
      </c>
      <c r="B303" s="15" t="s">
        <v>762</v>
      </c>
      <c r="C303" s="15"/>
      <c r="D303" s="15"/>
      <c r="E303" s="15"/>
      <c r="F303" s="16" t="s">
        <v>326</v>
      </c>
      <c r="G303" s="19">
        <v>632.05999999999995</v>
      </c>
      <c r="H303" s="15"/>
    </row>
    <row r="304" spans="1:8" ht="36.6" customHeight="1" x14ac:dyDescent="0.25">
      <c r="A304" s="15" t="s">
        <v>763</v>
      </c>
      <c r="B304" s="15" t="s">
        <v>764</v>
      </c>
      <c r="C304" s="15"/>
      <c r="D304" s="15"/>
      <c r="E304" s="15"/>
      <c r="F304" s="16" t="s">
        <v>326</v>
      </c>
      <c r="G304" s="19">
        <v>656.32</v>
      </c>
      <c r="H304" s="15"/>
    </row>
    <row r="305" spans="1:8" ht="12.2" customHeight="1" x14ac:dyDescent="0.25">
      <c r="A305" s="12">
        <v>8741</v>
      </c>
      <c r="B305" s="13" t="s">
        <v>765</v>
      </c>
      <c r="C305" s="13"/>
      <c r="D305" s="13"/>
      <c r="E305" s="13"/>
      <c r="F305" s="14"/>
      <c r="G305" s="13"/>
      <c r="H305" s="13"/>
    </row>
    <row r="306" spans="1:8" ht="36.6" customHeight="1" x14ac:dyDescent="0.25">
      <c r="A306" s="15" t="s">
        <v>766</v>
      </c>
      <c r="B306" s="15" t="s">
        <v>767</v>
      </c>
      <c r="C306" s="15"/>
      <c r="D306" s="15"/>
      <c r="E306" s="15"/>
      <c r="F306" s="16" t="s">
        <v>326</v>
      </c>
      <c r="G306" s="19">
        <v>653.82000000000005</v>
      </c>
      <c r="H306" s="15"/>
    </row>
    <row r="307" spans="1:8" ht="36.6" customHeight="1" x14ac:dyDescent="0.25">
      <c r="A307" s="15" t="s">
        <v>768</v>
      </c>
      <c r="B307" s="15" t="s">
        <v>769</v>
      </c>
      <c r="C307" s="15"/>
      <c r="D307" s="15"/>
      <c r="E307" s="15"/>
      <c r="F307" s="16" t="s">
        <v>326</v>
      </c>
      <c r="G307" s="19">
        <v>675.31</v>
      </c>
      <c r="H307" s="15"/>
    </row>
    <row r="308" spans="1:8" ht="36.6" customHeight="1" x14ac:dyDescent="0.25">
      <c r="A308" s="15" t="s">
        <v>770</v>
      </c>
      <c r="B308" s="15" t="s">
        <v>771</v>
      </c>
      <c r="C308" s="15"/>
      <c r="D308" s="15"/>
      <c r="E308" s="15"/>
      <c r="F308" s="16" t="s">
        <v>326</v>
      </c>
      <c r="G308" s="19">
        <v>719.94</v>
      </c>
      <c r="H308" s="15"/>
    </row>
    <row r="309" spans="1:8" ht="36.6" customHeight="1" x14ac:dyDescent="0.25">
      <c r="A309" s="15" t="s">
        <v>772</v>
      </c>
      <c r="B309" s="15" t="s">
        <v>773</v>
      </c>
      <c r="C309" s="15"/>
      <c r="D309" s="15"/>
      <c r="E309" s="15"/>
      <c r="F309" s="16" t="s">
        <v>326</v>
      </c>
      <c r="G309" s="19">
        <v>746.52</v>
      </c>
      <c r="H309" s="15"/>
    </row>
    <row r="310" spans="1:8" ht="36.6" customHeight="1" x14ac:dyDescent="0.25">
      <c r="A310" s="15" t="s">
        <v>774</v>
      </c>
      <c r="B310" s="15" t="s">
        <v>775</v>
      </c>
      <c r="C310" s="15"/>
      <c r="D310" s="15"/>
      <c r="E310" s="15"/>
      <c r="F310" s="16" t="s">
        <v>326</v>
      </c>
      <c r="G310" s="19">
        <v>789.42</v>
      </c>
      <c r="H310" s="15"/>
    </row>
    <row r="311" spans="1:8" ht="36.6" customHeight="1" x14ac:dyDescent="0.25">
      <c r="A311" s="15" t="s">
        <v>776</v>
      </c>
      <c r="B311" s="15" t="s">
        <v>777</v>
      </c>
      <c r="C311" s="15"/>
      <c r="D311" s="15"/>
      <c r="E311" s="15"/>
      <c r="F311" s="16" t="s">
        <v>326</v>
      </c>
      <c r="G311" s="19">
        <v>593.63</v>
      </c>
      <c r="H311" s="15"/>
    </row>
    <row r="312" spans="1:8" ht="36.6" customHeight="1" x14ac:dyDescent="0.25">
      <c r="A312" s="15" t="s">
        <v>778</v>
      </c>
      <c r="B312" s="15" t="s">
        <v>779</v>
      </c>
      <c r="C312" s="15"/>
      <c r="D312" s="15"/>
      <c r="E312" s="15"/>
      <c r="F312" s="16" t="s">
        <v>326</v>
      </c>
      <c r="G312" s="19">
        <v>615.74</v>
      </c>
      <c r="H312" s="15"/>
    </row>
    <row r="313" spans="1:8" ht="36.6" customHeight="1" x14ac:dyDescent="0.25">
      <c r="A313" s="15" t="s">
        <v>780</v>
      </c>
      <c r="B313" s="15" t="s">
        <v>781</v>
      </c>
      <c r="C313" s="15"/>
      <c r="D313" s="15"/>
      <c r="E313" s="15"/>
      <c r="F313" s="16" t="s">
        <v>326</v>
      </c>
      <c r="G313" s="19">
        <v>614.86</v>
      </c>
      <c r="H313" s="15"/>
    </row>
    <row r="314" spans="1:8" ht="36.6" customHeight="1" x14ac:dyDescent="0.25">
      <c r="A314" s="15" t="s">
        <v>782</v>
      </c>
      <c r="B314" s="15" t="s">
        <v>783</v>
      </c>
      <c r="C314" s="15"/>
      <c r="D314" s="15"/>
      <c r="E314" s="15"/>
      <c r="F314" s="16" t="s">
        <v>326</v>
      </c>
      <c r="G314" s="19">
        <v>641.85</v>
      </c>
      <c r="H314" s="15"/>
    </row>
    <row r="315" spans="1:8" ht="36.6" customHeight="1" x14ac:dyDescent="0.25">
      <c r="A315" s="15" t="s">
        <v>784</v>
      </c>
      <c r="B315" s="15" t="s">
        <v>785</v>
      </c>
      <c r="C315" s="15"/>
      <c r="D315" s="15"/>
      <c r="E315" s="15"/>
      <c r="F315" s="16" t="s">
        <v>326</v>
      </c>
      <c r="G315" s="19">
        <v>587.17999999999995</v>
      </c>
      <c r="H315" s="15"/>
    </row>
    <row r="316" spans="1:8" ht="12.2" customHeight="1" x14ac:dyDescent="0.25">
      <c r="A316" s="12">
        <v>8667</v>
      </c>
      <c r="B316" s="13" t="s">
        <v>786</v>
      </c>
      <c r="C316" s="13"/>
      <c r="D316" s="13"/>
      <c r="E316" s="13"/>
      <c r="F316" s="14"/>
      <c r="G316" s="13"/>
      <c r="H316" s="13"/>
    </row>
    <row r="317" spans="1:8" ht="12.2" customHeight="1" x14ac:dyDescent="0.25">
      <c r="A317" s="12">
        <v>8742</v>
      </c>
      <c r="B317" s="13" t="s">
        <v>787</v>
      </c>
      <c r="C317" s="13"/>
      <c r="D317" s="13"/>
      <c r="E317" s="13"/>
      <c r="F317" s="14"/>
      <c r="G317" s="13"/>
      <c r="H317" s="13"/>
    </row>
    <row r="318" spans="1:8" ht="36.6" customHeight="1" x14ac:dyDescent="0.25">
      <c r="A318" s="15" t="s">
        <v>788</v>
      </c>
      <c r="B318" s="15" t="s">
        <v>789</v>
      </c>
      <c r="C318" s="15"/>
      <c r="D318" s="15"/>
      <c r="E318" s="15"/>
      <c r="F318" s="16" t="s">
        <v>326</v>
      </c>
      <c r="G318" s="19">
        <v>487.38</v>
      </c>
      <c r="H318" s="15"/>
    </row>
    <row r="319" spans="1:8" ht="36.6" customHeight="1" x14ac:dyDescent="0.25">
      <c r="A319" s="15" t="s">
        <v>790</v>
      </c>
      <c r="B319" s="15" t="s">
        <v>791</v>
      </c>
      <c r="C319" s="15"/>
      <c r="D319" s="15"/>
      <c r="E319" s="15"/>
      <c r="F319" s="16" t="s">
        <v>326</v>
      </c>
      <c r="G319" s="19">
        <v>390.18</v>
      </c>
      <c r="H319" s="15"/>
    </row>
    <row r="320" spans="1:8" ht="36.6" customHeight="1" x14ac:dyDescent="0.25">
      <c r="A320" s="15" t="s">
        <v>792</v>
      </c>
      <c r="B320" s="15" t="s">
        <v>793</v>
      </c>
      <c r="C320" s="15"/>
      <c r="D320" s="15"/>
      <c r="E320" s="15"/>
      <c r="F320" s="16" t="s">
        <v>326</v>
      </c>
      <c r="G320" s="19">
        <v>403.54</v>
      </c>
      <c r="H320" s="15"/>
    </row>
    <row r="321" spans="1:8" ht="12.2" customHeight="1" x14ac:dyDescent="0.25">
      <c r="A321" s="12">
        <v>8744</v>
      </c>
      <c r="B321" s="13" t="s">
        <v>794</v>
      </c>
      <c r="C321" s="13"/>
      <c r="D321" s="13"/>
      <c r="E321" s="13"/>
      <c r="F321" s="14"/>
      <c r="G321" s="13"/>
      <c r="H321" s="13"/>
    </row>
    <row r="322" spans="1:8" ht="24.4" customHeight="1" x14ac:dyDescent="0.25">
      <c r="A322" s="15" t="s">
        <v>795</v>
      </c>
      <c r="B322" s="15" t="s">
        <v>796</v>
      </c>
      <c r="C322" s="15"/>
      <c r="D322" s="15"/>
      <c r="E322" s="15"/>
      <c r="F322" s="16" t="s">
        <v>326</v>
      </c>
      <c r="G322" s="19">
        <v>156.08000000000001</v>
      </c>
      <c r="H322" s="15"/>
    </row>
    <row r="323" spans="1:8" ht="24.4" customHeight="1" x14ac:dyDescent="0.25">
      <c r="A323" s="15" t="s">
        <v>797</v>
      </c>
      <c r="B323" s="15" t="s">
        <v>798</v>
      </c>
      <c r="C323" s="15"/>
      <c r="D323" s="15"/>
      <c r="E323" s="15"/>
      <c r="F323" s="16" t="s">
        <v>326</v>
      </c>
      <c r="G323" s="19">
        <v>170.21</v>
      </c>
      <c r="H323" s="15"/>
    </row>
    <row r="324" spans="1:8" ht="24.4" customHeight="1" x14ac:dyDescent="0.25">
      <c r="A324" s="15" t="s">
        <v>799</v>
      </c>
      <c r="B324" s="15" t="s">
        <v>800</v>
      </c>
      <c r="C324" s="15"/>
      <c r="D324" s="15"/>
      <c r="E324" s="15"/>
      <c r="F324" s="16" t="s">
        <v>326</v>
      </c>
      <c r="G324" s="19">
        <v>497.48</v>
      </c>
      <c r="H324" s="15"/>
    </row>
    <row r="325" spans="1:8" ht="24.4" customHeight="1" x14ac:dyDescent="0.25">
      <c r="A325" s="15" t="s">
        <v>801</v>
      </c>
      <c r="B325" s="15" t="s">
        <v>802</v>
      </c>
      <c r="C325" s="15"/>
      <c r="D325" s="15"/>
      <c r="E325" s="15"/>
      <c r="F325" s="16" t="s">
        <v>326</v>
      </c>
      <c r="G325" s="19">
        <v>253.82</v>
      </c>
      <c r="H325" s="15"/>
    </row>
    <row r="326" spans="1:8" ht="12.2" customHeight="1" x14ac:dyDescent="0.25">
      <c r="A326" s="12">
        <v>8745</v>
      </c>
      <c r="B326" s="13" t="s">
        <v>803</v>
      </c>
      <c r="C326" s="13"/>
      <c r="D326" s="13"/>
      <c r="E326" s="13"/>
      <c r="F326" s="14"/>
      <c r="G326" s="13"/>
      <c r="H326" s="13"/>
    </row>
    <row r="327" spans="1:8" ht="36.6" customHeight="1" x14ac:dyDescent="0.25">
      <c r="A327" s="15" t="s">
        <v>804</v>
      </c>
      <c r="B327" s="15" t="s">
        <v>805</v>
      </c>
      <c r="C327" s="15"/>
      <c r="D327" s="15"/>
      <c r="E327" s="15"/>
      <c r="F327" s="16" t="s">
        <v>326</v>
      </c>
      <c r="G327" s="19">
        <v>229.22</v>
      </c>
      <c r="H327" s="15"/>
    </row>
    <row r="328" spans="1:8" ht="24.4" customHeight="1" x14ac:dyDescent="0.25">
      <c r="A328" s="15" t="s">
        <v>806</v>
      </c>
      <c r="B328" s="15" t="s">
        <v>807</v>
      </c>
      <c r="C328" s="15"/>
      <c r="D328" s="15"/>
      <c r="E328" s="15"/>
      <c r="F328" s="16" t="s">
        <v>326</v>
      </c>
      <c r="G328" s="19">
        <v>158.65</v>
      </c>
      <c r="H328" s="15"/>
    </row>
    <row r="329" spans="1:8" ht="12.2" customHeight="1" x14ac:dyDescent="0.25">
      <c r="A329" s="12">
        <v>8668</v>
      </c>
      <c r="B329" s="13" t="s">
        <v>808</v>
      </c>
      <c r="C329" s="13"/>
      <c r="D329" s="13"/>
      <c r="E329" s="13"/>
      <c r="F329" s="14"/>
      <c r="G329" s="13"/>
      <c r="H329" s="13"/>
    </row>
    <row r="330" spans="1:8" ht="12.2" customHeight="1" x14ac:dyDescent="0.25">
      <c r="A330" s="12">
        <v>8746</v>
      </c>
      <c r="B330" s="13" t="s">
        <v>809</v>
      </c>
      <c r="C330" s="13"/>
      <c r="D330" s="13"/>
      <c r="E330" s="13"/>
      <c r="F330" s="14"/>
      <c r="G330" s="13"/>
      <c r="H330" s="13"/>
    </row>
    <row r="331" spans="1:8" ht="36.6" customHeight="1" x14ac:dyDescent="0.25">
      <c r="A331" s="15" t="s">
        <v>810</v>
      </c>
      <c r="B331" s="15" t="s">
        <v>811</v>
      </c>
      <c r="C331" s="15"/>
      <c r="D331" s="15"/>
      <c r="E331" s="15"/>
      <c r="F331" s="16" t="s">
        <v>213</v>
      </c>
      <c r="G331" s="18">
        <v>34.25</v>
      </c>
      <c r="H331" s="15"/>
    </row>
    <row r="332" spans="1:8" ht="36.6" customHeight="1" x14ac:dyDescent="0.25">
      <c r="A332" s="15" t="s">
        <v>812</v>
      </c>
      <c r="B332" s="15" t="s">
        <v>813</v>
      </c>
      <c r="C332" s="15"/>
      <c r="D332" s="15"/>
      <c r="E332" s="15"/>
      <c r="F332" s="16" t="s">
        <v>213</v>
      </c>
      <c r="G332" s="18">
        <v>16.52</v>
      </c>
      <c r="H332" s="15"/>
    </row>
    <row r="333" spans="1:8" ht="36.6" customHeight="1" x14ac:dyDescent="0.25">
      <c r="A333" s="15" t="s">
        <v>814</v>
      </c>
      <c r="B333" s="15" t="s">
        <v>815</v>
      </c>
      <c r="C333" s="15"/>
      <c r="D333" s="15"/>
      <c r="E333" s="15"/>
      <c r="F333" s="16" t="s">
        <v>213</v>
      </c>
      <c r="G333" s="18">
        <v>18.350000000000001</v>
      </c>
      <c r="H333" s="15"/>
    </row>
    <row r="334" spans="1:8" ht="36.6" customHeight="1" x14ac:dyDescent="0.25">
      <c r="A334" s="15" t="s">
        <v>816</v>
      </c>
      <c r="B334" s="15" t="s">
        <v>817</v>
      </c>
      <c r="C334" s="15"/>
      <c r="D334" s="15"/>
      <c r="E334" s="15"/>
      <c r="F334" s="16" t="s">
        <v>213</v>
      </c>
      <c r="G334" s="18">
        <v>22.96</v>
      </c>
      <c r="H334" s="15"/>
    </row>
    <row r="335" spans="1:8" ht="24.4" customHeight="1" x14ac:dyDescent="0.25">
      <c r="A335" s="15" t="s">
        <v>818</v>
      </c>
      <c r="B335" s="15" t="s">
        <v>819</v>
      </c>
      <c r="C335" s="15"/>
      <c r="D335" s="15"/>
      <c r="E335" s="15"/>
      <c r="F335" s="16" t="s">
        <v>38</v>
      </c>
      <c r="G335" s="18">
        <v>13.33</v>
      </c>
      <c r="H335" s="15"/>
    </row>
    <row r="336" spans="1:8" ht="24.4" customHeight="1" x14ac:dyDescent="0.25">
      <c r="A336" s="15" t="s">
        <v>820</v>
      </c>
      <c r="B336" s="15" t="s">
        <v>821</v>
      </c>
      <c r="C336" s="15"/>
      <c r="D336" s="15"/>
      <c r="E336" s="15"/>
      <c r="F336" s="16" t="s">
        <v>38</v>
      </c>
      <c r="G336" s="18">
        <v>12.73</v>
      </c>
      <c r="H336" s="15"/>
    </row>
    <row r="337" spans="1:8" ht="24.4" customHeight="1" x14ac:dyDescent="0.25">
      <c r="A337" s="15" t="s">
        <v>822</v>
      </c>
      <c r="B337" s="15" t="s">
        <v>823</v>
      </c>
      <c r="C337" s="15"/>
      <c r="D337" s="15"/>
      <c r="E337" s="15"/>
      <c r="F337" s="16" t="s">
        <v>38</v>
      </c>
      <c r="G337" s="18">
        <v>13.01</v>
      </c>
      <c r="H337" s="15"/>
    </row>
    <row r="338" spans="1:8" ht="24.4" customHeight="1" x14ac:dyDescent="0.25">
      <c r="A338" s="15" t="s">
        <v>824</v>
      </c>
      <c r="B338" s="15" t="s">
        <v>825</v>
      </c>
      <c r="C338" s="15"/>
      <c r="D338" s="15"/>
      <c r="E338" s="15"/>
      <c r="F338" s="16" t="s">
        <v>38</v>
      </c>
      <c r="G338" s="18">
        <v>13</v>
      </c>
      <c r="H338" s="15"/>
    </row>
    <row r="339" spans="1:8" ht="24.4" customHeight="1" x14ac:dyDescent="0.25">
      <c r="A339" s="15" t="s">
        <v>826</v>
      </c>
      <c r="B339" s="15" t="s">
        <v>827</v>
      </c>
      <c r="C339" s="15"/>
      <c r="D339" s="15"/>
      <c r="E339" s="15"/>
      <c r="F339" s="16" t="s">
        <v>38</v>
      </c>
      <c r="G339" s="18">
        <v>12.98</v>
      </c>
      <c r="H339" s="15"/>
    </row>
    <row r="340" spans="1:8" ht="24.4" customHeight="1" x14ac:dyDescent="0.25">
      <c r="A340" s="15" t="s">
        <v>828</v>
      </c>
      <c r="B340" s="15" t="s">
        <v>829</v>
      </c>
      <c r="C340" s="15"/>
      <c r="D340" s="15"/>
      <c r="E340" s="15"/>
      <c r="F340" s="16" t="s">
        <v>38</v>
      </c>
      <c r="G340" s="18">
        <v>13.26</v>
      </c>
      <c r="H340" s="15"/>
    </row>
    <row r="341" spans="1:8" ht="24.4" customHeight="1" x14ac:dyDescent="0.25">
      <c r="A341" s="15" t="s">
        <v>830</v>
      </c>
      <c r="B341" s="15" t="s">
        <v>831</v>
      </c>
      <c r="C341" s="15"/>
      <c r="D341" s="15"/>
      <c r="E341" s="15"/>
      <c r="F341" s="16" t="s">
        <v>38</v>
      </c>
      <c r="G341" s="18">
        <v>13.45</v>
      </c>
      <c r="H341" s="15"/>
    </row>
    <row r="342" spans="1:8" ht="24.4" customHeight="1" x14ac:dyDescent="0.25">
      <c r="A342" s="15" t="s">
        <v>832</v>
      </c>
      <c r="B342" s="15" t="s">
        <v>833</v>
      </c>
      <c r="C342" s="15"/>
      <c r="D342" s="15"/>
      <c r="E342" s="15"/>
      <c r="F342" s="16" t="s">
        <v>38</v>
      </c>
      <c r="G342" s="18">
        <v>13.84</v>
      </c>
      <c r="H342" s="15"/>
    </row>
    <row r="343" spans="1:8" ht="24.4" customHeight="1" x14ac:dyDescent="0.25">
      <c r="A343" s="15" t="s">
        <v>834</v>
      </c>
      <c r="B343" s="15" t="s">
        <v>835</v>
      </c>
      <c r="C343" s="15"/>
      <c r="D343" s="15"/>
      <c r="E343" s="15"/>
      <c r="F343" s="16" t="s">
        <v>38</v>
      </c>
      <c r="G343" s="18">
        <v>13.89</v>
      </c>
      <c r="H343" s="15"/>
    </row>
    <row r="344" spans="1:8" ht="24.4" customHeight="1" x14ac:dyDescent="0.25">
      <c r="A344" s="15" t="s">
        <v>836</v>
      </c>
      <c r="B344" s="15" t="s">
        <v>837</v>
      </c>
      <c r="C344" s="15"/>
      <c r="D344" s="15"/>
      <c r="E344" s="15"/>
      <c r="F344" s="16" t="s">
        <v>38</v>
      </c>
      <c r="G344" s="18">
        <v>13.52</v>
      </c>
      <c r="H344" s="15"/>
    </row>
    <row r="345" spans="1:8" ht="24.4" customHeight="1" x14ac:dyDescent="0.25">
      <c r="A345" s="15" t="s">
        <v>838</v>
      </c>
      <c r="B345" s="15" t="s">
        <v>839</v>
      </c>
      <c r="C345" s="15"/>
      <c r="D345" s="15"/>
      <c r="E345" s="15"/>
      <c r="F345" s="16" t="s">
        <v>38</v>
      </c>
      <c r="G345" s="18">
        <v>14.44</v>
      </c>
      <c r="H345" s="15"/>
    </row>
    <row r="346" spans="1:8" ht="24.4" customHeight="1" x14ac:dyDescent="0.25">
      <c r="A346" s="15" t="s">
        <v>840</v>
      </c>
      <c r="B346" s="15" t="s">
        <v>841</v>
      </c>
      <c r="C346" s="15"/>
      <c r="D346" s="15"/>
      <c r="E346" s="15"/>
      <c r="F346" s="16" t="s">
        <v>38</v>
      </c>
      <c r="G346" s="18">
        <v>14.74</v>
      </c>
      <c r="H346" s="15"/>
    </row>
    <row r="347" spans="1:8" ht="24.4" customHeight="1" x14ac:dyDescent="0.25">
      <c r="A347" s="15" t="s">
        <v>842</v>
      </c>
      <c r="B347" s="15" t="s">
        <v>843</v>
      </c>
      <c r="C347" s="15"/>
      <c r="D347" s="15"/>
      <c r="E347" s="15"/>
      <c r="F347" s="16" t="s">
        <v>38</v>
      </c>
      <c r="G347" s="18">
        <v>14.43</v>
      </c>
      <c r="H347" s="15"/>
    </row>
    <row r="348" spans="1:8" ht="12.2" customHeight="1" x14ac:dyDescent="0.25">
      <c r="A348" s="12">
        <v>8747</v>
      </c>
      <c r="B348" s="13" t="s">
        <v>731</v>
      </c>
      <c r="C348" s="13"/>
      <c r="D348" s="13"/>
      <c r="E348" s="13"/>
      <c r="F348" s="14"/>
      <c r="G348" s="13"/>
      <c r="H348" s="13"/>
    </row>
    <row r="349" spans="1:8" ht="24.4" customHeight="1" x14ac:dyDescent="0.25">
      <c r="A349" s="15" t="s">
        <v>844</v>
      </c>
      <c r="B349" s="15" t="s">
        <v>845</v>
      </c>
      <c r="C349" s="15"/>
      <c r="D349" s="15"/>
      <c r="E349" s="15"/>
      <c r="F349" s="16" t="s">
        <v>213</v>
      </c>
      <c r="G349" s="18">
        <v>74.75</v>
      </c>
      <c r="H349" s="15"/>
    </row>
    <row r="350" spans="1:8" ht="24.4" customHeight="1" x14ac:dyDescent="0.25">
      <c r="A350" s="15" t="s">
        <v>846</v>
      </c>
      <c r="B350" s="15" t="s">
        <v>847</v>
      </c>
      <c r="C350" s="15"/>
      <c r="D350" s="15"/>
      <c r="E350" s="15"/>
      <c r="F350" s="16" t="s">
        <v>213</v>
      </c>
      <c r="G350" s="18">
        <v>53.12</v>
      </c>
      <c r="H350" s="15"/>
    </row>
    <row r="351" spans="1:8" ht="24.4" customHeight="1" x14ac:dyDescent="0.25">
      <c r="A351" s="15" t="s">
        <v>848</v>
      </c>
      <c r="B351" s="15" t="s">
        <v>849</v>
      </c>
      <c r="C351" s="15"/>
      <c r="D351" s="15"/>
      <c r="E351" s="15"/>
      <c r="F351" s="16" t="s">
        <v>213</v>
      </c>
      <c r="G351" s="18">
        <v>57.4</v>
      </c>
      <c r="H351" s="15"/>
    </row>
    <row r="352" spans="1:8" ht="24.4" customHeight="1" x14ac:dyDescent="0.25">
      <c r="A352" s="15" t="s">
        <v>850</v>
      </c>
      <c r="B352" s="15" t="s">
        <v>851</v>
      </c>
      <c r="C352" s="15"/>
      <c r="D352" s="15"/>
      <c r="E352" s="15"/>
      <c r="F352" s="16" t="s">
        <v>213</v>
      </c>
      <c r="G352" s="18">
        <v>59</v>
      </c>
      <c r="H352" s="15"/>
    </row>
    <row r="353" spans="1:8" ht="24.4" customHeight="1" x14ac:dyDescent="0.25">
      <c r="A353" s="15" t="s">
        <v>852</v>
      </c>
      <c r="B353" s="15" t="s">
        <v>853</v>
      </c>
      <c r="C353" s="15"/>
      <c r="D353" s="15"/>
      <c r="E353" s="15"/>
      <c r="F353" s="16" t="s">
        <v>213</v>
      </c>
      <c r="G353" s="18">
        <v>62.86</v>
      </c>
      <c r="H353" s="15"/>
    </row>
    <row r="354" spans="1:8" ht="24.4" customHeight="1" x14ac:dyDescent="0.25">
      <c r="A354" s="15" t="s">
        <v>854</v>
      </c>
      <c r="B354" s="15" t="s">
        <v>855</v>
      </c>
      <c r="C354" s="15"/>
      <c r="D354" s="15"/>
      <c r="E354" s="15"/>
      <c r="F354" s="16" t="s">
        <v>213</v>
      </c>
      <c r="G354" s="18">
        <v>66.69</v>
      </c>
      <c r="H354" s="15"/>
    </row>
    <row r="355" spans="1:8" ht="36.6" customHeight="1" x14ac:dyDescent="0.25">
      <c r="A355" s="15" t="s">
        <v>856</v>
      </c>
      <c r="B355" s="15" t="s">
        <v>857</v>
      </c>
      <c r="C355" s="15"/>
      <c r="D355" s="15"/>
      <c r="E355" s="15"/>
      <c r="F355" s="16" t="s">
        <v>213</v>
      </c>
      <c r="G355" s="19">
        <v>124.25</v>
      </c>
      <c r="H355" s="15"/>
    </row>
    <row r="356" spans="1:8" ht="36.6" customHeight="1" x14ac:dyDescent="0.25">
      <c r="A356" s="15" t="s">
        <v>858</v>
      </c>
      <c r="B356" s="15" t="s">
        <v>859</v>
      </c>
      <c r="C356" s="15"/>
      <c r="D356" s="15"/>
      <c r="E356" s="15"/>
      <c r="F356" s="16" t="s">
        <v>213</v>
      </c>
      <c r="G356" s="19">
        <v>101.67</v>
      </c>
      <c r="H356" s="15"/>
    </row>
    <row r="357" spans="1:8" ht="36.6" customHeight="1" x14ac:dyDescent="0.25">
      <c r="A357" s="15" t="s">
        <v>860</v>
      </c>
      <c r="B357" s="15" t="s">
        <v>861</v>
      </c>
      <c r="C357" s="15"/>
      <c r="D357" s="15"/>
      <c r="E357" s="15"/>
      <c r="F357" s="16" t="s">
        <v>213</v>
      </c>
      <c r="G357" s="18">
        <v>83.61</v>
      </c>
      <c r="H357" s="15"/>
    </row>
    <row r="358" spans="1:8" ht="24.4" customHeight="1" x14ac:dyDescent="0.25">
      <c r="A358" s="15" t="s">
        <v>862</v>
      </c>
      <c r="B358" s="15" t="s">
        <v>863</v>
      </c>
      <c r="C358" s="15"/>
      <c r="D358" s="15"/>
      <c r="E358" s="15"/>
      <c r="F358" s="16" t="s">
        <v>213</v>
      </c>
      <c r="G358" s="18">
        <v>53.49</v>
      </c>
      <c r="H358" s="15"/>
    </row>
    <row r="359" spans="1:8" ht="24.4" customHeight="1" x14ac:dyDescent="0.25">
      <c r="A359" s="15" t="s">
        <v>864</v>
      </c>
      <c r="B359" s="15" t="s">
        <v>865</v>
      </c>
      <c r="C359" s="15"/>
      <c r="D359" s="15"/>
      <c r="E359" s="15"/>
      <c r="F359" s="16" t="s">
        <v>213</v>
      </c>
      <c r="G359" s="18">
        <v>43.03</v>
      </c>
      <c r="H359" s="15"/>
    </row>
    <row r="360" spans="1:8" ht="60.95" customHeight="1" x14ac:dyDescent="0.25">
      <c r="A360" s="15" t="s">
        <v>866</v>
      </c>
      <c r="B360" s="15" t="s">
        <v>867</v>
      </c>
      <c r="C360" s="15"/>
      <c r="D360" s="15"/>
      <c r="E360" s="15"/>
      <c r="F360" s="16" t="s">
        <v>213</v>
      </c>
      <c r="G360" s="19">
        <v>109.97</v>
      </c>
      <c r="H360" s="15"/>
    </row>
    <row r="361" spans="1:8" ht="48.75" customHeight="1" x14ac:dyDescent="0.25">
      <c r="A361" s="15" t="s">
        <v>868</v>
      </c>
      <c r="B361" s="15" t="s">
        <v>869</v>
      </c>
      <c r="C361" s="15"/>
      <c r="D361" s="15"/>
      <c r="E361" s="15"/>
      <c r="F361" s="16" t="s">
        <v>539</v>
      </c>
      <c r="G361" s="18">
        <v>52.8</v>
      </c>
      <c r="H361" s="15"/>
    </row>
    <row r="362" spans="1:8" ht="48.75" customHeight="1" x14ac:dyDescent="0.25">
      <c r="A362" s="15" t="s">
        <v>870</v>
      </c>
      <c r="B362" s="15" t="s">
        <v>871</v>
      </c>
      <c r="C362" s="15"/>
      <c r="D362" s="15"/>
      <c r="E362" s="15"/>
      <c r="F362" s="16" t="s">
        <v>539</v>
      </c>
      <c r="G362" s="18">
        <v>53.38</v>
      </c>
      <c r="H362" s="15"/>
    </row>
    <row r="363" spans="1:8" ht="12.2" customHeight="1" x14ac:dyDescent="0.25">
      <c r="A363" s="12">
        <v>8748</v>
      </c>
      <c r="B363" s="13" t="s">
        <v>738</v>
      </c>
      <c r="C363" s="13"/>
      <c r="D363" s="13"/>
      <c r="E363" s="13"/>
      <c r="F363" s="14"/>
      <c r="G363" s="13"/>
      <c r="H363" s="13"/>
    </row>
    <row r="364" spans="1:8" ht="36.6" customHeight="1" x14ac:dyDescent="0.25">
      <c r="A364" s="15" t="s">
        <v>872</v>
      </c>
      <c r="B364" s="15" t="s">
        <v>873</v>
      </c>
      <c r="C364" s="15"/>
      <c r="D364" s="15"/>
      <c r="E364" s="15"/>
      <c r="F364" s="16" t="s">
        <v>326</v>
      </c>
      <c r="G364" s="19">
        <v>704.52</v>
      </c>
      <c r="H364" s="15"/>
    </row>
    <row r="365" spans="1:8" ht="36.6" customHeight="1" x14ac:dyDescent="0.25">
      <c r="A365" s="15" t="s">
        <v>874</v>
      </c>
      <c r="B365" s="15" t="s">
        <v>875</v>
      </c>
      <c r="C365" s="15"/>
      <c r="D365" s="15"/>
      <c r="E365" s="15"/>
      <c r="F365" s="16" t="s">
        <v>326</v>
      </c>
      <c r="G365" s="19">
        <v>721.63</v>
      </c>
      <c r="H365" s="15"/>
    </row>
    <row r="366" spans="1:8" ht="36.6" customHeight="1" x14ac:dyDescent="0.25">
      <c r="A366" s="15" t="s">
        <v>876</v>
      </c>
      <c r="B366" s="15" t="s">
        <v>877</v>
      </c>
      <c r="C366" s="15"/>
      <c r="D366" s="15"/>
      <c r="E366" s="15"/>
      <c r="F366" s="16" t="s">
        <v>326</v>
      </c>
      <c r="G366" s="19">
        <v>742.46</v>
      </c>
      <c r="H366" s="15"/>
    </row>
    <row r="367" spans="1:8" ht="36.6" customHeight="1" x14ac:dyDescent="0.25">
      <c r="A367" s="15" t="s">
        <v>878</v>
      </c>
      <c r="B367" s="15" t="s">
        <v>879</v>
      </c>
      <c r="C367" s="15"/>
      <c r="D367" s="15"/>
      <c r="E367" s="15"/>
      <c r="F367" s="16" t="s">
        <v>326</v>
      </c>
      <c r="G367" s="19">
        <v>763.26</v>
      </c>
      <c r="H367" s="15"/>
    </row>
    <row r="368" spans="1:8" ht="36.6" customHeight="1" x14ac:dyDescent="0.25">
      <c r="A368" s="15" t="s">
        <v>880</v>
      </c>
      <c r="B368" s="15" t="s">
        <v>881</v>
      </c>
      <c r="C368" s="15"/>
      <c r="D368" s="15"/>
      <c r="E368" s="15"/>
      <c r="F368" s="16" t="s">
        <v>326</v>
      </c>
      <c r="G368" s="19">
        <v>792.03</v>
      </c>
      <c r="H368" s="15"/>
    </row>
    <row r="369" spans="1:8" ht="36.6" customHeight="1" x14ac:dyDescent="0.25">
      <c r="A369" s="15" t="s">
        <v>882</v>
      </c>
      <c r="B369" s="15" t="s">
        <v>883</v>
      </c>
      <c r="C369" s="15"/>
      <c r="D369" s="15"/>
      <c r="E369" s="15"/>
      <c r="F369" s="16" t="s">
        <v>326</v>
      </c>
      <c r="G369" s="19">
        <v>853.98</v>
      </c>
      <c r="H369" s="15"/>
    </row>
    <row r="370" spans="1:8" ht="36.6" customHeight="1" x14ac:dyDescent="0.25">
      <c r="A370" s="15" t="s">
        <v>884</v>
      </c>
      <c r="B370" s="15" t="s">
        <v>885</v>
      </c>
      <c r="C370" s="15"/>
      <c r="D370" s="15"/>
      <c r="E370" s="15"/>
      <c r="F370" s="16" t="s">
        <v>326</v>
      </c>
      <c r="G370" s="19">
        <v>710.78</v>
      </c>
      <c r="H370" s="15"/>
    </row>
    <row r="371" spans="1:8" ht="36.6" customHeight="1" x14ac:dyDescent="0.25">
      <c r="A371" s="15" t="s">
        <v>886</v>
      </c>
      <c r="B371" s="15" t="s">
        <v>887</v>
      </c>
      <c r="C371" s="15"/>
      <c r="D371" s="15"/>
      <c r="E371" s="15"/>
      <c r="F371" s="16" t="s">
        <v>326</v>
      </c>
      <c r="G371" s="19">
        <v>736.34</v>
      </c>
      <c r="H371" s="15"/>
    </row>
    <row r="372" spans="1:8" ht="36.6" customHeight="1" x14ac:dyDescent="0.25">
      <c r="A372" s="15" t="s">
        <v>888</v>
      </c>
      <c r="B372" s="15" t="s">
        <v>889</v>
      </c>
      <c r="C372" s="15"/>
      <c r="D372" s="15"/>
      <c r="E372" s="15"/>
      <c r="F372" s="16" t="s">
        <v>326</v>
      </c>
      <c r="G372" s="19">
        <v>761.73</v>
      </c>
      <c r="H372" s="15"/>
    </row>
    <row r="373" spans="1:8" ht="36.6" customHeight="1" x14ac:dyDescent="0.25">
      <c r="A373" s="15" t="s">
        <v>890</v>
      </c>
      <c r="B373" s="15" t="s">
        <v>891</v>
      </c>
      <c r="C373" s="15"/>
      <c r="D373" s="15"/>
      <c r="E373" s="15"/>
      <c r="F373" s="16" t="s">
        <v>326</v>
      </c>
      <c r="G373" s="19">
        <v>787.91</v>
      </c>
      <c r="H373" s="15"/>
    </row>
    <row r="374" spans="1:8" ht="36.6" customHeight="1" x14ac:dyDescent="0.25">
      <c r="A374" s="15" t="s">
        <v>892</v>
      </c>
      <c r="B374" s="15" t="s">
        <v>893</v>
      </c>
      <c r="C374" s="15"/>
      <c r="D374" s="15"/>
      <c r="E374" s="15"/>
      <c r="F374" s="16" t="s">
        <v>326</v>
      </c>
      <c r="G374" s="19">
        <v>810.05</v>
      </c>
      <c r="H374" s="15"/>
    </row>
    <row r="375" spans="1:8" ht="36.6" customHeight="1" x14ac:dyDescent="0.25">
      <c r="A375" s="15" t="s">
        <v>894</v>
      </c>
      <c r="B375" s="15" t="s">
        <v>895</v>
      </c>
      <c r="C375" s="15"/>
      <c r="D375" s="15"/>
      <c r="E375" s="15"/>
      <c r="F375" s="16" t="s">
        <v>326</v>
      </c>
      <c r="G375" s="19">
        <v>845.96</v>
      </c>
      <c r="H375" s="15"/>
    </row>
    <row r="376" spans="1:8" ht="36.6" customHeight="1" x14ac:dyDescent="0.25">
      <c r="A376" s="15" t="s">
        <v>896</v>
      </c>
      <c r="B376" s="15" t="s">
        <v>897</v>
      </c>
      <c r="C376" s="15"/>
      <c r="D376" s="15"/>
      <c r="E376" s="15"/>
      <c r="F376" s="16" t="s">
        <v>326</v>
      </c>
      <c r="G376" s="19">
        <v>661.72</v>
      </c>
      <c r="H376" s="15"/>
    </row>
    <row r="377" spans="1:8" ht="36.6" customHeight="1" x14ac:dyDescent="0.25">
      <c r="A377" s="15" t="s">
        <v>898</v>
      </c>
      <c r="B377" s="15" t="s">
        <v>899</v>
      </c>
      <c r="C377" s="15"/>
      <c r="D377" s="15"/>
      <c r="E377" s="15"/>
      <c r="F377" s="16" t="s">
        <v>326</v>
      </c>
      <c r="G377" s="19">
        <v>685.98</v>
      </c>
      <c r="H377" s="15"/>
    </row>
    <row r="378" spans="1:8" ht="12.2" customHeight="1" x14ac:dyDescent="0.25">
      <c r="A378" s="12">
        <v>8749</v>
      </c>
      <c r="B378" s="13" t="s">
        <v>900</v>
      </c>
      <c r="C378" s="13"/>
      <c r="D378" s="13"/>
      <c r="E378" s="13"/>
      <c r="F378" s="14"/>
      <c r="G378" s="13"/>
      <c r="H378" s="13"/>
    </row>
    <row r="379" spans="1:8" ht="36.6" customHeight="1" x14ac:dyDescent="0.25">
      <c r="A379" s="15" t="s">
        <v>901</v>
      </c>
      <c r="B379" s="15" t="s">
        <v>902</v>
      </c>
      <c r="C379" s="15"/>
      <c r="D379" s="15"/>
      <c r="E379" s="15"/>
      <c r="F379" s="16" t="s">
        <v>326</v>
      </c>
      <c r="G379" s="19">
        <v>765.66</v>
      </c>
      <c r="H379" s="15"/>
    </row>
    <row r="380" spans="1:8" ht="36.6" customHeight="1" x14ac:dyDescent="0.25">
      <c r="A380" s="15" t="s">
        <v>903</v>
      </c>
      <c r="B380" s="15" t="s">
        <v>904</v>
      </c>
      <c r="C380" s="15"/>
      <c r="D380" s="15"/>
      <c r="E380" s="15"/>
      <c r="F380" s="16" t="s">
        <v>326</v>
      </c>
      <c r="G380" s="19">
        <v>786.96</v>
      </c>
      <c r="H380" s="15"/>
    </row>
    <row r="381" spans="1:8" ht="36.6" customHeight="1" x14ac:dyDescent="0.25">
      <c r="A381" s="15" t="s">
        <v>905</v>
      </c>
      <c r="B381" s="15" t="s">
        <v>906</v>
      </c>
      <c r="C381" s="15"/>
      <c r="D381" s="15"/>
      <c r="E381" s="15"/>
      <c r="F381" s="16" t="s">
        <v>326</v>
      </c>
      <c r="G381" s="19">
        <v>811.65</v>
      </c>
      <c r="H381" s="15"/>
    </row>
    <row r="382" spans="1:8" ht="36.6" customHeight="1" x14ac:dyDescent="0.25">
      <c r="A382" s="15" t="s">
        <v>907</v>
      </c>
      <c r="B382" s="15" t="s">
        <v>908</v>
      </c>
      <c r="C382" s="15"/>
      <c r="D382" s="15"/>
      <c r="E382" s="15"/>
      <c r="F382" s="16" t="s">
        <v>326</v>
      </c>
      <c r="G382" s="19">
        <v>835.13</v>
      </c>
      <c r="H382" s="15"/>
    </row>
    <row r="383" spans="1:8" ht="36.6" customHeight="1" x14ac:dyDescent="0.25">
      <c r="A383" s="15" t="s">
        <v>909</v>
      </c>
      <c r="B383" s="15" t="s">
        <v>910</v>
      </c>
      <c r="C383" s="15"/>
      <c r="D383" s="15"/>
      <c r="E383" s="15"/>
      <c r="F383" s="16" t="s">
        <v>326</v>
      </c>
      <c r="G383" s="19">
        <v>859.34</v>
      </c>
      <c r="H383" s="15"/>
    </row>
    <row r="384" spans="1:8" ht="36.6" customHeight="1" x14ac:dyDescent="0.25">
      <c r="A384" s="15" t="s">
        <v>911</v>
      </c>
      <c r="B384" s="15" t="s">
        <v>912</v>
      </c>
      <c r="C384" s="15"/>
      <c r="D384" s="15"/>
      <c r="E384" s="15"/>
      <c r="F384" s="16" t="s">
        <v>326</v>
      </c>
      <c r="G384" s="19">
        <v>884.32</v>
      </c>
      <c r="H384" s="15"/>
    </row>
    <row r="385" spans="1:8" ht="12.2" customHeight="1" x14ac:dyDescent="0.25">
      <c r="A385" s="12">
        <v>8750</v>
      </c>
      <c r="B385" s="13" t="s">
        <v>765</v>
      </c>
      <c r="C385" s="13"/>
      <c r="D385" s="13"/>
      <c r="E385" s="13"/>
      <c r="F385" s="14"/>
      <c r="G385" s="13"/>
      <c r="H385" s="13"/>
    </row>
    <row r="386" spans="1:8" ht="36.6" customHeight="1" x14ac:dyDescent="0.25">
      <c r="A386" s="15" t="s">
        <v>913</v>
      </c>
      <c r="B386" s="15" t="s">
        <v>914</v>
      </c>
      <c r="C386" s="15"/>
      <c r="D386" s="15"/>
      <c r="E386" s="15"/>
      <c r="F386" s="16" t="s">
        <v>326</v>
      </c>
      <c r="G386" s="19">
        <v>672.73</v>
      </c>
      <c r="H386" s="15"/>
    </row>
    <row r="387" spans="1:8" ht="36.6" customHeight="1" x14ac:dyDescent="0.25">
      <c r="A387" s="15" t="s">
        <v>915</v>
      </c>
      <c r="B387" s="15" t="s">
        <v>916</v>
      </c>
      <c r="C387" s="15"/>
      <c r="D387" s="15"/>
      <c r="E387" s="15"/>
      <c r="F387" s="16" t="s">
        <v>326</v>
      </c>
      <c r="G387" s="19">
        <v>704.12</v>
      </c>
      <c r="H387" s="15"/>
    </row>
    <row r="388" spans="1:8" ht="36.6" customHeight="1" x14ac:dyDescent="0.25">
      <c r="A388" s="15" t="s">
        <v>917</v>
      </c>
      <c r="B388" s="15" t="s">
        <v>918</v>
      </c>
      <c r="C388" s="15"/>
      <c r="D388" s="15"/>
      <c r="E388" s="15"/>
      <c r="F388" s="16" t="s">
        <v>326</v>
      </c>
      <c r="G388" s="19">
        <v>749.6</v>
      </c>
      <c r="H388" s="15"/>
    </row>
    <row r="389" spans="1:8" ht="36.6" customHeight="1" x14ac:dyDescent="0.25">
      <c r="A389" s="15" t="s">
        <v>919</v>
      </c>
      <c r="B389" s="15" t="s">
        <v>920</v>
      </c>
      <c r="C389" s="15"/>
      <c r="D389" s="15"/>
      <c r="E389" s="15"/>
      <c r="F389" s="16" t="s">
        <v>326</v>
      </c>
      <c r="G389" s="19">
        <v>776.18</v>
      </c>
      <c r="H389" s="15"/>
    </row>
    <row r="390" spans="1:8" ht="36.6" customHeight="1" x14ac:dyDescent="0.25">
      <c r="A390" s="15" t="s">
        <v>921</v>
      </c>
      <c r="B390" s="15" t="s">
        <v>922</v>
      </c>
      <c r="C390" s="15"/>
      <c r="D390" s="15"/>
      <c r="E390" s="15"/>
      <c r="F390" s="16" t="s">
        <v>326</v>
      </c>
      <c r="G390" s="19">
        <v>819.08</v>
      </c>
      <c r="H390" s="15"/>
    </row>
    <row r="391" spans="1:8" ht="36.6" customHeight="1" x14ac:dyDescent="0.25">
      <c r="A391" s="15" t="s">
        <v>923</v>
      </c>
      <c r="B391" s="15" t="s">
        <v>924</v>
      </c>
      <c r="C391" s="15"/>
      <c r="D391" s="15"/>
      <c r="E391" s="15"/>
      <c r="F391" s="16" t="s">
        <v>326</v>
      </c>
      <c r="G391" s="19">
        <v>623.29</v>
      </c>
      <c r="H391" s="15"/>
    </row>
    <row r="392" spans="1:8" ht="36.6" customHeight="1" x14ac:dyDescent="0.25">
      <c r="A392" s="15" t="s">
        <v>925</v>
      </c>
      <c r="B392" s="15" t="s">
        <v>926</v>
      </c>
      <c r="C392" s="15"/>
      <c r="D392" s="15"/>
      <c r="E392" s="15"/>
      <c r="F392" s="16" t="s">
        <v>326</v>
      </c>
      <c r="G392" s="19">
        <v>645.4</v>
      </c>
      <c r="H392" s="15"/>
    </row>
    <row r="393" spans="1:8" ht="36.6" customHeight="1" x14ac:dyDescent="0.25">
      <c r="A393" s="15" t="s">
        <v>927</v>
      </c>
      <c r="B393" s="15" t="s">
        <v>928</v>
      </c>
      <c r="C393" s="15"/>
      <c r="D393" s="15"/>
      <c r="E393" s="15"/>
      <c r="F393" s="16" t="s">
        <v>326</v>
      </c>
      <c r="G393" s="19">
        <v>653.92999999999995</v>
      </c>
      <c r="H393" s="15"/>
    </row>
    <row r="394" spans="1:8" ht="36.6" customHeight="1" x14ac:dyDescent="0.25">
      <c r="A394" s="15" t="s">
        <v>929</v>
      </c>
      <c r="B394" s="15" t="s">
        <v>930</v>
      </c>
      <c r="C394" s="15"/>
      <c r="D394" s="15"/>
      <c r="E394" s="15"/>
      <c r="F394" s="16" t="s">
        <v>326</v>
      </c>
      <c r="G394" s="19">
        <v>671.51</v>
      </c>
      <c r="H394" s="15"/>
    </row>
    <row r="395" spans="1:8" ht="36.6" customHeight="1" x14ac:dyDescent="0.25">
      <c r="A395" s="15" t="s">
        <v>931</v>
      </c>
      <c r="B395" s="15" t="s">
        <v>932</v>
      </c>
      <c r="C395" s="15"/>
      <c r="D395" s="15"/>
      <c r="E395" s="15"/>
      <c r="F395" s="16" t="s">
        <v>326</v>
      </c>
      <c r="G395" s="19">
        <v>616.84</v>
      </c>
      <c r="H395" s="15"/>
    </row>
    <row r="396" spans="1:8" ht="12.2" customHeight="1" x14ac:dyDescent="0.25">
      <c r="A396" s="12">
        <v>8751</v>
      </c>
      <c r="B396" s="13" t="s">
        <v>933</v>
      </c>
      <c r="C396" s="13"/>
      <c r="D396" s="13"/>
      <c r="E396" s="13"/>
      <c r="F396" s="14"/>
      <c r="G396" s="13"/>
      <c r="H396" s="13"/>
    </row>
    <row r="397" spans="1:8" ht="48.75" customHeight="1" x14ac:dyDescent="0.25">
      <c r="A397" s="15" t="s">
        <v>934</v>
      </c>
      <c r="B397" s="15" t="s">
        <v>935</v>
      </c>
      <c r="C397" s="15"/>
      <c r="D397" s="15"/>
      <c r="E397" s="15"/>
      <c r="F397" s="16" t="s">
        <v>38</v>
      </c>
      <c r="G397" s="18">
        <v>24.43</v>
      </c>
      <c r="H397" s="15"/>
    </row>
    <row r="398" spans="1:8" ht="48.75" customHeight="1" x14ac:dyDescent="0.25">
      <c r="A398" s="15" t="s">
        <v>936</v>
      </c>
      <c r="B398" s="15" t="s">
        <v>937</v>
      </c>
      <c r="C398" s="15"/>
      <c r="D398" s="15"/>
      <c r="E398" s="15"/>
      <c r="F398" s="16" t="s">
        <v>38</v>
      </c>
      <c r="G398" s="18">
        <v>24.43</v>
      </c>
      <c r="H398" s="15"/>
    </row>
    <row r="399" spans="1:8" ht="12.2" customHeight="1" x14ac:dyDescent="0.25">
      <c r="A399" s="12">
        <v>8752</v>
      </c>
      <c r="B399" s="13" t="s">
        <v>938</v>
      </c>
      <c r="C399" s="13"/>
      <c r="D399" s="13"/>
      <c r="E399" s="13"/>
      <c r="F399" s="14"/>
      <c r="G399" s="13"/>
      <c r="H399" s="13"/>
    </row>
    <row r="400" spans="1:8" ht="73.150000000000006" customHeight="1" x14ac:dyDescent="0.25">
      <c r="A400" s="15" t="s">
        <v>939</v>
      </c>
      <c r="B400" s="15" t="s">
        <v>940</v>
      </c>
      <c r="C400" s="15"/>
      <c r="D400" s="15"/>
      <c r="E400" s="15"/>
      <c r="F400" s="16" t="s">
        <v>213</v>
      </c>
      <c r="G400" s="19">
        <v>139.84</v>
      </c>
      <c r="H400" s="15"/>
    </row>
    <row r="401" spans="1:8" ht="73.150000000000006" customHeight="1" x14ac:dyDescent="0.25">
      <c r="A401" s="15" t="s">
        <v>941</v>
      </c>
      <c r="B401" s="15" t="s">
        <v>942</v>
      </c>
      <c r="C401" s="15"/>
      <c r="D401" s="15"/>
      <c r="E401" s="15"/>
      <c r="F401" s="16" t="s">
        <v>213</v>
      </c>
      <c r="G401" s="19">
        <v>148.43</v>
      </c>
      <c r="H401" s="15"/>
    </row>
    <row r="402" spans="1:8" ht="73.150000000000006" customHeight="1" x14ac:dyDescent="0.25">
      <c r="A402" s="15" t="s">
        <v>943</v>
      </c>
      <c r="B402" s="15" t="s">
        <v>944</v>
      </c>
      <c r="C402" s="15"/>
      <c r="D402" s="15"/>
      <c r="E402" s="15"/>
      <c r="F402" s="16" t="s">
        <v>213</v>
      </c>
      <c r="G402" s="19">
        <v>157.02000000000001</v>
      </c>
      <c r="H402" s="15"/>
    </row>
    <row r="403" spans="1:8" ht="73.150000000000006" customHeight="1" x14ac:dyDescent="0.25">
      <c r="A403" s="15" t="s">
        <v>945</v>
      </c>
      <c r="B403" s="15" t="s">
        <v>946</v>
      </c>
      <c r="C403" s="15"/>
      <c r="D403" s="15"/>
      <c r="E403" s="15"/>
      <c r="F403" s="16" t="s">
        <v>213</v>
      </c>
      <c r="G403" s="19">
        <v>144.12</v>
      </c>
      <c r="H403" s="15"/>
    </row>
    <row r="404" spans="1:8" ht="73.150000000000006" customHeight="1" x14ac:dyDescent="0.25">
      <c r="A404" s="15" t="s">
        <v>947</v>
      </c>
      <c r="B404" s="15" t="s">
        <v>948</v>
      </c>
      <c r="C404" s="15"/>
      <c r="D404" s="15"/>
      <c r="E404" s="15"/>
      <c r="F404" s="16" t="s">
        <v>213</v>
      </c>
      <c r="G404" s="19">
        <v>157.02000000000001</v>
      </c>
      <c r="H404" s="15"/>
    </row>
    <row r="405" spans="1:8" ht="73.150000000000006" customHeight="1" x14ac:dyDescent="0.25">
      <c r="A405" s="15" t="s">
        <v>949</v>
      </c>
      <c r="B405" s="15" t="s">
        <v>950</v>
      </c>
      <c r="C405" s="15"/>
      <c r="D405" s="15"/>
      <c r="E405" s="15"/>
      <c r="F405" s="16" t="s">
        <v>213</v>
      </c>
      <c r="G405" s="19">
        <v>172.62</v>
      </c>
      <c r="H405" s="15"/>
    </row>
    <row r="406" spans="1:8" ht="73.150000000000006" customHeight="1" x14ac:dyDescent="0.25">
      <c r="A406" s="15" t="s">
        <v>951</v>
      </c>
      <c r="B406" s="15" t="s">
        <v>952</v>
      </c>
      <c r="C406" s="15"/>
      <c r="D406" s="15"/>
      <c r="E406" s="15"/>
      <c r="F406" s="16" t="s">
        <v>213</v>
      </c>
      <c r="G406" s="19">
        <v>183.86</v>
      </c>
      <c r="H406" s="15"/>
    </row>
    <row r="407" spans="1:8" ht="73.150000000000006" customHeight="1" x14ac:dyDescent="0.25">
      <c r="A407" s="15" t="s">
        <v>953</v>
      </c>
      <c r="B407" s="15" t="s">
        <v>954</v>
      </c>
      <c r="C407" s="15"/>
      <c r="D407" s="15"/>
      <c r="E407" s="15"/>
      <c r="F407" s="16" t="s">
        <v>213</v>
      </c>
      <c r="G407" s="19">
        <v>148.43</v>
      </c>
      <c r="H407" s="15"/>
    </row>
    <row r="408" spans="1:8" ht="73.150000000000006" customHeight="1" x14ac:dyDescent="0.25">
      <c r="A408" s="15" t="s">
        <v>955</v>
      </c>
      <c r="B408" s="15" t="s">
        <v>956</v>
      </c>
      <c r="C408" s="15"/>
      <c r="D408" s="15"/>
      <c r="E408" s="15"/>
      <c r="F408" s="16" t="s">
        <v>213</v>
      </c>
      <c r="G408" s="19">
        <v>163.6</v>
      </c>
      <c r="H408" s="15"/>
    </row>
    <row r="409" spans="1:8" ht="73.150000000000006" customHeight="1" x14ac:dyDescent="0.25">
      <c r="A409" s="15" t="s">
        <v>957</v>
      </c>
      <c r="B409" s="15" t="s">
        <v>958</v>
      </c>
      <c r="C409" s="15"/>
      <c r="D409" s="15"/>
      <c r="E409" s="15"/>
      <c r="F409" s="16" t="s">
        <v>213</v>
      </c>
      <c r="G409" s="19">
        <v>198.55</v>
      </c>
      <c r="H409" s="15"/>
    </row>
    <row r="410" spans="1:8" ht="60.95" customHeight="1" x14ac:dyDescent="0.25">
      <c r="A410" s="15" t="s">
        <v>959</v>
      </c>
      <c r="B410" s="15" t="s">
        <v>960</v>
      </c>
      <c r="C410" s="15"/>
      <c r="D410" s="15"/>
      <c r="E410" s="15"/>
      <c r="F410" s="16" t="s">
        <v>213</v>
      </c>
      <c r="G410" s="19">
        <v>128.16</v>
      </c>
      <c r="H410" s="15"/>
    </row>
    <row r="411" spans="1:8" ht="60.95" customHeight="1" x14ac:dyDescent="0.25">
      <c r="A411" s="15" t="s">
        <v>961</v>
      </c>
      <c r="B411" s="15" t="s">
        <v>962</v>
      </c>
      <c r="C411" s="15"/>
      <c r="D411" s="15"/>
      <c r="E411" s="15"/>
      <c r="F411" s="16" t="s">
        <v>213</v>
      </c>
      <c r="G411" s="19">
        <v>136.75</v>
      </c>
      <c r="H411" s="15"/>
    </row>
    <row r="412" spans="1:8" ht="60.95" customHeight="1" x14ac:dyDescent="0.25">
      <c r="A412" s="15" t="s">
        <v>963</v>
      </c>
      <c r="B412" s="15" t="s">
        <v>964</v>
      </c>
      <c r="C412" s="15"/>
      <c r="D412" s="15"/>
      <c r="E412" s="15"/>
      <c r="F412" s="16" t="s">
        <v>213</v>
      </c>
      <c r="G412" s="19">
        <v>145.34</v>
      </c>
      <c r="H412" s="15"/>
    </row>
    <row r="413" spans="1:8" ht="60.95" customHeight="1" x14ac:dyDescent="0.25">
      <c r="A413" s="15" t="s">
        <v>965</v>
      </c>
      <c r="B413" s="15" t="s">
        <v>966</v>
      </c>
      <c r="C413" s="15"/>
      <c r="D413" s="15"/>
      <c r="E413" s="15"/>
      <c r="F413" s="16" t="s">
        <v>213</v>
      </c>
      <c r="G413" s="19">
        <v>132.44</v>
      </c>
      <c r="H413" s="15"/>
    </row>
    <row r="414" spans="1:8" ht="60.95" customHeight="1" x14ac:dyDescent="0.25">
      <c r="A414" s="15" t="s">
        <v>967</v>
      </c>
      <c r="B414" s="15" t="s">
        <v>968</v>
      </c>
      <c r="C414" s="15"/>
      <c r="D414" s="15"/>
      <c r="E414" s="15"/>
      <c r="F414" s="16" t="s">
        <v>213</v>
      </c>
      <c r="G414" s="19">
        <v>145.34</v>
      </c>
      <c r="H414" s="15"/>
    </row>
    <row r="415" spans="1:8" ht="60.95" customHeight="1" x14ac:dyDescent="0.25">
      <c r="A415" s="15" t="s">
        <v>969</v>
      </c>
      <c r="B415" s="15" t="s">
        <v>970</v>
      </c>
      <c r="C415" s="15"/>
      <c r="D415" s="15"/>
      <c r="E415" s="15"/>
      <c r="F415" s="16" t="s">
        <v>213</v>
      </c>
      <c r="G415" s="19">
        <v>160.94</v>
      </c>
      <c r="H415" s="15"/>
    </row>
    <row r="416" spans="1:8" ht="60.95" customHeight="1" x14ac:dyDescent="0.25">
      <c r="A416" s="15" t="s">
        <v>971</v>
      </c>
      <c r="B416" s="15" t="s">
        <v>972</v>
      </c>
      <c r="C416" s="15"/>
      <c r="D416" s="15"/>
      <c r="E416" s="15"/>
      <c r="F416" s="16" t="s">
        <v>213</v>
      </c>
      <c r="G416" s="19">
        <v>136.75</v>
      </c>
      <c r="H416" s="15"/>
    </row>
    <row r="417" spans="1:8" ht="60.95" customHeight="1" x14ac:dyDescent="0.25">
      <c r="A417" s="15" t="s">
        <v>973</v>
      </c>
      <c r="B417" s="15" t="s">
        <v>974</v>
      </c>
      <c r="C417" s="15"/>
      <c r="D417" s="15"/>
      <c r="E417" s="15"/>
      <c r="F417" s="16" t="s">
        <v>213</v>
      </c>
      <c r="G417" s="19">
        <v>151.91999999999999</v>
      </c>
      <c r="H417" s="15"/>
    </row>
    <row r="418" spans="1:8" ht="60.95" customHeight="1" x14ac:dyDescent="0.25">
      <c r="A418" s="15" t="s">
        <v>975</v>
      </c>
      <c r="B418" s="15" t="s">
        <v>976</v>
      </c>
      <c r="C418" s="15"/>
      <c r="D418" s="15"/>
      <c r="E418" s="15"/>
      <c r="F418" s="16" t="s">
        <v>213</v>
      </c>
      <c r="G418" s="19">
        <v>186.87</v>
      </c>
      <c r="H418" s="15"/>
    </row>
    <row r="419" spans="1:8" ht="12.2" customHeight="1" x14ac:dyDescent="0.25">
      <c r="A419" s="12">
        <v>8753</v>
      </c>
      <c r="B419" s="13" t="s">
        <v>977</v>
      </c>
      <c r="C419" s="13"/>
      <c r="D419" s="13"/>
      <c r="E419" s="13"/>
      <c r="F419" s="14"/>
      <c r="G419" s="13"/>
      <c r="H419" s="13"/>
    </row>
    <row r="420" spans="1:8" ht="36.6" customHeight="1" x14ac:dyDescent="0.25">
      <c r="A420" s="15" t="s">
        <v>978</v>
      </c>
      <c r="B420" s="15" t="s">
        <v>979</v>
      </c>
      <c r="C420" s="15"/>
      <c r="D420" s="15"/>
      <c r="E420" s="15"/>
      <c r="F420" s="16" t="s">
        <v>539</v>
      </c>
      <c r="G420" s="18">
        <v>16.350000000000001</v>
      </c>
      <c r="H420" s="15"/>
    </row>
    <row r="421" spans="1:8" ht="36.6" customHeight="1" x14ac:dyDescent="0.25">
      <c r="A421" s="15" t="s">
        <v>980</v>
      </c>
      <c r="B421" s="15" t="s">
        <v>981</v>
      </c>
      <c r="C421" s="15"/>
      <c r="D421" s="15"/>
      <c r="E421" s="15"/>
      <c r="F421" s="16" t="s">
        <v>539</v>
      </c>
      <c r="G421" s="18">
        <v>16.93</v>
      </c>
      <c r="H421" s="15"/>
    </row>
    <row r="422" spans="1:8" ht="36.6" customHeight="1" x14ac:dyDescent="0.25">
      <c r="A422" s="15" t="s">
        <v>982</v>
      </c>
      <c r="B422" s="15" t="s">
        <v>983</v>
      </c>
      <c r="C422" s="15"/>
      <c r="D422" s="15"/>
      <c r="E422" s="15"/>
      <c r="F422" s="16" t="s">
        <v>539</v>
      </c>
      <c r="G422" s="18">
        <v>13.23</v>
      </c>
      <c r="H422" s="15"/>
    </row>
    <row r="423" spans="1:8" ht="36.6" customHeight="1" x14ac:dyDescent="0.25">
      <c r="A423" s="15" t="s">
        <v>984</v>
      </c>
      <c r="B423" s="15" t="s">
        <v>985</v>
      </c>
      <c r="C423" s="15"/>
      <c r="D423" s="15"/>
      <c r="E423" s="15"/>
      <c r="F423" s="16" t="s">
        <v>539</v>
      </c>
      <c r="G423" s="18">
        <v>13.94</v>
      </c>
      <c r="H423" s="15"/>
    </row>
    <row r="424" spans="1:8" ht="36.6" customHeight="1" x14ac:dyDescent="0.25">
      <c r="A424" s="15" t="s">
        <v>986</v>
      </c>
      <c r="B424" s="15" t="s">
        <v>987</v>
      </c>
      <c r="C424" s="15"/>
      <c r="D424" s="15"/>
      <c r="E424" s="15"/>
      <c r="F424" s="16" t="s">
        <v>539</v>
      </c>
      <c r="G424" s="18">
        <v>11.72</v>
      </c>
      <c r="H424" s="15"/>
    </row>
    <row r="425" spans="1:8" ht="12.2" customHeight="1" x14ac:dyDescent="0.25">
      <c r="A425" s="12">
        <v>8754</v>
      </c>
      <c r="B425" s="13" t="s">
        <v>988</v>
      </c>
      <c r="C425" s="13"/>
      <c r="D425" s="13"/>
      <c r="E425" s="13"/>
      <c r="F425" s="14"/>
      <c r="G425" s="13"/>
      <c r="H425" s="13"/>
    </row>
    <row r="426" spans="1:8" ht="36.6" customHeight="1" x14ac:dyDescent="0.25">
      <c r="A426" s="15" t="s">
        <v>989</v>
      </c>
      <c r="B426" s="15" t="s">
        <v>990</v>
      </c>
      <c r="C426" s="15"/>
      <c r="D426" s="15"/>
      <c r="E426" s="15"/>
      <c r="F426" s="16" t="s">
        <v>213</v>
      </c>
      <c r="G426" s="18">
        <v>11.87</v>
      </c>
      <c r="H426" s="15"/>
    </row>
    <row r="427" spans="1:8" ht="12.2" customHeight="1" x14ac:dyDescent="0.25">
      <c r="A427" s="12">
        <v>8755</v>
      </c>
      <c r="B427" s="13" t="s">
        <v>991</v>
      </c>
      <c r="C427" s="13"/>
      <c r="D427" s="13"/>
      <c r="E427" s="13"/>
      <c r="F427" s="14"/>
      <c r="G427" s="13"/>
      <c r="H427" s="13"/>
    </row>
    <row r="428" spans="1:8" ht="36.6" customHeight="1" x14ac:dyDescent="0.25">
      <c r="A428" s="15" t="s">
        <v>992</v>
      </c>
      <c r="B428" s="15" t="s">
        <v>993</v>
      </c>
      <c r="C428" s="15"/>
      <c r="D428" s="15"/>
      <c r="E428" s="15"/>
      <c r="F428" s="16" t="s">
        <v>326</v>
      </c>
      <c r="G428" s="19">
        <v>645.22</v>
      </c>
      <c r="H428" s="15"/>
    </row>
    <row r="429" spans="1:8" ht="48.75" customHeight="1" x14ac:dyDescent="0.25">
      <c r="A429" s="15" t="s">
        <v>994</v>
      </c>
      <c r="B429" s="15" t="s">
        <v>995</v>
      </c>
      <c r="C429" s="15"/>
      <c r="D429" s="15"/>
      <c r="E429" s="15"/>
      <c r="F429" s="16" t="s">
        <v>326</v>
      </c>
      <c r="G429" s="20">
        <v>2880.22</v>
      </c>
      <c r="H429" s="15"/>
    </row>
    <row r="430" spans="1:8" ht="12.2" customHeight="1" x14ac:dyDescent="0.25">
      <c r="A430" s="12">
        <v>8756</v>
      </c>
      <c r="B430" s="13" t="s">
        <v>996</v>
      </c>
      <c r="C430" s="13"/>
      <c r="D430" s="13"/>
      <c r="E430" s="13"/>
      <c r="F430" s="14"/>
      <c r="G430" s="13"/>
      <c r="H430" s="13"/>
    </row>
    <row r="431" spans="1:8" ht="36.6" customHeight="1" x14ac:dyDescent="0.25">
      <c r="A431" s="15" t="s">
        <v>997</v>
      </c>
      <c r="B431" s="15" t="s">
        <v>998</v>
      </c>
      <c r="C431" s="15"/>
      <c r="D431" s="15"/>
      <c r="E431" s="15"/>
      <c r="F431" s="16" t="s">
        <v>999</v>
      </c>
      <c r="G431" s="19">
        <v>368.66</v>
      </c>
      <c r="H431" s="15"/>
    </row>
    <row r="432" spans="1:8" ht="60.95" customHeight="1" x14ac:dyDescent="0.25">
      <c r="A432" s="15" t="s">
        <v>1000</v>
      </c>
      <c r="B432" s="15" t="s">
        <v>1001</v>
      </c>
      <c r="C432" s="15"/>
      <c r="D432" s="15"/>
      <c r="E432" s="15"/>
      <c r="F432" s="16" t="s">
        <v>213</v>
      </c>
      <c r="G432" s="19">
        <v>157.94</v>
      </c>
      <c r="H432" s="15"/>
    </row>
    <row r="433" spans="1:8" ht="36.6" customHeight="1" x14ac:dyDescent="0.25">
      <c r="A433" s="15" t="s">
        <v>1002</v>
      </c>
      <c r="B433" s="15" t="s">
        <v>1003</v>
      </c>
      <c r="C433" s="15"/>
      <c r="D433" s="15"/>
      <c r="E433" s="15"/>
      <c r="F433" s="16" t="s">
        <v>244</v>
      </c>
      <c r="G433" s="17">
        <v>6.92</v>
      </c>
      <c r="H433" s="15"/>
    </row>
    <row r="434" spans="1:8" ht="36.6" customHeight="1" x14ac:dyDescent="0.25">
      <c r="A434" s="15" t="s">
        <v>1004</v>
      </c>
      <c r="B434" s="15" t="s">
        <v>1005</v>
      </c>
      <c r="C434" s="15"/>
      <c r="D434" s="15"/>
      <c r="E434" s="15"/>
      <c r="F434" s="16" t="s">
        <v>244</v>
      </c>
      <c r="G434" s="17">
        <v>5.8</v>
      </c>
      <c r="H434" s="15"/>
    </row>
    <row r="435" spans="1:8" ht="36.6" customHeight="1" x14ac:dyDescent="0.25">
      <c r="A435" s="15" t="s">
        <v>1006</v>
      </c>
      <c r="B435" s="15" t="s">
        <v>1007</v>
      </c>
      <c r="C435" s="15"/>
      <c r="D435" s="15"/>
      <c r="E435" s="15"/>
      <c r="F435" s="16" t="s">
        <v>38</v>
      </c>
      <c r="G435" s="18">
        <v>57.65</v>
      </c>
      <c r="H435" s="15"/>
    </row>
    <row r="436" spans="1:8" ht="36.6" customHeight="1" x14ac:dyDescent="0.25">
      <c r="A436" s="15" t="s">
        <v>1008</v>
      </c>
      <c r="B436" s="15" t="s">
        <v>1009</v>
      </c>
      <c r="C436" s="15"/>
      <c r="D436" s="15"/>
      <c r="E436" s="15"/>
      <c r="F436" s="16" t="s">
        <v>38</v>
      </c>
      <c r="G436" s="18">
        <v>16.2</v>
      </c>
      <c r="H436" s="15"/>
    </row>
    <row r="437" spans="1:8" ht="36.6" customHeight="1" x14ac:dyDescent="0.25">
      <c r="A437" s="15" t="s">
        <v>1010</v>
      </c>
      <c r="B437" s="15" t="s">
        <v>1011</v>
      </c>
      <c r="C437" s="15"/>
      <c r="D437" s="15"/>
      <c r="E437" s="15"/>
      <c r="F437" s="16" t="s">
        <v>213</v>
      </c>
      <c r="G437" s="18">
        <v>37.450000000000003</v>
      </c>
      <c r="H437" s="15"/>
    </row>
    <row r="438" spans="1:8" ht="36.6" customHeight="1" x14ac:dyDescent="0.25">
      <c r="A438" s="15" t="s">
        <v>1012</v>
      </c>
      <c r="B438" s="15" t="s">
        <v>1013</v>
      </c>
      <c r="C438" s="15"/>
      <c r="D438" s="15"/>
      <c r="E438" s="15"/>
      <c r="F438" s="16" t="s">
        <v>213</v>
      </c>
      <c r="G438" s="18">
        <v>39.67</v>
      </c>
      <c r="H438" s="15"/>
    </row>
    <row r="439" spans="1:8" ht="12.2" customHeight="1" x14ac:dyDescent="0.25">
      <c r="A439" s="12">
        <v>8669</v>
      </c>
      <c r="B439" s="13" t="s">
        <v>1014</v>
      </c>
      <c r="C439" s="13"/>
      <c r="D439" s="13"/>
      <c r="E439" s="13"/>
      <c r="F439" s="14"/>
      <c r="G439" s="13"/>
      <c r="H439" s="13"/>
    </row>
    <row r="440" spans="1:8" ht="12.2" customHeight="1" x14ac:dyDescent="0.25">
      <c r="A440" s="12">
        <v>8757</v>
      </c>
      <c r="B440" s="13" t="s">
        <v>1015</v>
      </c>
      <c r="C440" s="13"/>
      <c r="D440" s="13"/>
      <c r="E440" s="13"/>
      <c r="F440" s="14"/>
      <c r="G440" s="13"/>
      <c r="H440" s="13"/>
    </row>
    <row r="441" spans="1:8" ht="36.6" customHeight="1" x14ac:dyDescent="0.25">
      <c r="A441" s="15" t="s">
        <v>1016</v>
      </c>
      <c r="B441" s="15" t="s">
        <v>1017</v>
      </c>
      <c r="C441" s="15"/>
      <c r="D441" s="15"/>
      <c r="E441" s="15"/>
      <c r="F441" s="16" t="s">
        <v>213</v>
      </c>
      <c r="G441" s="19">
        <v>131.99</v>
      </c>
      <c r="H441" s="15"/>
    </row>
    <row r="442" spans="1:8" ht="36.6" customHeight="1" x14ac:dyDescent="0.25">
      <c r="A442" s="15" t="s">
        <v>1018</v>
      </c>
      <c r="B442" s="15" t="s">
        <v>1019</v>
      </c>
      <c r="C442" s="15"/>
      <c r="D442" s="15"/>
      <c r="E442" s="15"/>
      <c r="F442" s="16" t="s">
        <v>213</v>
      </c>
      <c r="G442" s="19">
        <v>248.59</v>
      </c>
      <c r="H442" s="15"/>
    </row>
    <row r="443" spans="1:8" ht="36.6" customHeight="1" x14ac:dyDescent="0.25">
      <c r="A443" s="15" t="s">
        <v>1020</v>
      </c>
      <c r="B443" s="15" t="s">
        <v>1021</v>
      </c>
      <c r="C443" s="15"/>
      <c r="D443" s="15"/>
      <c r="E443" s="15"/>
      <c r="F443" s="16" t="s">
        <v>213</v>
      </c>
      <c r="G443" s="18">
        <v>77.98</v>
      </c>
      <c r="H443" s="15"/>
    </row>
    <row r="444" spans="1:8" ht="12.2" customHeight="1" x14ac:dyDescent="0.25">
      <c r="A444" s="12">
        <v>8758</v>
      </c>
      <c r="B444" s="13" t="s">
        <v>1022</v>
      </c>
      <c r="C444" s="13"/>
      <c r="D444" s="13"/>
      <c r="E444" s="13"/>
      <c r="F444" s="14"/>
      <c r="G444" s="13"/>
      <c r="H444" s="13"/>
    </row>
    <row r="445" spans="1:8" ht="36.6" customHeight="1" x14ac:dyDescent="0.25">
      <c r="A445" s="15" t="s">
        <v>1023</v>
      </c>
      <c r="B445" s="15" t="s">
        <v>1024</v>
      </c>
      <c r="C445" s="15"/>
      <c r="D445" s="15"/>
      <c r="E445" s="15"/>
      <c r="F445" s="16" t="s">
        <v>213</v>
      </c>
      <c r="G445" s="18">
        <v>89.95</v>
      </c>
      <c r="H445" s="15"/>
    </row>
    <row r="446" spans="1:8" ht="36.6" customHeight="1" x14ac:dyDescent="0.25">
      <c r="A446" s="15" t="s">
        <v>1025</v>
      </c>
      <c r="B446" s="15" t="s">
        <v>1026</v>
      </c>
      <c r="C446" s="15"/>
      <c r="D446" s="15"/>
      <c r="E446" s="15"/>
      <c r="F446" s="16" t="s">
        <v>213</v>
      </c>
      <c r="G446" s="18">
        <v>87.26</v>
      </c>
      <c r="H446" s="15"/>
    </row>
    <row r="447" spans="1:8" ht="36.6" customHeight="1" x14ac:dyDescent="0.25">
      <c r="A447" s="15" t="s">
        <v>1027</v>
      </c>
      <c r="B447" s="15" t="s">
        <v>1028</v>
      </c>
      <c r="C447" s="15"/>
      <c r="D447" s="15"/>
      <c r="E447" s="15"/>
      <c r="F447" s="16" t="s">
        <v>213</v>
      </c>
      <c r="G447" s="19">
        <v>160.6</v>
      </c>
      <c r="H447" s="15"/>
    </row>
    <row r="448" spans="1:8" ht="36.6" customHeight="1" x14ac:dyDescent="0.25">
      <c r="A448" s="15" t="s">
        <v>1029</v>
      </c>
      <c r="B448" s="15" t="s">
        <v>1030</v>
      </c>
      <c r="C448" s="15"/>
      <c r="D448" s="15"/>
      <c r="E448" s="15"/>
      <c r="F448" s="16" t="s">
        <v>213</v>
      </c>
      <c r="G448" s="19">
        <v>155.61000000000001</v>
      </c>
      <c r="H448" s="15"/>
    </row>
    <row r="449" spans="1:8" ht="36.6" customHeight="1" x14ac:dyDescent="0.25">
      <c r="A449" s="15" t="s">
        <v>1031</v>
      </c>
      <c r="B449" s="15" t="s">
        <v>1032</v>
      </c>
      <c r="C449" s="15"/>
      <c r="D449" s="15"/>
      <c r="E449" s="15"/>
      <c r="F449" s="16" t="s">
        <v>213</v>
      </c>
      <c r="G449" s="18">
        <v>64.34</v>
      </c>
      <c r="H449" s="15"/>
    </row>
    <row r="450" spans="1:8" ht="12.2" customHeight="1" x14ac:dyDescent="0.25">
      <c r="A450" s="12">
        <v>8759</v>
      </c>
      <c r="B450" s="13" t="s">
        <v>1033</v>
      </c>
      <c r="C450" s="13"/>
      <c r="D450" s="13"/>
      <c r="E450" s="13"/>
      <c r="F450" s="14"/>
      <c r="G450" s="13"/>
      <c r="H450" s="13"/>
    </row>
    <row r="451" spans="1:8" ht="36.6" customHeight="1" x14ac:dyDescent="0.25">
      <c r="A451" s="15" t="s">
        <v>1034</v>
      </c>
      <c r="B451" s="15" t="s">
        <v>1035</v>
      </c>
      <c r="C451" s="15"/>
      <c r="D451" s="15"/>
      <c r="E451" s="15"/>
      <c r="F451" s="16" t="s">
        <v>213</v>
      </c>
      <c r="G451" s="18">
        <v>65.28</v>
      </c>
      <c r="H451" s="15"/>
    </row>
    <row r="452" spans="1:8" ht="36.6" customHeight="1" x14ac:dyDescent="0.25">
      <c r="A452" s="15" t="s">
        <v>1036</v>
      </c>
      <c r="B452" s="15" t="s">
        <v>183</v>
      </c>
      <c r="C452" s="15"/>
      <c r="D452" s="15"/>
      <c r="E452" s="15"/>
      <c r="F452" s="16" t="s">
        <v>213</v>
      </c>
      <c r="G452" s="18">
        <v>78.569999999999993</v>
      </c>
      <c r="H452" s="15"/>
    </row>
    <row r="453" spans="1:8" ht="36.6" customHeight="1" x14ac:dyDescent="0.25">
      <c r="A453" s="15" t="s">
        <v>1037</v>
      </c>
      <c r="B453" s="15" t="s">
        <v>41</v>
      </c>
      <c r="C453" s="15"/>
      <c r="D453" s="15"/>
      <c r="E453" s="15"/>
      <c r="F453" s="16" t="s">
        <v>213</v>
      </c>
      <c r="G453" s="18">
        <v>45.76</v>
      </c>
      <c r="H453" s="15"/>
    </row>
    <row r="454" spans="1:8" ht="12.2" customHeight="1" x14ac:dyDescent="0.25">
      <c r="A454" s="12">
        <v>8760</v>
      </c>
      <c r="B454" s="13" t="s">
        <v>1038</v>
      </c>
      <c r="C454" s="13"/>
      <c r="D454" s="13"/>
      <c r="E454" s="13"/>
      <c r="F454" s="14"/>
      <c r="G454" s="13"/>
      <c r="H454" s="13"/>
    </row>
    <row r="455" spans="1:8" ht="36.6" customHeight="1" x14ac:dyDescent="0.25">
      <c r="A455" s="15" t="s">
        <v>1039</v>
      </c>
      <c r="B455" s="15" t="s">
        <v>1040</v>
      </c>
      <c r="C455" s="15"/>
      <c r="D455" s="15"/>
      <c r="E455" s="15"/>
      <c r="F455" s="16" t="s">
        <v>213</v>
      </c>
      <c r="G455" s="18">
        <v>66.290000000000006</v>
      </c>
      <c r="H455" s="15"/>
    </row>
    <row r="456" spans="1:8" ht="36.6" customHeight="1" x14ac:dyDescent="0.25">
      <c r="A456" s="15" t="s">
        <v>1041</v>
      </c>
      <c r="B456" s="15" t="s">
        <v>1042</v>
      </c>
      <c r="C456" s="15"/>
      <c r="D456" s="15"/>
      <c r="E456" s="15"/>
      <c r="F456" s="16" t="s">
        <v>213</v>
      </c>
      <c r="G456" s="18">
        <v>61.75</v>
      </c>
      <c r="H456" s="15"/>
    </row>
    <row r="457" spans="1:8" ht="36.6" customHeight="1" x14ac:dyDescent="0.25">
      <c r="A457" s="15" t="s">
        <v>1043</v>
      </c>
      <c r="B457" s="15" t="s">
        <v>1044</v>
      </c>
      <c r="C457" s="15"/>
      <c r="D457" s="15"/>
      <c r="E457" s="15"/>
      <c r="F457" s="16" t="s">
        <v>213</v>
      </c>
      <c r="G457" s="18">
        <v>80.430000000000007</v>
      </c>
      <c r="H457" s="15"/>
    </row>
    <row r="458" spans="1:8" ht="36.6" customHeight="1" x14ac:dyDescent="0.25">
      <c r="A458" s="15" t="s">
        <v>1045</v>
      </c>
      <c r="B458" s="15" t="s">
        <v>1046</v>
      </c>
      <c r="C458" s="15"/>
      <c r="D458" s="15"/>
      <c r="E458" s="15"/>
      <c r="F458" s="16" t="s">
        <v>213</v>
      </c>
      <c r="G458" s="18">
        <v>96.23</v>
      </c>
      <c r="H458" s="15"/>
    </row>
    <row r="459" spans="1:8" ht="36.6" customHeight="1" x14ac:dyDescent="0.25">
      <c r="A459" s="15" t="s">
        <v>1047</v>
      </c>
      <c r="B459" s="15" t="s">
        <v>1048</v>
      </c>
      <c r="C459" s="15"/>
      <c r="D459" s="15"/>
      <c r="E459" s="15"/>
      <c r="F459" s="16" t="s">
        <v>213</v>
      </c>
      <c r="G459" s="18">
        <v>53.62</v>
      </c>
      <c r="H459" s="15"/>
    </row>
    <row r="460" spans="1:8" ht="36.6" customHeight="1" x14ac:dyDescent="0.25">
      <c r="A460" s="15" t="s">
        <v>1049</v>
      </c>
      <c r="B460" s="15" t="s">
        <v>1050</v>
      </c>
      <c r="C460" s="15"/>
      <c r="D460" s="15"/>
      <c r="E460" s="15"/>
      <c r="F460" s="16" t="s">
        <v>213</v>
      </c>
      <c r="G460" s="18">
        <v>61.2</v>
      </c>
      <c r="H460" s="15"/>
    </row>
    <row r="461" spans="1:8" ht="12.2" customHeight="1" x14ac:dyDescent="0.25">
      <c r="A461" s="12">
        <v>8761</v>
      </c>
      <c r="B461" s="13" t="s">
        <v>1051</v>
      </c>
      <c r="C461" s="13"/>
      <c r="D461" s="13"/>
      <c r="E461" s="13"/>
      <c r="F461" s="14"/>
      <c r="G461" s="13"/>
      <c r="H461" s="13"/>
    </row>
    <row r="462" spans="1:8" ht="36.6" customHeight="1" x14ac:dyDescent="0.25">
      <c r="A462" s="15" t="s">
        <v>1052</v>
      </c>
      <c r="B462" s="15" t="s">
        <v>1053</v>
      </c>
      <c r="C462" s="15"/>
      <c r="D462" s="15"/>
      <c r="E462" s="15"/>
      <c r="F462" s="16" t="s">
        <v>213</v>
      </c>
      <c r="G462" s="18">
        <v>57.69</v>
      </c>
      <c r="H462" s="15"/>
    </row>
    <row r="463" spans="1:8" ht="36.6" customHeight="1" x14ac:dyDescent="0.25">
      <c r="A463" s="15" t="s">
        <v>1054</v>
      </c>
      <c r="B463" s="15" t="s">
        <v>1055</v>
      </c>
      <c r="C463" s="15"/>
      <c r="D463" s="15"/>
      <c r="E463" s="15"/>
      <c r="F463" s="16" t="s">
        <v>213</v>
      </c>
      <c r="G463" s="18">
        <v>71.66</v>
      </c>
      <c r="H463" s="15"/>
    </row>
    <row r="464" spans="1:8" ht="36.6" customHeight="1" x14ac:dyDescent="0.25">
      <c r="A464" s="15" t="s">
        <v>1056</v>
      </c>
      <c r="B464" s="15" t="s">
        <v>1057</v>
      </c>
      <c r="C464" s="15"/>
      <c r="D464" s="15"/>
      <c r="E464" s="15"/>
      <c r="F464" s="16" t="s">
        <v>213</v>
      </c>
      <c r="G464" s="18">
        <v>66.61</v>
      </c>
      <c r="H464" s="15"/>
    </row>
    <row r="465" spans="1:8" ht="36.6" customHeight="1" x14ac:dyDescent="0.25">
      <c r="A465" s="15" t="s">
        <v>1058</v>
      </c>
      <c r="B465" s="15" t="s">
        <v>1059</v>
      </c>
      <c r="C465" s="15"/>
      <c r="D465" s="15"/>
      <c r="E465" s="15"/>
      <c r="F465" s="16" t="s">
        <v>213</v>
      </c>
      <c r="G465" s="18">
        <v>84.15</v>
      </c>
      <c r="H465" s="15"/>
    </row>
    <row r="466" spans="1:8" ht="36.6" customHeight="1" x14ac:dyDescent="0.25">
      <c r="A466" s="15" t="s">
        <v>1060</v>
      </c>
      <c r="B466" s="15" t="s">
        <v>1061</v>
      </c>
      <c r="C466" s="15"/>
      <c r="D466" s="15"/>
      <c r="E466" s="15"/>
      <c r="F466" s="16" t="s">
        <v>213</v>
      </c>
      <c r="G466" s="18">
        <v>46.73</v>
      </c>
      <c r="H466" s="15"/>
    </row>
    <row r="467" spans="1:8" ht="36.6" customHeight="1" x14ac:dyDescent="0.25">
      <c r="A467" s="15" t="s">
        <v>1062</v>
      </c>
      <c r="B467" s="15" t="s">
        <v>1063</v>
      </c>
      <c r="C467" s="15"/>
      <c r="D467" s="15"/>
      <c r="E467" s="15"/>
      <c r="F467" s="16" t="s">
        <v>213</v>
      </c>
      <c r="G467" s="18">
        <v>55.26</v>
      </c>
      <c r="H467" s="15"/>
    </row>
    <row r="468" spans="1:8" ht="48.75" customHeight="1" x14ac:dyDescent="0.25">
      <c r="A468" s="15" t="s">
        <v>1064</v>
      </c>
      <c r="B468" s="15" t="s">
        <v>1065</v>
      </c>
      <c r="C468" s="15"/>
      <c r="D468" s="15"/>
      <c r="E468" s="15"/>
      <c r="F468" s="16" t="s">
        <v>244</v>
      </c>
      <c r="G468" s="18">
        <v>23.82</v>
      </c>
      <c r="H468" s="15"/>
    </row>
    <row r="469" spans="1:8" ht="48.75" customHeight="1" x14ac:dyDescent="0.25">
      <c r="A469" s="15" t="s">
        <v>1066</v>
      </c>
      <c r="B469" s="15" t="s">
        <v>1067</v>
      </c>
      <c r="C469" s="15"/>
      <c r="D469" s="15"/>
      <c r="E469" s="15"/>
      <c r="F469" s="16" t="s">
        <v>244</v>
      </c>
      <c r="G469" s="18">
        <v>19.93</v>
      </c>
      <c r="H469" s="15"/>
    </row>
    <row r="470" spans="1:8" ht="48.75" customHeight="1" x14ac:dyDescent="0.25">
      <c r="A470" s="15" t="s">
        <v>1068</v>
      </c>
      <c r="B470" s="15" t="s">
        <v>1069</v>
      </c>
      <c r="C470" s="15"/>
      <c r="D470" s="15"/>
      <c r="E470" s="15"/>
      <c r="F470" s="16" t="s">
        <v>244</v>
      </c>
      <c r="G470" s="18">
        <v>17.850000000000001</v>
      </c>
      <c r="H470" s="15"/>
    </row>
    <row r="471" spans="1:8" ht="48.75" customHeight="1" x14ac:dyDescent="0.25">
      <c r="A471" s="15" t="s">
        <v>1070</v>
      </c>
      <c r="B471" s="15" t="s">
        <v>1071</v>
      </c>
      <c r="C471" s="15"/>
      <c r="D471" s="15"/>
      <c r="E471" s="15"/>
      <c r="F471" s="16" t="s">
        <v>244</v>
      </c>
      <c r="G471" s="18">
        <v>29.61</v>
      </c>
      <c r="H471" s="15"/>
    </row>
    <row r="472" spans="1:8" ht="48.75" customHeight="1" x14ac:dyDescent="0.25">
      <c r="A472" s="15" t="s">
        <v>1072</v>
      </c>
      <c r="B472" s="15" t="s">
        <v>1073</v>
      </c>
      <c r="C472" s="15"/>
      <c r="D472" s="15"/>
      <c r="E472" s="15"/>
      <c r="F472" s="16" t="s">
        <v>244</v>
      </c>
      <c r="G472" s="18">
        <v>31.62</v>
      </c>
      <c r="H472" s="15"/>
    </row>
    <row r="473" spans="1:8" ht="48.75" customHeight="1" x14ac:dyDescent="0.25">
      <c r="A473" s="15" t="s">
        <v>1074</v>
      </c>
      <c r="B473" s="15" t="s">
        <v>1075</v>
      </c>
      <c r="C473" s="15"/>
      <c r="D473" s="15"/>
      <c r="E473" s="15"/>
      <c r="F473" s="16" t="s">
        <v>244</v>
      </c>
      <c r="G473" s="18">
        <v>24.24</v>
      </c>
      <c r="H473" s="15"/>
    </row>
    <row r="474" spans="1:8" ht="48.75" customHeight="1" x14ac:dyDescent="0.25">
      <c r="A474" s="15" t="s">
        <v>1076</v>
      </c>
      <c r="B474" s="15" t="s">
        <v>1077</v>
      </c>
      <c r="C474" s="15"/>
      <c r="D474" s="15"/>
      <c r="E474" s="15"/>
      <c r="F474" s="16" t="s">
        <v>244</v>
      </c>
      <c r="G474" s="18">
        <v>18.41</v>
      </c>
      <c r="H474" s="15"/>
    </row>
    <row r="475" spans="1:8" ht="48.75" customHeight="1" x14ac:dyDescent="0.25">
      <c r="A475" s="15" t="s">
        <v>1078</v>
      </c>
      <c r="B475" s="15" t="s">
        <v>1079</v>
      </c>
      <c r="C475" s="15"/>
      <c r="D475" s="15"/>
      <c r="E475" s="15"/>
      <c r="F475" s="16" t="s">
        <v>244</v>
      </c>
      <c r="G475" s="18">
        <v>17.579999999999998</v>
      </c>
      <c r="H475" s="15"/>
    </row>
    <row r="476" spans="1:8" ht="12.2" customHeight="1" x14ac:dyDescent="0.25">
      <c r="A476" s="12">
        <v>8762</v>
      </c>
      <c r="B476" s="13" t="s">
        <v>1080</v>
      </c>
      <c r="C476" s="13"/>
      <c r="D476" s="13"/>
      <c r="E476" s="13"/>
      <c r="F476" s="14"/>
      <c r="G476" s="13"/>
      <c r="H476" s="13"/>
    </row>
    <row r="477" spans="1:8" ht="36.6" customHeight="1" x14ac:dyDescent="0.25">
      <c r="A477" s="15" t="s">
        <v>1081</v>
      </c>
      <c r="B477" s="15" t="s">
        <v>1082</v>
      </c>
      <c r="C477" s="15"/>
      <c r="D477" s="15"/>
      <c r="E477" s="15"/>
      <c r="F477" s="16" t="s">
        <v>213</v>
      </c>
      <c r="G477" s="18">
        <v>77.599999999999994</v>
      </c>
      <c r="H477" s="15"/>
    </row>
    <row r="478" spans="1:8" ht="36.6" customHeight="1" x14ac:dyDescent="0.25">
      <c r="A478" s="15" t="s">
        <v>1083</v>
      </c>
      <c r="B478" s="15" t="s">
        <v>1084</v>
      </c>
      <c r="C478" s="15"/>
      <c r="D478" s="15"/>
      <c r="E478" s="15"/>
      <c r="F478" s="16" t="s">
        <v>213</v>
      </c>
      <c r="G478" s="19">
        <v>122.07</v>
      </c>
      <c r="H478" s="15"/>
    </row>
    <row r="479" spans="1:8" ht="36.6" customHeight="1" x14ac:dyDescent="0.25">
      <c r="A479" s="15" t="s">
        <v>1085</v>
      </c>
      <c r="B479" s="15" t="s">
        <v>1086</v>
      </c>
      <c r="C479" s="15"/>
      <c r="D479" s="15"/>
      <c r="E479" s="15"/>
      <c r="F479" s="16" t="s">
        <v>213</v>
      </c>
      <c r="G479" s="19">
        <v>157.01</v>
      </c>
      <c r="H479" s="15"/>
    </row>
    <row r="480" spans="1:8" ht="12.2" customHeight="1" x14ac:dyDescent="0.25">
      <c r="A480" s="12">
        <v>8763</v>
      </c>
      <c r="B480" s="13" t="s">
        <v>1087</v>
      </c>
      <c r="C480" s="13"/>
      <c r="D480" s="13"/>
      <c r="E480" s="13"/>
      <c r="F480" s="14"/>
      <c r="G480" s="13"/>
      <c r="H480" s="13"/>
    </row>
    <row r="481" spans="1:8" ht="48.75" customHeight="1" x14ac:dyDescent="0.25">
      <c r="A481" s="15" t="s">
        <v>1088</v>
      </c>
      <c r="B481" s="15" t="s">
        <v>1089</v>
      </c>
      <c r="C481" s="15"/>
      <c r="D481" s="15"/>
      <c r="E481" s="15"/>
      <c r="F481" s="16" t="s">
        <v>213</v>
      </c>
      <c r="G481" s="19">
        <v>212.62</v>
      </c>
      <c r="H481" s="15"/>
    </row>
    <row r="482" spans="1:8" ht="48.75" customHeight="1" x14ac:dyDescent="0.25">
      <c r="A482" s="15" t="s">
        <v>1090</v>
      </c>
      <c r="B482" s="15" t="s">
        <v>1091</v>
      </c>
      <c r="C482" s="15"/>
      <c r="D482" s="15"/>
      <c r="E482" s="15"/>
      <c r="F482" s="16" t="s">
        <v>213</v>
      </c>
      <c r="G482" s="19">
        <v>255.45</v>
      </c>
      <c r="H482" s="15"/>
    </row>
    <row r="483" spans="1:8" ht="48.75" customHeight="1" x14ac:dyDescent="0.25">
      <c r="A483" s="15" t="s">
        <v>1092</v>
      </c>
      <c r="B483" s="15" t="s">
        <v>1093</v>
      </c>
      <c r="C483" s="15"/>
      <c r="D483" s="15"/>
      <c r="E483" s="15"/>
      <c r="F483" s="16" t="s">
        <v>213</v>
      </c>
      <c r="G483" s="19">
        <v>165.88</v>
      </c>
      <c r="H483" s="15"/>
    </row>
    <row r="484" spans="1:8" ht="48.75" customHeight="1" x14ac:dyDescent="0.25">
      <c r="A484" s="15" t="s">
        <v>1094</v>
      </c>
      <c r="B484" s="15" t="s">
        <v>1095</v>
      </c>
      <c r="C484" s="15"/>
      <c r="D484" s="15"/>
      <c r="E484" s="15"/>
      <c r="F484" s="16" t="s">
        <v>213</v>
      </c>
      <c r="G484" s="19">
        <v>140.81</v>
      </c>
      <c r="H484" s="15"/>
    </row>
    <row r="485" spans="1:8" ht="48.75" customHeight="1" x14ac:dyDescent="0.25">
      <c r="A485" s="15" t="s">
        <v>1096</v>
      </c>
      <c r="B485" s="15" t="s">
        <v>1097</v>
      </c>
      <c r="C485" s="15"/>
      <c r="D485" s="15"/>
      <c r="E485" s="15"/>
      <c r="F485" s="16" t="s">
        <v>213</v>
      </c>
      <c r="G485" s="19">
        <v>184.74</v>
      </c>
      <c r="H485" s="15"/>
    </row>
    <row r="486" spans="1:8" ht="48.75" customHeight="1" x14ac:dyDescent="0.25">
      <c r="A486" s="15" t="s">
        <v>1098</v>
      </c>
      <c r="B486" s="15" t="s">
        <v>1099</v>
      </c>
      <c r="C486" s="15"/>
      <c r="D486" s="15"/>
      <c r="E486" s="15"/>
      <c r="F486" s="16" t="s">
        <v>213</v>
      </c>
      <c r="G486" s="18">
        <v>92.98</v>
      </c>
      <c r="H486" s="15"/>
    </row>
    <row r="487" spans="1:8" ht="48.75" customHeight="1" x14ac:dyDescent="0.25">
      <c r="A487" s="15" t="s">
        <v>1100</v>
      </c>
      <c r="B487" s="15" t="s">
        <v>1101</v>
      </c>
      <c r="C487" s="15"/>
      <c r="D487" s="15"/>
      <c r="E487" s="15"/>
      <c r="F487" s="16" t="s">
        <v>213</v>
      </c>
      <c r="G487" s="19">
        <v>138.4</v>
      </c>
      <c r="H487" s="15"/>
    </row>
    <row r="488" spans="1:8" ht="48.75" customHeight="1" x14ac:dyDescent="0.25">
      <c r="A488" s="15" t="s">
        <v>1102</v>
      </c>
      <c r="B488" s="15" t="s">
        <v>1103</v>
      </c>
      <c r="C488" s="15"/>
      <c r="D488" s="15"/>
      <c r="E488" s="15"/>
      <c r="F488" s="16" t="s">
        <v>213</v>
      </c>
      <c r="G488" s="19">
        <v>181.23</v>
      </c>
      <c r="H488" s="15"/>
    </row>
    <row r="489" spans="1:8" ht="48.75" customHeight="1" x14ac:dyDescent="0.25">
      <c r="A489" s="15" t="s">
        <v>1104</v>
      </c>
      <c r="B489" s="15" t="s">
        <v>1105</v>
      </c>
      <c r="C489" s="15"/>
      <c r="D489" s="15"/>
      <c r="E489" s="15"/>
      <c r="F489" s="16" t="s">
        <v>213</v>
      </c>
      <c r="G489" s="18">
        <v>91.66</v>
      </c>
      <c r="H489" s="15"/>
    </row>
    <row r="490" spans="1:8" ht="12.2" customHeight="1" x14ac:dyDescent="0.25">
      <c r="A490" s="12">
        <v>8764</v>
      </c>
      <c r="B490" s="13" t="s">
        <v>1106</v>
      </c>
      <c r="C490" s="13"/>
      <c r="D490" s="13"/>
      <c r="E490" s="13"/>
      <c r="F490" s="14"/>
      <c r="G490" s="13"/>
      <c r="H490" s="13"/>
    </row>
    <row r="491" spans="1:8" ht="36.6" customHeight="1" x14ac:dyDescent="0.25">
      <c r="A491" s="15" t="s">
        <v>1107</v>
      </c>
      <c r="B491" s="15" t="s">
        <v>1108</v>
      </c>
      <c r="C491" s="15"/>
      <c r="D491" s="15"/>
      <c r="E491" s="15"/>
      <c r="F491" s="16" t="s">
        <v>213</v>
      </c>
      <c r="G491" s="18">
        <v>92.41</v>
      </c>
      <c r="H491" s="15"/>
    </row>
    <row r="492" spans="1:8" ht="36.6" customHeight="1" x14ac:dyDescent="0.25">
      <c r="A492" s="15" t="s">
        <v>1109</v>
      </c>
      <c r="B492" s="15" t="s">
        <v>1110</v>
      </c>
      <c r="C492" s="15"/>
      <c r="D492" s="15"/>
      <c r="E492" s="15"/>
      <c r="F492" s="16" t="s">
        <v>213</v>
      </c>
      <c r="G492" s="18">
        <v>95.2</v>
      </c>
      <c r="H492" s="15"/>
    </row>
    <row r="493" spans="1:8" ht="36.6" customHeight="1" x14ac:dyDescent="0.25">
      <c r="A493" s="15" t="s">
        <v>1111</v>
      </c>
      <c r="B493" s="15" t="s">
        <v>1112</v>
      </c>
      <c r="C493" s="15"/>
      <c r="D493" s="15"/>
      <c r="E493" s="15"/>
      <c r="F493" s="16" t="s">
        <v>213</v>
      </c>
      <c r="G493" s="18">
        <v>84.01</v>
      </c>
      <c r="H493" s="15"/>
    </row>
    <row r="494" spans="1:8" ht="12.2" customHeight="1" x14ac:dyDescent="0.25">
      <c r="A494" s="12">
        <v>8765</v>
      </c>
      <c r="B494" s="13" t="s">
        <v>1113</v>
      </c>
      <c r="C494" s="13"/>
      <c r="D494" s="13"/>
      <c r="E494" s="13"/>
      <c r="F494" s="14"/>
      <c r="G494" s="13"/>
      <c r="H494" s="13"/>
    </row>
    <row r="495" spans="1:8" ht="36.6" customHeight="1" x14ac:dyDescent="0.25">
      <c r="A495" s="15" t="s">
        <v>1114</v>
      </c>
      <c r="B495" s="15" t="s">
        <v>1115</v>
      </c>
      <c r="C495" s="15"/>
      <c r="D495" s="15"/>
      <c r="E495" s="15"/>
      <c r="F495" s="16" t="s">
        <v>213</v>
      </c>
      <c r="G495" s="20">
        <v>1517.87</v>
      </c>
      <c r="H495" s="15"/>
    </row>
    <row r="496" spans="1:8" ht="36.6" customHeight="1" x14ac:dyDescent="0.25">
      <c r="A496" s="15" t="s">
        <v>1116</v>
      </c>
      <c r="B496" s="15" t="s">
        <v>1117</v>
      </c>
      <c r="C496" s="15"/>
      <c r="D496" s="15"/>
      <c r="E496" s="15"/>
      <c r="F496" s="16" t="s">
        <v>213</v>
      </c>
      <c r="G496" s="20">
        <v>1512.76</v>
      </c>
      <c r="H496" s="15"/>
    </row>
    <row r="497" spans="1:8" ht="36.6" customHeight="1" x14ac:dyDescent="0.25">
      <c r="A497" s="15" t="s">
        <v>1118</v>
      </c>
      <c r="B497" s="15" t="s">
        <v>1119</v>
      </c>
      <c r="C497" s="15"/>
      <c r="D497" s="15"/>
      <c r="E497" s="15"/>
      <c r="F497" s="16" t="s">
        <v>213</v>
      </c>
      <c r="G497" s="19">
        <v>432.78</v>
      </c>
      <c r="H497" s="15"/>
    </row>
    <row r="498" spans="1:8" ht="12.2" customHeight="1" x14ac:dyDescent="0.25">
      <c r="A498" s="12">
        <v>8767</v>
      </c>
      <c r="B498" s="13" t="s">
        <v>1120</v>
      </c>
      <c r="C498" s="13"/>
      <c r="D498" s="13"/>
      <c r="E498" s="13"/>
      <c r="F498" s="14"/>
      <c r="G498" s="13"/>
      <c r="H498" s="13"/>
    </row>
    <row r="499" spans="1:8" ht="24.4" customHeight="1" x14ac:dyDescent="0.25">
      <c r="A499" s="15" t="s">
        <v>1121</v>
      </c>
      <c r="B499" s="15" t="s">
        <v>1122</v>
      </c>
      <c r="C499" s="15"/>
      <c r="D499" s="15"/>
      <c r="E499" s="15"/>
      <c r="F499" s="16" t="s">
        <v>244</v>
      </c>
      <c r="G499" s="17">
        <v>6.06</v>
      </c>
      <c r="H499" s="15"/>
    </row>
    <row r="500" spans="1:8" ht="24.4" customHeight="1" x14ac:dyDescent="0.25">
      <c r="A500" s="15" t="s">
        <v>1123</v>
      </c>
      <c r="B500" s="15" t="s">
        <v>1124</v>
      </c>
      <c r="C500" s="15"/>
      <c r="D500" s="15"/>
      <c r="E500" s="15"/>
      <c r="F500" s="16" t="s">
        <v>244</v>
      </c>
      <c r="G500" s="17">
        <v>9.25</v>
      </c>
      <c r="H500" s="15"/>
    </row>
    <row r="501" spans="1:8" ht="12.2" customHeight="1" x14ac:dyDescent="0.25">
      <c r="A501" s="12">
        <v>8768</v>
      </c>
      <c r="B501" s="13" t="s">
        <v>1125</v>
      </c>
      <c r="C501" s="13"/>
      <c r="D501" s="13"/>
      <c r="E501" s="13"/>
      <c r="F501" s="14"/>
      <c r="G501" s="13"/>
      <c r="H501" s="13"/>
    </row>
    <row r="502" spans="1:8" ht="36.6" customHeight="1" x14ac:dyDescent="0.25">
      <c r="A502" s="15" t="s">
        <v>1126</v>
      </c>
      <c r="B502" s="15" t="s">
        <v>1127</v>
      </c>
      <c r="C502" s="15"/>
      <c r="D502" s="15"/>
      <c r="E502" s="15"/>
      <c r="F502" s="16" t="s">
        <v>326</v>
      </c>
      <c r="G502" s="20">
        <v>2907.32</v>
      </c>
      <c r="H502" s="15"/>
    </row>
    <row r="503" spans="1:8" ht="36.6" customHeight="1" x14ac:dyDescent="0.25">
      <c r="A503" s="15" t="s">
        <v>1128</v>
      </c>
      <c r="B503" s="15" t="s">
        <v>1129</v>
      </c>
      <c r="C503" s="15"/>
      <c r="D503" s="15"/>
      <c r="E503" s="15"/>
      <c r="F503" s="16" t="s">
        <v>326</v>
      </c>
      <c r="G503" s="20">
        <v>2673.56</v>
      </c>
      <c r="H503" s="15"/>
    </row>
    <row r="504" spans="1:8" ht="36.6" customHeight="1" x14ac:dyDescent="0.25">
      <c r="A504" s="15" t="s">
        <v>1130</v>
      </c>
      <c r="B504" s="15" t="s">
        <v>40</v>
      </c>
      <c r="C504" s="15"/>
      <c r="D504" s="15"/>
      <c r="E504" s="15"/>
      <c r="F504" s="16" t="s">
        <v>326</v>
      </c>
      <c r="G504" s="20">
        <v>2907.32</v>
      </c>
      <c r="H504" s="15"/>
    </row>
    <row r="505" spans="1:8" ht="36.6" customHeight="1" x14ac:dyDescent="0.25">
      <c r="A505" s="15" t="s">
        <v>1131</v>
      </c>
      <c r="B505" s="15" t="s">
        <v>1132</v>
      </c>
      <c r="C505" s="15"/>
      <c r="D505" s="15"/>
      <c r="E505" s="15"/>
      <c r="F505" s="16" t="s">
        <v>326</v>
      </c>
      <c r="G505" s="20">
        <v>2673.56</v>
      </c>
      <c r="H505" s="15"/>
    </row>
    <row r="506" spans="1:8" ht="12.2" customHeight="1" x14ac:dyDescent="0.25">
      <c r="A506" s="12">
        <v>8769</v>
      </c>
      <c r="B506" s="13" t="s">
        <v>1133</v>
      </c>
      <c r="C506" s="13"/>
      <c r="D506" s="13"/>
      <c r="E506" s="13"/>
      <c r="F506" s="14"/>
      <c r="G506" s="13"/>
      <c r="H506" s="13"/>
    </row>
    <row r="507" spans="1:8" ht="48.75" customHeight="1" x14ac:dyDescent="0.25">
      <c r="A507" s="15" t="s">
        <v>1134</v>
      </c>
      <c r="B507" s="15" t="s">
        <v>1135</v>
      </c>
      <c r="C507" s="15"/>
      <c r="D507" s="15"/>
      <c r="E507" s="15"/>
      <c r="F507" s="16" t="s">
        <v>213</v>
      </c>
      <c r="G507" s="18">
        <v>94.67</v>
      </c>
      <c r="H507" s="15"/>
    </row>
    <row r="508" spans="1:8" ht="48.75" customHeight="1" x14ac:dyDescent="0.25">
      <c r="A508" s="15" t="s">
        <v>1136</v>
      </c>
      <c r="B508" s="15" t="s">
        <v>42</v>
      </c>
      <c r="C508" s="15"/>
      <c r="D508" s="15"/>
      <c r="E508" s="15"/>
      <c r="F508" s="16" t="s">
        <v>213</v>
      </c>
      <c r="G508" s="18">
        <v>89.57</v>
      </c>
      <c r="H508" s="15"/>
    </row>
    <row r="509" spans="1:8" ht="48.75" customHeight="1" x14ac:dyDescent="0.25">
      <c r="A509" s="15" t="s">
        <v>1137</v>
      </c>
      <c r="B509" s="15" t="s">
        <v>1138</v>
      </c>
      <c r="C509" s="15"/>
      <c r="D509" s="15"/>
      <c r="E509" s="15"/>
      <c r="F509" s="16" t="s">
        <v>213</v>
      </c>
      <c r="G509" s="18">
        <v>99.77</v>
      </c>
      <c r="H509" s="15"/>
    </row>
    <row r="510" spans="1:8" ht="12.2" customHeight="1" x14ac:dyDescent="0.25">
      <c r="A510" s="12">
        <v>8770</v>
      </c>
      <c r="B510" s="13" t="s">
        <v>1139</v>
      </c>
      <c r="C510" s="13"/>
      <c r="D510" s="13"/>
      <c r="E510" s="13"/>
      <c r="F510" s="14"/>
      <c r="G510" s="13"/>
      <c r="H510" s="13"/>
    </row>
    <row r="511" spans="1:8" ht="24.4" customHeight="1" x14ac:dyDescent="0.25">
      <c r="A511" s="15" t="s">
        <v>1140</v>
      </c>
      <c r="B511" s="15" t="s">
        <v>1141</v>
      </c>
      <c r="C511" s="15"/>
      <c r="D511" s="15"/>
      <c r="E511" s="15"/>
      <c r="F511" s="16" t="s">
        <v>213</v>
      </c>
      <c r="G511" s="18">
        <v>99.44</v>
      </c>
      <c r="H511" s="15"/>
    </row>
    <row r="512" spans="1:8" ht="24.4" customHeight="1" x14ac:dyDescent="0.25">
      <c r="A512" s="15" t="s">
        <v>1142</v>
      </c>
      <c r="B512" s="15" t="s">
        <v>1143</v>
      </c>
      <c r="C512" s="15"/>
      <c r="D512" s="15"/>
      <c r="E512" s="15"/>
      <c r="F512" s="16" t="s">
        <v>213</v>
      </c>
      <c r="G512" s="18">
        <v>98.96</v>
      </c>
      <c r="H512" s="15"/>
    </row>
    <row r="513" spans="1:8" ht="12.2" customHeight="1" x14ac:dyDescent="0.25">
      <c r="A513" s="12">
        <v>8771</v>
      </c>
      <c r="B513" s="13" t="s">
        <v>1144</v>
      </c>
      <c r="C513" s="13"/>
      <c r="D513" s="13"/>
      <c r="E513" s="13"/>
      <c r="F513" s="14"/>
      <c r="G513" s="13"/>
      <c r="H513" s="13"/>
    </row>
    <row r="514" spans="1:8" ht="24.4" customHeight="1" x14ac:dyDescent="0.25">
      <c r="A514" s="15" t="s">
        <v>1145</v>
      </c>
      <c r="B514" s="15" t="s">
        <v>1146</v>
      </c>
      <c r="C514" s="15"/>
      <c r="D514" s="15"/>
      <c r="E514" s="15"/>
      <c r="F514" s="16" t="s">
        <v>213</v>
      </c>
      <c r="G514" s="19">
        <v>299.3</v>
      </c>
      <c r="H514" s="15"/>
    </row>
    <row r="515" spans="1:8" ht="24.4" customHeight="1" x14ac:dyDescent="0.25">
      <c r="A515" s="15" t="s">
        <v>1147</v>
      </c>
      <c r="B515" s="15" t="s">
        <v>1148</v>
      </c>
      <c r="C515" s="15"/>
      <c r="D515" s="15"/>
      <c r="E515" s="15"/>
      <c r="F515" s="16" t="s">
        <v>213</v>
      </c>
      <c r="G515" s="19">
        <v>222.13</v>
      </c>
      <c r="H515" s="15"/>
    </row>
    <row r="516" spans="1:8" ht="24.4" customHeight="1" x14ac:dyDescent="0.25">
      <c r="A516" s="15" t="s">
        <v>1149</v>
      </c>
      <c r="B516" s="15" t="s">
        <v>43</v>
      </c>
      <c r="C516" s="15"/>
      <c r="D516" s="15"/>
      <c r="E516" s="15"/>
      <c r="F516" s="16" t="s">
        <v>213</v>
      </c>
      <c r="G516" s="19">
        <v>629.32000000000005</v>
      </c>
      <c r="H516" s="15"/>
    </row>
    <row r="517" spans="1:8" ht="24.4" customHeight="1" x14ac:dyDescent="0.25">
      <c r="A517" s="15" t="s">
        <v>1150</v>
      </c>
      <c r="B517" s="15" t="s">
        <v>1151</v>
      </c>
      <c r="C517" s="15"/>
      <c r="D517" s="15"/>
      <c r="E517" s="15"/>
      <c r="F517" s="16" t="s">
        <v>213</v>
      </c>
      <c r="G517" s="19">
        <v>561.71</v>
      </c>
      <c r="H517" s="15"/>
    </row>
    <row r="518" spans="1:8" ht="24.4" customHeight="1" x14ac:dyDescent="0.25">
      <c r="A518" s="15" t="s">
        <v>1152</v>
      </c>
      <c r="B518" s="15" t="s">
        <v>1153</v>
      </c>
      <c r="C518" s="15"/>
      <c r="D518" s="15"/>
      <c r="E518" s="15"/>
      <c r="F518" s="16" t="s">
        <v>213</v>
      </c>
      <c r="G518" s="19">
        <v>547.54</v>
      </c>
      <c r="H518" s="15"/>
    </row>
    <row r="519" spans="1:8" ht="12.2" customHeight="1" x14ac:dyDescent="0.25">
      <c r="A519" s="12">
        <v>8670</v>
      </c>
      <c r="B519" s="13" t="s">
        <v>1154</v>
      </c>
      <c r="C519" s="13"/>
      <c r="D519" s="13"/>
      <c r="E519" s="13"/>
      <c r="F519" s="14"/>
      <c r="G519" s="13"/>
      <c r="H519" s="13"/>
    </row>
    <row r="520" spans="1:8" ht="12.2" customHeight="1" x14ac:dyDescent="0.25">
      <c r="A520" s="12">
        <v>8773</v>
      </c>
      <c r="B520" s="13" t="s">
        <v>1155</v>
      </c>
      <c r="C520" s="13"/>
      <c r="D520" s="13"/>
      <c r="E520" s="13"/>
      <c r="F520" s="14"/>
      <c r="G520" s="13"/>
      <c r="H520" s="13"/>
    </row>
    <row r="521" spans="1:8" ht="73.150000000000006" customHeight="1" x14ac:dyDescent="0.25">
      <c r="A521" s="15" t="s">
        <v>1156</v>
      </c>
      <c r="B521" s="15" t="s">
        <v>1157</v>
      </c>
      <c r="C521" s="15"/>
      <c r="D521" s="15"/>
      <c r="E521" s="15"/>
      <c r="F521" s="16" t="s">
        <v>227</v>
      </c>
      <c r="G521" s="19">
        <v>430.96</v>
      </c>
      <c r="H521" s="15"/>
    </row>
    <row r="522" spans="1:8" ht="24.4" customHeight="1" x14ac:dyDescent="0.25">
      <c r="A522" s="15" t="s">
        <v>1158</v>
      </c>
      <c r="B522" s="15" t="s">
        <v>1159</v>
      </c>
      <c r="C522" s="15"/>
      <c r="D522" s="15"/>
      <c r="E522" s="15"/>
      <c r="F522" s="16" t="s">
        <v>213</v>
      </c>
      <c r="G522" s="19">
        <v>339.09</v>
      </c>
      <c r="H522" s="15"/>
    </row>
    <row r="523" spans="1:8" ht="60.95" customHeight="1" x14ac:dyDescent="0.25">
      <c r="A523" s="15" t="s">
        <v>1160</v>
      </c>
      <c r="B523" s="15" t="s">
        <v>1161</v>
      </c>
      <c r="C523" s="15"/>
      <c r="D523" s="15"/>
      <c r="E523" s="15"/>
      <c r="F523" s="16" t="s">
        <v>213</v>
      </c>
      <c r="G523" s="19">
        <v>382.58</v>
      </c>
      <c r="H523" s="15"/>
    </row>
    <row r="524" spans="1:8" ht="60.95" customHeight="1" x14ac:dyDescent="0.25">
      <c r="A524" s="15" t="s">
        <v>1162</v>
      </c>
      <c r="B524" s="15" t="s">
        <v>1163</v>
      </c>
      <c r="C524" s="15"/>
      <c r="D524" s="15"/>
      <c r="E524" s="15"/>
      <c r="F524" s="16" t="s">
        <v>213</v>
      </c>
      <c r="G524" s="19">
        <v>394.52</v>
      </c>
      <c r="H524" s="15"/>
    </row>
    <row r="525" spans="1:8" ht="60.95" customHeight="1" x14ac:dyDescent="0.25">
      <c r="A525" s="15" t="s">
        <v>1164</v>
      </c>
      <c r="B525" s="15" t="s">
        <v>1165</v>
      </c>
      <c r="C525" s="15"/>
      <c r="D525" s="15"/>
      <c r="E525" s="15"/>
      <c r="F525" s="16" t="s">
        <v>213</v>
      </c>
      <c r="G525" s="19">
        <v>375</v>
      </c>
      <c r="H525" s="15"/>
    </row>
    <row r="526" spans="1:8" ht="60.95" customHeight="1" x14ac:dyDescent="0.25">
      <c r="A526" s="15" t="s">
        <v>1166</v>
      </c>
      <c r="B526" s="15" t="s">
        <v>1167</v>
      </c>
      <c r="C526" s="15"/>
      <c r="D526" s="15"/>
      <c r="E526" s="15"/>
      <c r="F526" s="16" t="s">
        <v>213</v>
      </c>
      <c r="G526" s="19">
        <v>392.52</v>
      </c>
      <c r="H526" s="15"/>
    </row>
    <row r="527" spans="1:8" ht="24.4" customHeight="1" x14ac:dyDescent="0.25">
      <c r="A527" s="15" t="s">
        <v>1168</v>
      </c>
      <c r="B527" s="15" t="s">
        <v>1169</v>
      </c>
      <c r="C527" s="15"/>
      <c r="D527" s="15"/>
      <c r="E527" s="15"/>
      <c r="F527" s="16" t="s">
        <v>213</v>
      </c>
      <c r="G527" s="19">
        <v>399.09</v>
      </c>
      <c r="H527" s="15"/>
    </row>
    <row r="528" spans="1:8" ht="12.2" customHeight="1" x14ac:dyDescent="0.25">
      <c r="A528" s="15" t="s">
        <v>1170</v>
      </c>
      <c r="B528" s="15" t="s">
        <v>1171</v>
      </c>
      <c r="C528" s="15"/>
      <c r="D528" s="15"/>
      <c r="E528" s="15"/>
      <c r="F528" s="16" t="s">
        <v>213</v>
      </c>
      <c r="G528" s="19">
        <v>375.59</v>
      </c>
      <c r="H528" s="15"/>
    </row>
    <row r="529" spans="1:8" ht="12.2" customHeight="1" x14ac:dyDescent="0.25">
      <c r="A529" s="15" t="s">
        <v>1172</v>
      </c>
      <c r="B529" s="15" t="s">
        <v>1173</v>
      </c>
      <c r="C529" s="15"/>
      <c r="D529" s="15"/>
      <c r="E529" s="15"/>
      <c r="F529" s="16" t="s">
        <v>213</v>
      </c>
      <c r="G529" s="19">
        <v>427.66</v>
      </c>
      <c r="H529" s="15"/>
    </row>
    <row r="530" spans="1:8" ht="24.4" customHeight="1" x14ac:dyDescent="0.25">
      <c r="A530" s="15" t="s">
        <v>1174</v>
      </c>
      <c r="B530" s="15" t="s">
        <v>1175</v>
      </c>
      <c r="C530" s="15"/>
      <c r="D530" s="15"/>
      <c r="E530" s="15"/>
      <c r="F530" s="16" t="s">
        <v>213</v>
      </c>
      <c r="G530" s="19">
        <v>517.96</v>
      </c>
      <c r="H530" s="15"/>
    </row>
    <row r="531" spans="1:8" ht="12.2" customHeight="1" x14ac:dyDescent="0.25">
      <c r="A531" s="15" t="s">
        <v>1176</v>
      </c>
      <c r="B531" s="15" t="s">
        <v>1177</v>
      </c>
      <c r="C531" s="15"/>
      <c r="D531" s="15"/>
      <c r="E531" s="15"/>
      <c r="F531" s="16" t="s">
        <v>213</v>
      </c>
      <c r="G531" s="19">
        <v>526.86</v>
      </c>
      <c r="H531" s="15"/>
    </row>
    <row r="532" spans="1:8" ht="12.2" customHeight="1" x14ac:dyDescent="0.25">
      <c r="A532" s="12">
        <v>8774</v>
      </c>
      <c r="B532" s="13" t="s">
        <v>1178</v>
      </c>
      <c r="C532" s="13"/>
      <c r="D532" s="13"/>
      <c r="E532" s="13"/>
      <c r="F532" s="14"/>
      <c r="G532" s="13"/>
      <c r="H532" s="13"/>
    </row>
    <row r="533" spans="1:8" ht="36.6" customHeight="1" x14ac:dyDescent="0.25">
      <c r="A533" s="15" t="s">
        <v>1179</v>
      </c>
      <c r="B533" s="15" t="s">
        <v>1180</v>
      </c>
      <c r="C533" s="15"/>
      <c r="D533" s="15"/>
      <c r="E533" s="15"/>
      <c r="F533" s="16" t="s">
        <v>227</v>
      </c>
      <c r="G533" s="18">
        <v>83.14</v>
      </c>
      <c r="H533" s="15"/>
    </row>
    <row r="534" spans="1:8" ht="36.6" customHeight="1" x14ac:dyDescent="0.25">
      <c r="A534" s="15" t="s">
        <v>1181</v>
      </c>
      <c r="B534" s="15" t="s">
        <v>1182</v>
      </c>
      <c r="C534" s="15"/>
      <c r="D534" s="15"/>
      <c r="E534" s="15"/>
      <c r="F534" s="16" t="s">
        <v>227</v>
      </c>
      <c r="G534" s="19">
        <v>121.2</v>
      </c>
      <c r="H534" s="15"/>
    </row>
    <row r="535" spans="1:8" ht="48.75" customHeight="1" x14ac:dyDescent="0.25">
      <c r="A535" s="15" t="s">
        <v>1183</v>
      </c>
      <c r="B535" s="15" t="s">
        <v>81</v>
      </c>
      <c r="C535" s="15"/>
      <c r="D535" s="15"/>
      <c r="E535" s="15"/>
      <c r="F535" s="16" t="s">
        <v>213</v>
      </c>
      <c r="G535" s="20">
        <v>1645.62</v>
      </c>
      <c r="H535" s="15"/>
    </row>
    <row r="536" spans="1:8" ht="36.6" customHeight="1" x14ac:dyDescent="0.25">
      <c r="A536" s="15" t="s">
        <v>1184</v>
      </c>
      <c r="B536" s="15" t="s">
        <v>1185</v>
      </c>
      <c r="C536" s="15"/>
      <c r="D536" s="15"/>
      <c r="E536" s="15"/>
      <c r="F536" s="16" t="s">
        <v>213</v>
      </c>
      <c r="G536" s="19">
        <v>577.13</v>
      </c>
      <c r="H536" s="15"/>
    </row>
    <row r="537" spans="1:8" ht="48.75" customHeight="1" x14ac:dyDescent="0.25">
      <c r="A537" s="15" t="s">
        <v>1186</v>
      </c>
      <c r="B537" s="15" t="s">
        <v>80</v>
      </c>
      <c r="C537" s="15"/>
      <c r="D537" s="15"/>
      <c r="E537" s="15"/>
      <c r="F537" s="16" t="s">
        <v>213</v>
      </c>
      <c r="G537" s="20">
        <v>1005.06</v>
      </c>
      <c r="H537" s="15"/>
    </row>
    <row r="538" spans="1:8" ht="48.75" customHeight="1" x14ac:dyDescent="0.25">
      <c r="A538" s="15" t="s">
        <v>1187</v>
      </c>
      <c r="B538" s="15" t="s">
        <v>1188</v>
      </c>
      <c r="C538" s="15"/>
      <c r="D538" s="15"/>
      <c r="E538" s="15"/>
      <c r="F538" s="16" t="s">
        <v>213</v>
      </c>
      <c r="G538" s="19">
        <v>904.46</v>
      </c>
      <c r="H538" s="15"/>
    </row>
    <row r="539" spans="1:8" ht="12.2" customHeight="1" x14ac:dyDescent="0.25">
      <c r="A539" s="12">
        <v>8775</v>
      </c>
      <c r="B539" s="13" t="s">
        <v>1189</v>
      </c>
      <c r="C539" s="13"/>
      <c r="D539" s="13"/>
      <c r="E539" s="13"/>
      <c r="F539" s="14"/>
      <c r="G539" s="13"/>
      <c r="H539" s="13"/>
    </row>
    <row r="540" spans="1:8" ht="12.2" customHeight="1" x14ac:dyDescent="0.25">
      <c r="A540" s="15" t="s">
        <v>1190</v>
      </c>
      <c r="B540" s="15" t="s">
        <v>1191</v>
      </c>
      <c r="C540" s="15"/>
      <c r="D540" s="15"/>
      <c r="E540" s="15"/>
      <c r="F540" s="16" t="s">
        <v>213</v>
      </c>
      <c r="G540" s="18">
        <v>87.04</v>
      </c>
      <c r="H540" s="15"/>
    </row>
    <row r="541" spans="1:8" ht="24.4" customHeight="1" x14ac:dyDescent="0.25">
      <c r="A541" s="15" t="s">
        <v>1192</v>
      </c>
      <c r="B541" s="15" t="s">
        <v>1193</v>
      </c>
      <c r="C541" s="15"/>
      <c r="D541" s="15"/>
      <c r="E541" s="15"/>
      <c r="F541" s="16" t="s">
        <v>213</v>
      </c>
      <c r="G541" s="19">
        <v>141.46</v>
      </c>
      <c r="H541" s="15"/>
    </row>
    <row r="542" spans="1:8" ht="24.4" customHeight="1" x14ac:dyDescent="0.25">
      <c r="A542" s="15" t="s">
        <v>1194</v>
      </c>
      <c r="B542" s="15" t="s">
        <v>1195</v>
      </c>
      <c r="C542" s="15"/>
      <c r="D542" s="15"/>
      <c r="E542" s="15"/>
      <c r="F542" s="16" t="s">
        <v>213</v>
      </c>
      <c r="G542" s="18">
        <v>57.34</v>
      </c>
      <c r="H542" s="15"/>
    </row>
    <row r="543" spans="1:8" ht="24.4" customHeight="1" x14ac:dyDescent="0.25">
      <c r="A543" s="15" t="s">
        <v>1196</v>
      </c>
      <c r="B543" s="15" t="s">
        <v>1197</v>
      </c>
      <c r="C543" s="15"/>
      <c r="D543" s="15"/>
      <c r="E543" s="15"/>
      <c r="F543" s="16" t="s">
        <v>213</v>
      </c>
      <c r="G543" s="19">
        <v>254.01</v>
      </c>
      <c r="H543" s="15"/>
    </row>
    <row r="544" spans="1:8" ht="24.4" customHeight="1" x14ac:dyDescent="0.25">
      <c r="A544" s="15" t="s">
        <v>1198</v>
      </c>
      <c r="B544" s="15" t="s">
        <v>1199</v>
      </c>
      <c r="C544" s="15"/>
      <c r="D544" s="15"/>
      <c r="E544" s="15"/>
      <c r="F544" s="16" t="s">
        <v>213</v>
      </c>
      <c r="G544" s="19">
        <v>456.73</v>
      </c>
      <c r="H544" s="15"/>
    </row>
    <row r="545" spans="1:8" ht="24.4" customHeight="1" x14ac:dyDescent="0.25">
      <c r="A545" s="15" t="s">
        <v>1200</v>
      </c>
      <c r="B545" s="15" t="s">
        <v>1201</v>
      </c>
      <c r="C545" s="15"/>
      <c r="D545" s="15"/>
      <c r="E545" s="15"/>
      <c r="F545" s="16" t="s">
        <v>213</v>
      </c>
      <c r="G545" s="19">
        <v>478.64</v>
      </c>
      <c r="H545" s="15"/>
    </row>
    <row r="546" spans="1:8" ht="24.4" customHeight="1" x14ac:dyDescent="0.25">
      <c r="A546" s="15" t="s">
        <v>1202</v>
      </c>
      <c r="B546" s="15" t="s">
        <v>1203</v>
      </c>
      <c r="C546" s="15"/>
      <c r="D546" s="15"/>
      <c r="E546" s="15"/>
      <c r="F546" s="16" t="s">
        <v>213</v>
      </c>
      <c r="G546" s="19">
        <v>533.6</v>
      </c>
      <c r="H546" s="15"/>
    </row>
    <row r="547" spans="1:8" ht="24.4" customHeight="1" x14ac:dyDescent="0.25">
      <c r="A547" s="15" t="s">
        <v>1204</v>
      </c>
      <c r="B547" s="15" t="s">
        <v>1205</v>
      </c>
      <c r="C547" s="15"/>
      <c r="D547" s="15"/>
      <c r="E547" s="15"/>
      <c r="F547" s="16" t="s">
        <v>213</v>
      </c>
      <c r="G547" s="19">
        <v>539.37</v>
      </c>
      <c r="H547" s="15"/>
    </row>
    <row r="548" spans="1:8" ht="24.4" customHeight="1" x14ac:dyDescent="0.25">
      <c r="A548" s="15" t="s">
        <v>1206</v>
      </c>
      <c r="B548" s="15" t="s">
        <v>1207</v>
      </c>
      <c r="C548" s="15"/>
      <c r="D548" s="15"/>
      <c r="E548" s="15"/>
      <c r="F548" s="16" t="s">
        <v>213</v>
      </c>
      <c r="G548" s="19">
        <v>373.55</v>
      </c>
      <c r="H548" s="15"/>
    </row>
    <row r="549" spans="1:8" ht="24.4" customHeight="1" x14ac:dyDescent="0.25">
      <c r="A549" s="15" t="s">
        <v>1208</v>
      </c>
      <c r="B549" s="15" t="s">
        <v>1209</v>
      </c>
      <c r="C549" s="15"/>
      <c r="D549" s="15"/>
      <c r="E549" s="15"/>
      <c r="F549" s="16" t="s">
        <v>213</v>
      </c>
      <c r="G549" s="19">
        <v>370.17</v>
      </c>
      <c r="H549" s="15"/>
    </row>
    <row r="550" spans="1:8" ht="24.4" customHeight="1" x14ac:dyDescent="0.25">
      <c r="A550" s="15" t="s">
        <v>1210</v>
      </c>
      <c r="B550" s="15" t="s">
        <v>1211</v>
      </c>
      <c r="C550" s="15"/>
      <c r="D550" s="15"/>
      <c r="E550" s="15"/>
      <c r="F550" s="16" t="s">
        <v>213</v>
      </c>
      <c r="G550" s="19">
        <v>623.84</v>
      </c>
      <c r="H550" s="15"/>
    </row>
    <row r="551" spans="1:8" ht="12.2" customHeight="1" x14ac:dyDescent="0.25">
      <c r="A551" s="12">
        <v>8776</v>
      </c>
      <c r="B551" s="13" t="s">
        <v>1212</v>
      </c>
      <c r="C551" s="13"/>
      <c r="D551" s="13"/>
      <c r="E551" s="13"/>
      <c r="F551" s="14"/>
      <c r="G551" s="13"/>
      <c r="H551" s="13"/>
    </row>
    <row r="552" spans="1:8" ht="36.6" customHeight="1" x14ac:dyDescent="0.25">
      <c r="A552" s="15" t="s">
        <v>1213</v>
      </c>
      <c r="B552" s="15" t="s">
        <v>1214</v>
      </c>
      <c r="C552" s="15"/>
      <c r="D552" s="15"/>
      <c r="E552" s="15"/>
      <c r="F552" s="16" t="s">
        <v>227</v>
      </c>
      <c r="G552" s="19">
        <v>168.78</v>
      </c>
      <c r="H552" s="15"/>
    </row>
    <row r="553" spans="1:8" ht="36.6" customHeight="1" x14ac:dyDescent="0.25">
      <c r="A553" s="15" t="s">
        <v>1215</v>
      </c>
      <c r="B553" s="15" t="s">
        <v>1216</v>
      </c>
      <c r="C553" s="15"/>
      <c r="D553" s="15"/>
      <c r="E553" s="15"/>
      <c r="F553" s="16" t="s">
        <v>227</v>
      </c>
      <c r="G553" s="19">
        <v>179.57</v>
      </c>
      <c r="H553" s="15"/>
    </row>
    <row r="554" spans="1:8" ht="36.6" customHeight="1" x14ac:dyDescent="0.25">
      <c r="A554" s="15" t="s">
        <v>1217</v>
      </c>
      <c r="B554" s="15" t="s">
        <v>1218</v>
      </c>
      <c r="C554" s="15"/>
      <c r="D554" s="15"/>
      <c r="E554" s="15"/>
      <c r="F554" s="16" t="s">
        <v>227</v>
      </c>
      <c r="G554" s="20">
        <v>2055.73</v>
      </c>
      <c r="H554" s="15"/>
    </row>
    <row r="555" spans="1:8" ht="36.6" customHeight="1" x14ac:dyDescent="0.25">
      <c r="A555" s="15" t="s">
        <v>1219</v>
      </c>
      <c r="B555" s="15" t="s">
        <v>1220</v>
      </c>
      <c r="C555" s="15"/>
      <c r="D555" s="15"/>
      <c r="E555" s="15"/>
      <c r="F555" s="16" t="s">
        <v>227</v>
      </c>
      <c r="G555" s="20">
        <v>2221.29</v>
      </c>
      <c r="H555" s="15"/>
    </row>
    <row r="556" spans="1:8" ht="36.6" customHeight="1" x14ac:dyDescent="0.25">
      <c r="A556" s="15" t="s">
        <v>1221</v>
      </c>
      <c r="B556" s="15" t="s">
        <v>1222</v>
      </c>
      <c r="C556" s="15"/>
      <c r="D556" s="15"/>
      <c r="E556" s="15"/>
      <c r="F556" s="16" t="s">
        <v>227</v>
      </c>
      <c r="G556" s="20">
        <v>2386.83</v>
      </c>
      <c r="H556" s="15"/>
    </row>
    <row r="557" spans="1:8" ht="36.6" customHeight="1" x14ac:dyDescent="0.25">
      <c r="A557" s="15" t="s">
        <v>1223</v>
      </c>
      <c r="B557" s="15" t="s">
        <v>1224</v>
      </c>
      <c r="C557" s="15"/>
      <c r="D557" s="15"/>
      <c r="E557" s="15"/>
      <c r="F557" s="16" t="s">
        <v>227</v>
      </c>
      <c r="G557" s="20">
        <v>1572.46</v>
      </c>
      <c r="H557" s="15"/>
    </row>
    <row r="558" spans="1:8" ht="36.6" customHeight="1" x14ac:dyDescent="0.25">
      <c r="A558" s="15" t="s">
        <v>1225</v>
      </c>
      <c r="B558" s="15" t="s">
        <v>1226</v>
      </c>
      <c r="C558" s="15"/>
      <c r="D558" s="15"/>
      <c r="E558" s="15"/>
      <c r="F558" s="16" t="s">
        <v>227</v>
      </c>
      <c r="G558" s="20">
        <v>1714.45</v>
      </c>
      <c r="H558" s="15"/>
    </row>
    <row r="559" spans="1:8" ht="36.6" customHeight="1" x14ac:dyDescent="0.25">
      <c r="A559" s="15" t="s">
        <v>1227</v>
      </c>
      <c r="B559" s="15" t="s">
        <v>1228</v>
      </c>
      <c r="C559" s="15"/>
      <c r="D559" s="15"/>
      <c r="E559" s="15"/>
      <c r="F559" s="16" t="s">
        <v>227</v>
      </c>
      <c r="G559" s="20">
        <v>1856.51</v>
      </c>
      <c r="H559" s="15"/>
    </row>
    <row r="560" spans="1:8" ht="36.6" customHeight="1" x14ac:dyDescent="0.25">
      <c r="A560" s="15" t="s">
        <v>1229</v>
      </c>
      <c r="B560" s="15" t="s">
        <v>1230</v>
      </c>
      <c r="C560" s="15"/>
      <c r="D560" s="15"/>
      <c r="E560" s="15"/>
      <c r="F560" s="16" t="s">
        <v>227</v>
      </c>
      <c r="G560" s="20">
        <v>1998.59</v>
      </c>
      <c r="H560" s="15"/>
    </row>
    <row r="561" spans="1:8" ht="12.2" customHeight="1" x14ac:dyDescent="0.25">
      <c r="A561" s="12">
        <v>8777</v>
      </c>
      <c r="B561" s="13" t="s">
        <v>1231</v>
      </c>
      <c r="C561" s="13"/>
      <c r="D561" s="13"/>
      <c r="E561" s="13"/>
      <c r="F561" s="14"/>
      <c r="G561" s="13"/>
      <c r="H561" s="13"/>
    </row>
    <row r="562" spans="1:8" ht="12.2" customHeight="1" x14ac:dyDescent="0.25">
      <c r="A562" s="15" t="s">
        <v>1232</v>
      </c>
      <c r="B562" s="15" t="s">
        <v>1233</v>
      </c>
      <c r="C562" s="15"/>
      <c r="D562" s="15"/>
      <c r="E562" s="15"/>
      <c r="F562" s="16" t="s">
        <v>213</v>
      </c>
      <c r="G562" s="19">
        <v>128.08000000000001</v>
      </c>
      <c r="H562" s="15"/>
    </row>
    <row r="563" spans="1:8" ht="24.4" customHeight="1" x14ac:dyDescent="0.25">
      <c r="A563" s="15" t="s">
        <v>1234</v>
      </c>
      <c r="B563" s="15" t="s">
        <v>1235</v>
      </c>
      <c r="C563" s="15"/>
      <c r="D563" s="15"/>
      <c r="E563" s="15"/>
      <c r="F563" s="16" t="s">
        <v>227</v>
      </c>
      <c r="G563" s="19">
        <v>440.93</v>
      </c>
      <c r="H563" s="15"/>
    </row>
    <row r="564" spans="1:8" ht="24.4" customHeight="1" x14ac:dyDescent="0.25">
      <c r="A564" s="15" t="s">
        <v>1236</v>
      </c>
      <c r="B564" s="15" t="s">
        <v>1237</v>
      </c>
      <c r="C564" s="15"/>
      <c r="D564" s="15"/>
      <c r="E564" s="15"/>
      <c r="F564" s="16" t="s">
        <v>1238</v>
      </c>
      <c r="G564" s="19">
        <v>471.87</v>
      </c>
      <c r="H564" s="15"/>
    </row>
    <row r="565" spans="1:8" ht="24.4" customHeight="1" x14ac:dyDescent="0.25">
      <c r="A565" s="15" t="s">
        <v>1239</v>
      </c>
      <c r="B565" s="15" t="s">
        <v>1240</v>
      </c>
      <c r="C565" s="15"/>
      <c r="D565" s="15"/>
      <c r="E565" s="15"/>
      <c r="F565" s="16" t="s">
        <v>1238</v>
      </c>
      <c r="G565" s="19">
        <v>506.72</v>
      </c>
      <c r="H565" s="15"/>
    </row>
    <row r="566" spans="1:8" ht="24.4" customHeight="1" x14ac:dyDescent="0.25">
      <c r="A566" s="15" t="s">
        <v>1241</v>
      </c>
      <c r="B566" s="15" t="s">
        <v>1242</v>
      </c>
      <c r="C566" s="15"/>
      <c r="D566" s="15"/>
      <c r="E566" s="15"/>
      <c r="F566" s="16" t="s">
        <v>1238</v>
      </c>
      <c r="G566" s="19">
        <v>561.98</v>
      </c>
      <c r="H566" s="15"/>
    </row>
    <row r="567" spans="1:8" ht="24.4" customHeight="1" x14ac:dyDescent="0.25">
      <c r="A567" s="15" t="s">
        <v>1243</v>
      </c>
      <c r="B567" s="15" t="s">
        <v>1244</v>
      </c>
      <c r="C567" s="15"/>
      <c r="D567" s="15"/>
      <c r="E567" s="15"/>
      <c r="F567" s="16" t="s">
        <v>1238</v>
      </c>
      <c r="G567" s="19">
        <v>697.01</v>
      </c>
      <c r="H567" s="15"/>
    </row>
    <row r="568" spans="1:8" ht="24.4" customHeight="1" x14ac:dyDescent="0.25">
      <c r="A568" s="15" t="s">
        <v>1245</v>
      </c>
      <c r="B568" s="15" t="s">
        <v>1246</v>
      </c>
      <c r="C568" s="15"/>
      <c r="D568" s="15"/>
      <c r="E568" s="15"/>
      <c r="F568" s="16" t="s">
        <v>1238</v>
      </c>
      <c r="G568" s="19">
        <v>586.33000000000004</v>
      </c>
      <c r="H568" s="15"/>
    </row>
    <row r="569" spans="1:8" ht="36.6" customHeight="1" x14ac:dyDescent="0.25">
      <c r="A569" s="15" t="s">
        <v>1247</v>
      </c>
      <c r="B569" s="15" t="s">
        <v>1248</v>
      </c>
      <c r="C569" s="15"/>
      <c r="D569" s="15"/>
      <c r="E569" s="15"/>
      <c r="F569" s="16" t="s">
        <v>1238</v>
      </c>
      <c r="G569" s="19">
        <v>420.22</v>
      </c>
      <c r="H569" s="15"/>
    </row>
    <row r="570" spans="1:8" ht="36.6" customHeight="1" x14ac:dyDescent="0.25">
      <c r="A570" s="15" t="s">
        <v>1249</v>
      </c>
      <c r="B570" s="15" t="s">
        <v>1250</v>
      </c>
      <c r="C570" s="15"/>
      <c r="D570" s="15"/>
      <c r="E570" s="15"/>
      <c r="F570" s="16" t="s">
        <v>1238</v>
      </c>
      <c r="G570" s="19">
        <v>367.82</v>
      </c>
      <c r="H570" s="15"/>
    </row>
    <row r="571" spans="1:8" ht="36.6" customHeight="1" x14ac:dyDescent="0.25">
      <c r="A571" s="15" t="s">
        <v>1251</v>
      </c>
      <c r="B571" s="15" t="s">
        <v>1252</v>
      </c>
      <c r="C571" s="15"/>
      <c r="D571" s="15"/>
      <c r="E571" s="15"/>
      <c r="F571" s="16" t="s">
        <v>1238</v>
      </c>
      <c r="G571" s="19">
        <v>407.7</v>
      </c>
      <c r="H571" s="15"/>
    </row>
    <row r="572" spans="1:8" ht="12.2" customHeight="1" x14ac:dyDescent="0.25">
      <c r="A572" s="15" t="s">
        <v>1253</v>
      </c>
      <c r="B572" s="15" t="s">
        <v>1254</v>
      </c>
      <c r="C572" s="15"/>
      <c r="D572" s="15"/>
      <c r="E572" s="15"/>
      <c r="F572" s="16" t="s">
        <v>213</v>
      </c>
      <c r="G572" s="19">
        <v>390.62</v>
      </c>
      <c r="H572" s="15"/>
    </row>
    <row r="573" spans="1:8" ht="12.2" customHeight="1" x14ac:dyDescent="0.25">
      <c r="A573" s="12">
        <v>8778</v>
      </c>
      <c r="B573" s="13" t="s">
        <v>1255</v>
      </c>
      <c r="C573" s="13"/>
      <c r="D573" s="13"/>
      <c r="E573" s="13"/>
      <c r="F573" s="14"/>
      <c r="G573" s="13"/>
      <c r="H573" s="13"/>
    </row>
    <row r="574" spans="1:8" ht="24.4" customHeight="1" x14ac:dyDescent="0.25">
      <c r="A574" s="15" t="s">
        <v>1256</v>
      </c>
      <c r="B574" s="15" t="s">
        <v>1257</v>
      </c>
      <c r="C574" s="15"/>
      <c r="D574" s="15"/>
      <c r="E574" s="15"/>
      <c r="F574" s="16" t="s">
        <v>1238</v>
      </c>
      <c r="G574" s="19">
        <v>289.22000000000003</v>
      </c>
      <c r="H574" s="15"/>
    </row>
    <row r="575" spans="1:8" ht="24.4" customHeight="1" x14ac:dyDescent="0.25">
      <c r="A575" s="15" t="s">
        <v>1258</v>
      </c>
      <c r="B575" s="15" t="s">
        <v>1259</v>
      </c>
      <c r="C575" s="15"/>
      <c r="D575" s="15"/>
      <c r="E575" s="15"/>
      <c r="F575" s="16" t="s">
        <v>1238</v>
      </c>
      <c r="G575" s="19">
        <v>346.41</v>
      </c>
      <c r="H575" s="15"/>
    </row>
    <row r="576" spans="1:8" ht="24.4" customHeight="1" x14ac:dyDescent="0.25">
      <c r="A576" s="15" t="s">
        <v>1260</v>
      </c>
      <c r="B576" s="15" t="s">
        <v>1261</v>
      </c>
      <c r="C576" s="15"/>
      <c r="D576" s="15"/>
      <c r="E576" s="15"/>
      <c r="F576" s="16" t="s">
        <v>1238</v>
      </c>
      <c r="G576" s="19">
        <v>353.24</v>
      </c>
      <c r="H576" s="15"/>
    </row>
    <row r="577" spans="1:8" ht="24.4" customHeight="1" x14ac:dyDescent="0.25">
      <c r="A577" s="15" t="s">
        <v>1262</v>
      </c>
      <c r="B577" s="15" t="s">
        <v>1263</v>
      </c>
      <c r="C577" s="15"/>
      <c r="D577" s="15"/>
      <c r="E577" s="15"/>
      <c r="F577" s="16" t="s">
        <v>1238</v>
      </c>
      <c r="G577" s="19">
        <v>360.09</v>
      </c>
      <c r="H577" s="15"/>
    </row>
    <row r="578" spans="1:8" ht="24.4" customHeight="1" x14ac:dyDescent="0.25">
      <c r="A578" s="15" t="s">
        <v>1264</v>
      </c>
      <c r="B578" s="15" t="s">
        <v>1265</v>
      </c>
      <c r="C578" s="15"/>
      <c r="D578" s="15"/>
      <c r="E578" s="15"/>
      <c r="F578" s="16" t="s">
        <v>1238</v>
      </c>
      <c r="G578" s="19">
        <v>390.96</v>
      </c>
      <c r="H578" s="15"/>
    </row>
    <row r="579" spans="1:8" ht="24.4" customHeight="1" x14ac:dyDescent="0.25">
      <c r="A579" s="15" t="s">
        <v>1266</v>
      </c>
      <c r="B579" s="15" t="s">
        <v>1267</v>
      </c>
      <c r="C579" s="15"/>
      <c r="D579" s="15"/>
      <c r="E579" s="15"/>
      <c r="F579" s="16" t="s">
        <v>1238</v>
      </c>
      <c r="G579" s="19">
        <v>271.26</v>
      </c>
      <c r="H579" s="15"/>
    </row>
    <row r="580" spans="1:8" ht="24.4" customHeight="1" x14ac:dyDescent="0.25">
      <c r="A580" s="15" t="s">
        <v>1268</v>
      </c>
      <c r="B580" s="15" t="s">
        <v>1269</v>
      </c>
      <c r="C580" s="15"/>
      <c r="D580" s="15"/>
      <c r="E580" s="15"/>
      <c r="F580" s="16" t="s">
        <v>1238</v>
      </c>
      <c r="G580" s="19">
        <v>275.29000000000002</v>
      </c>
      <c r="H580" s="15"/>
    </row>
    <row r="581" spans="1:8" ht="24.4" customHeight="1" x14ac:dyDescent="0.25">
      <c r="A581" s="15" t="s">
        <v>1270</v>
      </c>
      <c r="B581" s="15" t="s">
        <v>1271</v>
      </c>
      <c r="C581" s="15"/>
      <c r="D581" s="15"/>
      <c r="E581" s="15"/>
      <c r="F581" s="16" t="s">
        <v>1238</v>
      </c>
      <c r="G581" s="19">
        <v>275.29000000000002</v>
      </c>
      <c r="H581" s="15"/>
    </row>
    <row r="582" spans="1:8" ht="24.4" customHeight="1" x14ac:dyDescent="0.25">
      <c r="A582" s="15" t="s">
        <v>1272</v>
      </c>
      <c r="B582" s="15" t="s">
        <v>1273</v>
      </c>
      <c r="C582" s="15"/>
      <c r="D582" s="15"/>
      <c r="E582" s="15"/>
      <c r="F582" s="16" t="s">
        <v>1238</v>
      </c>
      <c r="G582" s="19">
        <v>285.83999999999997</v>
      </c>
      <c r="H582" s="15"/>
    </row>
    <row r="583" spans="1:8" ht="24.4" customHeight="1" x14ac:dyDescent="0.25">
      <c r="A583" s="15" t="s">
        <v>1274</v>
      </c>
      <c r="B583" s="15" t="s">
        <v>1275</v>
      </c>
      <c r="C583" s="15"/>
      <c r="D583" s="15"/>
      <c r="E583" s="15"/>
      <c r="F583" s="16" t="s">
        <v>1238</v>
      </c>
      <c r="G583" s="19">
        <v>781.47</v>
      </c>
      <c r="H583" s="15"/>
    </row>
    <row r="584" spans="1:8" ht="24.4" customHeight="1" x14ac:dyDescent="0.25">
      <c r="A584" s="15" t="s">
        <v>1276</v>
      </c>
      <c r="B584" s="15" t="s">
        <v>1277</v>
      </c>
      <c r="C584" s="15"/>
      <c r="D584" s="15"/>
      <c r="E584" s="15"/>
      <c r="F584" s="16" t="s">
        <v>1238</v>
      </c>
      <c r="G584" s="19">
        <v>849.18</v>
      </c>
      <c r="H584" s="15"/>
    </row>
    <row r="585" spans="1:8" ht="24.4" customHeight="1" x14ac:dyDescent="0.25">
      <c r="A585" s="15" t="s">
        <v>1278</v>
      </c>
      <c r="B585" s="15" t="s">
        <v>1279</v>
      </c>
      <c r="C585" s="15"/>
      <c r="D585" s="15"/>
      <c r="E585" s="15"/>
      <c r="F585" s="16" t="s">
        <v>1238</v>
      </c>
      <c r="G585" s="19">
        <v>909.3</v>
      </c>
      <c r="H585" s="15"/>
    </row>
    <row r="586" spans="1:8" ht="24.4" customHeight="1" x14ac:dyDescent="0.25">
      <c r="A586" s="15" t="s">
        <v>1280</v>
      </c>
      <c r="B586" s="15" t="s">
        <v>1281</v>
      </c>
      <c r="C586" s="15"/>
      <c r="D586" s="15"/>
      <c r="E586" s="15"/>
      <c r="F586" s="16" t="s">
        <v>1238</v>
      </c>
      <c r="G586" s="19">
        <v>939.56</v>
      </c>
      <c r="H586" s="15"/>
    </row>
    <row r="587" spans="1:8" ht="24.4" customHeight="1" x14ac:dyDescent="0.25">
      <c r="A587" s="15" t="s">
        <v>1282</v>
      </c>
      <c r="B587" s="15" t="s">
        <v>1283</v>
      </c>
      <c r="C587" s="15"/>
      <c r="D587" s="15"/>
      <c r="E587" s="15"/>
      <c r="F587" s="16" t="s">
        <v>291</v>
      </c>
      <c r="G587" s="18">
        <v>70.53</v>
      </c>
      <c r="H587" s="15"/>
    </row>
    <row r="588" spans="1:8" ht="24.4" customHeight="1" x14ac:dyDescent="0.25">
      <c r="A588" s="15" t="s">
        <v>1284</v>
      </c>
      <c r="B588" s="15" t="s">
        <v>1285</v>
      </c>
      <c r="C588" s="15"/>
      <c r="D588" s="15"/>
      <c r="E588" s="15"/>
      <c r="F588" s="16" t="s">
        <v>291</v>
      </c>
      <c r="G588" s="18">
        <v>93.69</v>
      </c>
      <c r="H588" s="15"/>
    </row>
    <row r="589" spans="1:8" ht="12.2" customHeight="1" x14ac:dyDescent="0.25">
      <c r="A589" s="12">
        <v>8779</v>
      </c>
      <c r="B589" s="13" t="s">
        <v>1286</v>
      </c>
      <c r="C589" s="13"/>
      <c r="D589" s="13"/>
      <c r="E589" s="13"/>
      <c r="F589" s="14"/>
      <c r="G589" s="13"/>
      <c r="H589" s="13"/>
    </row>
    <row r="590" spans="1:8" ht="36.6" customHeight="1" x14ac:dyDescent="0.25">
      <c r="A590" s="15" t="s">
        <v>1287</v>
      </c>
      <c r="B590" s="15" t="s">
        <v>1288</v>
      </c>
      <c r="C590" s="15"/>
      <c r="D590" s="15"/>
      <c r="E590" s="15"/>
      <c r="F590" s="16" t="s">
        <v>1238</v>
      </c>
      <c r="G590" s="20">
        <v>1137.8699999999999</v>
      </c>
      <c r="H590" s="15"/>
    </row>
    <row r="591" spans="1:8" ht="36.6" customHeight="1" x14ac:dyDescent="0.25">
      <c r="A591" s="15" t="s">
        <v>1289</v>
      </c>
      <c r="B591" s="15" t="s">
        <v>1290</v>
      </c>
      <c r="C591" s="15"/>
      <c r="D591" s="15"/>
      <c r="E591" s="15"/>
      <c r="F591" s="16" t="s">
        <v>1238</v>
      </c>
      <c r="G591" s="20">
        <v>1205.58</v>
      </c>
      <c r="H591" s="15"/>
    </row>
    <row r="592" spans="1:8" ht="36.6" customHeight="1" x14ac:dyDescent="0.25">
      <c r="A592" s="15" t="s">
        <v>1291</v>
      </c>
      <c r="B592" s="15" t="s">
        <v>1292</v>
      </c>
      <c r="C592" s="15"/>
      <c r="D592" s="15"/>
      <c r="E592" s="15"/>
      <c r="F592" s="16" t="s">
        <v>1238</v>
      </c>
      <c r="G592" s="20">
        <v>1265.7</v>
      </c>
      <c r="H592" s="15"/>
    </row>
    <row r="593" spans="1:8" ht="48.75" customHeight="1" x14ac:dyDescent="0.25">
      <c r="A593" s="15" t="s">
        <v>1293</v>
      </c>
      <c r="B593" s="15" t="s">
        <v>1294</v>
      </c>
      <c r="C593" s="15"/>
      <c r="D593" s="15"/>
      <c r="E593" s="15"/>
      <c r="F593" s="16" t="s">
        <v>1238</v>
      </c>
      <c r="G593" s="19">
        <v>962.91</v>
      </c>
      <c r="H593" s="15"/>
    </row>
    <row r="594" spans="1:8" ht="36.6" customHeight="1" x14ac:dyDescent="0.25">
      <c r="A594" s="15" t="s">
        <v>1295</v>
      </c>
      <c r="B594" s="15" t="s">
        <v>1296</v>
      </c>
      <c r="C594" s="15"/>
      <c r="D594" s="15"/>
      <c r="E594" s="15"/>
      <c r="F594" s="16" t="s">
        <v>1238</v>
      </c>
      <c r="G594" s="19">
        <v>860.9</v>
      </c>
      <c r="H594" s="15"/>
    </row>
    <row r="595" spans="1:8" ht="12.2" customHeight="1" x14ac:dyDescent="0.25">
      <c r="A595" s="12">
        <v>8780</v>
      </c>
      <c r="B595" s="13" t="s">
        <v>1297</v>
      </c>
      <c r="C595" s="13"/>
      <c r="D595" s="13"/>
      <c r="E595" s="13"/>
      <c r="F595" s="14"/>
      <c r="G595" s="13"/>
      <c r="H595" s="13"/>
    </row>
    <row r="596" spans="1:8" ht="24.4" customHeight="1" x14ac:dyDescent="0.25">
      <c r="A596" s="15" t="s">
        <v>1298</v>
      </c>
      <c r="B596" s="15" t="s">
        <v>1299</v>
      </c>
      <c r="C596" s="15"/>
      <c r="D596" s="15"/>
      <c r="E596" s="15"/>
      <c r="F596" s="16" t="s">
        <v>1238</v>
      </c>
      <c r="G596" s="19">
        <v>594.73</v>
      </c>
      <c r="H596" s="15"/>
    </row>
    <row r="597" spans="1:8" ht="24.4" customHeight="1" x14ac:dyDescent="0.25">
      <c r="A597" s="15" t="s">
        <v>1300</v>
      </c>
      <c r="B597" s="15" t="s">
        <v>1301</v>
      </c>
      <c r="C597" s="15"/>
      <c r="D597" s="15"/>
      <c r="E597" s="15"/>
      <c r="F597" s="16" t="s">
        <v>1238</v>
      </c>
      <c r="G597" s="19">
        <v>474.56</v>
      </c>
      <c r="H597" s="15"/>
    </row>
    <row r="598" spans="1:8" ht="36.6" customHeight="1" x14ac:dyDescent="0.25">
      <c r="A598" s="15" t="s">
        <v>1302</v>
      </c>
      <c r="B598" s="15" t="s">
        <v>1303</v>
      </c>
      <c r="C598" s="15"/>
      <c r="D598" s="15"/>
      <c r="E598" s="15"/>
      <c r="F598" s="16" t="s">
        <v>1238</v>
      </c>
      <c r="G598" s="19">
        <v>637.48</v>
      </c>
      <c r="H598" s="15"/>
    </row>
    <row r="599" spans="1:8" ht="36.6" customHeight="1" x14ac:dyDescent="0.25">
      <c r="A599" s="15" t="s">
        <v>1304</v>
      </c>
      <c r="B599" s="15" t="s">
        <v>1305</v>
      </c>
      <c r="C599" s="15"/>
      <c r="D599" s="15"/>
      <c r="E599" s="15"/>
      <c r="F599" s="16" t="s">
        <v>1238</v>
      </c>
      <c r="G599" s="19">
        <v>505.69</v>
      </c>
      <c r="H599" s="15"/>
    </row>
    <row r="600" spans="1:8" ht="36.6" customHeight="1" x14ac:dyDescent="0.25">
      <c r="A600" s="15" t="s">
        <v>1306</v>
      </c>
      <c r="B600" s="15" t="s">
        <v>1307</v>
      </c>
      <c r="C600" s="15"/>
      <c r="D600" s="15"/>
      <c r="E600" s="15"/>
      <c r="F600" s="16" t="s">
        <v>1238</v>
      </c>
      <c r="G600" s="19">
        <v>517.30999999999995</v>
      </c>
      <c r="H600" s="15"/>
    </row>
    <row r="601" spans="1:8" ht="36.6" customHeight="1" x14ac:dyDescent="0.25">
      <c r="A601" s="15" t="s">
        <v>1308</v>
      </c>
      <c r="B601" s="15" t="s">
        <v>1309</v>
      </c>
      <c r="C601" s="15"/>
      <c r="D601" s="15"/>
      <c r="E601" s="15"/>
      <c r="F601" s="16" t="s">
        <v>1238</v>
      </c>
      <c r="G601" s="19">
        <v>515.89</v>
      </c>
      <c r="H601" s="15"/>
    </row>
    <row r="602" spans="1:8" ht="12.2" customHeight="1" x14ac:dyDescent="0.25">
      <c r="A602" s="12">
        <v>8781</v>
      </c>
      <c r="B602" s="13" t="s">
        <v>1310</v>
      </c>
      <c r="C602" s="13"/>
      <c r="D602" s="13"/>
      <c r="E602" s="13"/>
      <c r="F602" s="14"/>
      <c r="G602" s="13"/>
      <c r="H602" s="13"/>
    </row>
    <row r="603" spans="1:8" ht="36.6" customHeight="1" x14ac:dyDescent="0.25">
      <c r="A603" s="15" t="s">
        <v>1311</v>
      </c>
      <c r="B603" s="15" t="s">
        <v>1312</v>
      </c>
      <c r="C603" s="15"/>
      <c r="D603" s="15"/>
      <c r="E603" s="15"/>
      <c r="F603" s="16" t="s">
        <v>244</v>
      </c>
      <c r="G603" s="18">
        <v>68.430000000000007</v>
      </c>
      <c r="H603" s="15"/>
    </row>
    <row r="604" spans="1:8" ht="36.6" customHeight="1" x14ac:dyDescent="0.25">
      <c r="A604" s="15" t="s">
        <v>1313</v>
      </c>
      <c r="B604" s="15" t="s">
        <v>1314</v>
      </c>
      <c r="C604" s="15"/>
      <c r="D604" s="15"/>
      <c r="E604" s="15"/>
      <c r="F604" s="16" t="s">
        <v>244</v>
      </c>
      <c r="G604" s="18">
        <v>71.05</v>
      </c>
      <c r="H604" s="15"/>
    </row>
    <row r="605" spans="1:8" ht="12.2" customHeight="1" x14ac:dyDescent="0.25">
      <c r="A605" s="12">
        <v>8782</v>
      </c>
      <c r="B605" s="13" t="s">
        <v>1315</v>
      </c>
      <c r="C605" s="13"/>
      <c r="D605" s="13"/>
      <c r="E605" s="13"/>
      <c r="F605" s="14"/>
      <c r="G605" s="13"/>
      <c r="H605" s="13"/>
    </row>
    <row r="606" spans="1:8" ht="36.6" customHeight="1" x14ac:dyDescent="0.25">
      <c r="A606" s="15" t="s">
        <v>1316</v>
      </c>
      <c r="B606" s="15" t="s">
        <v>1317</v>
      </c>
      <c r="C606" s="15"/>
      <c r="D606" s="15"/>
      <c r="E606" s="15"/>
      <c r="F606" s="16" t="s">
        <v>227</v>
      </c>
      <c r="G606" s="18">
        <v>94.12</v>
      </c>
      <c r="H606" s="15"/>
    </row>
    <row r="607" spans="1:8" ht="12.2" customHeight="1" x14ac:dyDescent="0.25">
      <c r="A607" s="12">
        <v>8783</v>
      </c>
      <c r="B607" s="13" t="s">
        <v>1318</v>
      </c>
      <c r="C607" s="13"/>
      <c r="D607" s="13"/>
      <c r="E607" s="13"/>
      <c r="F607" s="14"/>
      <c r="G607" s="13"/>
      <c r="H607" s="13"/>
    </row>
    <row r="608" spans="1:8" ht="36.6" customHeight="1" x14ac:dyDescent="0.25">
      <c r="A608" s="15" t="s">
        <v>1319</v>
      </c>
      <c r="B608" s="15" t="s">
        <v>1320</v>
      </c>
      <c r="C608" s="15"/>
      <c r="D608" s="15"/>
      <c r="E608" s="15"/>
      <c r="F608" s="16" t="s">
        <v>227</v>
      </c>
      <c r="G608" s="18">
        <v>17.78</v>
      </c>
      <c r="H608" s="15"/>
    </row>
    <row r="609" spans="1:8" ht="36.6" customHeight="1" x14ac:dyDescent="0.25">
      <c r="A609" s="15" t="s">
        <v>1321</v>
      </c>
      <c r="B609" s="15" t="s">
        <v>1322</v>
      </c>
      <c r="C609" s="15"/>
      <c r="D609" s="15"/>
      <c r="E609" s="15"/>
      <c r="F609" s="16" t="s">
        <v>227</v>
      </c>
      <c r="G609" s="18">
        <v>21.88</v>
      </c>
      <c r="H609" s="15"/>
    </row>
    <row r="610" spans="1:8" ht="36.6" customHeight="1" x14ac:dyDescent="0.25">
      <c r="A610" s="15" t="s">
        <v>1323</v>
      </c>
      <c r="B610" s="15" t="s">
        <v>1324</v>
      </c>
      <c r="C610" s="15"/>
      <c r="D610" s="15"/>
      <c r="E610" s="15"/>
      <c r="F610" s="16" t="s">
        <v>227</v>
      </c>
      <c r="G610" s="18">
        <v>20.9</v>
      </c>
      <c r="H610" s="15"/>
    </row>
    <row r="611" spans="1:8" ht="36.6" customHeight="1" x14ac:dyDescent="0.25">
      <c r="A611" s="15" t="s">
        <v>1325</v>
      </c>
      <c r="B611" s="15" t="s">
        <v>1326</v>
      </c>
      <c r="C611" s="15"/>
      <c r="D611" s="15"/>
      <c r="E611" s="15"/>
      <c r="F611" s="16" t="s">
        <v>227</v>
      </c>
      <c r="G611" s="18">
        <v>16.41</v>
      </c>
      <c r="H611" s="15"/>
    </row>
    <row r="612" spans="1:8" ht="60.95" customHeight="1" x14ac:dyDescent="0.25">
      <c r="A612" s="15" t="s">
        <v>1327</v>
      </c>
      <c r="B612" s="15" t="s">
        <v>1328</v>
      </c>
      <c r="C612" s="15"/>
      <c r="D612" s="15"/>
      <c r="E612" s="15"/>
      <c r="F612" s="16" t="s">
        <v>227</v>
      </c>
      <c r="G612" s="18">
        <v>98.99</v>
      </c>
      <c r="H612" s="15"/>
    </row>
    <row r="613" spans="1:8" ht="60.95" customHeight="1" x14ac:dyDescent="0.25">
      <c r="A613" s="15" t="s">
        <v>1329</v>
      </c>
      <c r="B613" s="15" t="s">
        <v>1330</v>
      </c>
      <c r="C613" s="15"/>
      <c r="D613" s="15"/>
      <c r="E613" s="15"/>
      <c r="F613" s="16" t="s">
        <v>227</v>
      </c>
      <c r="G613" s="18">
        <v>89.87</v>
      </c>
      <c r="H613" s="15"/>
    </row>
    <row r="614" spans="1:8" ht="48.75" customHeight="1" x14ac:dyDescent="0.25">
      <c r="A614" s="15" t="s">
        <v>1331</v>
      </c>
      <c r="B614" s="15" t="s">
        <v>1332</v>
      </c>
      <c r="C614" s="15"/>
      <c r="D614" s="15"/>
      <c r="E614" s="15"/>
      <c r="F614" s="16" t="s">
        <v>227</v>
      </c>
      <c r="G614" s="19">
        <v>126.86</v>
      </c>
      <c r="H614" s="15"/>
    </row>
    <row r="615" spans="1:8" ht="60.95" customHeight="1" x14ac:dyDescent="0.25">
      <c r="A615" s="15" t="s">
        <v>1333</v>
      </c>
      <c r="B615" s="15" t="s">
        <v>1334</v>
      </c>
      <c r="C615" s="15"/>
      <c r="D615" s="15"/>
      <c r="E615" s="15"/>
      <c r="F615" s="16" t="s">
        <v>227</v>
      </c>
      <c r="G615" s="19">
        <v>107.21</v>
      </c>
      <c r="H615" s="15"/>
    </row>
    <row r="616" spans="1:8" ht="36.6" customHeight="1" x14ac:dyDescent="0.25">
      <c r="A616" s="15" t="s">
        <v>1335</v>
      </c>
      <c r="B616" s="15" t="s">
        <v>1336</v>
      </c>
      <c r="C616" s="15"/>
      <c r="D616" s="15"/>
      <c r="E616" s="15"/>
      <c r="F616" s="16" t="s">
        <v>227</v>
      </c>
      <c r="G616" s="18">
        <v>86.46</v>
      </c>
      <c r="H616" s="15"/>
    </row>
    <row r="617" spans="1:8" ht="85.35" customHeight="1" x14ac:dyDescent="0.25">
      <c r="A617" s="15" t="s">
        <v>1337</v>
      </c>
      <c r="B617" s="15" t="s">
        <v>1338</v>
      </c>
      <c r="C617" s="15"/>
      <c r="D617" s="15"/>
      <c r="E617" s="15"/>
      <c r="F617" s="16" t="s">
        <v>227</v>
      </c>
      <c r="G617" s="19">
        <v>143.21</v>
      </c>
      <c r="H617" s="15"/>
    </row>
    <row r="618" spans="1:8" ht="73.150000000000006" customHeight="1" x14ac:dyDescent="0.25">
      <c r="A618" s="15" t="s">
        <v>1339</v>
      </c>
      <c r="B618" s="15" t="s">
        <v>1340</v>
      </c>
      <c r="C618" s="15"/>
      <c r="D618" s="15"/>
      <c r="E618" s="15"/>
      <c r="F618" s="16" t="s">
        <v>227</v>
      </c>
      <c r="G618" s="19">
        <v>252.83</v>
      </c>
      <c r="H618" s="15"/>
    </row>
    <row r="619" spans="1:8" ht="12.2" customHeight="1" x14ac:dyDescent="0.25">
      <c r="A619" s="15" t="s">
        <v>1341</v>
      </c>
      <c r="B619" s="15" t="s">
        <v>1342</v>
      </c>
      <c r="C619" s="15"/>
      <c r="D619" s="15"/>
      <c r="E619" s="15"/>
      <c r="F619" s="16" t="s">
        <v>1238</v>
      </c>
      <c r="G619" s="19">
        <v>159.94</v>
      </c>
      <c r="H619" s="15"/>
    </row>
    <row r="620" spans="1:8" ht="24.4" customHeight="1" x14ac:dyDescent="0.25">
      <c r="A620" s="15" t="s">
        <v>1343</v>
      </c>
      <c r="B620" s="15" t="s">
        <v>1344</v>
      </c>
      <c r="C620" s="15"/>
      <c r="D620" s="15"/>
      <c r="E620" s="15"/>
      <c r="F620" s="16" t="s">
        <v>227</v>
      </c>
      <c r="G620" s="18">
        <v>18.690000000000001</v>
      </c>
      <c r="H620" s="15"/>
    </row>
    <row r="621" spans="1:8" ht="24.4" customHeight="1" x14ac:dyDescent="0.25">
      <c r="A621" s="15" t="s">
        <v>1345</v>
      </c>
      <c r="B621" s="15" t="s">
        <v>1346</v>
      </c>
      <c r="C621" s="15"/>
      <c r="D621" s="15"/>
      <c r="E621" s="15"/>
      <c r="F621" s="16" t="s">
        <v>227</v>
      </c>
      <c r="G621" s="18">
        <v>64.53</v>
      </c>
      <c r="H621" s="15"/>
    </row>
    <row r="622" spans="1:8" ht="12.2" customHeight="1" x14ac:dyDescent="0.25">
      <c r="A622" s="12">
        <v>8784</v>
      </c>
      <c r="B622" s="13" t="s">
        <v>1347</v>
      </c>
      <c r="C622" s="13"/>
      <c r="D622" s="13"/>
      <c r="E622" s="13"/>
      <c r="F622" s="14"/>
      <c r="G622" s="13"/>
      <c r="H622" s="13"/>
    </row>
    <row r="623" spans="1:8" ht="48.75" customHeight="1" x14ac:dyDescent="0.25">
      <c r="A623" s="15" t="s">
        <v>1348</v>
      </c>
      <c r="B623" s="15" t="s">
        <v>1349</v>
      </c>
      <c r="C623" s="15"/>
      <c r="D623" s="15"/>
      <c r="E623" s="15"/>
      <c r="F623" s="16" t="s">
        <v>1238</v>
      </c>
      <c r="G623" s="20">
        <v>2891.34</v>
      </c>
      <c r="H623" s="15"/>
    </row>
    <row r="624" spans="1:8" ht="48.75" customHeight="1" x14ac:dyDescent="0.25">
      <c r="A624" s="15" t="s">
        <v>1350</v>
      </c>
      <c r="B624" s="15" t="s">
        <v>1351</v>
      </c>
      <c r="C624" s="15"/>
      <c r="D624" s="15"/>
      <c r="E624" s="15"/>
      <c r="F624" s="16" t="s">
        <v>1238</v>
      </c>
      <c r="G624" s="20">
        <v>1578.78</v>
      </c>
      <c r="H624" s="15"/>
    </row>
    <row r="625" spans="1:8" ht="48.75" customHeight="1" x14ac:dyDescent="0.25">
      <c r="A625" s="15" t="s">
        <v>1352</v>
      </c>
      <c r="B625" s="15" t="s">
        <v>1353</v>
      </c>
      <c r="C625" s="15"/>
      <c r="D625" s="15"/>
      <c r="E625" s="15"/>
      <c r="F625" s="16" t="s">
        <v>1238</v>
      </c>
      <c r="G625" s="20">
        <v>1670.22</v>
      </c>
      <c r="H625" s="15"/>
    </row>
    <row r="626" spans="1:8" ht="12.2" customHeight="1" x14ac:dyDescent="0.25">
      <c r="A626" s="12">
        <v>8785</v>
      </c>
      <c r="B626" s="13" t="s">
        <v>1354</v>
      </c>
      <c r="C626" s="13"/>
      <c r="D626" s="13"/>
      <c r="E626" s="13"/>
      <c r="F626" s="14"/>
      <c r="G626" s="13"/>
      <c r="H626" s="13"/>
    </row>
    <row r="627" spans="1:8" ht="12.2" customHeight="1" x14ac:dyDescent="0.25">
      <c r="A627" s="15" t="s">
        <v>1355</v>
      </c>
      <c r="B627" s="15" t="s">
        <v>1356</v>
      </c>
      <c r="C627" s="15"/>
      <c r="D627" s="15"/>
      <c r="E627" s="15"/>
      <c r="F627" s="16" t="s">
        <v>244</v>
      </c>
      <c r="G627" s="18">
        <v>21.15</v>
      </c>
      <c r="H627" s="15"/>
    </row>
    <row r="628" spans="1:8" ht="12.2" customHeight="1" x14ac:dyDescent="0.25">
      <c r="A628" s="12">
        <v>8865</v>
      </c>
      <c r="B628" s="13" t="s">
        <v>1357</v>
      </c>
      <c r="C628" s="13"/>
      <c r="D628" s="13"/>
      <c r="E628" s="13"/>
      <c r="F628" s="14"/>
      <c r="G628" s="13"/>
      <c r="H628" s="13"/>
    </row>
    <row r="629" spans="1:8" ht="60.95" customHeight="1" x14ac:dyDescent="0.25">
      <c r="A629" s="15" t="s">
        <v>1358</v>
      </c>
      <c r="B629" s="15" t="s">
        <v>1359</v>
      </c>
      <c r="C629" s="15"/>
      <c r="D629" s="15"/>
      <c r="E629" s="15"/>
      <c r="F629" s="16" t="s">
        <v>213</v>
      </c>
      <c r="G629" s="19">
        <v>455.86</v>
      </c>
      <c r="H629" s="15"/>
    </row>
    <row r="630" spans="1:8" ht="12.2" customHeight="1" x14ac:dyDescent="0.25">
      <c r="A630" s="12">
        <v>8671</v>
      </c>
      <c r="B630" s="13" t="s">
        <v>1360</v>
      </c>
      <c r="C630" s="13"/>
      <c r="D630" s="13"/>
      <c r="E630" s="13"/>
      <c r="F630" s="14"/>
      <c r="G630" s="13"/>
      <c r="H630" s="13"/>
    </row>
    <row r="631" spans="1:8" ht="12.2" customHeight="1" x14ac:dyDescent="0.25">
      <c r="A631" s="12">
        <v>8786</v>
      </c>
      <c r="B631" s="13" t="s">
        <v>1361</v>
      </c>
      <c r="C631" s="13"/>
      <c r="D631" s="13"/>
      <c r="E631" s="13"/>
      <c r="F631" s="14"/>
      <c r="G631" s="13"/>
      <c r="H631" s="13"/>
    </row>
    <row r="632" spans="1:8" ht="12.2" customHeight="1" x14ac:dyDescent="0.25">
      <c r="A632" s="15" t="s">
        <v>1362</v>
      </c>
      <c r="B632" s="15" t="s">
        <v>1363</v>
      </c>
      <c r="C632" s="15"/>
      <c r="D632" s="15"/>
      <c r="E632" s="15"/>
      <c r="F632" s="16" t="s">
        <v>244</v>
      </c>
      <c r="G632" s="18">
        <v>13.69</v>
      </c>
      <c r="H632" s="15"/>
    </row>
    <row r="633" spans="1:8" ht="12.2" customHeight="1" x14ac:dyDescent="0.25">
      <c r="A633" s="15" t="s">
        <v>1364</v>
      </c>
      <c r="B633" s="15" t="s">
        <v>1365</v>
      </c>
      <c r="C633" s="15"/>
      <c r="D633" s="15"/>
      <c r="E633" s="15"/>
      <c r="F633" s="16" t="s">
        <v>213</v>
      </c>
      <c r="G633" s="18">
        <v>79.400000000000006</v>
      </c>
      <c r="H633" s="15"/>
    </row>
    <row r="634" spans="1:8" ht="24.4" customHeight="1" x14ac:dyDescent="0.25">
      <c r="A634" s="15" t="s">
        <v>1366</v>
      </c>
      <c r="B634" s="15" t="s">
        <v>1367</v>
      </c>
      <c r="C634" s="15"/>
      <c r="D634" s="15"/>
      <c r="E634" s="15"/>
      <c r="F634" s="16" t="s">
        <v>213</v>
      </c>
      <c r="G634" s="18">
        <v>25.74</v>
      </c>
      <c r="H634" s="15"/>
    </row>
    <row r="635" spans="1:8" ht="24.4" customHeight="1" x14ac:dyDescent="0.25">
      <c r="A635" s="15" t="s">
        <v>1368</v>
      </c>
      <c r="B635" s="15" t="s">
        <v>1369</v>
      </c>
      <c r="C635" s="15"/>
      <c r="D635" s="15"/>
      <c r="E635" s="15"/>
      <c r="F635" s="16" t="s">
        <v>213</v>
      </c>
      <c r="G635" s="18">
        <v>24.4</v>
      </c>
      <c r="H635" s="15"/>
    </row>
    <row r="636" spans="1:8" ht="24.4" customHeight="1" x14ac:dyDescent="0.25">
      <c r="A636" s="15" t="s">
        <v>1370</v>
      </c>
      <c r="B636" s="15" t="s">
        <v>1371</v>
      </c>
      <c r="C636" s="15"/>
      <c r="D636" s="15"/>
      <c r="E636" s="15"/>
      <c r="F636" s="16" t="s">
        <v>213</v>
      </c>
      <c r="G636" s="19">
        <v>139.94</v>
      </c>
      <c r="H636" s="15"/>
    </row>
    <row r="637" spans="1:8" ht="12.2" customHeight="1" x14ac:dyDescent="0.25">
      <c r="A637" s="15" t="s">
        <v>1372</v>
      </c>
      <c r="B637" s="15" t="s">
        <v>1373</v>
      </c>
      <c r="C637" s="15"/>
      <c r="D637" s="15"/>
      <c r="E637" s="15"/>
      <c r="F637" s="16" t="s">
        <v>244</v>
      </c>
      <c r="G637" s="18">
        <v>37.07</v>
      </c>
      <c r="H637" s="15"/>
    </row>
    <row r="638" spans="1:8" ht="12.2" customHeight="1" x14ac:dyDescent="0.25">
      <c r="A638" s="15" t="s">
        <v>1374</v>
      </c>
      <c r="B638" s="15" t="s">
        <v>1375</v>
      </c>
      <c r="C638" s="15"/>
      <c r="D638" s="15"/>
      <c r="E638" s="15"/>
      <c r="F638" s="16" t="s">
        <v>244</v>
      </c>
      <c r="G638" s="18">
        <v>44.36</v>
      </c>
      <c r="H638" s="15"/>
    </row>
    <row r="639" spans="1:8" ht="12.2" customHeight="1" x14ac:dyDescent="0.25">
      <c r="A639" s="15" t="s">
        <v>1376</v>
      </c>
      <c r="B639" s="15" t="s">
        <v>1377</v>
      </c>
      <c r="C639" s="15"/>
      <c r="D639" s="15"/>
      <c r="E639" s="15"/>
      <c r="F639" s="16" t="s">
        <v>244</v>
      </c>
      <c r="G639" s="18">
        <v>25.89</v>
      </c>
      <c r="H639" s="15"/>
    </row>
    <row r="640" spans="1:8" ht="12.2" customHeight="1" x14ac:dyDescent="0.25">
      <c r="A640" s="15" t="s">
        <v>1378</v>
      </c>
      <c r="B640" s="15" t="s">
        <v>1379</v>
      </c>
      <c r="C640" s="15"/>
      <c r="D640" s="15"/>
      <c r="E640" s="15"/>
      <c r="F640" s="16" t="s">
        <v>244</v>
      </c>
      <c r="G640" s="17">
        <v>9.9600000000000009</v>
      </c>
      <c r="H640" s="15"/>
    </row>
    <row r="641" spans="1:8" ht="12.2" customHeight="1" x14ac:dyDescent="0.25">
      <c r="A641" s="12">
        <v>8787</v>
      </c>
      <c r="B641" s="13" t="s">
        <v>1380</v>
      </c>
      <c r="C641" s="13"/>
      <c r="D641" s="13"/>
      <c r="E641" s="13"/>
      <c r="F641" s="14"/>
      <c r="G641" s="13"/>
      <c r="H641" s="13"/>
    </row>
    <row r="642" spans="1:8" ht="60.95" customHeight="1" x14ac:dyDescent="0.25">
      <c r="A642" s="15" t="s">
        <v>1381</v>
      </c>
      <c r="B642" s="15" t="s">
        <v>50</v>
      </c>
      <c r="C642" s="15"/>
      <c r="D642" s="15"/>
      <c r="E642" s="15"/>
      <c r="F642" s="16" t="s">
        <v>38</v>
      </c>
      <c r="G642" s="18">
        <v>22.37</v>
      </c>
      <c r="H642" s="15"/>
    </row>
    <row r="643" spans="1:8" ht="60.95" customHeight="1" x14ac:dyDescent="0.25">
      <c r="A643" s="15" t="s">
        <v>1382</v>
      </c>
      <c r="B643" s="15" t="s">
        <v>1383</v>
      </c>
      <c r="C643" s="15"/>
      <c r="D643" s="15"/>
      <c r="E643" s="15"/>
      <c r="F643" s="16" t="s">
        <v>213</v>
      </c>
      <c r="G643" s="19">
        <v>349.64</v>
      </c>
      <c r="H643" s="15"/>
    </row>
    <row r="644" spans="1:8" ht="73.150000000000006" customHeight="1" x14ac:dyDescent="0.25">
      <c r="A644" s="15" t="s">
        <v>1384</v>
      </c>
      <c r="B644" s="15" t="s">
        <v>1385</v>
      </c>
      <c r="C644" s="15"/>
      <c r="D644" s="15"/>
      <c r="E644" s="15"/>
      <c r="F644" s="16" t="s">
        <v>213</v>
      </c>
      <c r="G644" s="19">
        <v>365.79</v>
      </c>
      <c r="H644" s="15"/>
    </row>
    <row r="645" spans="1:8" ht="73.150000000000006" customHeight="1" x14ac:dyDescent="0.25">
      <c r="A645" s="15" t="s">
        <v>1386</v>
      </c>
      <c r="B645" s="15" t="s">
        <v>1387</v>
      </c>
      <c r="C645" s="15"/>
      <c r="D645" s="15"/>
      <c r="E645" s="15"/>
      <c r="F645" s="16" t="s">
        <v>213</v>
      </c>
      <c r="G645" s="19">
        <v>352.01</v>
      </c>
      <c r="H645" s="15"/>
    </row>
    <row r="646" spans="1:8" ht="73.150000000000006" customHeight="1" x14ac:dyDescent="0.25">
      <c r="A646" s="15" t="s">
        <v>1388</v>
      </c>
      <c r="B646" s="15" t="s">
        <v>1389</v>
      </c>
      <c r="C646" s="15"/>
      <c r="D646" s="15"/>
      <c r="E646" s="15"/>
      <c r="F646" s="16" t="s">
        <v>213</v>
      </c>
      <c r="G646" s="19">
        <v>811.32</v>
      </c>
      <c r="H646" s="15"/>
    </row>
    <row r="647" spans="1:8" ht="85.35" customHeight="1" x14ac:dyDescent="0.25">
      <c r="A647" s="15" t="s">
        <v>1390</v>
      </c>
      <c r="B647" s="15" t="s">
        <v>1391</v>
      </c>
      <c r="C647" s="15"/>
      <c r="D647" s="15"/>
      <c r="E647" s="15"/>
      <c r="F647" s="16" t="s">
        <v>213</v>
      </c>
      <c r="G647" s="19">
        <v>376.18</v>
      </c>
      <c r="H647" s="15"/>
    </row>
    <row r="648" spans="1:8" ht="85.35" customHeight="1" x14ac:dyDescent="0.25">
      <c r="A648" s="15" t="s">
        <v>1392</v>
      </c>
      <c r="B648" s="15" t="s">
        <v>1393</v>
      </c>
      <c r="C648" s="15"/>
      <c r="D648" s="15"/>
      <c r="E648" s="15"/>
      <c r="F648" s="16" t="s">
        <v>213</v>
      </c>
      <c r="G648" s="19">
        <v>277.01</v>
      </c>
      <c r="H648" s="15"/>
    </row>
    <row r="649" spans="1:8" ht="60.95" customHeight="1" x14ac:dyDescent="0.25">
      <c r="A649" s="15" t="s">
        <v>1394</v>
      </c>
      <c r="B649" s="15" t="s">
        <v>1395</v>
      </c>
      <c r="C649" s="15"/>
      <c r="D649" s="15"/>
      <c r="E649" s="15"/>
      <c r="F649" s="16" t="s">
        <v>213</v>
      </c>
      <c r="G649" s="19">
        <v>255.53</v>
      </c>
      <c r="H649" s="15"/>
    </row>
    <row r="650" spans="1:8" ht="12.2" customHeight="1" x14ac:dyDescent="0.25">
      <c r="A650" s="12">
        <v>8788</v>
      </c>
      <c r="B650" s="13" t="s">
        <v>1396</v>
      </c>
      <c r="C650" s="13"/>
      <c r="D650" s="13"/>
      <c r="E650" s="13"/>
      <c r="F650" s="14"/>
      <c r="G650" s="13"/>
      <c r="H650" s="13"/>
    </row>
    <row r="651" spans="1:8" ht="48.75" customHeight="1" x14ac:dyDescent="0.25">
      <c r="A651" s="15" t="s">
        <v>1397</v>
      </c>
      <c r="B651" s="15" t="s">
        <v>1398</v>
      </c>
      <c r="C651" s="15"/>
      <c r="D651" s="15"/>
      <c r="E651" s="15"/>
      <c r="F651" s="16" t="s">
        <v>213</v>
      </c>
      <c r="G651" s="19">
        <v>103.17</v>
      </c>
      <c r="H651" s="15"/>
    </row>
    <row r="652" spans="1:8" ht="12.2" customHeight="1" x14ac:dyDescent="0.25">
      <c r="A652" s="15" t="s">
        <v>1399</v>
      </c>
      <c r="B652" s="15" t="s">
        <v>1400</v>
      </c>
      <c r="C652" s="15"/>
      <c r="D652" s="15"/>
      <c r="E652" s="15"/>
      <c r="F652" s="16" t="s">
        <v>213</v>
      </c>
      <c r="G652" s="18">
        <v>38.200000000000003</v>
      </c>
      <c r="H652" s="15"/>
    </row>
    <row r="653" spans="1:8" ht="12.2" customHeight="1" x14ac:dyDescent="0.25">
      <c r="A653" s="15" t="s">
        <v>1401</v>
      </c>
      <c r="B653" s="15" t="s">
        <v>1402</v>
      </c>
      <c r="C653" s="15"/>
      <c r="D653" s="15"/>
      <c r="E653" s="15"/>
      <c r="F653" s="16" t="s">
        <v>213</v>
      </c>
      <c r="G653" s="18">
        <v>38.08</v>
      </c>
      <c r="H653" s="15"/>
    </row>
    <row r="654" spans="1:8" ht="24.4" customHeight="1" x14ac:dyDescent="0.25">
      <c r="A654" s="15" t="s">
        <v>1403</v>
      </c>
      <c r="B654" s="15" t="s">
        <v>1404</v>
      </c>
      <c r="C654" s="15"/>
      <c r="D654" s="15"/>
      <c r="E654" s="15"/>
      <c r="F654" s="16" t="s">
        <v>213</v>
      </c>
      <c r="G654" s="19">
        <v>158.44999999999999</v>
      </c>
      <c r="H654" s="15"/>
    </row>
    <row r="655" spans="1:8" ht="24.4" customHeight="1" x14ac:dyDescent="0.25">
      <c r="A655" s="15" t="s">
        <v>1405</v>
      </c>
      <c r="B655" s="15" t="s">
        <v>1406</v>
      </c>
      <c r="C655" s="15"/>
      <c r="D655" s="15"/>
      <c r="E655" s="15"/>
      <c r="F655" s="16" t="s">
        <v>213</v>
      </c>
      <c r="G655" s="19">
        <v>216.83</v>
      </c>
      <c r="H655" s="15"/>
    </row>
    <row r="656" spans="1:8" ht="24.4" customHeight="1" x14ac:dyDescent="0.25">
      <c r="A656" s="15" t="s">
        <v>1407</v>
      </c>
      <c r="B656" s="15" t="s">
        <v>1408</v>
      </c>
      <c r="C656" s="15"/>
      <c r="D656" s="15"/>
      <c r="E656" s="15"/>
      <c r="F656" s="16" t="s">
        <v>244</v>
      </c>
      <c r="G656" s="18">
        <v>47.11</v>
      </c>
      <c r="H656" s="15"/>
    </row>
    <row r="657" spans="1:8" ht="12.2" customHeight="1" x14ac:dyDescent="0.25">
      <c r="A657" s="12">
        <v>8789</v>
      </c>
      <c r="B657" s="13" t="s">
        <v>1409</v>
      </c>
      <c r="C657" s="13"/>
      <c r="D657" s="13"/>
      <c r="E657" s="13"/>
      <c r="F657" s="14"/>
      <c r="G657" s="13"/>
      <c r="H657" s="13"/>
    </row>
    <row r="658" spans="1:8" ht="36.6" customHeight="1" x14ac:dyDescent="0.25">
      <c r="A658" s="15" t="s">
        <v>1410</v>
      </c>
      <c r="B658" s="15" t="s">
        <v>1411</v>
      </c>
      <c r="C658" s="15"/>
      <c r="D658" s="15"/>
      <c r="E658" s="15"/>
      <c r="F658" s="16" t="s">
        <v>213</v>
      </c>
      <c r="G658" s="18">
        <v>94.88</v>
      </c>
      <c r="H658" s="15"/>
    </row>
    <row r="659" spans="1:8" ht="24.4" customHeight="1" x14ac:dyDescent="0.25">
      <c r="A659" s="15" t="s">
        <v>1412</v>
      </c>
      <c r="B659" s="15" t="s">
        <v>1413</v>
      </c>
      <c r="C659" s="15"/>
      <c r="D659" s="15"/>
      <c r="E659" s="15"/>
      <c r="F659" s="16" t="s">
        <v>213</v>
      </c>
      <c r="G659" s="19">
        <v>198.75</v>
      </c>
      <c r="H659" s="15"/>
    </row>
    <row r="660" spans="1:8" ht="60.95" customHeight="1" x14ac:dyDescent="0.25">
      <c r="A660" s="15" t="s">
        <v>1414</v>
      </c>
      <c r="B660" s="15" t="s">
        <v>54</v>
      </c>
      <c r="C660" s="15"/>
      <c r="D660" s="15"/>
      <c r="E660" s="15"/>
      <c r="F660" s="16" t="s">
        <v>213</v>
      </c>
      <c r="G660" s="19">
        <v>235.94</v>
      </c>
      <c r="H660" s="15"/>
    </row>
    <row r="661" spans="1:8" ht="36.6" customHeight="1" x14ac:dyDescent="0.25">
      <c r="A661" s="15" t="s">
        <v>1415</v>
      </c>
      <c r="B661" s="15" t="s">
        <v>1416</v>
      </c>
      <c r="C661" s="15"/>
      <c r="D661" s="15"/>
      <c r="E661" s="15"/>
      <c r="F661" s="16" t="s">
        <v>213</v>
      </c>
      <c r="G661" s="18">
        <v>99.23</v>
      </c>
      <c r="H661" s="15"/>
    </row>
    <row r="662" spans="1:8" ht="36.6" customHeight="1" x14ac:dyDescent="0.25">
      <c r="A662" s="15" t="s">
        <v>1417</v>
      </c>
      <c r="B662" s="15" t="s">
        <v>1418</v>
      </c>
      <c r="C662" s="15"/>
      <c r="D662" s="15"/>
      <c r="E662" s="15"/>
      <c r="F662" s="16" t="s">
        <v>213</v>
      </c>
      <c r="G662" s="18">
        <v>75.099999999999994</v>
      </c>
      <c r="H662" s="15"/>
    </row>
    <row r="663" spans="1:8" ht="36.6" customHeight="1" x14ac:dyDescent="0.25">
      <c r="A663" s="15" t="s">
        <v>1419</v>
      </c>
      <c r="B663" s="15" t="s">
        <v>1420</v>
      </c>
      <c r="C663" s="15"/>
      <c r="D663" s="15"/>
      <c r="E663" s="15"/>
      <c r="F663" s="16" t="s">
        <v>213</v>
      </c>
      <c r="G663" s="18">
        <v>78.16</v>
      </c>
      <c r="H663" s="15"/>
    </row>
    <row r="664" spans="1:8" ht="24.4" customHeight="1" x14ac:dyDescent="0.25">
      <c r="A664" s="15" t="s">
        <v>1421</v>
      </c>
      <c r="B664" s="15" t="s">
        <v>1422</v>
      </c>
      <c r="C664" s="15"/>
      <c r="D664" s="15"/>
      <c r="E664" s="15"/>
      <c r="F664" s="16" t="s">
        <v>244</v>
      </c>
      <c r="G664" s="18">
        <v>56.39</v>
      </c>
      <c r="H664" s="15"/>
    </row>
    <row r="665" spans="1:8" ht="12.2" customHeight="1" x14ac:dyDescent="0.25">
      <c r="A665" s="12">
        <v>8790</v>
      </c>
      <c r="B665" s="13" t="s">
        <v>1423</v>
      </c>
      <c r="C665" s="13"/>
      <c r="D665" s="13"/>
      <c r="E665" s="13"/>
      <c r="F665" s="14"/>
      <c r="G665" s="13"/>
      <c r="H665" s="13"/>
    </row>
    <row r="666" spans="1:8" ht="12.2" customHeight="1" x14ac:dyDescent="0.25">
      <c r="A666" s="15" t="s">
        <v>1424</v>
      </c>
      <c r="B666" s="15" t="s">
        <v>1425</v>
      </c>
      <c r="C666" s="15"/>
      <c r="D666" s="15"/>
      <c r="E666" s="15"/>
      <c r="F666" s="16" t="s">
        <v>213</v>
      </c>
      <c r="G666" s="19">
        <v>108.52</v>
      </c>
      <c r="H666" s="15"/>
    </row>
    <row r="667" spans="1:8" ht="12.2" customHeight="1" x14ac:dyDescent="0.25">
      <c r="A667" s="15" t="s">
        <v>1426</v>
      </c>
      <c r="B667" s="15" t="s">
        <v>1427</v>
      </c>
      <c r="C667" s="15"/>
      <c r="D667" s="15"/>
      <c r="E667" s="15"/>
      <c r="F667" s="16" t="s">
        <v>213</v>
      </c>
      <c r="G667" s="18">
        <v>91.08</v>
      </c>
      <c r="H667" s="15"/>
    </row>
    <row r="668" spans="1:8" ht="12.2" customHeight="1" x14ac:dyDescent="0.25">
      <c r="A668" s="15" t="s">
        <v>1428</v>
      </c>
      <c r="B668" s="15" t="s">
        <v>1429</v>
      </c>
      <c r="C668" s="15"/>
      <c r="D668" s="15"/>
      <c r="E668" s="15"/>
      <c r="F668" s="16" t="s">
        <v>213</v>
      </c>
      <c r="G668" s="18">
        <v>78.959999999999994</v>
      </c>
      <c r="H668" s="15"/>
    </row>
    <row r="669" spans="1:8" ht="36.6" customHeight="1" x14ac:dyDescent="0.25">
      <c r="A669" s="15" t="s">
        <v>1430</v>
      </c>
      <c r="B669" s="15" t="s">
        <v>1431</v>
      </c>
      <c r="C669" s="15"/>
      <c r="D669" s="15"/>
      <c r="E669" s="15"/>
      <c r="F669" s="16" t="s">
        <v>244</v>
      </c>
      <c r="G669" s="18">
        <v>14.04</v>
      </c>
      <c r="H669" s="15"/>
    </row>
    <row r="670" spans="1:8" ht="12.2" customHeight="1" x14ac:dyDescent="0.25">
      <c r="A670" s="15" t="s">
        <v>1432</v>
      </c>
      <c r="B670" s="15" t="s">
        <v>1433</v>
      </c>
      <c r="C670" s="15"/>
      <c r="D670" s="15"/>
      <c r="E670" s="15"/>
      <c r="F670" s="16" t="s">
        <v>213</v>
      </c>
      <c r="G670" s="18">
        <v>47.34</v>
      </c>
      <c r="H670" s="15"/>
    </row>
    <row r="671" spans="1:8" ht="12.2" customHeight="1" x14ac:dyDescent="0.25">
      <c r="A671" s="12">
        <v>8791</v>
      </c>
      <c r="B671" s="13" t="s">
        <v>1434</v>
      </c>
      <c r="C671" s="13"/>
      <c r="D671" s="13"/>
      <c r="E671" s="13"/>
      <c r="F671" s="14"/>
      <c r="G671" s="13"/>
      <c r="H671" s="13"/>
    </row>
    <row r="672" spans="1:8" ht="24.4" customHeight="1" x14ac:dyDescent="0.25">
      <c r="A672" s="15" t="s">
        <v>1435</v>
      </c>
      <c r="B672" s="15" t="s">
        <v>1436</v>
      </c>
      <c r="C672" s="15"/>
      <c r="D672" s="15"/>
      <c r="E672" s="15"/>
      <c r="F672" s="16" t="s">
        <v>244</v>
      </c>
      <c r="G672" s="18">
        <v>82.95</v>
      </c>
      <c r="H672" s="15"/>
    </row>
    <row r="673" spans="1:8" ht="24.4" customHeight="1" x14ac:dyDescent="0.25">
      <c r="A673" s="15" t="s">
        <v>1437</v>
      </c>
      <c r="B673" s="15" t="s">
        <v>1438</v>
      </c>
      <c r="C673" s="15"/>
      <c r="D673" s="15"/>
      <c r="E673" s="15"/>
      <c r="F673" s="16" t="s">
        <v>244</v>
      </c>
      <c r="G673" s="19">
        <v>122.84</v>
      </c>
      <c r="H673" s="15"/>
    </row>
    <row r="674" spans="1:8" ht="24.4" customHeight="1" x14ac:dyDescent="0.25">
      <c r="A674" s="15" t="s">
        <v>1439</v>
      </c>
      <c r="B674" s="15" t="s">
        <v>51</v>
      </c>
      <c r="C674" s="15"/>
      <c r="D674" s="15"/>
      <c r="E674" s="15"/>
      <c r="F674" s="16" t="s">
        <v>244</v>
      </c>
      <c r="G674" s="18">
        <v>54.81</v>
      </c>
      <c r="H674" s="15"/>
    </row>
    <row r="675" spans="1:8" ht="24.4" customHeight="1" x14ac:dyDescent="0.25">
      <c r="A675" s="15" t="s">
        <v>1440</v>
      </c>
      <c r="B675" s="15" t="s">
        <v>1441</v>
      </c>
      <c r="C675" s="15"/>
      <c r="D675" s="15"/>
      <c r="E675" s="15"/>
      <c r="F675" s="16" t="s">
        <v>244</v>
      </c>
      <c r="G675" s="18">
        <v>48.36</v>
      </c>
      <c r="H675" s="15"/>
    </row>
    <row r="676" spans="1:8" ht="24.4" customHeight="1" x14ac:dyDescent="0.25">
      <c r="A676" s="15" t="s">
        <v>1442</v>
      </c>
      <c r="B676" s="15" t="s">
        <v>1443</v>
      </c>
      <c r="C676" s="15"/>
      <c r="D676" s="15"/>
      <c r="E676" s="15"/>
      <c r="F676" s="16" t="s">
        <v>244</v>
      </c>
      <c r="G676" s="18">
        <v>42.26</v>
      </c>
      <c r="H676" s="15"/>
    </row>
    <row r="677" spans="1:8" ht="24.4" customHeight="1" x14ac:dyDescent="0.25">
      <c r="A677" s="15" t="s">
        <v>1444</v>
      </c>
      <c r="B677" s="15" t="s">
        <v>1445</v>
      </c>
      <c r="C677" s="15"/>
      <c r="D677" s="15"/>
      <c r="E677" s="15"/>
      <c r="F677" s="16" t="s">
        <v>244</v>
      </c>
      <c r="G677" s="18">
        <v>69.27</v>
      </c>
      <c r="H677" s="15"/>
    </row>
    <row r="678" spans="1:8" ht="36.6" customHeight="1" x14ac:dyDescent="0.25">
      <c r="A678" s="15" t="s">
        <v>1446</v>
      </c>
      <c r="B678" s="15" t="s">
        <v>1447</v>
      </c>
      <c r="C678" s="15"/>
      <c r="D678" s="15"/>
      <c r="E678" s="15"/>
      <c r="F678" s="16" t="s">
        <v>244</v>
      </c>
      <c r="G678" s="18">
        <v>30.61</v>
      </c>
      <c r="H678" s="15"/>
    </row>
    <row r="679" spans="1:8" ht="12.2" customHeight="1" x14ac:dyDescent="0.25">
      <c r="A679" s="12">
        <v>8792</v>
      </c>
      <c r="B679" s="13" t="s">
        <v>1448</v>
      </c>
      <c r="C679" s="13"/>
      <c r="D679" s="13"/>
      <c r="E679" s="13"/>
      <c r="F679" s="14"/>
      <c r="G679" s="13"/>
      <c r="H679" s="13"/>
    </row>
    <row r="680" spans="1:8" ht="36.6" customHeight="1" x14ac:dyDescent="0.25">
      <c r="A680" s="15" t="s">
        <v>1449</v>
      </c>
      <c r="B680" s="15" t="s">
        <v>1450</v>
      </c>
      <c r="C680" s="15"/>
      <c r="D680" s="15"/>
      <c r="E680" s="15"/>
      <c r="F680" s="16" t="s">
        <v>244</v>
      </c>
      <c r="G680" s="18">
        <v>45.18</v>
      </c>
      <c r="H680" s="15"/>
    </row>
    <row r="681" spans="1:8" ht="36.6" customHeight="1" x14ac:dyDescent="0.25">
      <c r="A681" s="15" t="s">
        <v>1451</v>
      </c>
      <c r="B681" s="15" t="s">
        <v>1452</v>
      </c>
      <c r="C681" s="15"/>
      <c r="D681" s="15"/>
      <c r="E681" s="15"/>
      <c r="F681" s="16" t="s">
        <v>244</v>
      </c>
      <c r="G681" s="18">
        <v>52.89</v>
      </c>
      <c r="H681" s="15"/>
    </row>
    <row r="682" spans="1:8" ht="36.6" customHeight="1" x14ac:dyDescent="0.25">
      <c r="A682" s="15" t="s">
        <v>1453</v>
      </c>
      <c r="B682" s="15" t="s">
        <v>1454</v>
      </c>
      <c r="C682" s="15"/>
      <c r="D682" s="15"/>
      <c r="E682" s="15"/>
      <c r="F682" s="16" t="s">
        <v>244</v>
      </c>
      <c r="G682" s="18">
        <v>68.42</v>
      </c>
      <c r="H682" s="15"/>
    </row>
    <row r="683" spans="1:8" ht="36.6" customHeight="1" x14ac:dyDescent="0.25">
      <c r="A683" s="15" t="s">
        <v>1455</v>
      </c>
      <c r="B683" s="15" t="s">
        <v>1456</v>
      </c>
      <c r="C683" s="15"/>
      <c r="D683" s="15"/>
      <c r="E683" s="15"/>
      <c r="F683" s="16" t="s">
        <v>244</v>
      </c>
      <c r="G683" s="19">
        <v>156.62</v>
      </c>
      <c r="H683" s="15"/>
    </row>
    <row r="684" spans="1:8" ht="36.6" customHeight="1" x14ac:dyDescent="0.25">
      <c r="A684" s="15" t="s">
        <v>1457</v>
      </c>
      <c r="B684" s="15" t="s">
        <v>1458</v>
      </c>
      <c r="C684" s="15"/>
      <c r="D684" s="15"/>
      <c r="E684" s="15"/>
      <c r="F684" s="16" t="s">
        <v>244</v>
      </c>
      <c r="G684" s="18">
        <v>53.89</v>
      </c>
      <c r="H684" s="15"/>
    </row>
    <row r="685" spans="1:8" ht="36.6" customHeight="1" x14ac:dyDescent="0.25">
      <c r="A685" s="15" t="s">
        <v>1459</v>
      </c>
      <c r="B685" s="15" t="s">
        <v>1460</v>
      </c>
      <c r="C685" s="15"/>
      <c r="D685" s="15"/>
      <c r="E685" s="15"/>
      <c r="F685" s="16" t="s">
        <v>244</v>
      </c>
      <c r="G685" s="18">
        <v>63.45</v>
      </c>
      <c r="H685" s="15"/>
    </row>
    <row r="686" spans="1:8" ht="36.6" customHeight="1" x14ac:dyDescent="0.25">
      <c r="A686" s="15" t="s">
        <v>1461</v>
      </c>
      <c r="B686" s="15" t="s">
        <v>1462</v>
      </c>
      <c r="C686" s="15"/>
      <c r="D686" s="15"/>
      <c r="E686" s="15"/>
      <c r="F686" s="16" t="s">
        <v>244</v>
      </c>
      <c r="G686" s="18">
        <v>77.540000000000006</v>
      </c>
      <c r="H686" s="15"/>
    </row>
    <row r="687" spans="1:8" ht="36.6" customHeight="1" x14ac:dyDescent="0.25">
      <c r="A687" s="15" t="s">
        <v>1463</v>
      </c>
      <c r="B687" s="15" t="s">
        <v>1464</v>
      </c>
      <c r="C687" s="15"/>
      <c r="D687" s="15"/>
      <c r="E687" s="15"/>
      <c r="F687" s="16" t="s">
        <v>244</v>
      </c>
      <c r="G687" s="18">
        <v>91.63</v>
      </c>
      <c r="H687" s="15"/>
    </row>
    <row r="688" spans="1:8" ht="36.6" customHeight="1" x14ac:dyDescent="0.25">
      <c r="A688" s="15" t="s">
        <v>1465</v>
      </c>
      <c r="B688" s="15" t="s">
        <v>1466</v>
      </c>
      <c r="C688" s="15"/>
      <c r="D688" s="15"/>
      <c r="E688" s="15"/>
      <c r="F688" s="16" t="s">
        <v>244</v>
      </c>
      <c r="G688" s="19">
        <v>100.55</v>
      </c>
      <c r="H688" s="15"/>
    </row>
    <row r="689" spans="1:8" ht="36.6" customHeight="1" x14ac:dyDescent="0.25">
      <c r="A689" s="15" t="s">
        <v>1467</v>
      </c>
      <c r="B689" s="15" t="s">
        <v>1468</v>
      </c>
      <c r="C689" s="15"/>
      <c r="D689" s="15"/>
      <c r="E689" s="15"/>
      <c r="F689" s="16" t="s">
        <v>244</v>
      </c>
      <c r="G689" s="19">
        <v>114.11</v>
      </c>
      <c r="H689" s="15"/>
    </row>
    <row r="690" spans="1:8" ht="36.6" customHeight="1" x14ac:dyDescent="0.25">
      <c r="A690" s="15" t="s">
        <v>1469</v>
      </c>
      <c r="B690" s="15" t="s">
        <v>1470</v>
      </c>
      <c r="C690" s="15"/>
      <c r="D690" s="15"/>
      <c r="E690" s="15"/>
      <c r="F690" s="16" t="s">
        <v>244</v>
      </c>
      <c r="G690" s="19">
        <v>183.03</v>
      </c>
      <c r="H690" s="15"/>
    </row>
    <row r="691" spans="1:8" ht="36.6" customHeight="1" x14ac:dyDescent="0.25">
      <c r="A691" s="15" t="s">
        <v>1471</v>
      </c>
      <c r="B691" s="15" t="s">
        <v>52</v>
      </c>
      <c r="C691" s="15"/>
      <c r="D691" s="15"/>
      <c r="E691" s="15"/>
      <c r="F691" s="16" t="s">
        <v>244</v>
      </c>
      <c r="G691" s="18">
        <v>62.6</v>
      </c>
      <c r="H691" s="15"/>
    </row>
    <row r="692" spans="1:8" ht="36.6" customHeight="1" x14ac:dyDescent="0.25">
      <c r="A692" s="15" t="s">
        <v>1472</v>
      </c>
      <c r="B692" s="15" t="s">
        <v>1473</v>
      </c>
      <c r="C692" s="15"/>
      <c r="D692" s="15"/>
      <c r="E692" s="15"/>
      <c r="F692" s="16" t="s">
        <v>244</v>
      </c>
      <c r="G692" s="18">
        <v>74.010000000000005</v>
      </c>
      <c r="H692" s="15"/>
    </row>
    <row r="693" spans="1:8" ht="36.6" customHeight="1" x14ac:dyDescent="0.25">
      <c r="A693" s="15" t="s">
        <v>1474</v>
      </c>
      <c r="B693" s="15" t="s">
        <v>1475</v>
      </c>
      <c r="C693" s="15"/>
      <c r="D693" s="15"/>
      <c r="E693" s="15"/>
      <c r="F693" s="16" t="s">
        <v>244</v>
      </c>
      <c r="G693" s="18">
        <v>90.75</v>
      </c>
      <c r="H693" s="15"/>
    </row>
    <row r="694" spans="1:8" ht="36.6" customHeight="1" x14ac:dyDescent="0.25">
      <c r="A694" s="15" t="s">
        <v>1476</v>
      </c>
      <c r="B694" s="15" t="s">
        <v>1477</v>
      </c>
      <c r="C694" s="15"/>
      <c r="D694" s="15"/>
      <c r="E694" s="15"/>
      <c r="F694" s="16" t="s">
        <v>244</v>
      </c>
      <c r="G694" s="19">
        <v>117.97</v>
      </c>
      <c r="H694" s="15"/>
    </row>
    <row r="695" spans="1:8" ht="36.6" customHeight="1" x14ac:dyDescent="0.25">
      <c r="A695" s="15" t="s">
        <v>1478</v>
      </c>
      <c r="B695" s="15" t="s">
        <v>1479</v>
      </c>
      <c r="C695" s="15"/>
      <c r="D695" s="15"/>
      <c r="E695" s="15"/>
      <c r="F695" s="16" t="s">
        <v>244</v>
      </c>
      <c r="G695" s="19">
        <v>133.91999999999999</v>
      </c>
      <c r="H695" s="15"/>
    </row>
    <row r="696" spans="1:8" ht="12.2" customHeight="1" x14ac:dyDescent="0.25">
      <c r="A696" s="12">
        <v>8793</v>
      </c>
      <c r="B696" s="13" t="s">
        <v>1480</v>
      </c>
      <c r="C696" s="13"/>
      <c r="D696" s="13"/>
      <c r="E696" s="13"/>
      <c r="F696" s="14"/>
      <c r="G696" s="13"/>
      <c r="H696" s="13"/>
    </row>
    <row r="697" spans="1:8" ht="36.6" customHeight="1" x14ac:dyDescent="0.25">
      <c r="A697" s="15" t="s">
        <v>1481</v>
      </c>
      <c r="B697" s="15" t="s">
        <v>1482</v>
      </c>
      <c r="C697" s="15"/>
      <c r="D697" s="15"/>
      <c r="E697" s="15"/>
      <c r="F697" s="16" t="s">
        <v>244</v>
      </c>
      <c r="G697" s="18">
        <v>24.91</v>
      </c>
      <c r="H697" s="15"/>
    </row>
    <row r="698" spans="1:8" ht="36.6" customHeight="1" x14ac:dyDescent="0.25">
      <c r="A698" s="15" t="s">
        <v>1483</v>
      </c>
      <c r="B698" s="15" t="s">
        <v>1484</v>
      </c>
      <c r="C698" s="15"/>
      <c r="D698" s="15"/>
      <c r="E698" s="15"/>
      <c r="F698" s="16" t="s">
        <v>244</v>
      </c>
      <c r="G698" s="18">
        <v>40.299999999999997</v>
      </c>
      <c r="H698" s="15"/>
    </row>
    <row r="699" spans="1:8" ht="36.6" customHeight="1" x14ac:dyDescent="0.25">
      <c r="A699" s="15" t="s">
        <v>1485</v>
      </c>
      <c r="B699" s="15" t="s">
        <v>53</v>
      </c>
      <c r="C699" s="15"/>
      <c r="D699" s="15"/>
      <c r="E699" s="15"/>
      <c r="F699" s="16" t="s">
        <v>244</v>
      </c>
      <c r="G699" s="18">
        <v>28.87</v>
      </c>
      <c r="H699" s="15"/>
    </row>
    <row r="700" spans="1:8" ht="36.6" customHeight="1" x14ac:dyDescent="0.25">
      <c r="A700" s="15" t="s">
        <v>1486</v>
      </c>
      <c r="B700" s="15" t="s">
        <v>1487</v>
      </c>
      <c r="C700" s="15"/>
      <c r="D700" s="15"/>
      <c r="E700" s="15"/>
      <c r="F700" s="16" t="s">
        <v>244</v>
      </c>
      <c r="G700" s="18">
        <v>35.450000000000003</v>
      </c>
      <c r="H700" s="15"/>
    </row>
    <row r="701" spans="1:8" ht="36.6" customHeight="1" x14ac:dyDescent="0.25">
      <c r="A701" s="15" t="s">
        <v>1488</v>
      </c>
      <c r="B701" s="15" t="s">
        <v>1489</v>
      </c>
      <c r="C701" s="15"/>
      <c r="D701" s="15"/>
      <c r="E701" s="15"/>
      <c r="F701" s="16" t="s">
        <v>244</v>
      </c>
      <c r="G701" s="18">
        <v>41.86</v>
      </c>
      <c r="H701" s="15"/>
    </row>
    <row r="702" spans="1:8" ht="36.6" customHeight="1" x14ac:dyDescent="0.25">
      <c r="A702" s="15" t="s">
        <v>1490</v>
      </c>
      <c r="B702" s="15" t="s">
        <v>1491</v>
      </c>
      <c r="C702" s="15"/>
      <c r="D702" s="15"/>
      <c r="E702" s="15"/>
      <c r="F702" s="16" t="s">
        <v>244</v>
      </c>
      <c r="G702" s="18">
        <v>52.15</v>
      </c>
      <c r="H702" s="15"/>
    </row>
    <row r="703" spans="1:8" ht="36.6" customHeight="1" x14ac:dyDescent="0.25">
      <c r="A703" s="15" t="s">
        <v>1492</v>
      </c>
      <c r="B703" s="15" t="s">
        <v>1493</v>
      </c>
      <c r="C703" s="15"/>
      <c r="D703" s="15"/>
      <c r="E703" s="15"/>
      <c r="F703" s="16" t="s">
        <v>244</v>
      </c>
      <c r="G703" s="18">
        <v>74.89</v>
      </c>
      <c r="H703" s="15"/>
    </row>
    <row r="704" spans="1:8" ht="36.6" customHeight="1" x14ac:dyDescent="0.25">
      <c r="A704" s="15" t="s">
        <v>1494</v>
      </c>
      <c r="B704" s="15" t="s">
        <v>1495</v>
      </c>
      <c r="C704" s="15"/>
      <c r="D704" s="15"/>
      <c r="E704" s="15"/>
      <c r="F704" s="16" t="s">
        <v>244</v>
      </c>
      <c r="G704" s="18">
        <v>88.45</v>
      </c>
      <c r="H704" s="15"/>
    </row>
    <row r="705" spans="1:8" ht="36.6" customHeight="1" x14ac:dyDescent="0.25">
      <c r="A705" s="15" t="s">
        <v>1496</v>
      </c>
      <c r="B705" s="15" t="s">
        <v>1497</v>
      </c>
      <c r="C705" s="15"/>
      <c r="D705" s="15"/>
      <c r="E705" s="15"/>
      <c r="F705" s="16" t="s">
        <v>244</v>
      </c>
      <c r="G705" s="19">
        <v>102.93</v>
      </c>
      <c r="H705" s="15"/>
    </row>
    <row r="706" spans="1:8" ht="36.6" customHeight="1" x14ac:dyDescent="0.25">
      <c r="A706" s="15" t="s">
        <v>1498</v>
      </c>
      <c r="B706" s="15" t="s">
        <v>1499</v>
      </c>
      <c r="C706" s="15"/>
      <c r="D706" s="15"/>
      <c r="E706" s="15"/>
      <c r="F706" s="16" t="s">
        <v>244</v>
      </c>
      <c r="G706" s="18">
        <v>34.82</v>
      </c>
      <c r="H706" s="15"/>
    </row>
    <row r="707" spans="1:8" ht="36.6" customHeight="1" x14ac:dyDescent="0.25">
      <c r="A707" s="15" t="s">
        <v>1500</v>
      </c>
      <c r="B707" s="15" t="s">
        <v>1501</v>
      </c>
      <c r="C707" s="15"/>
      <c r="D707" s="15"/>
      <c r="E707" s="15"/>
      <c r="F707" s="16" t="s">
        <v>244</v>
      </c>
      <c r="G707" s="18">
        <v>43.44</v>
      </c>
      <c r="H707" s="15"/>
    </row>
    <row r="708" spans="1:8" ht="12.2" customHeight="1" x14ac:dyDescent="0.25">
      <c r="A708" s="12">
        <v>8794</v>
      </c>
      <c r="B708" s="13" t="s">
        <v>1502</v>
      </c>
      <c r="C708" s="13"/>
      <c r="D708" s="13"/>
      <c r="E708" s="13"/>
      <c r="F708" s="14"/>
      <c r="G708" s="13"/>
      <c r="H708" s="13"/>
    </row>
    <row r="709" spans="1:8" ht="36.6" customHeight="1" x14ac:dyDescent="0.25">
      <c r="A709" s="15" t="s">
        <v>1503</v>
      </c>
      <c r="B709" s="15" t="s">
        <v>1504</v>
      </c>
      <c r="C709" s="15"/>
      <c r="D709" s="15"/>
      <c r="E709" s="15"/>
      <c r="F709" s="16" t="s">
        <v>244</v>
      </c>
      <c r="G709" s="18">
        <v>59.44</v>
      </c>
      <c r="H709" s="15"/>
    </row>
    <row r="710" spans="1:8" ht="12.2" customHeight="1" x14ac:dyDescent="0.25">
      <c r="A710" s="12">
        <v>8795</v>
      </c>
      <c r="B710" s="13" t="s">
        <v>1505</v>
      </c>
      <c r="C710" s="13"/>
      <c r="D710" s="13"/>
      <c r="E710" s="13"/>
      <c r="F710" s="14"/>
      <c r="G710" s="13"/>
      <c r="H710" s="13"/>
    </row>
    <row r="711" spans="1:8" ht="24.4" customHeight="1" x14ac:dyDescent="0.25">
      <c r="A711" s="15" t="s">
        <v>1506</v>
      </c>
      <c r="B711" s="15" t="s">
        <v>1507</v>
      </c>
      <c r="C711" s="15"/>
      <c r="D711" s="15"/>
      <c r="E711" s="15"/>
      <c r="F711" s="16" t="s">
        <v>213</v>
      </c>
      <c r="G711" s="18">
        <v>14.72</v>
      </c>
      <c r="H711" s="15"/>
    </row>
    <row r="712" spans="1:8" ht="12.2" customHeight="1" x14ac:dyDescent="0.25">
      <c r="A712" s="12">
        <v>8797</v>
      </c>
      <c r="B712" s="13" t="s">
        <v>1508</v>
      </c>
      <c r="C712" s="13"/>
      <c r="D712" s="13"/>
      <c r="E712" s="13"/>
      <c r="F712" s="14"/>
      <c r="G712" s="13"/>
      <c r="H712" s="13"/>
    </row>
    <row r="713" spans="1:8" ht="24.4" customHeight="1" x14ac:dyDescent="0.25">
      <c r="A713" s="15" t="s">
        <v>1509</v>
      </c>
      <c r="B713" s="15" t="s">
        <v>171</v>
      </c>
      <c r="C713" s="15"/>
      <c r="D713" s="15"/>
      <c r="E713" s="15"/>
      <c r="F713" s="16" t="s">
        <v>244</v>
      </c>
      <c r="G713" s="18">
        <v>94.75</v>
      </c>
      <c r="H713" s="15"/>
    </row>
    <row r="714" spans="1:8" ht="24.4" customHeight="1" x14ac:dyDescent="0.25">
      <c r="A714" s="15" t="s">
        <v>1510</v>
      </c>
      <c r="B714" s="15" t="s">
        <v>1511</v>
      </c>
      <c r="C714" s="15"/>
      <c r="D714" s="15"/>
      <c r="E714" s="15"/>
      <c r="F714" s="16" t="s">
        <v>244</v>
      </c>
      <c r="G714" s="18">
        <v>93.36</v>
      </c>
      <c r="H714" s="15"/>
    </row>
    <row r="715" spans="1:8" ht="12.2" customHeight="1" x14ac:dyDescent="0.25">
      <c r="A715" s="12">
        <v>8798</v>
      </c>
      <c r="B715" s="13" t="s">
        <v>1512</v>
      </c>
      <c r="C715" s="13"/>
      <c r="D715" s="13"/>
      <c r="E715" s="13"/>
      <c r="F715" s="14"/>
      <c r="G715" s="13"/>
      <c r="H715" s="13"/>
    </row>
    <row r="716" spans="1:8" ht="12.2" customHeight="1" x14ac:dyDescent="0.25">
      <c r="A716" s="15" t="s">
        <v>1513</v>
      </c>
      <c r="B716" s="15" t="s">
        <v>1514</v>
      </c>
      <c r="C716" s="15"/>
      <c r="D716" s="15"/>
      <c r="E716" s="15"/>
      <c r="F716" s="16" t="s">
        <v>1238</v>
      </c>
      <c r="G716" s="18">
        <v>39.65</v>
      </c>
      <c r="H716" s="15"/>
    </row>
    <row r="717" spans="1:8" ht="12.2" customHeight="1" x14ac:dyDescent="0.25">
      <c r="A717" s="15" t="s">
        <v>1515</v>
      </c>
      <c r="B717" s="15" t="s">
        <v>1516</v>
      </c>
      <c r="C717" s="15"/>
      <c r="D717" s="15"/>
      <c r="E717" s="15"/>
      <c r="F717" s="16" t="s">
        <v>1238</v>
      </c>
      <c r="G717" s="18">
        <v>60.32</v>
      </c>
      <c r="H717" s="15"/>
    </row>
    <row r="718" spans="1:8" ht="12.2" customHeight="1" x14ac:dyDescent="0.25">
      <c r="A718" s="15" t="s">
        <v>1517</v>
      </c>
      <c r="B718" s="15" t="s">
        <v>1518</v>
      </c>
      <c r="C718" s="15"/>
      <c r="D718" s="15"/>
      <c r="E718" s="15"/>
      <c r="F718" s="16" t="s">
        <v>1238</v>
      </c>
      <c r="G718" s="18">
        <v>37.18</v>
      </c>
      <c r="H718" s="15"/>
    </row>
    <row r="719" spans="1:8" ht="12.2" customHeight="1" x14ac:dyDescent="0.25">
      <c r="A719" s="15" t="s">
        <v>1519</v>
      </c>
      <c r="B719" s="15" t="s">
        <v>173</v>
      </c>
      <c r="C719" s="15"/>
      <c r="D719" s="15"/>
      <c r="E719" s="15"/>
      <c r="F719" s="16" t="s">
        <v>1238</v>
      </c>
      <c r="G719" s="18">
        <v>37.26</v>
      </c>
      <c r="H719" s="15"/>
    </row>
    <row r="720" spans="1:8" ht="12.2" customHeight="1" x14ac:dyDescent="0.25">
      <c r="A720" s="15" t="s">
        <v>1520</v>
      </c>
      <c r="B720" s="15" t="s">
        <v>1521</v>
      </c>
      <c r="C720" s="15"/>
      <c r="D720" s="15"/>
      <c r="E720" s="15"/>
      <c r="F720" s="16" t="s">
        <v>1238</v>
      </c>
      <c r="G720" s="18">
        <v>30.86</v>
      </c>
      <c r="H720" s="15"/>
    </row>
    <row r="721" spans="1:8" ht="12.2" customHeight="1" x14ac:dyDescent="0.25">
      <c r="A721" s="15" t="s">
        <v>1522</v>
      </c>
      <c r="B721" s="15" t="s">
        <v>1523</v>
      </c>
      <c r="C721" s="15"/>
      <c r="D721" s="15"/>
      <c r="E721" s="15"/>
      <c r="F721" s="16" t="s">
        <v>1238</v>
      </c>
      <c r="G721" s="18">
        <v>33.35</v>
      </c>
      <c r="H721" s="15"/>
    </row>
    <row r="722" spans="1:8" ht="12.2" customHeight="1" x14ac:dyDescent="0.25">
      <c r="A722" s="12">
        <v>8799</v>
      </c>
      <c r="B722" s="13" t="s">
        <v>1524</v>
      </c>
      <c r="C722" s="13"/>
      <c r="D722" s="13"/>
      <c r="E722" s="13"/>
      <c r="F722" s="14"/>
      <c r="G722" s="13"/>
      <c r="H722" s="13"/>
    </row>
    <row r="723" spans="1:8" ht="24.4" customHeight="1" x14ac:dyDescent="0.25">
      <c r="A723" s="15" t="s">
        <v>1525</v>
      </c>
      <c r="B723" s="15" t="s">
        <v>1526</v>
      </c>
      <c r="C723" s="15"/>
      <c r="D723" s="15"/>
      <c r="E723" s="15"/>
      <c r="F723" s="16" t="s">
        <v>244</v>
      </c>
      <c r="G723" s="18">
        <v>36.15</v>
      </c>
      <c r="H723" s="15"/>
    </row>
    <row r="724" spans="1:8" ht="36.6" customHeight="1" x14ac:dyDescent="0.25">
      <c r="A724" s="15" t="s">
        <v>1527</v>
      </c>
      <c r="B724" s="15" t="s">
        <v>1528</v>
      </c>
      <c r="C724" s="15"/>
      <c r="D724" s="15"/>
      <c r="E724" s="15"/>
      <c r="F724" s="16" t="s">
        <v>244</v>
      </c>
      <c r="G724" s="18">
        <v>60.8</v>
      </c>
      <c r="H724" s="15"/>
    </row>
    <row r="725" spans="1:8" ht="12.2" customHeight="1" x14ac:dyDescent="0.25">
      <c r="A725" s="22">
        <v>10529</v>
      </c>
      <c r="B725" s="13" t="s">
        <v>1529</v>
      </c>
      <c r="C725" s="13"/>
      <c r="D725" s="13"/>
      <c r="E725" s="13"/>
      <c r="F725" s="14"/>
      <c r="G725" s="13"/>
      <c r="H725" s="13"/>
    </row>
    <row r="726" spans="1:8" ht="12.2" customHeight="1" x14ac:dyDescent="0.25">
      <c r="A726" s="15" t="s">
        <v>1530</v>
      </c>
      <c r="B726" s="15" t="s">
        <v>1531</v>
      </c>
      <c r="C726" s="15"/>
      <c r="D726" s="15"/>
      <c r="E726" s="15"/>
      <c r="F726" s="16" t="s">
        <v>213</v>
      </c>
      <c r="G726" s="18">
        <v>23.29</v>
      </c>
      <c r="H726" s="15"/>
    </row>
    <row r="727" spans="1:8" ht="12.2" customHeight="1" x14ac:dyDescent="0.25">
      <c r="A727" s="12">
        <v>8672</v>
      </c>
      <c r="B727" s="13" t="s">
        <v>1532</v>
      </c>
      <c r="C727" s="13"/>
      <c r="D727" s="13"/>
      <c r="E727" s="13"/>
      <c r="F727" s="14"/>
      <c r="G727" s="13"/>
      <c r="H727" s="13"/>
    </row>
    <row r="728" spans="1:8" ht="12.2" customHeight="1" x14ac:dyDescent="0.25">
      <c r="A728" s="12">
        <v>8800</v>
      </c>
      <c r="B728" s="13" t="s">
        <v>1533</v>
      </c>
      <c r="C728" s="13"/>
      <c r="D728" s="13"/>
      <c r="E728" s="13"/>
      <c r="F728" s="14"/>
      <c r="G728" s="13"/>
      <c r="H728" s="13"/>
    </row>
    <row r="729" spans="1:8" ht="60.95" customHeight="1" x14ac:dyDescent="0.25">
      <c r="A729" s="15" t="s">
        <v>1534</v>
      </c>
      <c r="B729" s="15" t="s">
        <v>1535</v>
      </c>
      <c r="C729" s="15"/>
      <c r="D729" s="15"/>
      <c r="E729" s="15"/>
      <c r="F729" s="16" t="s">
        <v>213</v>
      </c>
      <c r="G729" s="18">
        <v>62.44</v>
      </c>
      <c r="H729" s="15"/>
    </row>
    <row r="730" spans="1:8" ht="12.2" customHeight="1" x14ac:dyDescent="0.25">
      <c r="A730" s="12">
        <v>8801</v>
      </c>
      <c r="B730" s="13" t="s">
        <v>1536</v>
      </c>
      <c r="C730" s="13"/>
      <c r="D730" s="13"/>
      <c r="E730" s="13"/>
      <c r="F730" s="14"/>
      <c r="G730" s="13"/>
      <c r="H730" s="13"/>
    </row>
    <row r="731" spans="1:8" ht="24.4" customHeight="1" x14ac:dyDescent="0.25">
      <c r="A731" s="15" t="s">
        <v>1537</v>
      </c>
      <c r="B731" s="15" t="s">
        <v>1538</v>
      </c>
      <c r="C731" s="15"/>
      <c r="D731" s="15"/>
      <c r="E731" s="15"/>
      <c r="F731" s="16" t="s">
        <v>213</v>
      </c>
      <c r="G731" s="18">
        <v>50.92</v>
      </c>
      <c r="H731" s="15"/>
    </row>
    <row r="732" spans="1:8" ht="12.2" customHeight="1" x14ac:dyDescent="0.25">
      <c r="A732" s="15" t="s">
        <v>1539</v>
      </c>
      <c r="B732" s="15" t="s">
        <v>1540</v>
      </c>
      <c r="C732" s="15"/>
      <c r="D732" s="15"/>
      <c r="E732" s="15"/>
      <c r="F732" s="16" t="s">
        <v>213</v>
      </c>
      <c r="G732" s="18">
        <v>23.43</v>
      </c>
      <c r="H732" s="15"/>
    </row>
    <row r="733" spans="1:8" ht="12.2" customHeight="1" x14ac:dyDescent="0.25">
      <c r="A733" s="15" t="s">
        <v>1541</v>
      </c>
      <c r="B733" s="15" t="s">
        <v>1542</v>
      </c>
      <c r="C733" s="15"/>
      <c r="D733" s="15"/>
      <c r="E733" s="15"/>
      <c r="F733" s="16" t="s">
        <v>213</v>
      </c>
      <c r="G733" s="18">
        <v>20.91</v>
      </c>
      <c r="H733" s="15"/>
    </row>
    <row r="734" spans="1:8" ht="12.2" customHeight="1" x14ac:dyDescent="0.25">
      <c r="A734" s="12">
        <v>8802</v>
      </c>
      <c r="B734" s="13" t="s">
        <v>1543</v>
      </c>
      <c r="C734" s="13"/>
      <c r="D734" s="13"/>
      <c r="E734" s="13"/>
      <c r="F734" s="14"/>
      <c r="G734" s="13"/>
      <c r="H734" s="13"/>
    </row>
    <row r="735" spans="1:8" ht="36.6" customHeight="1" x14ac:dyDescent="0.25">
      <c r="A735" s="15" t="s">
        <v>1544</v>
      </c>
      <c r="B735" s="15" t="s">
        <v>1545</v>
      </c>
      <c r="C735" s="15"/>
      <c r="D735" s="15"/>
      <c r="E735" s="15"/>
      <c r="F735" s="16" t="s">
        <v>213</v>
      </c>
      <c r="G735" s="18">
        <v>29.96</v>
      </c>
      <c r="H735" s="15"/>
    </row>
    <row r="736" spans="1:8" ht="36.6" customHeight="1" x14ac:dyDescent="0.25">
      <c r="A736" s="15" t="s">
        <v>1546</v>
      </c>
      <c r="B736" s="15" t="s">
        <v>1547</v>
      </c>
      <c r="C736" s="15"/>
      <c r="D736" s="15"/>
      <c r="E736" s="15"/>
      <c r="F736" s="16" t="s">
        <v>213</v>
      </c>
      <c r="G736" s="18">
        <v>33.29</v>
      </c>
      <c r="H736" s="15"/>
    </row>
    <row r="737" spans="1:8" ht="36.6" customHeight="1" x14ac:dyDescent="0.25">
      <c r="A737" s="15" t="s">
        <v>1548</v>
      </c>
      <c r="B737" s="15" t="s">
        <v>1549</v>
      </c>
      <c r="C737" s="15"/>
      <c r="D737" s="15"/>
      <c r="E737" s="15"/>
      <c r="F737" s="16" t="s">
        <v>213</v>
      </c>
      <c r="G737" s="18">
        <v>36.619999999999997</v>
      </c>
      <c r="H737" s="15"/>
    </row>
    <row r="738" spans="1:8" ht="36.6" customHeight="1" x14ac:dyDescent="0.25">
      <c r="A738" s="15" t="s">
        <v>1550</v>
      </c>
      <c r="B738" s="15" t="s">
        <v>64</v>
      </c>
      <c r="C738" s="15"/>
      <c r="D738" s="15"/>
      <c r="E738" s="15"/>
      <c r="F738" s="16" t="s">
        <v>213</v>
      </c>
      <c r="G738" s="18">
        <v>39.950000000000003</v>
      </c>
      <c r="H738" s="15"/>
    </row>
    <row r="739" spans="1:8" ht="36.6" customHeight="1" x14ac:dyDescent="0.25">
      <c r="A739" s="15" t="s">
        <v>1551</v>
      </c>
      <c r="B739" s="15" t="s">
        <v>1552</v>
      </c>
      <c r="C739" s="15"/>
      <c r="D739" s="15"/>
      <c r="E739" s="15"/>
      <c r="F739" s="16" t="s">
        <v>213</v>
      </c>
      <c r="G739" s="18">
        <v>28.41</v>
      </c>
      <c r="H739" s="15"/>
    </row>
    <row r="740" spans="1:8" ht="36.6" customHeight="1" x14ac:dyDescent="0.25">
      <c r="A740" s="15" t="s">
        <v>1553</v>
      </c>
      <c r="B740" s="15" t="s">
        <v>1554</v>
      </c>
      <c r="C740" s="15"/>
      <c r="D740" s="15"/>
      <c r="E740" s="15"/>
      <c r="F740" s="16" t="s">
        <v>213</v>
      </c>
      <c r="G740" s="18">
        <v>31.22</v>
      </c>
      <c r="H740" s="15"/>
    </row>
    <row r="741" spans="1:8" ht="36.6" customHeight="1" x14ac:dyDescent="0.25">
      <c r="A741" s="15" t="s">
        <v>1555</v>
      </c>
      <c r="B741" s="15" t="s">
        <v>1556</v>
      </c>
      <c r="C741" s="15"/>
      <c r="D741" s="15"/>
      <c r="E741" s="15"/>
      <c r="F741" s="16" t="s">
        <v>213</v>
      </c>
      <c r="G741" s="18">
        <v>34.03</v>
      </c>
      <c r="H741" s="15"/>
    </row>
    <row r="742" spans="1:8" ht="36.6" customHeight="1" x14ac:dyDescent="0.25">
      <c r="A742" s="15" t="s">
        <v>1557</v>
      </c>
      <c r="B742" s="15" t="s">
        <v>1558</v>
      </c>
      <c r="C742" s="15"/>
      <c r="D742" s="15"/>
      <c r="E742" s="15"/>
      <c r="F742" s="16" t="s">
        <v>213</v>
      </c>
      <c r="G742" s="18">
        <v>36.840000000000003</v>
      </c>
      <c r="H742" s="15"/>
    </row>
    <row r="743" spans="1:8" ht="12.2" customHeight="1" x14ac:dyDescent="0.25">
      <c r="A743" s="12">
        <v>8803</v>
      </c>
      <c r="B743" s="13" t="s">
        <v>1559</v>
      </c>
      <c r="C743" s="13"/>
      <c r="D743" s="13"/>
      <c r="E743" s="13"/>
      <c r="F743" s="14"/>
      <c r="G743" s="13"/>
      <c r="H743" s="13"/>
    </row>
    <row r="744" spans="1:8" ht="36.6" customHeight="1" x14ac:dyDescent="0.25">
      <c r="A744" s="15" t="s">
        <v>1560</v>
      </c>
      <c r="B744" s="15" t="s">
        <v>1561</v>
      </c>
      <c r="C744" s="15"/>
      <c r="D744" s="15"/>
      <c r="E744" s="15"/>
      <c r="F744" s="16" t="s">
        <v>213</v>
      </c>
      <c r="G744" s="18">
        <v>26.01</v>
      </c>
      <c r="H744" s="15"/>
    </row>
    <row r="745" spans="1:8" ht="36.6" customHeight="1" x14ac:dyDescent="0.25">
      <c r="A745" s="15" t="s">
        <v>1562</v>
      </c>
      <c r="B745" s="15" t="s">
        <v>1563</v>
      </c>
      <c r="C745" s="15"/>
      <c r="D745" s="15"/>
      <c r="E745" s="15"/>
      <c r="F745" s="16" t="s">
        <v>213</v>
      </c>
      <c r="G745" s="18">
        <v>29.34</v>
      </c>
      <c r="H745" s="15"/>
    </row>
    <row r="746" spans="1:8" ht="36.6" customHeight="1" x14ac:dyDescent="0.25">
      <c r="A746" s="15" t="s">
        <v>1564</v>
      </c>
      <c r="B746" s="15" t="s">
        <v>1565</v>
      </c>
      <c r="C746" s="15"/>
      <c r="D746" s="15"/>
      <c r="E746" s="15"/>
      <c r="F746" s="16" t="s">
        <v>213</v>
      </c>
      <c r="G746" s="18">
        <v>32.67</v>
      </c>
      <c r="H746" s="15"/>
    </row>
    <row r="747" spans="1:8" ht="36.6" customHeight="1" x14ac:dyDescent="0.25">
      <c r="A747" s="15" t="s">
        <v>1566</v>
      </c>
      <c r="B747" s="15" t="s">
        <v>1567</v>
      </c>
      <c r="C747" s="15"/>
      <c r="D747" s="15"/>
      <c r="E747" s="15"/>
      <c r="F747" s="16" t="s">
        <v>213</v>
      </c>
      <c r="G747" s="18">
        <v>36</v>
      </c>
      <c r="H747" s="15"/>
    </row>
    <row r="748" spans="1:8" ht="36.6" customHeight="1" x14ac:dyDescent="0.25">
      <c r="A748" s="15" t="s">
        <v>1568</v>
      </c>
      <c r="B748" s="15" t="s">
        <v>1569</v>
      </c>
      <c r="C748" s="15"/>
      <c r="D748" s="15"/>
      <c r="E748" s="15"/>
      <c r="F748" s="16" t="s">
        <v>213</v>
      </c>
      <c r="G748" s="18">
        <v>24.46</v>
      </c>
      <c r="H748" s="15"/>
    </row>
    <row r="749" spans="1:8" ht="36.6" customHeight="1" x14ac:dyDescent="0.25">
      <c r="A749" s="15" t="s">
        <v>1570</v>
      </c>
      <c r="B749" s="15" t="s">
        <v>1571</v>
      </c>
      <c r="C749" s="15"/>
      <c r="D749" s="15"/>
      <c r="E749" s="15"/>
      <c r="F749" s="16" t="s">
        <v>213</v>
      </c>
      <c r="G749" s="18">
        <v>27.27</v>
      </c>
      <c r="H749" s="15"/>
    </row>
    <row r="750" spans="1:8" ht="36.6" customHeight="1" x14ac:dyDescent="0.25">
      <c r="A750" s="15" t="s">
        <v>1572</v>
      </c>
      <c r="B750" s="15" t="s">
        <v>1573</v>
      </c>
      <c r="C750" s="15"/>
      <c r="D750" s="15"/>
      <c r="E750" s="15"/>
      <c r="F750" s="16" t="s">
        <v>213</v>
      </c>
      <c r="G750" s="18">
        <v>30.08</v>
      </c>
      <c r="H750" s="15"/>
    </row>
    <row r="751" spans="1:8" ht="36.6" customHeight="1" x14ac:dyDescent="0.25">
      <c r="A751" s="15" t="s">
        <v>1574</v>
      </c>
      <c r="B751" s="15" t="s">
        <v>1575</v>
      </c>
      <c r="C751" s="15"/>
      <c r="D751" s="15"/>
      <c r="E751" s="15"/>
      <c r="F751" s="16" t="s">
        <v>213</v>
      </c>
      <c r="G751" s="18">
        <v>32.89</v>
      </c>
      <c r="H751" s="15"/>
    </row>
    <row r="752" spans="1:8" ht="12.2" customHeight="1" x14ac:dyDescent="0.25">
      <c r="A752" s="12">
        <v>8804</v>
      </c>
      <c r="B752" s="13" t="s">
        <v>1576</v>
      </c>
      <c r="C752" s="13"/>
      <c r="D752" s="13"/>
      <c r="E752" s="13"/>
      <c r="F752" s="14"/>
      <c r="G752" s="13"/>
      <c r="H752" s="13"/>
    </row>
    <row r="753" spans="1:8" ht="24.4" customHeight="1" x14ac:dyDescent="0.25">
      <c r="A753" s="15" t="s">
        <v>1577</v>
      </c>
      <c r="B753" s="15" t="s">
        <v>1578</v>
      </c>
      <c r="C753" s="15"/>
      <c r="D753" s="15"/>
      <c r="E753" s="15"/>
      <c r="F753" s="16" t="s">
        <v>244</v>
      </c>
      <c r="G753" s="18">
        <v>13.56</v>
      </c>
      <c r="H753" s="15"/>
    </row>
    <row r="754" spans="1:8" ht="12.2" customHeight="1" x14ac:dyDescent="0.25">
      <c r="A754" s="15" t="s">
        <v>1579</v>
      </c>
      <c r="B754" s="15" t="s">
        <v>47</v>
      </c>
      <c r="C754" s="15"/>
      <c r="D754" s="15"/>
      <c r="E754" s="15"/>
      <c r="F754" s="16" t="s">
        <v>213</v>
      </c>
      <c r="G754" s="18">
        <v>23.65</v>
      </c>
      <c r="H754" s="15"/>
    </row>
    <row r="755" spans="1:8" ht="12.2" customHeight="1" x14ac:dyDescent="0.25">
      <c r="A755" s="12">
        <v>8805</v>
      </c>
      <c r="B755" s="13" t="s">
        <v>1580</v>
      </c>
      <c r="C755" s="13"/>
      <c r="D755" s="13"/>
      <c r="E755" s="13"/>
      <c r="F755" s="14"/>
      <c r="G755" s="13"/>
      <c r="H755" s="13"/>
    </row>
    <row r="756" spans="1:8" ht="24.4" customHeight="1" x14ac:dyDescent="0.25">
      <c r="A756" s="15" t="s">
        <v>1581</v>
      </c>
      <c r="B756" s="15" t="s">
        <v>49</v>
      </c>
      <c r="C756" s="15"/>
      <c r="D756" s="15"/>
      <c r="E756" s="15"/>
      <c r="F756" s="16" t="s">
        <v>213</v>
      </c>
      <c r="G756" s="18">
        <v>63.52</v>
      </c>
      <c r="H756" s="15"/>
    </row>
    <row r="757" spans="1:8" ht="24.4" customHeight="1" x14ac:dyDescent="0.25">
      <c r="A757" s="15" t="s">
        <v>1582</v>
      </c>
      <c r="B757" s="15" t="s">
        <v>1583</v>
      </c>
      <c r="C757" s="15"/>
      <c r="D757" s="15"/>
      <c r="E757" s="15"/>
      <c r="F757" s="16" t="s">
        <v>213</v>
      </c>
      <c r="G757" s="18">
        <v>64.459999999999994</v>
      </c>
      <c r="H757" s="15"/>
    </row>
    <row r="758" spans="1:8" ht="12.2" customHeight="1" x14ac:dyDescent="0.25">
      <c r="A758" s="12">
        <v>8673</v>
      </c>
      <c r="B758" s="13" t="s">
        <v>55</v>
      </c>
      <c r="C758" s="13"/>
      <c r="D758" s="13"/>
      <c r="E758" s="13"/>
      <c r="F758" s="14"/>
      <c r="G758" s="13"/>
      <c r="H758" s="13"/>
    </row>
    <row r="759" spans="1:8" ht="12.2" customHeight="1" x14ac:dyDescent="0.25">
      <c r="A759" s="12">
        <v>8807</v>
      </c>
      <c r="B759" s="13" t="s">
        <v>1584</v>
      </c>
      <c r="C759" s="13"/>
      <c r="D759" s="13"/>
      <c r="E759" s="13"/>
      <c r="F759" s="14"/>
      <c r="G759" s="13"/>
      <c r="H759" s="13"/>
    </row>
    <row r="760" spans="1:8" ht="12.2" customHeight="1" x14ac:dyDescent="0.25">
      <c r="A760" s="15" t="s">
        <v>1585</v>
      </c>
      <c r="B760" s="15" t="s">
        <v>1586</v>
      </c>
      <c r="C760" s="15"/>
      <c r="D760" s="15"/>
      <c r="E760" s="15"/>
      <c r="F760" s="16" t="s">
        <v>213</v>
      </c>
      <c r="G760" s="17">
        <v>8.8800000000000008</v>
      </c>
      <c r="H760" s="15"/>
    </row>
    <row r="761" spans="1:8" ht="24.4" customHeight="1" x14ac:dyDescent="0.25">
      <c r="A761" s="15" t="s">
        <v>1587</v>
      </c>
      <c r="B761" s="15" t="s">
        <v>1588</v>
      </c>
      <c r="C761" s="15"/>
      <c r="D761" s="15"/>
      <c r="E761" s="15"/>
      <c r="F761" s="16" t="s">
        <v>213</v>
      </c>
      <c r="G761" s="17">
        <v>2.71</v>
      </c>
      <c r="H761" s="15"/>
    </row>
    <row r="762" spans="1:8" ht="12.2" customHeight="1" x14ac:dyDescent="0.25">
      <c r="A762" s="12">
        <v>8808</v>
      </c>
      <c r="B762" s="13" t="s">
        <v>1589</v>
      </c>
      <c r="C762" s="13"/>
      <c r="D762" s="13"/>
      <c r="E762" s="13"/>
      <c r="F762" s="14"/>
      <c r="G762" s="13"/>
      <c r="H762" s="13"/>
    </row>
    <row r="763" spans="1:8" ht="24.4" customHeight="1" x14ac:dyDescent="0.25">
      <c r="A763" s="15" t="s">
        <v>1590</v>
      </c>
      <c r="B763" s="15" t="s">
        <v>1591</v>
      </c>
      <c r="C763" s="15"/>
      <c r="D763" s="15"/>
      <c r="E763" s="15"/>
      <c r="F763" s="16" t="s">
        <v>213</v>
      </c>
      <c r="G763" s="18">
        <v>32.69</v>
      </c>
      <c r="H763" s="15"/>
    </row>
    <row r="764" spans="1:8" ht="24.4" customHeight="1" x14ac:dyDescent="0.25">
      <c r="A764" s="15" t="s">
        <v>1592</v>
      </c>
      <c r="B764" s="15" t="s">
        <v>1593</v>
      </c>
      <c r="C764" s="15"/>
      <c r="D764" s="15"/>
      <c r="E764" s="15"/>
      <c r="F764" s="16" t="s">
        <v>213</v>
      </c>
      <c r="G764" s="18">
        <v>35.86</v>
      </c>
      <c r="H764" s="15"/>
    </row>
    <row r="765" spans="1:8" ht="24.4" customHeight="1" x14ac:dyDescent="0.25">
      <c r="A765" s="15" t="s">
        <v>1594</v>
      </c>
      <c r="B765" s="15" t="s">
        <v>1595</v>
      </c>
      <c r="C765" s="15"/>
      <c r="D765" s="15"/>
      <c r="E765" s="15"/>
      <c r="F765" s="16" t="s">
        <v>213</v>
      </c>
      <c r="G765" s="18">
        <v>39.04</v>
      </c>
      <c r="H765" s="15"/>
    </row>
    <row r="766" spans="1:8" ht="24.4" customHeight="1" x14ac:dyDescent="0.25">
      <c r="A766" s="15" t="s">
        <v>1596</v>
      </c>
      <c r="B766" s="15" t="s">
        <v>63</v>
      </c>
      <c r="C766" s="15"/>
      <c r="D766" s="15"/>
      <c r="E766" s="15"/>
      <c r="F766" s="16" t="s">
        <v>213</v>
      </c>
      <c r="G766" s="18">
        <v>55.08</v>
      </c>
      <c r="H766" s="15"/>
    </row>
    <row r="767" spans="1:8" ht="12.2" customHeight="1" x14ac:dyDescent="0.25">
      <c r="A767" s="12">
        <v>8809</v>
      </c>
      <c r="B767" s="13" t="s">
        <v>1597</v>
      </c>
      <c r="C767" s="13"/>
      <c r="D767" s="13"/>
      <c r="E767" s="13"/>
      <c r="F767" s="14"/>
      <c r="G767" s="13"/>
      <c r="H767" s="13"/>
    </row>
    <row r="768" spans="1:8" ht="36.6" customHeight="1" x14ac:dyDescent="0.25">
      <c r="A768" s="15" t="s">
        <v>1598</v>
      </c>
      <c r="B768" s="15" t="s">
        <v>1599</v>
      </c>
      <c r="C768" s="15"/>
      <c r="D768" s="15"/>
      <c r="E768" s="15"/>
      <c r="F768" s="16" t="s">
        <v>213</v>
      </c>
      <c r="G768" s="18">
        <v>60.38</v>
      </c>
      <c r="H768" s="15"/>
    </row>
    <row r="769" spans="1:8" ht="36.6" customHeight="1" x14ac:dyDescent="0.25">
      <c r="A769" s="15" t="s">
        <v>1600</v>
      </c>
      <c r="B769" s="15" t="s">
        <v>1601</v>
      </c>
      <c r="C769" s="15"/>
      <c r="D769" s="15"/>
      <c r="E769" s="15"/>
      <c r="F769" s="16" t="s">
        <v>213</v>
      </c>
      <c r="G769" s="18">
        <v>62.4</v>
      </c>
      <c r="H769" s="15"/>
    </row>
    <row r="770" spans="1:8" ht="36.6" customHeight="1" x14ac:dyDescent="0.25">
      <c r="A770" s="15" t="s">
        <v>1602</v>
      </c>
      <c r="B770" s="15" t="s">
        <v>1603</v>
      </c>
      <c r="C770" s="15"/>
      <c r="D770" s="15"/>
      <c r="E770" s="15"/>
      <c r="F770" s="16" t="s">
        <v>213</v>
      </c>
      <c r="G770" s="18">
        <v>65.31</v>
      </c>
      <c r="H770" s="15"/>
    </row>
    <row r="771" spans="1:8" ht="12.2" customHeight="1" x14ac:dyDescent="0.25">
      <c r="A771" s="12">
        <v>8810</v>
      </c>
      <c r="B771" s="13" t="s">
        <v>1604</v>
      </c>
      <c r="C771" s="13"/>
      <c r="D771" s="13"/>
      <c r="E771" s="13"/>
      <c r="F771" s="14"/>
      <c r="G771" s="13"/>
      <c r="H771" s="13"/>
    </row>
    <row r="772" spans="1:8" ht="60.95" customHeight="1" x14ac:dyDescent="0.25">
      <c r="A772" s="15" t="s">
        <v>1605</v>
      </c>
      <c r="B772" s="15" t="s">
        <v>1606</v>
      </c>
      <c r="C772" s="15"/>
      <c r="D772" s="15"/>
      <c r="E772" s="15"/>
      <c r="F772" s="16" t="s">
        <v>213</v>
      </c>
      <c r="G772" s="18">
        <v>69.38</v>
      </c>
      <c r="H772" s="15"/>
    </row>
    <row r="773" spans="1:8" ht="60.95" customHeight="1" x14ac:dyDescent="0.25">
      <c r="A773" s="15" t="s">
        <v>1607</v>
      </c>
      <c r="B773" s="15" t="s">
        <v>1608</v>
      </c>
      <c r="C773" s="15"/>
      <c r="D773" s="15"/>
      <c r="E773" s="15"/>
      <c r="F773" s="16" t="s">
        <v>213</v>
      </c>
      <c r="G773" s="18">
        <v>65.08</v>
      </c>
      <c r="H773" s="15"/>
    </row>
    <row r="774" spans="1:8" ht="60.95" customHeight="1" x14ac:dyDescent="0.25">
      <c r="A774" s="15" t="s">
        <v>1609</v>
      </c>
      <c r="B774" s="15" t="s">
        <v>1610</v>
      </c>
      <c r="C774" s="15"/>
      <c r="D774" s="15"/>
      <c r="E774" s="15"/>
      <c r="F774" s="16" t="s">
        <v>213</v>
      </c>
      <c r="G774" s="18">
        <v>56.62</v>
      </c>
      <c r="H774" s="15"/>
    </row>
    <row r="775" spans="1:8" ht="60.95" customHeight="1" x14ac:dyDescent="0.25">
      <c r="A775" s="15" t="s">
        <v>1611</v>
      </c>
      <c r="B775" s="15" t="s">
        <v>1612</v>
      </c>
      <c r="C775" s="15"/>
      <c r="D775" s="15"/>
      <c r="E775" s="15"/>
      <c r="F775" s="16" t="s">
        <v>213</v>
      </c>
      <c r="G775" s="18">
        <v>55.31</v>
      </c>
      <c r="H775" s="15"/>
    </row>
    <row r="776" spans="1:8" ht="48.75" customHeight="1" x14ac:dyDescent="0.25">
      <c r="A776" s="15" t="s">
        <v>1613</v>
      </c>
      <c r="B776" s="15" t="s">
        <v>1614</v>
      </c>
      <c r="C776" s="15"/>
      <c r="D776" s="15"/>
      <c r="E776" s="15"/>
      <c r="F776" s="16" t="s">
        <v>213</v>
      </c>
      <c r="G776" s="18">
        <v>82.42</v>
      </c>
      <c r="H776" s="15"/>
    </row>
    <row r="777" spans="1:8" ht="48.75" customHeight="1" x14ac:dyDescent="0.25">
      <c r="A777" s="15" t="s">
        <v>1615</v>
      </c>
      <c r="B777" s="15" t="s">
        <v>1616</v>
      </c>
      <c r="C777" s="15"/>
      <c r="D777" s="15"/>
      <c r="E777" s="15"/>
      <c r="F777" s="16" t="s">
        <v>213</v>
      </c>
      <c r="G777" s="18">
        <v>86.99</v>
      </c>
      <c r="H777" s="15"/>
    </row>
    <row r="778" spans="1:8" ht="36.6" customHeight="1" x14ac:dyDescent="0.25">
      <c r="A778" s="15" t="s">
        <v>1617</v>
      </c>
      <c r="B778" s="15" t="s">
        <v>1618</v>
      </c>
      <c r="C778" s="15"/>
      <c r="D778" s="15"/>
      <c r="E778" s="15"/>
      <c r="F778" s="16" t="s">
        <v>213</v>
      </c>
      <c r="G778" s="18">
        <v>95.42</v>
      </c>
      <c r="H778" s="15"/>
    </row>
    <row r="779" spans="1:8" ht="12.2" customHeight="1" x14ac:dyDescent="0.25">
      <c r="A779" s="12">
        <v>8811</v>
      </c>
      <c r="B779" s="13" t="s">
        <v>1619</v>
      </c>
      <c r="C779" s="13"/>
      <c r="D779" s="13"/>
      <c r="E779" s="13"/>
      <c r="F779" s="14"/>
      <c r="G779" s="13"/>
      <c r="H779" s="13"/>
    </row>
    <row r="780" spans="1:8" ht="60.95" customHeight="1" x14ac:dyDescent="0.25">
      <c r="A780" s="15" t="s">
        <v>1620</v>
      </c>
      <c r="B780" s="15" t="s">
        <v>1621</v>
      </c>
      <c r="C780" s="15"/>
      <c r="D780" s="15"/>
      <c r="E780" s="15"/>
      <c r="F780" s="16" t="s">
        <v>213</v>
      </c>
      <c r="G780" s="19">
        <v>141.19</v>
      </c>
      <c r="H780" s="15"/>
    </row>
    <row r="781" spans="1:8" ht="60.95" customHeight="1" x14ac:dyDescent="0.25">
      <c r="A781" s="15" t="s">
        <v>1622</v>
      </c>
      <c r="B781" s="15" t="s">
        <v>185</v>
      </c>
      <c r="C781" s="15"/>
      <c r="D781" s="15"/>
      <c r="E781" s="15"/>
      <c r="F781" s="16" t="s">
        <v>213</v>
      </c>
      <c r="G781" s="19">
        <v>126.89</v>
      </c>
      <c r="H781" s="15"/>
    </row>
    <row r="782" spans="1:8" ht="12.2" customHeight="1" x14ac:dyDescent="0.25">
      <c r="A782" s="12">
        <v>8812</v>
      </c>
      <c r="B782" s="13" t="s">
        <v>1623</v>
      </c>
      <c r="C782" s="13"/>
      <c r="D782" s="13"/>
      <c r="E782" s="13"/>
      <c r="F782" s="14"/>
      <c r="G782" s="13"/>
      <c r="H782" s="13"/>
    </row>
    <row r="783" spans="1:8" ht="36.6" customHeight="1" x14ac:dyDescent="0.25">
      <c r="A783" s="15" t="s">
        <v>1624</v>
      </c>
      <c r="B783" s="15" t="s">
        <v>1625</v>
      </c>
      <c r="C783" s="15"/>
      <c r="D783" s="15"/>
      <c r="E783" s="15"/>
      <c r="F783" s="16" t="s">
        <v>213</v>
      </c>
      <c r="G783" s="18">
        <v>86.97</v>
      </c>
      <c r="H783" s="15"/>
    </row>
    <row r="784" spans="1:8" ht="36.6" customHeight="1" x14ac:dyDescent="0.25">
      <c r="A784" s="15" t="s">
        <v>1626</v>
      </c>
      <c r="B784" s="15" t="s">
        <v>1627</v>
      </c>
      <c r="C784" s="15"/>
      <c r="D784" s="15"/>
      <c r="E784" s="15"/>
      <c r="F784" s="16" t="s">
        <v>213</v>
      </c>
      <c r="G784" s="18">
        <v>83.88</v>
      </c>
      <c r="H784" s="15"/>
    </row>
    <row r="785" spans="1:8" ht="36.6" customHeight="1" x14ac:dyDescent="0.25">
      <c r="A785" s="15" t="s">
        <v>1628</v>
      </c>
      <c r="B785" s="15" t="s">
        <v>1629</v>
      </c>
      <c r="C785" s="15"/>
      <c r="D785" s="15"/>
      <c r="E785" s="15"/>
      <c r="F785" s="16" t="s">
        <v>213</v>
      </c>
      <c r="G785" s="18">
        <v>65.48</v>
      </c>
      <c r="H785" s="15"/>
    </row>
    <row r="786" spans="1:8" ht="36.6" customHeight="1" x14ac:dyDescent="0.25">
      <c r="A786" s="15" t="s">
        <v>1630</v>
      </c>
      <c r="B786" s="15" t="s">
        <v>1631</v>
      </c>
      <c r="C786" s="15"/>
      <c r="D786" s="15"/>
      <c r="E786" s="15"/>
      <c r="F786" s="16" t="s">
        <v>213</v>
      </c>
      <c r="G786" s="18">
        <v>93.84</v>
      </c>
      <c r="H786" s="15"/>
    </row>
    <row r="787" spans="1:8" ht="36.6" customHeight="1" x14ac:dyDescent="0.25">
      <c r="A787" s="15" t="s">
        <v>1632</v>
      </c>
      <c r="B787" s="15" t="s">
        <v>1633</v>
      </c>
      <c r="C787" s="15"/>
      <c r="D787" s="15"/>
      <c r="E787" s="15"/>
      <c r="F787" s="16" t="s">
        <v>213</v>
      </c>
      <c r="G787" s="18">
        <v>89.54</v>
      </c>
      <c r="H787" s="15"/>
    </row>
    <row r="788" spans="1:8" ht="36.6" customHeight="1" x14ac:dyDescent="0.25">
      <c r="A788" s="15" t="s">
        <v>1634</v>
      </c>
      <c r="B788" s="15" t="s">
        <v>1635</v>
      </c>
      <c r="C788" s="15"/>
      <c r="D788" s="15"/>
      <c r="E788" s="15"/>
      <c r="F788" s="16" t="s">
        <v>213</v>
      </c>
      <c r="G788" s="18">
        <v>68.53</v>
      </c>
      <c r="H788" s="15"/>
    </row>
    <row r="789" spans="1:8" ht="12.2" customHeight="1" x14ac:dyDescent="0.25">
      <c r="A789" s="12">
        <v>8814</v>
      </c>
      <c r="B789" s="13" t="s">
        <v>1636</v>
      </c>
      <c r="C789" s="13"/>
      <c r="D789" s="13"/>
      <c r="E789" s="13"/>
      <c r="F789" s="14"/>
      <c r="G789" s="13"/>
      <c r="H789" s="13"/>
    </row>
    <row r="790" spans="1:8" ht="48.75" customHeight="1" x14ac:dyDescent="0.25">
      <c r="A790" s="15" t="s">
        <v>1637</v>
      </c>
      <c r="B790" s="15" t="s">
        <v>1638</v>
      </c>
      <c r="C790" s="15"/>
      <c r="D790" s="15"/>
      <c r="E790" s="15"/>
      <c r="F790" s="16" t="s">
        <v>213</v>
      </c>
      <c r="G790" s="19">
        <v>240.16</v>
      </c>
      <c r="H790" s="15"/>
    </row>
    <row r="791" spans="1:8" ht="36.6" customHeight="1" x14ac:dyDescent="0.25">
      <c r="A791" s="15" t="s">
        <v>1639</v>
      </c>
      <c r="B791" s="15" t="s">
        <v>1640</v>
      </c>
      <c r="C791" s="15"/>
      <c r="D791" s="15"/>
      <c r="E791" s="15"/>
      <c r="F791" s="16" t="s">
        <v>213</v>
      </c>
      <c r="G791" s="19">
        <v>217.56</v>
      </c>
      <c r="H791" s="15"/>
    </row>
    <row r="792" spans="1:8" ht="36.6" customHeight="1" x14ac:dyDescent="0.25">
      <c r="A792" s="15" t="s">
        <v>1641</v>
      </c>
      <c r="B792" s="15" t="s">
        <v>1642</v>
      </c>
      <c r="C792" s="15"/>
      <c r="D792" s="15"/>
      <c r="E792" s="15"/>
      <c r="F792" s="16" t="s">
        <v>213</v>
      </c>
      <c r="G792" s="19">
        <v>286.89999999999998</v>
      </c>
      <c r="H792" s="15"/>
    </row>
    <row r="793" spans="1:8" ht="12.2" customHeight="1" x14ac:dyDescent="0.25">
      <c r="A793" s="12">
        <v>8815</v>
      </c>
      <c r="B793" s="13" t="s">
        <v>1643</v>
      </c>
      <c r="C793" s="13"/>
      <c r="D793" s="13"/>
      <c r="E793" s="13"/>
      <c r="F793" s="14"/>
      <c r="G793" s="13"/>
      <c r="H793" s="13"/>
    </row>
    <row r="794" spans="1:8" ht="36.6" customHeight="1" x14ac:dyDescent="0.25">
      <c r="A794" s="15" t="s">
        <v>1644</v>
      </c>
      <c r="B794" s="15" t="s">
        <v>1645</v>
      </c>
      <c r="C794" s="15"/>
      <c r="D794" s="15"/>
      <c r="E794" s="15"/>
      <c r="F794" s="16" t="s">
        <v>213</v>
      </c>
      <c r="G794" s="17">
        <v>4.6500000000000004</v>
      </c>
      <c r="H794" s="15"/>
    </row>
    <row r="795" spans="1:8" ht="36.6" customHeight="1" x14ac:dyDescent="0.25">
      <c r="A795" s="15" t="s">
        <v>1646</v>
      </c>
      <c r="B795" s="15" t="s">
        <v>1647</v>
      </c>
      <c r="C795" s="15"/>
      <c r="D795" s="15"/>
      <c r="E795" s="15"/>
      <c r="F795" s="16" t="s">
        <v>213</v>
      </c>
      <c r="G795" s="17">
        <v>5.18</v>
      </c>
      <c r="H795" s="15"/>
    </row>
    <row r="796" spans="1:8" ht="36.6" customHeight="1" x14ac:dyDescent="0.25">
      <c r="A796" s="15" t="s">
        <v>1648</v>
      </c>
      <c r="B796" s="15" t="s">
        <v>1649</v>
      </c>
      <c r="C796" s="15"/>
      <c r="D796" s="15"/>
      <c r="E796" s="15"/>
      <c r="F796" s="16" t="s">
        <v>213</v>
      </c>
      <c r="G796" s="17">
        <v>5.25</v>
      </c>
      <c r="H796" s="15"/>
    </row>
    <row r="797" spans="1:8" ht="36.6" customHeight="1" x14ac:dyDescent="0.25">
      <c r="A797" s="15" t="s">
        <v>1650</v>
      </c>
      <c r="B797" s="15" t="s">
        <v>1651</v>
      </c>
      <c r="C797" s="15"/>
      <c r="D797" s="15"/>
      <c r="E797" s="15"/>
      <c r="F797" s="16" t="s">
        <v>213</v>
      </c>
      <c r="G797" s="17">
        <v>6.98</v>
      </c>
      <c r="H797" s="15"/>
    </row>
    <row r="798" spans="1:8" ht="24.4" customHeight="1" x14ac:dyDescent="0.25">
      <c r="A798" s="15" t="s">
        <v>1652</v>
      </c>
      <c r="B798" s="15" t="s">
        <v>1653</v>
      </c>
      <c r="C798" s="15"/>
      <c r="D798" s="15"/>
      <c r="E798" s="15"/>
      <c r="F798" s="16" t="s">
        <v>213</v>
      </c>
      <c r="G798" s="17">
        <v>8.43</v>
      </c>
      <c r="H798" s="15"/>
    </row>
    <row r="799" spans="1:8" ht="24.4" customHeight="1" x14ac:dyDescent="0.25">
      <c r="A799" s="15" t="s">
        <v>1654</v>
      </c>
      <c r="B799" s="15" t="s">
        <v>1655</v>
      </c>
      <c r="C799" s="15"/>
      <c r="D799" s="15"/>
      <c r="E799" s="15"/>
      <c r="F799" s="16" t="s">
        <v>213</v>
      </c>
      <c r="G799" s="18">
        <v>15.33</v>
      </c>
      <c r="H799" s="15"/>
    </row>
    <row r="800" spans="1:8" ht="12.2" customHeight="1" x14ac:dyDescent="0.25">
      <c r="A800" s="12">
        <v>8816</v>
      </c>
      <c r="B800" s="13" t="s">
        <v>1656</v>
      </c>
      <c r="C800" s="13"/>
      <c r="D800" s="13"/>
      <c r="E800" s="13"/>
      <c r="F800" s="14"/>
      <c r="G800" s="13"/>
      <c r="H800" s="13"/>
    </row>
    <row r="801" spans="1:8" ht="12.2" customHeight="1" x14ac:dyDescent="0.25">
      <c r="A801" s="15" t="s">
        <v>1657</v>
      </c>
      <c r="B801" s="15" t="s">
        <v>1658</v>
      </c>
      <c r="C801" s="15"/>
      <c r="D801" s="15"/>
      <c r="E801" s="15"/>
      <c r="F801" s="16" t="s">
        <v>213</v>
      </c>
      <c r="G801" s="19">
        <v>117.06</v>
      </c>
      <c r="H801" s="15"/>
    </row>
    <row r="802" spans="1:8" ht="12.2" customHeight="1" x14ac:dyDescent="0.25">
      <c r="A802" s="12">
        <v>8817</v>
      </c>
      <c r="B802" s="13" t="s">
        <v>1659</v>
      </c>
      <c r="C802" s="13"/>
      <c r="D802" s="13"/>
      <c r="E802" s="13"/>
      <c r="F802" s="14"/>
      <c r="G802" s="13"/>
      <c r="H802" s="13"/>
    </row>
    <row r="803" spans="1:8" ht="36.6" customHeight="1" x14ac:dyDescent="0.25">
      <c r="A803" s="15" t="s">
        <v>1660</v>
      </c>
      <c r="B803" s="15" t="s">
        <v>1661</v>
      </c>
      <c r="C803" s="15"/>
      <c r="D803" s="15"/>
      <c r="E803" s="15"/>
      <c r="F803" s="16" t="s">
        <v>213</v>
      </c>
      <c r="G803" s="18">
        <v>44.21</v>
      </c>
      <c r="H803" s="15"/>
    </row>
    <row r="804" spans="1:8" ht="36.6" customHeight="1" x14ac:dyDescent="0.25">
      <c r="A804" s="15" t="s">
        <v>1662</v>
      </c>
      <c r="B804" s="15" t="s">
        <v>1663</v>
      </c>
      <c r="C804" s="15"/>
      <c r="D804" s="15"/>
      <c r="E804" s="15"/>
      <c r="F804" s="16" t="s">
        <v>213</v>
      </c>
      <c r="G804" s="18">
        <v>44.4</v>
      </c>
      <c r="H804" s="15"/>
    </row>
    <row r="805" spans="1:8" ht="36.6" customHeight="1" x14ac:dyDescent="0.25">
      <c r="A805" s="15" t="s">
        <v>1664</v>
      </c>
      <c r="B805" s="15" t="s">
        <v>1665</v>
      </c>
      <c r="C805" s="15"/>
      <c r="D805" s="15"/>
      <c r="E805" s="15"/>
      <c r="F805" s="16" t="s">
        <v>213</v>
      </c>
      <c r="G805" s="18">
        <v>45.38</v>
      </c>
      <c r="H805" s="15"/>
    </row>
    <row r="806" spans="1:8" ht="24.4" customHeight="1" x14ac:dyDescent="0.25">
      <c r="A806" s="15" t="s">
        <v>1666</v>
      </c>
      <c r="B806" s="15" t="s">
        <v>1667</v>
      </c>
      <c r="C806" s="15"/>
      <c r="D806" s="15"/>
      <c r="E806" s="15"/>
      <c r="F806" s="16" t="s">
        <v>213</v>
      </c>
      <c r="G806" s="18">
        <v>12.4</v>
      </c>
      <c r="H806" s="15"/>
    </row>
    <row r="807" spans="1:8" ht="24.4" customHeight="1" x14ac:dyDescent="0.25">
      <c r="A807" s="15" t="s">
        <v>1668</v>
      </c>
      <c r="B807" s="15" t="s">
        <v>1669</v>
      </c>
      <c r="C807" s="15"/>
      <c r="D807" s="15"/>
      <c r="E807" s="15"/>
      <c r="F807" s="16" t="s">
        <v>213</v>
      </c>
      <c r="G807" s="18">
        <v>14.57</v>
      </c>
      <c r="H807" s="15"/>
    </row>
    <row r="808" spans="1:8" ht="24.4" customHeight="1" x14ac:dyDescent="0.25">
      <c r="A808" s="15" t="s">
        <v>1670</v>
      </c>
      <c r="B808" s="15" t="s">
        <v>1671</v>
      </c>
      <c r="C808" s="15"/>
      <c r="D808" s="15"/>
      <c r="E808" s="15"/>
      <c r="F808" s="16" t="s">
        <v>213</v>
      </c>
      <c r="G808" s="18">
        <v>14.76</v>
      </c>
      <c r="H808" s="15"/>
    </row>
    <row r="809" spans="1:8" ht="24.4" customHeight="1" x14ac:dyDescent="0.25">
      <c r="A809" s="15" t="s">
        <v>1672</v>
      </c>
      <c r="B809" s="15" t="s">
        <v>1673</v>
      </c>
      <c r="C809" s="15"/>
      <c r="D809" s="15"/>
      <c r="E809" s="15"/>
      <c r="F809" s="16" t="s">
        <v>213</v>
      </c>
      <c r="G809" s="18">
        <v>15.74</v>
      </c>
      <c r="H809" s="15"/>
    </row>
    <row r="810" spans="1:8" ht="12.2" customHeight="1" x14ac:dyDescent="0.25">
      <c r="A810" s="15" t="s">
        <v>1674</v>
      </c>
      <c r="B810" s="15" t="s">
        <v>1675</v>
      </c>
      <c r="C810" s="15"/>
      <c r="D810" s="15"/>
      <c r="E810" s="15"/>
      <c r="F810" s="16" t="s">
        <v>213</v>
      </c>
      <c r="G810" s="17">
        <v>4.84</v>
      </c>
      <c r="H810" s="15"/>
    </row>
    <row r="811" spans="1:8" ht="24.4" customHeight="1" x14ac:dyDescent="0.25">
      <c r="A811" s="15" t="s">
        <v>1676</v>
      </c>
      <c r="B811" s="15" t="s">
        <v>1677</v>
      </c>
      <c r="C811" s="15"/>
      <c r="D811" s="15"/>
      <c r="E811" s="15"/>
      <c r="F811" s="16" t="s">
        <v>213</v>
      </c>
      <c r="G811" s="19">
        <v>117.15</v>
      </c>
      <c r="H811" s="15"/>
    </row>
    <row r="812" spans="1:8" ht="24.4" customHeight="1" x14ac:dyDescent="0.25">
      <c r="A812" s="15" t="s">
        <v>1678</v>
      </c>
      <c r="B812" s="15" t="s">
        <v>1679</v>
      </c>
      <c r="C812" s="15"/>
      <c r="D812" s="15"/>
      <c r="E812" s="15"/>
      <c r="F812" s="16" t="s">
        <v>213</v>
      </c>
      <c r="G812" s="19">
        <v>102.98</v>
      </c>
      <c r="H812" s="15"/>
    </row>
    <row r="813" spans="1:8" ht="12.2" customHeight="1" x14ac:dyDescent="0.25">
      <c r="A813" s="12">
        <v>8818</v>
      </c>
      <c r="B813" s="13" t="s">
        <v>1680</v>
      </c>
      <c r="C813" s="13"/>
      <c r="D813" s="13"/>
      <c r="E813" s="13"/>
      <c r="F813" s="14"/>
      <c r="G813" s="13"/>
      <c r="H813" s="13"/>
    </row>
    <row r="814" spans="1:8" ht="36.6" customHeight="1" x14ac:dyDescent="0.25">
      <c r="A814" s="15" t="s">
        <v>1681</v>
      </c>
      <c r="B814" s="15" t="s">
        <v>1682</v>
      </c>
      <c r="C814" s="15"/>
      <c r="D814" s="15"/>
      <c r="E814" s="15"/>
      <c r="F814" s="16" t="s">
        <v>213</v>
      </c>
      <c r="G814" s="18">
        <v>48.53</v>
      </c>
      <c r="H814" s="15"/>
    </row>
    <row r="815" spans="1:8" ht="36.6" customHeight="1" x14ac:dyDescent="0.25">
      <c r="A815" s="15" t="s">
        <v>1683</v>
      </c>
      <c r="B815" s="15" t="s">
        <v>1684</v>
      </c>
      <c r="C815" s="15"/>
      <c r="D815" s="15"/>
      <c r="E815" s="15"/>
      <c r="F815" s="16" t="s">
        <v>213</v>
      </c>
      <c r="G815" s="18">
        <v>53.29</v>
      </c>
      <c r="H815" s="15"/>
    </row>
    <row r="816" spans="1:8" ht="36.6" customHeight="1" x14ac:dyDescent="0.25">
      <c r="A816" s="15" t="s">
        <v>1685</v>
      </c>
      <c r="B816" s="15" t="s">
        <v>1686</v>
      </c>
      <c r="C816" s="15"/>
      <c r="D816" s="15"/>
      <c r="E816" s="15"/>
      <c r="F816" s="16" t="s">
        <v>213</v>
      </c>
      <c r="G816" s="18">
        <v>50.04</v>
      </c>
      <c r="H816" s="15"/>
    </row>
    <row r="817" spans="1:8" ht="36.6" customHeight="1" x14ac:dyDescent="0.25">
      <c r="A817" s="15" t="s">
        <v>1687</v>
      </c>
      <c r="B817" s="15" t="s">
        <v>1688</v>
      </c>
      <c r="C817" s="15"/>
      <c r="D817" s="15"/>
      <c r="E817" s="15"/>
      <c r="F817" s="16" t="s">
        <v>213</v>
      </c>
      <c r="G817" s="18">
        <v>58.02</v>
      </c>
      <c r="H817" s="15"/>
    </row>
    <row r="818" spans="1:8" ht="36.6" customHeight="1" x14ac:dyDescent="0.25">
      <c r="A818" s="15" t="s">
        <v>1689</v>
      </c>
      <c r="B818" s="15" t="s">
        <v>1690</v>
      </c>
      <c r="C818" s="15"/>
      <c r="D818" s="15"/>
      <c r="E818" s="15"/>
      <c r="F818" s="16" t="s">
        <v>213</v>
      </c>
      <c r="G818" s="18">
        <v>58.58</v>
      </c>
      <c r="H818" s="15"/>
    </row>
    <row r="819" spans="1:8" ht="36.6" customHeight="1" x14ac:dyDescent="0.25">
      <c r="A819" s="15" t="s">
        <v>1691</v>
      </c>
      <c r="B819" s="15" t="s">
        <v>1692</v>
      </c>
      <c r="C819" s="15"/>
      <c r="D819" s="15"/>
      <c r="E819" s="15"/>
      <c r="F819" s="16" t="s">
        <v>213</v>
      </c>
      <c r="G819" s="18">
        <v>55.33</v>
      </c>
      <c r="H819" s="15"/>
    </row>
    <row r="820" spans="1:8" ht="36.6" customHeight="1" x14ac:dyDescent="0.25">
      <c r="A820" s="15" t="s">
        <v>1693</v>
      </c>
      <c r="B820" s="15" t="s">
        <v>1694</v>
      </c>
      <c r="C820" s="15"/>
      <c r="D820" s="15"/>
      <c r="E820" s="15"/>
      <c r="F820" s="16" t="s">
        <v>213</v>
      </c>
      <c r="G820" s="18">
        <v>63.31</v>
      </c>
      <c r="H820" s="15"/>
    </row>
    <row r="821" spans="1:8" ht="36.6" customHeight="1" x14ac:dyDescent="0.25">
      <c r="A821" s="15" t="s">
        <v>1695</v>
      </c>
      <c r="B821" s="15" t="s">
        <v>1696</v>
      </c>
      <c r="C821" s="15"/>
      <c r="D821" s="15"/>
      <c r="E821" s="15"/>
      <c r="F821" s="16" t="s">
        <v>213</v>
      </c>
      <c r="G821" s="18">
        <v>75.510000000000005</v>
      </c>
      <c r="H821" s="15"/>
    </row>
    <row r="822" spans="1:8" ht="48.75" customHeight="1" x14ac:dyDescent="0.25">
      <c r="A822" s="15" t="s">
        <v>1697</v>
      </c>
      <c r="B822" s="15" t="s">
        <v>1698</v>
      </c>
      <c r="C822" s="15"/>
      <c r="D822" s="15"/>
      <c r="E822" s="15"/>
      <c r="F822" s="16" t="s">
        <v>213</v>
      </c>
      <c r="G822" s="18">
        <v>50.14</v>
      </c>
      <c r="H822" s="15"/>
    </row>
    <row r="823" spans="1:8" ht="36.6" customHeight="1" x14ac:dyDescent="0.25">
      <c r="A823" s="15" t="s">
        <v>1699</v>
      </c>
      <c r="B823" s="15" t="s">
        <v>1700</v>
      </c>
      <c r="C823" s="15"/>
      <c r="D823" s="15"/>
      <c r="E823" s="15"/>
      <c r="F823" s="16" t="s">
        <v>213</v>
      </c>
      <c r="G823" s="18">
        <v>38.33</v>
      </c>
      <c r="H823" s="15"/>
    </row>
    <row r="824" spans="1:8" ht="36.6" customHeight="1" x14ac:dyDescent="0.25">
      <c r="A824" s="15" t="s">
        <v>1701</v>
      </c>
      <c r="B824" s="15" t="s">
        <v>1702</v>
      </c>
      <c r="C824" s="15"/>
      <c r="D824" s="15"/>
      <c r="E824" s="15"/>
      <c r="F824" s="16" t="s">
        <v>213</v>
      </c>
      <c r="G824" s="18">
        <v>55.77</v>
      </c>
      <c r="H824" s="15"/>
    </row>
    <row r="825" spans="1:8" ht="36.6" customHeight="1" x14ac:dyDescent="0.25">
      <c r="A825" s="15" t="s">
        <v>1703</v>
      </c>
      <c r="B825" s="15" t="s">
        <v>1704</v>
      </c>
      <c r="C825" s="15"/>
      <c r="D825" s="15"/>
      <c r="E825" s="15"/>
      <c r="F825" s="16" t="s">
        <v>213</v>
      </c>
      <c r="G825" s="18">
        <v>52.52</v>
      </c>
      <c r="H825" s="15"/>
    </row>
    <row r="826" spans="1:8" ht="36.6" customHeight="1" x14ac:dyDescent="0.25">
      <c r="A826" s="15" t="s">
        <v>1705</v>
      </c>
      <c r="B826" s="15" t="s">
        <v>1706</v>
      </c>
      <c r="C826" s="15"/>
      <c r="D826" s="15"/>
      <c r="E826" s="15"/>
      <c r="F826" s="16" t="s">
        <v>213</v>
      </c>
      <c r="G826" s="18">
        <v>60.5</v>
      </c>
      <c r="H826" s="15"/>
    </row>
    <row r="827" spans="1:8" ht="36.6" customHeight="1" x14ac:dyDescent="0.25">
      <c r="A827" s="15" t="s">
        <v>1707</v>
      </c>
      <c r="B827" s="15" t="s">
        <v>1708</v>
      </c>
      <c r="C827" s="15"/>
      <c r="D827" s="15"/>
      <c r="E827" s="15"/>
      <c r="F827" s="16" t="s">
        <v>213</v>
      </c>
      <c r="G827" s="18">
        <v>41.5</v>
      </c>
      <c r="H827" s="15"/>
    </row>
    <row r="828" spans="1:8" ht="36.6" customHeight="1" x14ac:dyDescent="0.25">
      <c r="A828" s="15" t="s">
        <v>1709</v>
      </c>
      <c r="B828" s="15" t="s">
        <v>1710</v>
      </c>
      <c r="C828" s="15"/>
      <c r="D828" s="15"/>
      <c r="E828" s="15"/>
      <c r="F828" s="16" t="s">
        <v>213</v>
      </c>
      <c r="G828" s="18">
        <v>60.76</v>
      </c>
      <c r="H828" s="15"/>
    </row>
    <row r="829" spans="1:8" ht="36.6" customHeight="1" x14ac:dyDescent="0.25">
      <c r="A829" s="15" t="s">
        <v>1711</v>
      </c>
      <c r="B829" s="15" t="s">
        <v>1712</v>
      </c>
      <c r="C829" s="15"/>
      <c r="D829" s="15"/>
      <c r="E829" s="15"/>
      <c r="F829" s="16" t="s">
        <v>213</v>
      </c>
      <c r="G829" s="18">
        <v>57.51</v>
      </c>
      <c r="H829" s="15"/>
    </row>
    <row r="830" spans="1:8" ht="36.6" customHeight="1" x14ac:dyDescent="0.25">
      <c r="A830" s="15" t="s">
        <v>1713</v>
      </c>
      <c r="B830" s="15" t="s">
        <v>1714</v>
      </c>
      <c r="C830" s="15"/>
      <c r="D830" s="15"/>
      <c r="E830" s="15"/>
      <c r="F830" s="16" t="s">
        <v>213</v>
      </c>
      <c r="G830" s="18">
        <v>65.489999999999995</v>
      </c>
      <c r="H830" s="15"/>
    </row>
    <row r="831" spans="1:8" ht="36.6" customHeight="1" x14ac:dyDescent="0.25">
      <c r="A831" s="15" t="s">
        <v>1715</v>
      </c>
      <c r="B831" s="15" t="s">
        <v>1716</v>
      </c>
      <c r="C831" s="15"/>
      <c r="D831" s="15"/>
      <c r="E831" s="15"/>
      <c r="F831" s="16" t="s">
        <v>213</v>
      </c>
      <c r="G831" s="18">
        <v>44.68</v>
      </c>
      <c r="H831" s="15"/>
    </row>
    <row r="832" spans="1:8" ht="36.6" customHeight="1" x14ac:dyDescent="0.25">
      <c r="A832" s="15" t="s">
        <v>1717</v>
      </c>
      <c r="B832" s="15" t="s">
        <v>1718</v>
      </c>
      <c r="C832" s="15"/>
      <c r="D832" s="15"/>
      <c r="E832" s="15"/>
      <c r="F832" s="16" t="s">
        <v>213</v>
      </c>
      <c r="G832" s="18">
        <v>82.5</v>
      </c>
      <c r="H832" s="15"/>
    </row>
    <row r="833" spans="1:8" ht="36.6" customHeight="1" x14ac:dyDescent="0.25">
      <c r="A833" s="15" t="s">
        <v>1719</v>
      </c>
      <c r="B833" s="15" t="s">
        <v>1720</v>
      </c>
      <c r="C833" s="15"/>
      <c r="D833" s="15"/>
      <c r="E833" s="15"/>
      <c r="F833" s="16" t="s">
        <v>213</v>
      </c>
      <c r="G833" s="18">
        <v>62.46</v>
      </c>
      <c r="H833" s="15"/>
    </row>
    <row r="834" spans="1:8" ht="12.2" customHeight="1" x14ac:dyDescent="0.25">
      <c r="A834" s="12">
        <v>8819</v>
      </c>
      <c r="B834" s="13" t="s">
        <v>1721</v>
      </c>
      <c r="C834" s="13"/>
      <c r="D834" s="13"/>
      <c r="E834" s="13"/>
      <c r="F834" s="14"/>
      <c r="G834" s="13"/>
      <c r="H834" s="13"/>
    </row>
    <row r="835" spans="1:8" ht="24.4" customHeight="1" x14ac:dyDescent="0.25">
      <c r="A835" s="15" t="s">
        <v>1722</v>
      </c>
      <c r="B835" s="15" t="s">
        <v>1723</v>
      </c>
      <c r="C835" s="15"/>
      <c r="D835" s="15"/>
      <c r="E835" s="15"/>
      <c r="F835" s="16" t="s">
        <v>213</v>
      </c>
      <c r="G835" s="18">
        <v>26.73</v>
      </c>
      <c r="H835" s="15"/>
    </row>
    <row r="836" spans="1:8" ht="36.6" customHeight="1" x14ac:dyDescent="0.25">
      <c r="A836" s="15" t="s">
        <v>1724</v>
      </c>
      <c r="B836" s="15" t="s">
        <v>1725</v>
      </c>
      <c r="C836" s="15"/>
      <c r="D836" s="15"/>
      <c r="E836" s="15"/>
      <c r="F836" s="16" t="s">
        <v>213</v>
      </c>
      <c r="G836" s="18">
        <v>92.82</v>
      </c>
      <c r="H836" s="15"/>
    </row>
    <row r="837" spans="1:8" ht="36.6" customHeight="1" x14ac:dyDescent="0.25">
      <c r="A837" s="15" t="s">
        <v>1726</v>
      </c>
      <c r="B837" s="15" t="s">
        <v>1727</v>
      </c>
      <c r="C837" s="15"/>
      <c r="D837" s="15"/>
      <c r="E837" s="15"/>
      <c r="F837" s="16" t="s">
        <v>213</v>
      </c>
      <c r="G837" s="18">
        <v>92.82</v>
      </c>
      <c r="H837" s="15"/>
    </row>
    <row r="838" spans="1:8" ht="36.6" customHeight="1" x14ac:dyDescent="0.25">
      <c r="A838" s="15" t="s">
        <v>1728</v>
      </c>
      <c r="B838" s="15" t="s">
        <v>1729</v>
      </c>
      <c r="C838" s="15"/>
      <c r="D838" s="15"/>
      <c r="E838" s="15"/>
      <c r="F838" s="16" t="s">
        <v>213</v>
      </c>
      <c r="G838" s="19">
        <v>146.54</v>
      </c>
      <c r="H838" s="15"/>
    </row>
    <row r="839" spans="1:8" ht="36.6" customHeight="1" x14ac:dyDescent="0.25">
      <c r="A839" s="15" t="s">
        <v>1730</v>
      </c>
      <c r="B839" s="15" t="s">
        <v>1731</v>
      </c>
      <c r="C839" s="15"/>
      <c r="D839" s="15"/>
      <c r="E839" s="15"/>
      <c r="F839" s="16" t="s">
        <v>213</v>
      </c>
      <c r="G839" s="19">
        <v>129.78</v>
      </c>
      <c r="H839" s="15"/>
    </row>
    <row r="840" spans="1:8" ht="36.6" customHeight="1" x14ac:dyDescent="0.25">
      <c r="A840" s="15" t="s">
        <v>1732</v>
      </c>
      <c r="B840" s="15" t="s">
        <v>1733</v>
      </c>
      <c r="C840" s="15"/>
      <c r="D840" s="15"/>
      <c r="E840" s="15"/>
      <c r="F840" s="16" t="s">
        <v>213</v>
      </c>
      <c r="G840" s="19">
        <v>126.7</v>
      </c>
      <c r="H840" s="15"/>
    </row>
    <row r="841" spans="1:8" ht="36.6" customHeight="1" x14ac:dyDescent="0.25">
      <c r="A841" s="15" t="s">
        <v>1734</v>
      </c>
      <c r="B841" s="15" t="s">
        <v>1735</v>
      </c>
      <c r="C841" s="15"/>
      <c r="D841" s="15"/>
      <c r="E841" s="15"/>
      <c r="F841" s="16" t="s">
        <v>213</v>
      </c>
      <c r="G841" s="19">
        <v>109.94</v>
      </c>
      <c r="H841" s="15"/>
    </row>
    <row r="842" spans="1:8" ht="12.2" customHeight="1" x14ac:dyDescent="0.25">
      <c r="A842" s="12">
        <v>8820</v>
      </c>
      <c r="B842" s="13" t="s">
        <v>1736</v>
      </c>
      <c r="C842" s="13"/>
      <c r="D842" s="13"/>
      <c r="E842" s="13"/>
      <c r="F842" s="14"/>
      <c r="G842" s="13"/>
      <c r="H842" s="13"/>
    </row>
    <row r="843" spans="1:8" ht="12.2" customHeight="1" x14ac:dyDescent="0.25">
      <c r="A843" s="15" t="s">
        <v>1737</v>
      </c>
      <c r="B843" s="15" t="s">
        <v>1738</v>
      </c>
      <c r="C843" s="15"/>
      <c r="D843" s="15"/>
      <c r="E843" s="15"/>
      <c r="F843" s="16" t="s">
        <v>326</v>
      </c>
      <c r="G843" s="20">
        <v>2681.96</v>
      </c>
      <c r="H843" s="15"/>
    </row>
    <row r="844" spans="1:8" ht="48.75" customHeight="1" x14ac:dyDescent="0.25">
      <c r="A844" s="15" t="s">
        <v>1739</v>
      </c>
      <c r="B844" s="15" t="s">
        <v>1740</v>
      </c>
      <c r="C844" s="15"/>
      <c r="D844" s="15"/>
      <c r="E844" s="15"/>
      <c r="F844" s="16" t="s">
        <v>213</v>
      </c>
      <c r="G844" s="18">
        <v>49.23</v>
      </c>
      <c r="H844" s="15"/>
    </row>
    <row r="845" spans="1:8" ht="48.75" customHeight="1" x14ac:dyDescent="0.25">
      <c r="A845" s="15" t="s">
        <v>1741</v>
      </c>
      <c r="B845" s="15" t="s">
        <v>1742</v>
      </c>
      <c r="C845" s="15"/>
      <c r="D845" s="15"/>
      <c r="E845" s="15"/>
      <c r="F845" s="16" t="s">
        <v>213</v>
      </c>
      <c r="G845" s="18">
        <v>77.75</v>
      </c>
      <c r="H845" s="15"/>
    </row>
    <row r="846" spans="1:8" ht="48.75" customHeight="1" x14ac:dyDescent="0.25">
      <c r="A846" s="15" t="s">
        <v>1743</v>
      </c>
      <c r="B846" s="15" t="s">
        <v>1744</v>
      </c>
      <c r="C846" s="15"/>
      <c r="D846" s="15"/>
      <c r="E846" s="15"/>
      <c r="F846" s="16" t="s">
        <v>213</v>
      </c>
      <c r="G846" s="19">
        <v>132.84</v>
      </c>
      <c r="H846" s="15"/>
    </row>
    <row r="847" spans="1:8" ht="48.75" customHeight="1" x14ac:dyDescent="0.25">
      <c r="A847" s="15" t="s">
        <v>1745</v>
      </c>
      <c r="B847" s="15" t="s">
        <v>1746</v>
      </c>
      <c r="C847" s="15"/>
      <c r="D847" s="15"/>
      <c r="E847" s="15"/>
      <c r="F847" s="16" t="s">
        <v>213</v>
      </c>
      <c r="G847" s="19">
        <v>145.56</v>
      </c>
      <c r="H847" s="15"/>
    </row>
    <row r="848" spans="1:8" ht="48.75" customHeight="1" x14ac:dyDescent="0.25">
      <c r="A848" s="15" t="s">
        <v>1747</v>
      </c>
      <c r="B848" s="15" t="s">
        <v>1748</v>
      </c>
      <c r="C848" s="15"/>
      <c r="D848" s="15"/>
      <c r="E848" s="15"/>
      <c r="F848" s="16" t="s">
        <v>213</v>
      </c>
      <c r="G848" s="18">
        <v>85.84</v>
      </c>
      <c r="H848" s="15"/>
    </row>
    <row r="849" spans="1:8" ht="48.75" customHeight="1" x14ac:dyDescent="0.25">
      <c r="A849" s="15" t="s">
        <v>1749</v>
      </c>
      <c r="B849" s="15" t="s">
        <v>1750</v>
      </c>
      <c r="C849" s="15"/>
      <c r="D849" s="15"/>
      <c r="E849" s="15"/>
      <c r="F849" s="16" t="s">
        <v>213</v>
      </c>
      <c r="G849" s="18">
        <v>61.76</v>
      </c>
      <c r="H849" s="15"/>
    </row>
    <row r="850" spans="1:8" ht="48.75" customHeight="1" x14ac:dyDescent="0.25">
      <c r="A850" s="15" t="s">
        <v>1751</v>
      </c>
      <c r="B850" s="15" t="s">
        <v>1752</v>
      </c>
      <c r="C850" s="15"/>
      <c r="D850" s="15"/>
      <c r="E850" s="15"/>
      <c r="F850" s="16" t="s">
        <v>213</v>
      </c>
      <c r="G850" s="19">
        <v>207.18</v>
      </c>
      <c r="H850" s="15"/>
    </row>
    <row r="851" spans="1:8" ht="12.2" customHeight="1" x14ac:dyDescent="0.25">
      <c r="A851" s="12">
        <v>8821</v>
      </c>
      <c r="B851" s="13" t="s">
        <v>1753</v>
      </c>
      <c r="C851" s="13"/>
      <c r="D851" s="13"/>
      <c r="E851" s="13"/>
      <c r="F851" s="14"/>
      <c r="G851" s="13"/>
      <c r="H851" s="13"/>
    </row>
    <row r="852" spans="1:8" ht="36.6" customHeight="1" x14ac:dyDescent="0.25">
      <c r="A852" s="15" t="s">
        <v>1754</v>
      </c>
      <c r="B852" s="15" t="s">
        <v>1755</v>
      </c>
      <c r="C852" s="15"/>
      <c r="D852" s="15"/>
      <c r="E852" s="15"/>
      <c r="F852" s="16" t="s">
        <v>213</v>
      </c>
      <c r="G852" s="19">
        <v>118.75</v>
      </c>
      <c r="H852" s="15"/>
    </row>
    <row r="853" spans="1:8" ht="36.6" customHeight="1" x14ac:dyDescent="0.25">
      <c r="A853" s="15" t="s">
        <v>1756</v>
      </c>
      <c r="B853" s="15" t="s">
        <v>1757</v>
      </c>
      <c r="C853" s="15"/>
      <c r="D853" s="15"/>
      <c r="E853" s="15"/>
      <c r="F853" s="16" t="s">
        <v>213</v>
      </c>
      <c r="G853" s="19">
        <v>133.79</v>
      </c>
      <c r="H853" s="15"/>
    </row>
    <row r="854" spans="1:8" ht="36.6" customHeight="1" x14ac:dyDescent="0.25">
      <c r="A854" s="15" t="s">
        <v>1758</v>
      </c>
      <c r="B854" s="15" t="s">
        <v>1759</v>
      </c>
      <c r="C854" s="15"/>
      <c r="D854" s="15"/>
      <c r="E854" s="15"/>
      <c r="F854" s="16" t="s">
        <v>213</v>
      </c>
      <c r="G854" s="19">
        <v>139.13999999999999</v>
      </c>
      <c r="H854" s="15"/>
    </row>
    <row r="855" spans="1:8" ht="36.6" customHeight="1" x14ac:dyDescent="0.25">
      <c r="A855" s="15" t="s">
        <v>1760</v>
      </c>
      <c r="B855" s="15" t="s">
        <v>1761</v>
      </c>
      <c r="C855" s="15"/>
      <c r="D855" s="15"/>
      <c r="E855" s="15"/>
      <c r="F855" s="16" t="s">
        <v>213</v>
      </c>
      <c r="G855" s="19">
        <v>146.78</v>
      </c>
      <c r="H855" s="15"/>
    </row>
    <row r="856" spans="1:8" ht="36.6" customHeight="1" x14ac:dyDescent="0.25">
      <c r="A856" s="15" t="s">
        <v>1762</v>
      </c>
      <c r="B856" s="15" t="s">
        <v>1763</v>
      </c>
      <c r="C856" s="15"/>
      <c r="D856" s="15"/>
      <c r="E856" s="15"/>
      <c r="F856" s="16" t="s">
        <v>213</v>
      </c>
      <c r="G856" s="19">
        <v>149.52000000000001</v>
      </c>
      <c r="H856" s="15"/>
    </row>
    <row r="857" spans="1:8" ht="24.4" customHeight="1" x14ac:dyDescent="0.25">
      <c r="A857" s="15" t="s">
        <v>1764</v>
      </c>
      <c r="B857" s="15" t="s">
        <v>1765</v>
      </c>
      <c r="C857" s="15"/>
      <c r="D857" s="15"/>
      <c r="E857" s="15"/>
      <c r="F857" s="16" t="s">
        <v>213</v>
      </c>
      <c r="G857" s="18">
        <v>49.23</v>
      </c>
      <c r="H857" s="15"/>
    </row>
    <row r="858" spans="1:8" ht="24.4" customHeight="1" x14ac:dyDescent="0.25">
      <c r="A858" s="15" t="s">
        <v>1766</v>
      </c>
      <c r="B858" s="15" t="s">
        <v>1767</v>
      </c>
      <c r="C858" s="15"/>
      <c r="D858" s="15"/>
      <c r="E858" s="15"/>
      <c r="F858" s="16" t="s">
        <v>213</v>
      </c>
      <c r="G858" s="18">
        <v>55</v>
      </c>
      <c r="H858" s="15"/>
    </row>
    <row r="859" spans="1:8" ht="36.6" customHeight="1" x14ac:dyDescent="0.25">
      <c r="A859" s="15" t="s">
        <v>1768</v>
      </c>
      <c r="B859" s="15" t="s">
        <v>1769</v>
      </c>
      <c r="C859" s="15"/>
      <c r="D859" s="15"/>
      <c r="E859" s="15"/>
      <c r="F859" s="16" t="s">
        <v>213</v>
      </c>
      <c r="G859" s="19">
        <v>116.24</v>
      </c>
      <c r="H859" s="15"/>
    </row>
    <row r="860" spans="1:8" ht="36.6" customHeight="1" x14ac:dyDescent="0.25">
      <c r="A860" s="15" t="s">
        <v>1770</v>
      </c>
      <c r="B860" s="15" t="s">
        <v>1771</v>
      </c>
      <c r="C860" s="15"/>
      <c r="D860" s="15"/>
      <c r="E860" s="15"/>
      <c r="F860" s="16" t="s">
        <v>213</v>
      </c>
      <c r="G860" s="19">
        <v>118.07</v>
      </c>
      <c r="H860" s="15"/>
    </row>
    <row r="861" spans="1:8" ht="36.6" customHeight="1" x14ac:dyDescent="0.25">
      <c r="A861" s="15" t="s">
        <v>1772</v>
      </c>
      <c r="B861" s="15" t="s">
        <v>1773</v>
      </c>
      <c r="C861" s="15"/>
      <c r="D861" s="15"/>
      <c r="E861" s="15"/>
      <c r="F861" s="16" t="s">
        <v>213</v>
      </c>
      <c r="G861" s="19">
        <v>120.28</v>
      </c>
      <c r="H861" s="15"/>
    </row>
    <row r="862" spans="1:8" ht="24.4" customHeight="1" x14ac:dyDescent="0.25">
      <c r="A862" s="15" t="s">
        <v>1774</v>
      </c>
      <c r="B862" s="15" t="s">
        <v>1775</v>
      </c>
      <c r="C862" s="15"/>
      <c r="D862" s="15"/>
      <c r="E862" s="15"/>
      <c r="F862" s="16" t="s">
        <v>213</v>
      </c>
      <c r="G862" s="18">
        <v>70.069999999999993</v>
      </c>
      <c r="H862" s="15"/>
    </row>
    <row r="863" spans="1:8" ht="36.6" customHeight="1" x14ac:dyDescent="0.25">
      <c r="A863" s="15" t="s">
        <v>1776</v>
      </c>
      <c r="B863" s="15" t="s">
        <v>1777</v>
      </c>
      <c r="C863" s="15"/>
      <c r="D863" s="15"/>
      <c r="E863" s="15"/>
      <c r="F863" s="16" t="s">
        <v>213</v>
      </c>
      <c r="G863" s="19">
        <v>123.87</v>
      </c>
      <c r="H863" s="15"/>
    </row>
    <row r="864" spans="1:8" ht="12.2" customHeight="1" x14ac:dyDescent="0.25">
      <c r="A864" s="12">
        <v>8822</v>
      </c>
      <c r="B864" s="13" t="s">
        <v>1778</v>
      </c>
      <c r="C864" s="13"/>
      <c r="D864" s="13"/>
      <c r="E864" s="13"/>
      <c r="F864" s="14"/>
      <c r="G864" s="13"/>
      <c r="H864" s="13"/>
    </row>
    <row r="865" spans="1:8" ht="48.75" customHeight="1" x14ac:dyDescent="0.25">
      <c r="A865" s="15" t="s">
        <v>1779</v>
      </c>
      <c r="B865" s="15" t="s">
        <v>1780</v>
      </c>
      <c r="C865" s="15"/>
      <c r="D865" s="15"/>
      <c r="E865" s="15"/>
      <c r="F865" s="16" t="s">
        <v>213</v>
      </c>
      <c r="G865" s="18">
        <v>82.74</v>
      </c>
      <c r="H865" s="15"/>
    </row>
    <row r="866" spans="1:8" ht="12.2" customHeight="1" x14ac:dyDescent="0.25">
      <c r="A866" s="12">
        <v>8823</v>
      </c>
      <c r="B866" s="13" t="s">
        <v>1781</v>
      </c>
      <c r="C866" s="13"/>
      <c r="D866" s="13"/>
      <c r="E866" s="13"/>
      <c r="F866" s="14"/>
      <c r="G866" s="13"/>
      <c r="H866" s="13"/>
    </row>
    <row r="867" spans="1:8" ht="48.75" customHeight="1" x14ac:dyDescent="0.25">
      <c r="A867" s="15" t="s">
        <v>1782</v>
      </c>
      <c r="B867" s="15" t="s">
        <v>1783</v>
      </c>
      <c r="C867" s="15"/>
      <c r="D867" s="15"/>
      <c r="E867" s="15"/>
      <c r="F867" s="16" t="s">
        <v>213</v>
      </c>
      <c r="G867" s="19">
        <v>108.5</v>
      </c>
      <c r="H867" s="15"/>
    </row>
    <row r="868" spans="1:8" ht="48.75" customHeight="1" x14ac:dyDescent="0.25">
      <c r="A868" s="15" t="s">
        <v>1784</v>
      </c>
      <c r="B868" s="15" t="s">
        <v>1785</v>
      </c>
      <c r="C868" s="15"/>
      <c r="D868" s="15"/>
      <c r="E868" s="15"/>
      <c r="F868" s="16" t="s">
        <v>213</v>
      </c>
      <c r="G868" s="18">
        <v>95.46</v>
      </c>
      <c r="H868" s="15"/>
    </row>
    <row r="869" spans="1:8" ht="12.2" customHeight="1" x14ac:dyDescent="0.25">
      <c r="A869" s="12">
        <v>8824</v>
      </c>
      <c r="B869" s="13" t="s">
        <v>1786</v>
      </c>
      <c r="C869" s="13"/>
      <c r="D869" s="13"/>
      <c r="E869" s="13"/>
      <c r="F869" s="14"/>
      <c r="G869" s="13"/>
      <c r="H869" s="13"/>
    </row>
    <row r="870" spans="1:8" ht="36.6" customHeight="1" x14ac:dyDescent="0.25">
      <c r="A870" s="15" t="s">
        <v>1787</v>
      </c>
      <c r="B870" s="15" t="s">
        <v>1788</v>
      </c>
      <c r="C870" s="15"/>
      <c r="D870" s="15"/>
      <c r="E870" s="15"/>
      <c r="F870" s="16" t="s">
        <v>213</v>
      </c>
      <c r="G870" s="19">
        <v>280.08</v>
      </c>
      <c r="H870" s="15"/>
    </row>
    <row r="871" spans="1:8" ht="36.6" customHeight="1" x14ac:dyDescent="0.25">
      <c r="A871" s="15" t="s">
        <v>1789</v>
      </c>
      <c r="B871" s="15" t="s">
        <v>1790</v>
      </c>
      <c r="C871" s="15"/>
      <c r="D871" s="15"/>
      <c r="E871" s="15"/>
      <c r="F871" s="16" t="s">
        <v>213</v>
      </c>
      <c r="G871" s="19">
        <v>245.19</v>
      </c>
      <c r="H871" s="15"/>
    </row>
    <row r="872" spans="1:8" ht="36.6" customHeight="1" x14ac:dyDescent="0.25">
      <c r="A872" s="15" t="s">
        <v>1791</v>
      </c>
      <c r="B872" s="15" t="s">
        <v>1792</v>
      </c>
      <c r="C872" s="15"/>
      <c r="D872" s="15"/>
      <c r="E872" s="15"/>
      <c r="F872" s="16" t="s">
        <v>213</v>
      </c>
      <c r="G872" s="19">
        <v>252.11</v>
      </c>
      <c r="H872" s="15"/>
    </row>
    <row r="873" spans="1:8" ht="36.6" customHeight="1" x14ac:dyDescent="0.25">
      <c r="A873" s="15" t="s">
        <v>1793</v>
      </c>
      <c r="B873" s="15" t="s">
        <v>1794</v>
      </c>
      <c r="C873" s="15"/>
      <c r="D873" s="15"/>
      <c r="E873" s="15"/>
      <c r="F873" s="16" t="s">
        <v>213</v>
      </c>
      <c r="G873" s="19">
        <v>248.75</v>
      </c>
      <c r="H873" s="15"/>
    </row>
    <row r="874" spans="1:8" ht="36.6" customHeight="1" x14ac:dyDescent="0.25">
      <c r="A874" s="15" t="s">
        <v>1795</v>
      </c>
      <c r="B874" s="15" t="s">
        <v>1796</v>
      </c>
      <c r="C874" s="15"/>
      <c r="D874" s="15"/>
      <c r="E874" s="15"/>
      <c r="F874" s="16" t="s">
        <v>213</v>
      </c>
      <c r="G874" s="19">
        <v>285.10000000000002</v>
      </c>
      <c r="H874" s="15"/>
    </row>
    <row r="875" spans="1:8" ht="36.6" customHeight="1" x14ac:dyDescent="0.25">
      <c r="A875" s="15" t="s">
        <v>1797</v>
      </c>
      <c r="B875" s="15" t="s">
        <v>1798</v>
      </c>
      <c r="C875" s="15"/>
      <c r="D875" s="15"/>
      <c r="E875" s="15"/>
      <c r="F875" s="16" t="s">
        <v>213</v>
      </c>
      <c r="G875" s="19">
        <v>249.35</v>
      </c>
      <c r="H875" s="15"/>
    </row>
    <row r="876" spans="1:8" ht="36.6" customHeight="1" x14ac:dyDescent="0.25">
      <c r="A876" s="15" t="s">
        <v>1799</v>
      </c>
      <c r="B876" s="15" t="s">
        <v>1800</v>
      </c>
      <c r="C876" s="15"/>
      <c r="D876" s="15"/>
      <c r="E876" s="15"/>
      <c r="F876" s="16" t="s">
        <v>213</v>
      </c>
      <c r="G876" s="19">
        <v>250.66</v>
      </c>
      <c r="H876" s="15"/>
    </row>
    <row r="877" spans="1:8" ht="36.6" customHeight="1" x14ac:dyDescent="0.25">
      <c r="A877" s="15" t="s">
        <v>1801</v>
      </c>
      <c r="B877" s="15" t="s">
        <v>1802</v>
      </c>
      <c r="C877" s="15"/>
      <c r="D877" s="15"/>
      <c r="E877" s="15"/>
      <c r="F877" s="16" t="s">
        <v>213</v>
      </c>
      <c r="G877" s="19">
        <v>247.38</v>
      </c>
      <c r="H877" s="15"/>
    </row>
    <row r="878" spans="1:8" ht="48.75" customHeight="1" x14ac:dyDescent="0.25">
      <c r="A878" s="15" t="s">
        <v>1803</v>
      </c>
      <c r="B878" s="15" t="s">
        <v>62</v>
      </c>
      <c r="C878" s="15"/>
      <c r="D878" s="15"/>
      <c r="E878" s="15"/>
      <c r="F878" s="16" t="s">
        <v>213</v>
      </c>
      <c r="G878" s="18">
        <v>96.97</v>
      </c>
      <c r="H878" s="15"/>
    </row>
    <row r="879" spans="1:8" ht="48.75" customHeight="1" x14ac:dyDescent="0.25">
      <c r="A879" s="15" t="s">
        <v>1804</v>
      </c>
      <c r="B879" s="15" t="s">
        <v>1805</v>
      </c>
      <c r="C879" s="15"/>
      <c r="D879" s="15"/>
      <c r="E879" s="15"/>
      <c r="F879" s="16" t="s">
        <v>213</v>
      </c>
      <c r="G879" s="19">
        <v>125.69</v>
      </c>
      <c r="H879" s="15"/>
    </row>
    <row r="880" spans="1:8" ht="48.75" customHeight="1" x14ac:dyDescent="0.25">
      <c r="A880" s="15" t="s">
        <v>1806</v>
      </c>
      <c r="B880" s="15" t="s">
        <v>1807</v>
      </c>
      <c r="C880" s="15"/>
      <c r="D880" s="15"/>
      <c r="E880" s="15"/>
      <c r="F880" s="16" t="s">
        <v>213</v>
      </c>
      <c r="G880" s="18">
        <v>96.38</v>
      </c>
      <c r="H880" s="15"/>
    </row>
    <row r="881" spans="1:8" ht="48.75" customHeight="1" x14ac:dyDescent="0.25">
      <c r="A881" s="15" t="s">
        <v>1808</v>
      </c>
      <c r="B881" s="15" t="s">
        <v>1809</v>
      </c>
      <c r="C881" s="15"/>
      <c r="D881" s="15"/>
      <c r="E881" s="15"/>
      <c r="F881" s="16" t="s">
        <v>213</v>
      </c>
      <c r="G881" s="19">
        <v>123.68</v>
      </c>
      <c r="H881" s="15"/>
    </row>
    <row r="882" spans="1:8" ht="12.2" customHeight="1" x14ac:dyDescent="0.25">
      <c r="A882" s="12">
        <v>8825</v>
      </c>
      <c r="B882" s="13" t="s">
        <v>1810</v>
      </c>
      <c r="C882" s="13"/>
      <c r="D882" s="13"/>
      <c r="E882" s="13"/>
      <c r="F882" s="14"/>
      <c r="G882" s="13"/>
      <c r="H882" s="13"/>
    </row>
    <row r="883" spans="1:8" ht="24.4" customHeight="1" x14ac:dyDescent="0.25">
      <c r="A883" s="15" t="s">
        <v>1811</v>
      </c>
      <c r="B883" s="15" t="s">
        <v>1812</v>
      </c>
      <c r="C883" s="15"/>
      <c r="D883" s="15"/>
      <c r="E883" s="15"/>
      <c r="F883" s="16" t="s">
        <v>213</v>
      </c>
      <c r="G883" s="18">
        <v>60.06</v>
      </c>
      <c r="H883" s="15"/>
    </row>
    <row r="884" spans="1:8" ht="12.2" customHeight="1" x14ac:dyDescent="0.25">
      <c r="A884" s="12">
        <v>8826</v>
      </c>
      <c r="B884" s="13" t="s">
        <v>1813</v>
      </c>
      <c r="C884" s="13"/>
      <c r="D884" s="13"/>
      <c r="E884" s="13"/>
      <c r="F884" s="14"/>
      <c r="G884" s="13"/>
      <c r="H884" s="13"/>
    </row>
    <row r="885" spans="1:8" ht="36.6" customHeight="1" x14ac:dyDescent="0.25">
      <c r="A885" s="15" t="s">
        <v>1814</v>
      </c>
      <c r="B885" s="15" t="s">
        <v>122</v>
      </c>
      <c r="C885" s="15"/>
      <c r="D885" s="15"/>
      <c r="E885" s="15"/>
      <c r="F885" s="16" t="s">
        <v>244</v>
      </c>
      <c r="G885" s="18">
        <v>31.01</v>
      </c>
      <c r="H885" s="15"/>
    </row>
    <row r="886" spans="1:8" ht="12.2" customHeight="1" x14ac:dyDescent="0.25">
      <c r="A886" s="12">
        <v>8827</v>
      </c>
      <c r="B886" s="13" t="s">
        <v>1815</v>
      </c>
      <c r="C886" s="13"/>
      <c r="D886" s="13"/>
      <c r="E886" s="13"/>
      <c r="F886" s="14"/>
      <c r="G886" s="13"/>
      <c r="H886" s="13"/>
    </row>
    <row r="887" spans="1:8" ht="24.4" customHeight="1" x14ac:dyDescent="0.25">
      <c r="A887" s="15" t="s">
        <v>1816</v>
      </c>
      <c r="B887" s="15" t="s">
        <v>1817</v>
      </c>
      <c r="C887" s="15"/>
      <c r="D887" s="15"/>
      <c r="E887" s="15"/>
      <c r="F887" s="16" t="s">
        <v>244</v>
      </c>
      <c r="G887" s="18">
        <v>19.350000000000001</v>
      </c>
      <c r="H887" s="15"/>
    </row>
    <row r="888" spans="1:8" ht="36.6" customHeight="1" x14ac:dyDescent="0.25">
      <c r="A888" s="15" t="s">
        <v>1818</v>
      </c>
      <c r="B888" s="15" t="s">
        <v>1819</v>
      </c>
      <c r="C888" s="15"/>
      <c r="D888" s="15"/>
      <c r="E888" s="15"/>
      <c r="F888" s="16" t="s">
        <v>244</v>
      </c>
      <c r="G888" s="19">
        <v>182.23</v>
      </c>
      <c r="H888" s="15"/>
    </row>
    <row r="889" spans="1:8" ht="24.4" customHeight="1" x14ac:dyDescent="0.25">
      <c r="A889" s="15" t="s">
        <v>1820</v>
      </c>
      <c r="B889" s="15" t="s">
        <v>1821</v>
      </c>
      <c r="C889" s="15"/>
      <c r="D889" s="15"/>
      <c r="E889" s="15"/>
      <c r="F889" s="16" t="s">
        <v>244</v>
      </c>
      <c r="G889" s="17">
        <v>9.3000000000000007</v>
      </c>
      <c r="H889" s="15"/>
    </row>
    <row r="890" spans="1:8" ht="12.2" customHeight="1" x14ac:dyDescent="0.25">
      <c r="A890" s="12">
        <v>8828</v>
      </c>
      <c r="B890" s="13" t="s">
        <v>1822</v>
      </c>
      <c r="C890" s="13"/>
      <c r="D890" s="13"/>
      <c r="E890" s="13"/>
      <c r="F890" s="14"/>
      <c r="G890" s="13"/>
      <c r="H890" s="13"/>
    </row>
    <row r="891" spans="1:8" ht="36.6" customHeight="1" x14ac:dyDescent="0.25">
      <c r="A891" s="15" t="s">
        <v>1823</v>
      </c>
      <c r="B891" s="15" t="s">
        <v>56</v>
      </c>
      <c r="C891" s="15"/>
      <c r="D891" s="15"/>
      <c r="E891" s="15"/>
      <c r="F891" s="16" t="s">
        <v>213</v>
      </c>
      <c r="G891" s="18">
        <v>93.88</v>
      </c>
      <c r="H891" s="15"/>
    </row>
    <row r="892" spans="1:8" ht="12.2" customHeight="1" x14ac:dyDescent="0.25">
      <c r="A892" s="12">
        <v>8674</v>
      </c>
      <c r="B892" s="13" t="s">
        <v>1824</v>
      </c>
      <c r="C892" s="13"/>
      <c r="D892" s="13"/>
      <c r="E892" s="13"/>
      <c r="F892" s="14"/>
      <c r="G892" s="13"/>
      <c r="H892" s="13"/>
    </row>
    <row r="893" spans="1:8" ht="12.2" customHeight="1" x14ac:dyDescent="0.25">
      <c r="A893" s="12">
        <v>8829</v>
      </c>
      <c r="B893" s="13" t="s">
        <v>1825</v>
      </c>
      <c r="C893" s="13"/>
      <c r="D893" s="13"/>
      <c r="E893" s="13"/>
      <c r="F893" s="14"/>
      <c r="G893" s="13"/>
      <c r="H893" s="13"/>
    </row>
    <row r="894" spans="1:8" ht="36.6" customHeight="1" x14ac:dyDescent="0.25">
      <c r="A894" s="15" t="s">
        <v>1826</v>
      </c>
      <c r="B894" s="15" t="s">
        <v>1827</v>
      </c>
      <c r="C894" s="15"/>
      <c r="D894" s="15"/>
      <c r="E894" s="15"/>
      <c r="F894" s="16" t="s">
        <v>244</v>
      </c>
      <c r="G894" s="18">
        <v>15.26</v>
      </c>
      <c r="H894" s="15"/>
    </row>
    <row r="895" spans="1:8" ht="36.6" customHeight="1" x14ac:dyDescent="0.25">
      <c r="A895" s="15" t="s">
        <v>1828</v>
      </c>
      <c r="B895" s="15" t="s">
        <v>1829</v>
      </c>
      <c r="C895" s="15"/>
      <c r="D895" s="15"/>
      <c r="E895" s="15"/>
      <c r="F895" s="16" t="s">
        <v>244</v>
      </c>
      <c r="G895" s="18">
        <v>15.47</v>
      </c>
      <c r="H895" s="15"/>
    </row>
    <row r="896" spans="1:8" ht="12.2" customHeight="1" x14ac:dyDescent="0.25">
      <c r="A896" s="12">
        <v>8830</v>
      </c>
      <c r="B896" s="13" t="s">
        <v>1830</v>
      </c>
      <c r="C896" s="13"/>
      <c r="D896" s="13"/>
      <c r="E896" s="13"/>
      <c r="F896" s="14"/>
      <c r="G896" s="13"/>
      <c r="H896" s="13"/>
    </row>
    <row r="897" spans="1:8" ht="36.6" customHeight="1" x14ac:dyDescent="0.25">
      <c r="A897" s="15" t="s">
        <v>1831</v>
      </c>
      <c r="B897" s="15" t="s">
        <v>60</v>
      </c>
      <c r="C897" s="15"/>
      <c r="D897" s="15"/>
      <c r="E897" s="15"/>
      <c r="F897" s="16" t="s">
        <v>244</v>
      </c>
      <c r="G897" s="18">
        <v>11.63</v>
      </c>
      <c r="H897" s="15"/>
    </row>
    <row r="898" spans="1:8" ht="12.2" customHeight="1" x14ac:dyDescent="0.25">
      <c r="A898" s="12">
        <v>8831</v>
      </c>
      <c r="B898" s="13" t="s">
        <v>1832</v>
      </c>
      <c r="C898" s="13"/>
      <c r="D898" s="13"/>
      <c r="E898" s="13"/>
      <c r="F898" s="14"/>
      <c r="G898" s="13"/>
      <c r="H898" s="13"/>
    </row>
    <row r="899" spans="1:8" ht="24.4" customHeight="1" x14ac:dyDescent="0.25">
      <c r="A899" s="15" t="s">
        <v>1833</v>
      </c>
      <c r="B899" s="15" t="s">
        <v>1834</v>
      </c>
      <c r="C899" s="15"/>
      <c r="D899" s="15"/>
      <c r="E899" s="15"/>
      <c r="F899" s="16" t="s">
        <v>244</v>
      </c>
      <c r="G899" s="18">
        <v>48.58</v>
      </c>
      <c r="H899" s="15"/>
    </row>
    <row r="900" spans="1:8" ht="24.4" customHeight="1" x14ac:dyDescent="0.25">
      <c r="A900" s="15" t="s">
        <v>1835</v>
      </c>
      <c r="B900" s="15" t="s">
        <v>1836</v>
      </c>
      <c r="C900" s="15"/>
      <c r="D900" s="15"/>
      <c r="E900" s="15"/>
      <c r="F900" s="16" t="s">
        <v>244</v>
      </c>
      <c r="G900" s="18">
        <v>35.67</v>
      </c>
      <c r="H900" s="15"/>
    </row>
    <row r="901" spans="1:8" ht="24.4" customHeight="1" x14ac:dyDescent="0.25">
      <c r="A901" s="15" t="s">
        <v>1837</v>
      </c>
      <c r="B901" s="15" t="s">
        <v>1838</v>
      </c>
      <c r="C901" s="15"/>
      <c r="D901" s="15"/>
      <c r="E901" s="15"/>
      <c r="F901" s="16" t="s">
        <v>244</v>
      </c>
      <c r="G901" s="18">
        <v>40.83</v>
      </c>
      <c r="H901" s="15"/>
    </row>
    <row r="902" spans="1:8" ht="24.4" customHeight="1" x14ac:dyDescent="0.25">
      <c r="A902" s="15" t="s">
        <v>1839</v>
      </c>
      <c r="B902" s="15" t="s">
        <v>1840</v>
      </c>
      <c r="C902" s="15"/>
      <c r="D902" s="15"/>
      <c r="E902" s="15"/>
      <c r="F902" s="16" t="s">
        <v>244</v>
      </c>
      <c r="G902" s="18">
        <v>38.159999999999997</v>
      </c>
      <c r="H902" s="15"/>
    </row>
    <row r="903" spans="1:8" ht="24.4" customHeight="1" x14ac:dyDescent="0.25">
      <c r="A903" s="15" t="s">
        <v>1841</v>
      </c>
      <c r="B903" s="15" t="s">
        <v>1842</v>
      </c>
      <c r="C903" s="15"/>
      <c r="D903" s="15"/>
      <c r="E903" s="15"/>
      <c r="F903" s="16" t="s">
        <v>244</v>
      </c>
      <c r="G903" s="18">
        <v>30.46</v>
      </c>
      <c r="H903" s="15"/>
    </row>
    <row r="904" spans="1:8" ht="24.4" customHeight="1" x14ac:dyDescent="0.25">
      <c r="A904" s="15" t="s">
        <v>1843</v>
      </c>
      <c r="B904" s="15" t="s">
        <v>1844</v>
      </c>
      <c r="C904" s="15"/>
      <c r="D904" s="15"/>
      <c r="E904" s="15"/>
      <c r="F904" s="16" t="s">
        <v>244</v>
      </c>
      <c r="G904" s="18">
        <v>33.54</v>
      </c>
      <c r="H904" s="15"/>
    </row>
    <row r="905" spans="1:8" ht="12.2" customHeight="1" x14ac:dyDescent="0.25">
      <c r="A905" s="12">
        <v>8832</v>
      </c>
      <c r="B905" s="13" t="s">
        <v>1845</v>
      </c>
      <c r="C905" s="13"/>
      <c r="D905" s="13"/>
      <c r="E905" s="13"/>
      <c r="F905" s="14"/>
      <c r="G905" s="13"/>
      <c r="H905" s="13"/>
    </row>
    <row r="906" spans="1:8" ht="36.6" customHeight="1" x14ac:dyDescent="0.25">
      <c r="A906" s="15" t="s">
        <v>1846</v>
      </c>
      <c r="B906" s="15" t="s">
        <v>1847</v>
      </c>
      <c r="C906" s="15"/>
      <c r="D906" s="15"/>
      <c r="E906" s="15"/>
      <c r="F906" s="16" t="s">
        <v>244</v>
      </c>
      <c r="G906" s="18">
        <v>70.66</v>
      </c>
      <c r="H906" s="15"/>
    </row>
    <row r="907" spans="1:8" ht="36.6" customHeight="1" x14ac:dyDescent="0.25">
      <c r="A907" s="15" t="s">
        <v>1848</v>
      </c>
      <c r="B907" s="15" t="s">
        <v>1849</v>
      </c>
      <c r="C907" s="15"/>
      <c r="D907" s="15"/>
      <c r="E907" s="15"/>
      <c r="F907" s="16" t="s">
        <v>244</v>
      </c>
      <c r="G907" s="18">
        <v>41.18</v>
      </c>
      <c r="H907" s="15"/>
    </row>
    <row r="908" spans="1:8" ht="36.6" customHeight="1" x14ac:dyDescent="0.25">
      <c r="A908" s="15" t="s">
        <v>1850</v>
      </c>
      <c r="B908" s="15" t="s">
        <v>1851</v>
      </c>
      <c r="C908" s="15"/>
      <c r="D908" s="15"/>
      <c r="E908" s="15"/>
      <c r="F908" s="16" t="s">
        <v>244</v>
      </c>
      <c r="G908" s="18">
        <v>50.34</v>
      </c>
      <c r="H908" s="15"/>
    </row>
    <row r="909" spans="1:8" ht="12.2" customHeight="1" x14ac:dyDescent="0.25">
      <c r="A909" s="12">
        <v>8833</v>
      </c>
      <c r="B909" s="13" t="s">
        <v>1852</v>
      </c>
      <c r="C909" s="13"/>
      <c r="D909" s="13"/>
      <c r="E909" s="13"/>
      <c r="F909" s="14"/>
      <c r="G909" s="13"/>
      <c r="H909" s="13"/>
    </row>
    <row r="910" spans="1:8" ht="36.6" customHeight="1" x14ac:dyDescent="0.25">
      <c r="A910" s="15" t="s">
        <v>1853</v>
      </c>
      <c r="B910" s="15" t="s">
        <v>1854</v>
      </c>
      <c r="C910" s="15"/>
      <c r="D910" s="15"/>
      <c r="E910" s="15"/>
      <c r="F910" s="16" t="s">
        <v>244</v>
      </c>
      <c r="G910" s="18">
        <v>70.17</v>
      </c>
      <c r="H910" s="15"/>
    </row>
    <row r="911" spans="1:8" ht="36.6" customHeight="1" x14ac:dyDescent="0.25">
      <c r="A911" s="15" t="s">
        <v>1855</v>
      </c>
      <c r="B911" s="15" t="s">
        <v>1856</v>
      </c>
      <c r="C911" s="15"/>
      <c r="D911" s="15"/>
      <c r="E911" s="15"/>
      <c r="F911" s="16" t="s">
        <v>244</v>
      </c>
      <c r="G911" s="18">
        <v>43.35</v>
      </c>
      <c r="H911" s="15"/>
    </row>
    <row r="912" spans="1:8" ht="36.6" customHeight="1" x14ac:dyDescent="0.25">
      <c r="A912" s="15" t="s">
        <v>1857</v>
      </c>
      <c r="B912" s="15" t="s">
        <v>1858</v>
      </c>
      <c r="C912" s="15"/>
      <c r="D912" s="15"/>
      <c r="E912" s="15"/>
      <c r="F912" s="16" t="s">
        <v>244</v>
      </c>
      <c r="G912" s="18">
        <v>50.98</v>
      </c>
      <c r="H912" s="15"/>
    </row>
    <row r="913" spans="1:8" ht="12.2" customHeight="1" x14ac:dyDescent="0.25">
      <c r="A913" s="12">
        <v>8834</v>
      </c>
      <c r="B913" s="13" t="s">
        <v>1859</v>
      </c>
      <c r="C913" s="13"/>
      <c r="D913" s="13"/>
      <c r="E913" s="13"/>
      <c r="F913" s="14"/>
      <c r="G913" s="13"/>
      <c r="H913" s="13"/>
    </row>
    <row r="914" spans="1:8" ht="24.4" customHeight="1" x14ac:dyDescent="0.25">
      <c r="A914" s="15" t="s">
        <v>1860</v>
      </c>
      <c r="B914" s="15" t="s">
        <v>1861</v>
      </c>
      <c r="C914" s="15"/>
      <c r="D914" s="15"/>
      <c r="E914" s="15"/>
      <c r="F914" s="16" t="s">
        <v>244</v>
      </c>
      <c r="G914" s="18">
        <v>17.36</v>
      </c>
      <c r="H914" s="15"/>
    </row>
    <row r="915" spans="1:8" ht="12.2" customHeight="1" x14ac:dyDescent="0.25">
      <c r="A915" s="12">
        <v>8835</v>
      </c>
      <c r="B915" s="13" t="s">
        <v>1862</v>
      </c>
      <c r="C915" s="13"/>
      <c r="D915" s="13"/>
      <c r="E915" s="13"/>
      <c r="F915" s="14"/>
      <c r="G915" s="13"/>
      <c r="H915" s="13"/>
    </row>
    <row r="916" spans="1:8" ht="24.4" customHeight="1" x14ac:dyDescent="0.25">
      <c r="A916" s="15" t="s">
        <v>1863</v>
      </c>
      <c r="B916" s="15" t="s">
        <v>1864</v>
      </c>
      <c r="C916" s="15"/>
      <c r="D916" s="15"/>
      <c r="E916" s="15"/>
      <c r="F916" s="16" t="s">
        <v>244</v>
      </c>
      <c r="G916" s="18">
        <v>18.010000000000002</v>
      </c>
      <c r="H916" s="15"/>
    </row>
    <row r="917" spans="1:8" ht="24.4" customHeight="1" x14ac:dyDescent="0.25">
      <c r="A917" s="15" t="s">
        <v>1865</v>
      </c>
      <c r="B917" s="15" t="s">
        <v>1866</v>
      </c>
      <c r="C917" s="15"/>
      <c r="D917" s="15"/>
      <c r="E917" s="15"/>
      <c r="F917" s="16" t="s">
        <v>244</v>
      </c>
      <c r="G917" s="18">
        <v>15.58</v>
      </c>
      <c r="H917" s="15"/>
    </row>
    <row r="918" spans="1:8" ht="24.4" customHeight="1" x14ac:dyDescent="0.25">
      <c r="A918" s="15" t="s">
        <v>1867</v>
      </c>
      <c r="B918" s="15" t="s">
        <v>1868</v>
      </c>
      <c r="C918" s="15"/>
      <c r="D918" s="15"/>
      <c r="E918" s="15"/>
      <c r="F918" s="16" t="s">
        <v>244</v>
      </c>
      <c r="G918" s="18">
        <v>17.100000000000001</v>
      </c>
      <c r="H918" s="15"/>
    </row>
    <row r="919" spans="1:8" ht="12.2" customHeight="1" x14ac:dyDescent="0.25">
      <c r="A919" s="12">
        <v>8836</v>
      </c>
      <c r="B919" s="13" t="s">
        <v>1869</v>
      </c>
      <c r="C919" s="13"/>
      <c r="D919" s="13"/>
      <c r="E919" s="13"/>
      <c r="F919" s="14"/>
      <c r="G919" s="13"/>
      <c r="H919" s="13"/>
    </row>
    <row r="920" spans="1:8" ht="36.6" customHeight="1" x14ac:dyDescent="0.25">
      <c r="A920" s="15" t="s">
        <v>1870</v>
      </c>
      <c r="B920" s="15" t="s">
        <v>1871</v>
      </c>
      <c r="C920" s="15"/>
      <c r="D920" s="15"/>
      <c r="E920" s="15"/>
      <c r="F920" s="16" t="s">
        <v>244</v>
      </c>
      <c r="G920" s="18">
        <v>34.58</v>
      </c>
      <c r="H920" s="15"/>
    </row>
    <row r="921" spans="1:8" ht="36.6" customHeight="1" x14ac:dyDescent="0.25">
      <c r="A921" s="15" t="s">
        <v>1872</v>
      </c>
      <c r="B921" s="15" t="s">
        <v>1873</v>
      </c>
      <c r="C921" s="15"/>
      <c r="D921" s="15"/>
      <c r="E921" s="15"/>
      <c r="F921" s="16" t="s">
        <v>244</v>
      </c>
      <c r="G921" s="18">
        <v>34.82</v>
      </c>
      <c r="H921" s="15"/>
    </row>
    <row r="922" spans="1:8" ht="12.2" customHeight="1" x14ac:dyDescent="0.25">
      <c r="A922" s="12">
        <v>8837</v>
      </c>
      <c r="B922" s="13" t="s">
        <v>1874</v>
      </c>
      <c r="C922" s="13"/>
      <c r="D922" s="13"/>
      <c r="E922" s="13"/>
      <c r="F922" s="14"/>
      <c r="G922" s="13"/>
      <c r="H922" s="13"/>
    </row>
    <row r="923" spans="1:8" ht="12.2" customHeight="1" x14ac:dyDescent="0.25">
      <c r="A923" s="15" t="s">
        <v>1875</v>
      </c>
      <c r="B923" s="15" t="s">
        <v>1876</v>
      </c>
      <c r="C923" s="15"/>
      <c r="D923" s="15"/>
      <c r="E923" s="15"/>
      <c r="F923" s="16" t="s">
        <v>213</v>
      </c>
      <c r="G923" s="19">
        <v>176.3</v>
      </c>
      <c r="H923" s="15"/>
    </row>
    <row r="924" spans="1:8" ht="12.2" customHeight="1" x14ac:dyDescent="0.25">
      <c r="A924" s="12">
        <v>8838</v>
      </c>
      <c r="B924" s="13" t="s">
        <v>1877</v>
      </c>
      <c r="C924" s="13"/>
      <c r="D924" s="13"/>
      <c r="E924" s="13"/>
      <c r="F924" s="14"/>
      <c r="G924" s="13"/>
      <c r="H924" s="13"/>
    </row>
    <row r="925" spans="1:8" ht="12.2" customHeight="1" x14ac:dyDescent="0.25">
      <c r="A925" s="15" t="s">
        <v>1878</v>
      </c>
      <c r="B925" s="15" t="s">
        <v>82</v>
      </c>
      <c r="C925" s="15"/>
      <c r="D925" s="15"/>
      <c r="E925" s="15"/>
      <c r="F925" s="16" t="s">
        <v>213</v>
      </c>
      <c r="G925" s="19">
        <v>237.47</v>
      </c>
      <c r="H925" s="15"/>
    </row>
    <row r="926" spans="1:8" ht="12.2" customHeight="1" x14ac:dyDescent="0.25">
      <c r="A926" s="15" t="s">
        <v>1879</v>
      </c>
      <c r="B926" s="15" t="s">
        <v>1880</v>
      </c>
      <c r="C926" s="15"/>
      <c r="D926" s="15"/>
      <c r="E926" s="15"/>
      <c r="F926" s="16" t="s">
        <v>213</v>
      </c>
      <c r="G926" s="19">
        <v>281.89</v>
      </c>
      <c r="H926" s="15"/>
    </row>
    <row r="927" spans="1:8" ht="12.2" customHeight="1" x14ac:dyDescent="0.25">
      <c r="A927" s="12">
        <v>8839</v>
      </c>
      <c r="B927" s="13" t="s">
        <v>1881</v>
      </c>
      <c r="C927" s="13"/>
      <c r="D927" s="13"/>
      <c r="E927" s="13"/>
      <c r="F927" s="14"/>
      <c r="G927" s="13"/>
      <c r="H927" s="13"/>
    </row>
    <row r="928" spans="1:8" ht="12.2" customHeight="1" x14ac:dyDescent="0.25">
      <c r="A928" s="15" t="s">
        <v>1882</v>
      </c>
      <c r="B928" s="15" t="s">
        <v>1883</v>
      </c>
      <c r="C928" s="15"/>
      <c r="D928" s="15"/>
      <c r="E928" s="15"/>
      <c r="F928" s="16" t="s">
        <v>213</v>
      </c>
      <c r="G928" s="19">
        <v>319.98</v>
      </c>
      <c r="H928" s="15"/>
    </row>
    <row r="929" spans="1:8" ht="12.2" customHeight="1" x14ac:dyDescent="0.25">
      <c r="A929" s="15" t="s">
        <v>1884</v>
      </c>
      <c r="B929" s="15" t="s">
        <v>1885</v>
      </c>
      <c r="C929" s="15"/>
      <c r="D929" s="15"/>
      <c r="E929" s="15"/>
      <c r="F929" s="16" t="s">
        <v>213</v>
      </c>
      <c r="G929" s="19">
        <v>342.65</v>
      </c>
      <c r="H929" s="15"/>
    </row>
    <row r="930" spans="1:8" ht="12.2" customHeight="1" x14ac:dyDescent="0.25">
      <c r="A930" s="12">
        <v>8840</v>
      </c>
      <c r="B930" s="13" t="s">
        <v>1886</v>
      </c>
      <c r="C930" s="13"/>
      <c r="D930" s="13"/>
      <c r="E930" s="13"/>
      <c r="F930" s="14"/>
      <c r="G930" s="13"/>
      <c r="H930" s="13"/>
    </row>
    <row r="931" spans="1:8" ht="12.2" customHeight="1" x14ac:dyDescent="0.25">
      <c r="A931" s="15" t="s">
        <v>1887</v>
      </c>
      <c r="B931" s="15" t="s">
        <v>1888</v>
      </c>
      <c r="C931" s="15"/>
      <c r="D931" s="15"/>
      <c r="E931" s="15"/>
      <c r="F931" s="16" t="s">
        <v>244</v>
      </c>
      <c r="G931" s="18">
        <v>37.43</v>
      </c>
      <c r="H931" s="15"/>
    </row>
    <row r="932" spans="1:8" ht="12.2" customHeight="1" x14ac:dyDescent="0.25">
      <c r="A932" s="15" t="s">
        <v>1889</v>
      </c>
      <c r="B932" s="15" t="s">
        <v>1890</v>
      </c>
      <c r="C932" s="15"/>
      <c r="D932" s="15"/>
      <c r="E932" s="15"/>
      <c r="F932" s="16" t="s">
        <v>244</v>
      </c>
      <c r="G932" s="18">
        <v>55.33</v>
      </c>
      <c r="H932" s="15"/>
    </row>
    <row r="933" spans="1:8" ht="24.4" customHeight="1" x14ac:dyDescent="0.25">
      <c r="A933" s="15" t="s">
        <v>1891</v>
      </c>
      <c r="B933" s="15" t="s">
        <v>1892</v>
      </c>
      <c r="C933" s="15"/>
      <c r="D933" s="15"/>
      <c r="E933" s="15"/>
      <c r="F933" s="16" t="s">
        <v>244</v>
      </c>
      <c r="G933" s="18">
        <v>52.77</v>
      </c>
      <c r="H933" s="15"/>
    </row>
    <row r="934" spans="1:8" ht="12.2" customHeight="1" x14ac:dyDescent="0.25">
      <c r="A934" s="12">
        <v>8841</v>
      </c>
      <c r="B934" s="13" t="s">
        <v>1893</v>
      </c>
      <c r="C934" s="13"/>
      <c r="D934" s="13"/>
      <c r="E934" s="13"/>
      <c r="F934" s="14"/>
      <c r="G934" s="13"/>
      <c r="H934" s="13"/>
    </row>
    <row r="935" spans="1:8" ht="12.2" customHeight="1" x14ac:dyDescent="0.25">
      <c r="A935" s="15" t="s">
        <v>1894</v>
      </c>
      <c r="B935" s="15" t="s">
        <v>1895</v>
      </c>
      <c r="C935" s="15"/>
      <c r="D935" s="15"/>
      <c r="E935" s="15"/>
      <c r="F935" s="16" t="s">
        <v>213</v>
      </c>
      <c r="G935" s="19">
        <v>176.3</v>
      </c>
      <c r="H935" s="15"/>
    </row>
    <row r="936" spans="1:8" ht="12.2" customHeight="1" x14ac:dyDescent="0.25">
      <c r="A936" s="12">
        <v>8842</v>
      </c>
      <c r="B936" s="13" t="s">
        <v>1896</v>
      </c>
      <c r="C936" s="13"/>
      <c r="D936" s="13"/>
      <c r="E936" s="13"/>
      <c r="F936" s="14"/>
      <c r="G936" s="13"/>
      <c r="H936" s="13"/>
    </row>
    <row r="937" spans="1:8" ht="12.2" customHeight="1" x14ac:dyDescent="0.25">
      <c r="A937" s="15" t="s">
        <v>1897</v>
      </c>
      <c r="B937" s="15" t="s">
        <v>1898</v>
      </c>
      <c r="C937" s="15"/>
      <c r="D937" s="15"/>
      <c r="E937" s="15"/>
      <c r="F937" s="16" t="s">
        <v>213</v>
      </c>
      <c r="G937" s="19">
        <v>101.78</v>
      </c>
      <c r="H937" s="15"/>
    </row>
    <row r="938" spans="1:8" ht="12.2" customHeight="1" x14ac:dyDescent="0.25">
      <c r="A938" s="12">
        <v>8843</v>
      </c>
      <c r="B938" s="13" t="s">
        <v>1899</v>
      </c>
      <c r="C938" s="13"/>
      <c r="D938" s="13"/>
      <c r="E938" s="13"/>
      <c r="F938" s="14"/>
      <c r="G938" s="13"/>
      <c r="H938" s="13"/>
    </row>
    <row r="939" spans="1:8" ht="12.2" customHeight="1" x14ac:dyDescent="0.25">
      <c r="A939" s="15" t="s">
        <v>1900</v>
      </c>
      <c r="B939" s="15" t="s">
        <v>61</v>
      </c>
      <c r="C939" s="15"/>
      <c r="D939" s="15"/>
      <c r="E939" s="15"/>
      <c r="F939" s="16" t="s">
        <v>213</v>
      </c>
      <c r="G939" s="19">
        <v>292.42</v>
      </c>
      <c r="H939" s="15"/>
    </row>
    <row r="940" spans="1:8" ht="12.2" customHeight="1" x14ac:dyDescent="0.25">
      <c r="A940" s="15" t="s">
        <v>1901</v>
      </c>
      <c r="B940" s="15" t="s">
        <v>1902</v>
      </c>
      <c r="C940" s="15"/>
      <c r="D940" s="15"/>
      <c r="E940" s="15"/>
      <c r="F940" s="16" t="s">
        <v>213</v>
      </c>
      <c r="G940" s="19">
        <v>285.22000000000003</v>
      </c>
      <c r="H940" s="15"/>
    </row>
    <row r="941" spans="1:8" ht="12.2" customHeight="1" x14ac:dyDescent="0.25">
      <c r="A941" s="12">
        <v>8844</v>
      </c>
      <c r="B941" s="13" t="s">
        <v>1903</v>
      </c>
      <c r="C941" s="13"/>
      <c r="D941" s="13"/>
      <c r="E941" s="13"/>
      <c r="F941" s="14"/>
      <c r="G941" s="13"/>
      <c r="H941" s="13"/>
    </row>
    <row r="942" spans="1:8" ht="12.2" customHeight="1" x14ac:dyDescent="0.25">
      <c r="A942" s="15" t="s">
        <v>1904</v>
      </c>
      <c r="B942" s="15" t="s">
        <v>1905</v>
      </c>
      <c r="C942" s="15"/>
      <c r="D942" s="15"/>
      <c r="E942" s="15"/>
      <c r="F942" s="16" t="s">
        <v>213</v>
      </c>
      <c r="G942" s="19">
        <v>319.98</v>
      </c>
      <c r="H942" s="15"/>
    </row>
    <row r="943" spans="1:8" ht="12.2" customHeight="1" x14ac:dyDescent="0.25">
      <c r="A943" s="15" t="s">
        <v>1906</v>
      </c>
      <c r="B943" s="15" t="s">
        <v>1907</v>
      </c>
      <c r="C943" s="15"/>
      <c r="D943" s="15"/>
      <c r="E943" s="15"/>
      <c r="F943" s="16" t="s">
        <v>213</v>
      </c>
      <c r="G943" s="19">
        <v>342.65</v>
      </c>
      <c r="H943" s="15"/>
    </row>
    <row r="944" spans="1:8" ht="12.2" customHeight="1" x14ac:dyDescent="0.25">
      <c r="A944" s="12">
        <v>8675</v>
      </c>
      <c r="B944" s="13" t="s">
        <v>1908</v>
      </c>
      <c r="C944" s="13"/>
      <c r="D944" s="13"/>
      <c r="E944" s="13"/>
      <c r="F944" s="14"/>
      <c r="G944" s="13"/>
      <c r="H944" s="13"/>
    </row>
    <row r="945" spans="1:8" ht="12.2" customHeight="1" x14ac:dyDescent="0.25">
      <c r="A945" s="12">
        <v>8845</v>
      </c>
      <c r="B945" s="13" t="s">
        <v>1909</v>
      </c>
      <c r="C945" s="13"/>
      <c r="D945" s="13"/>
      <c r="E945" s="13"/>
      <c r="F945" s="14"/>
      <c r="G945" s="13"/>
      <c r="H945" s="13"/>
    </row>
    <row r="946" spans="1:8" ht="36.6" customHeight="1" x14ac:dyDescent="0.25">
      <c r="A946" s="15" t="s">
        <v>1910</v>
      </c>
      <c r="B946" s="15" t="s">
        <v>1911</v>
      </c>
      <c r="C946" s="15"/>
      <c r="D946" s="15"/>
      <c r="E946" s="15"/>
      <c r="F946" s="16" t="s">
        <v>213</v>
      </c>
      <c r="G946" s="18">
        <v>13.12</v>
      </c>
      <c r="H946" s="15"/>
    </row>
    <row r="947" spans="1:8" ht="36.6" customHeight="1" x14ac:dyDescent="0.25">
      <c r="A947" s="15" t="s">
        <v>1912</v>
      </c>
      <c r="B947" s="15" t="s">
        <v>184</v>
      </c>
      <c r="C947" s="15"/>
      <c r="D947" s="15"/>
      <c r="E947" s="15"/>
      <c r="F947" s="16" t="s">
        <v>213</v>
      </c>
      <c r="G947" s="18">
        <v>12.59</v>
      </c>
      <c r="H947" s="15"/>
    </row>
    <row r="948" spans="1:8" ht="36.6" customHeight="1" x14ac:dyDescent="0.25">
      <c r="A948" s="15" t="s">
        <v>1913</v>
      </c>
      <c r="B948" s="15" t="s">
        <v>1914</v>
      </c>
      <c r="C948" s="15"/>
      <c r="D948" s="15"/>
      <c r="E948" s="15"/>
      <c r="F948" s="16" t="s">
        <v>213</v>
      </c>
      <c r="G948" s="18">
        <v>11.75</v>
      </c>
      <c r="H948" s="15"/>
    </row>
    <row r="949" spans="1:8" ht="36.6" customHeight="1" x14ac:dyDescent="0.25">
      <c r="A949" s="15" t="s">
        <v>1915</v>
      </c>
      <c r="B949" s="15" t="s">
        <v>66</v>
      </c>
      <c r="C949" s="15"/>
      <c r="D949" s="15"/>
      <c r="E949" s="15"/>
      <c r="F949" s="16" t="s">
        <v>213</v>
      </c>
      <c r="G949" s="17">
        <v>8.3800000000000008</v>
      </c>
      <c r="H949" s="15"/>
    </row>
    <row r="950" spans="1:8" ht="24.4" customHeight="1" x14ac:dyDescent="0.25">
      <c r="A950" s="15" t="s">
        <v>1916</v>
      </c>
      <c r="B950" s="15" t="s">
        <v>1917</v>
      </c>
      <c r="C950" s="15"/>
      <c r="D950" s="15"/>
      <c r="E950" s="15"/>
      <c r="F950" s="16" t="s">
        <v>213</v>
      </c>
      <c r="G950" s="18">
        <v>11.45</v>
      </c>
      <c r="H950" s="15"/>
    </row>
    <row r="951" spans="1:8" ht="24.4" customHeight="1" x14ac:dyDescent="0.25">
      <c r="A951" s="15" t="s">
        <v>1918</v>
      </c>
      <c r="B951" s="15" t="s">
        <v>71</v>
      </c>
      <c r="C951" s="15"/>
      <c r="D951" s="15"/>
      <c r="E951" s="15"/>
      <c r="F951" s="16" t="s">
        <v>213</v>
      </c>
      <c r="G951" s="18">
        <v>29.76</v>
      </c>
      <c r="H951" s="15"/>
    </row>
    <row r="952" spans="1:8" ht="12.2" customHeight="1" x14ac:dyDescent="0.25">
      <c r="A952" s="15" t="s">
        <v>1919</v>
      </c>
      <c r="B952" s="15" t="s">
        <v>1920</v>
      </c>
      <c r="C952" s="15"/>
      <c r="D952" s="15"/>
      <c r="E952" s="15"/>
      <c r="F952" s="16" t="s">
        <v>244</v>
      </c>
      <c r="G952" s="18">
        <v>20.25</v>
      </c>
      <c r="H952" s="15"/>
    </row>
    <row r="953" spans="1:8" ht="24.4" customHeight="1" x14ac:dyDescent="0.25">
      <c r="A953" s="15" t="s">
        <v>1921</v>
      </c>
      <c r="B953" s="15" t="s">
        <v>67</v>
      </c>
      <c r="C953" s="15"/>
      <c r="D953" s="15"/>
      <c r="E953" s="15"/>
      <c r="F953" s="16" t="s">
        <v>213</v>
      </c>
      <c r="G953" s="18">
        <v>31.63</v>
      </c>
      <c r="H953" s="15"/>
    </row>
    <row r="954" spans="1:8" ht="36.6" customHeight="1" x14ac:dyDescent="0.25">
      <c r="A954" s="15" t="s">
        <v>1922</v>
      </c>
      <c r="B954" s="15" t="s">
        <v>1923</v>
      </c>
      <c r="C954" s="15"/>
      <c r="D954" s="15"/>
      <c r="E954" s="15"/>
      <c r="F954" s="16" t="s">
        <v>213</v>
      </c>
      <c r="G954" s="18">
        <v>47.07</v>
      </c>
      <c r="H954" s="15"/>
    </row>
    <row r="955" spans="1:8" ht="24.4" customHeight="1" x14ac:dyDescent="0.25">
      <c r="A955" s="15" t="s">
        <v>1924</v>
      </c>
      <c r="B955" s="15" t="s">
        <v>1925</v>
      </c>
      <c r="C955" s="15"/>
      <c r="D955" s="15"/>
      <c r="E955" s="15"/>
      <c r="F955" s="16" t="s">
        <v>213</v>
      </c>
      <c r="G955" s="18">
        <v>27.87</v>
      </c>
      <c r="H955" s="15"/>
    </row>
    <row r="956" spans="1:8" ht="36.6" customHeight="1" x14ac:dyDescent="0.25">
      <c r="A956" s="15" t="s">
        <v>1926</v>
      </c>
      <c r="B956" s="15" t="s">
        <v>1927</v>
      </c>
      <c r="C956" s="15"/>
      <c r="D956" s="15"/>
      <c r="E956" s="15"/>
      <c r="F956" s="16" t="s">
        <v>213</v>
      </c>
      <c r="G956" s="18">
        <v>28.37</v>
      </c>
      <c r="H956" s="15"/>
    </row>
    <row r="957" spans="1:8" ht="36.6" customHeight="1" x14ac:dyDescent="0.25">
      <c r="A957" s="15" t="s">
        <v>1928</v>
      </c>
      <c r="B957" s="15" t="s">
        <v>1929</v>
      </c>
      <c r="C957" s="15"/>
      <c r="D957" s="15"/>
      <c r="E957" s="15"/>
      <c r="F957" s="16" t="s">
        <v>213</v>
      </c>
      <c r="G957" s="18">
        <v>30.17</v>
      </c>
      <c r="H957" s="15"/>
    </row>
    <row r="958" spans="1:8" ht="12.2" customHeight="1" x14ac:dyDescent="0.25">
      <c r="A958" s="12">
        <v>8846</v>
      </c>
      <c r="B958" s="13" t="s">
        <v>1930</v>
      </c>
      <c r="C958" s="13"/>
      <c r="D958" s="13"/>
      <c r="E958" s="13"/>
      <c r="F958" s="14"/>
      <c r="G958" s="13"/>
      <c r="H958" s="13"/>
    </row>
    <row r="959" spans="1:8" ht="24.4" customHeight="1" x14ac:dyDescent="0.25">
      <c r="A959" s="15" t="s">
        <v>1931</v>
      </c>
      <c r="B959" s="15" t="s">
        <v>1932</v>
      </c>
      <c r="C959" s="15"/>
      <c r="D959" s="15"/>
      <c r="E959" s="15"/>
      <c r="F959" s="16" t="s">
        <v>213</v>
      </c>
      <c r="G959" s="18">
        <v>20.88</v>
      </c>
      <c r="H959" s="15"/>
    </row>
    <row r="960" spans="1:8" ht="24.4" customHeight="1" x14ac:dyDescent="0.25">
      <c r="A960" s="15" t="s">
        <v>1933</v>
      </c>
      <c r="B960" s="15" t="s">
        <v>1934</v>
      </c>
      <c r="C960" s="15"/>
      <c r="D960" s="15"/>
      <c r="E960" s="15"/>
      <c r="F960" s="16" t="s">
        <v>213</v>
      </c>
      <c r="G960" s="18">
        <v>23.97</v>
      </c>
      <c r="H960" s="15"/>
    </row>
    <row r="961" spans="1:8" ht="12.2" customHeight="1" x14ac:dyDescent="0.25">
      <c r="A961" s="12">
        <v>8847</v>
      </c>
      <c r="B961" s="13" t="s">
        <v>1935</v>
      </c>
      <c r="C961" s="13"/>
      <c r="D961" s="13"/>
      <c r="E961" s="13"/>
      <c r="F961" s="14"/>
      <c r="G961" s="13"/>
      <c r="H961" s="13"/>
    </row>
    <row r="962" spans="1:8" ht="24.4" customHeight="1" x14ac:dyDescent="0.25">
      <c r="A962" s="15" t="s">
        <v>1936</v>
      </c>
      <c r="B962" s="15" t="s">
        <v>1937</v>
      </c>
      <c r="C962" s="15"/>
      <c r="D962" s="15"/>
      <c r="E962" s="15"/>
      <c r="F962" s="16" t="s">
        <v>213</v>
      </c>
      <c r="G962" s="18">
        <v>19.36</v>
      </c>
      <c r="H962" s="15"/>
    </row>
    <row r="963" spans="1:8" ht="60.95" customHeight="1" x14ac:dyDescent="0.25">
      <c r="A963" s="15" t="s">
        <v>1938</v>
      </c>
      <c r="B963" s="15" t="s">
        <v>1939</v>
      </c>
      <c r="C963" s="15"/>
      <c r="D963" s="15"/>
      <c r="E963" s="15"/>
      <c r="F963" s="16" t="s">
        <v>213</v>
      </c>
      <c r="G963" s="18">
        <v>47.73</v>
      </c>
      <c r="H963" s="15"/>
    </row>
    <row r="964" spans="1:8" ht="12.2" customHeight="1" x14ac:dyDescent="0.25">
      <c r="A964" s="12">
        <v>8848</v>
      </c>
      <c r="B964" s="13" t="s">
        <v>1940</v>
      </c>
      <c r="C964" s="13"/>
      <c r="D964" s="13"/>
      <c r="E964" s="13"/>
      <c r="F964" s="14"/>
      <c r="G964" s="13"/>
      <c r="H964" s="13"/>
    </row>
    <row r="965" spans="1:8" ht="12.2" customHeight="1" x14ac:dyDescent="0.25">
      <c r="A965" s="15" t="s">
        <v>1941</v>
      </c>
      <c r="B965" s="15" t="s">
        <v>1942</v>
      </c>
      <c r="C965" s="15"/>
      <c r="D965" s="15"/>
      <c r="E965" s="15"/>
      <c r="F965" s="16" t="s">
        <v>244</v>
      </c>
      <c r="G965" s="18">
        <v>20.9</v>
      </c>
      <c r="H965" s="15"/>
    </row>
    <row r="966" spans="1:8" ht="12.2" customHeight="1" x14ac:dyDescent="0.25">
      <c r="A966" s="15" t="s">
        <v>1943</v>
      </c>
      <c r="B966" s="15" t="s">
        <v>1944</v>
      </c>
      <c r="C966" s="15"/>
      <c r="D966" s="15"/>
      <c r="E966" s="15"/>
      <c r="F966" s="16" t="s">
        <v>244</v>
      </c>
      <c r="G966" s="18">
        <v>21.49</v>
      </c>
      <c r="H966" s="15"/>
    </row>
    <row r="967" spans="1:8" ht="12.2" customHeight="1" x14ac:dyDescent="0.25">
      <c r="A967" s="15" t="s">
        <v>1945</v>
      </c>
      <c r="B967" s="15" t="s">
        <v>1946</v>
      </c>
      <c r="C967" s="15"/>
      <c r="D967" s="15"/>
      <c r="E967" s="15"/>
      <c r="F967" s="16" t="s">
        <v>244</v>
      </c>
      <c r="G967" s="18">
        <v>32.68</v>
      </c>
      <c r="H967" s="15"/>
    </row>
    <row r="968" spans="1:8" ht="24.4" customHeight="1" x14ac:dyDescent="0.25">
      <c r="A968" s="15" t="s">
        <v>1947</v>
      </c>
      <c r="B968" s="15" t="s">
        <v>1948</v>
      </c>
      <c r="C968" s="15"/>
      <c r="D968" s="15"/>
      <c r="E968" s="15"/>
      <c r="F968" s="16" t="s">
        <v>213</v>
      </c>
      <c r="G968" s="18">
        <v>95.6</v>
      </c>
      <c r="H968" s="15"/>
    </row>
    <row r="969" spans="1:8" ht="36.6" customHeight="1" x14ac:dyDescent="0.25">
      <c r="A969" s="15" t="s">
        <v>1949</v>
      </c>
      <c r="B969" s="15" t="s">
        <v>1950</v>
      </c>
      <c r="C969" s="15"/>
      <c r="D969" s="15"/>
      <c r="E969" s="15"/>
      <c r="F969" s="16" t="s">
        <v>213</v>
      </c>
      <c r="G969" s="19">
        <v>100.24</v>
      </c>
      <c r="H969" s="15"/>
    </row>
    <row r="970" spans="1:8" ht="36.6" customHeight="1" x14ac:dyDescent="0.25">
      <c r="A970" s="15" t="s">
        <v>1951</v>
      </c>
      <c r="B970" s="15" t="s">
        <v>72</v>
      </c>
      <c r="C970" s="15"/>
      <c r="D970" s="15"/>
      <c r="E970" s="15"/>
      <c r="F970" s="16" t="s">
        <v>213</v>
      </c>
      <c r="G970" s="18">
        <v>87.66</v>
      </c>
      <c r="H970" s="15"/>
    </row>
    <row r="971" spans="1:8" ht="36.6" customHeight="1" x14ac:dyDescent="0.25">
      <c r="A971" s="15" t="s">
        <v>1952</v>
      </c>
      <c r="B971" s="15" t="s">
        <v>73</v>
      </c>
      <c r="C971" s="15"/>
      <c r="D971" s="15"/>
      <c r="E971" s="15"/>
      <c r="F971" s="16" t="s">
        <v>213</v>
      </c>
      <c r="G971" s="18">
        <v>81.94</v>
      </c>
      <c r="H971" s="15"/>
    </row>
    <row r="972" spans="1:8" ht="60.95" customHeight="1" x14ac:dyDescent="0.25">
      <c r="A972" s="15" t="s">
        <v>1953</v>
      </c>
      <c r="B972" s="15" t="s">
        <v>1954</v>
      </c>
      <c r="C972" s="15"/>
      <c r="D972" s="15"/>
      <c r="E972" s="15"/>
      <c r="F972" s="16" t="s">
        <v>213</v>
      </c>
      <c r="G972" s="18">
        <v>69.349999999999994</v>
      </c>
      <c r="H972" s="15"/>
    </row>
    <row r="973" spans="1:8" ht="36.6" customHeight="1" x14ac:dyDescent="0.25">
      <c r="A973" s="15" t="s">
        <v>1955</v>
      </c>
      <c r="B973" s="15" t="s">
        <v>1956</v>
      </c>
      <c r="C973" s="15"/>
      <c r="D973" s="15"/>
      <c r="E973" s="15"/>
      <c r="F973" s="16" t="s">
        <v>213</v>
      </c>
      <c r="G973" s="19">
        <v>315.23</v>
      </c>
      <c r="H973" s="15"/>
    </row>
    <row r="974" spans="1:8" ht="24.4" customHeight="1" x14ac:dyDescent="0.25">
      <c r="A974" s="15" t="s">
        <v>1957</v>
      </c>
      <c r="B974" s="15" t="s">
        <v>1958</v>
      </c>
      <c r="C974" s="15"/>
      <c r="D974" s="15"/>
      <c r="E974" s="15"/>
      <c r="F974" s="16" t="s">
        <v>213</v>
      </c>
      <c r="G974" s="19">
        <v>212.54</v>
      </c>
      <c r="H974" s="15"/>
    </row>
    <row r="975" spans="1:8" ht="12.2" customHeight="1" x14ac:dyDescent="0.25">
      <c r="A975" s="12">
        <v>8850</v>
      </c>
      <c r="B975" s="13" t="s">
        <v>1959</v>
      </c>
      <c r="C975" s="13"/>
      <c r="D975" s="13"/>
      <c r="E975" s="13"/>
      <c r="F975" s="14"/>
      <c r="G975" s="13"/>
      <c r="H975" s="13"/>
    </row>
    <row r="976" spans="1:8" ht="24.4" customHeight="1" x14ac:dyDescent="0.25">
      <c r="A976" s="15" t="s">
        <v>1960</v>
      </c>
      <c r="B976" s="15" t="s">
        <v>1961</v>
      </c>
      <c r="C976" s="15"/>
      <c r="D976" s="15"/>
      <c r="E976" s="15"/>
      <c r="F976" s="16" t="s">
        <v>244</v>
      </c>
      <c r="G976" s="18">
        <v>24.28</v>
      </c>
      <c r="H976" s="15"/>
    </row>
    <row r="977" spans="1:8" ht="12.2" customHeight="1" x14ac:dyDescent="0.25">
      <c r="A977" s="12">
        <v>8851</v>
      </c>
      <c r="B977" s="13" t="s">
        <v>1962</v>
      </c>
      <c r="C977" s="13"/>
      <c r="D977" s="13"/>
      <c r="E977" s="13"/>
      <c r="F977" s="14"/>
      <c r="G977" s="13"/>
      <c r="H977" s="13"/>
    </row>
    <row r="978" spans="1:8" ht="36.6" customHeight="1" x14ac:dyDescent="0.25">
      <c r="A978" s="15" t="s">
        <v>1963</v>
      </c>
      <c r="B978" s="15" t="s">
        <v>1964</v>
      </c>
      <c r="C978" s="15"/>
      <c r="D978" s="15"/>
      <c r="E978" s="15"/>
      <c r="F978" s="16" t="s">
        <v>213</v>
      </c>
      <c r="G978" s="18">
        <v>68.290000000000006</v>
      </c>
      <c r="H978" s="15"/>
    </row>
    <row r="979" spans="1:8" ht="36.6" customHeight="1" x14ac:dyDescent="0.25">
      <c r="A979" s="15" t="s">
        <v>1965</v>
      </c>
      <c r="B979" s="15" t="s">
        <v>1966</v>
      </c>
      <c r="C979" s="15"/>
      <c r="D979" s="15"/>
      <c r="E979" s="15"/>
      <c r="F979" s="16" t="s">
        <v>213</v>
      </c>
      <c r="G979" s="18">
        <v>71.34</v>
      </c>
      <c r="H979" s="15"/>
    </row>
    <row r="980" spans="1:8" ht="12.2" customHeight="1" x14ac:dyDescent="0.25">
      <c r="A980" s="12">
        <v>8852</v>
      </c>
      <c r="B980" s="13" t="s">
        <v>1967</v>
      </c>
      <c r="C980" s="13"/>
      <c r="D980" s="13"/>
      <c r="E980" s="13"/>
      <c r="F980" s="14"/>
      <c r="G980" s="13"/>
      <c r="H980" s="13"/>
    </row>
    <row r="981" spans="1:8" ht="36.6" customHeight="1" x14ac:dyDescent="0.25">
      <c r="A981" s="15" t="s">
        <v>1968</v>
      </c>
      <c r="B981" s="15" t="s">
        <v>1969</v>
      </c>
      <c r="C981" s="15"/>
      <c r="D981" s="15"/>
      <c r="E981" s="15"/>
      <c r="F981" s="16" t="s">
        <v>213</v>
      </c>
      <c r="G981" s="18">
        <v>68.31</v>
      </c>
      <c r="H981" s="15"/>
    </row>
    <row r="982" spans="1:8" ht="60.95" customHeight="1" x14ac:dyDescent="0.25">
      <c r="A982" s="15" t="s">
        <v>1970</v>
      </c>
      <c r="B982" s="15" t="s">
        <v>1971</v>
      </c>
      <c r="C982" s="15"/>
      <c r="D982" s="15"/>
      <c r="E982" s="15"/>
      <c r="F982" s="16" t="s">
        <v>213</v>
      </c>
      <c r="G982" s="19">
        <v>252.92</v>
      </c>
      <c r="H982" s="15"/>
    </row>
    <row r="983" spans="1:8" ht="48.75" customHeight="1" x14ac:dyDescent="0.25">
      <c r="A983" s="15" t="s">
        <v>1972</v>
      </c>
      <c r="B983" s="15" t="s">
        <v>1973</v>
      </c>
      <c r="C983" s="15"/>
      <c r="D983" s="15"/>
      <c r="E983" s="15"/>
      <c r="F983" s="16" t="s">
        <v>213</v>
      </c>
      <c r="G983" s="19">
        <v>222.1</v>
      </c>
      <c r="H983" s="15"/>
    </row>
    <row r="984" spans="1:8" ht="60.95" customHeight="1" x14ac:dyDescent="0.25">
      <c r="A984" s="15" t="s">
        <v>1974</v>
      </c>
      <c r="B984" s="15" t="s">
        <v>1975</v>
      </c>
      <c r="C984" s="15"/>
      <c r="D984" s="15"/>
      <c r="E984" s="15"/>
      <c r="F984" s="16" t="s">
        <v>213</v>
      </c>
      <c r="G984" s="19">
        <v>118.25</v>
      </c>
      <c r="H984" s="15"/>
    </row>
    <row r="985" spans="1:8" ht="12.2" customHeight="1" x14ac:dyDescent="0.25">
      <c r="A985" s="12">
        <v>8853</v>
      </c>
      <c r="B985" s="13" t="s">
        <v>1976</v>
      </c>
      <c r="C985" s="13"/>
      <c r="D985" s="13"/>
      <c r="E985" s="13"/>
      <c r="F985" s="14"/>
      <c r="G985" s="13"/>
      <c r="H985" s="13"/>
    </row>
    <row r="986" spans="1:8" ht="24.4" customHeight="1" x14ac:dyDescent="0.25">
      <c r="A986" s="15" t="s">
        <v>1977</v>
      </c>
      <c r="B986" s="15" t="s">
        <v>1978</v>
      </c>
      <c r="C986" s="15"/>
      <c r="D986" s="15"/>
      <c r="E986" s="15"/>
      <c r="F986" s="16" t="s">
        <v>213</v>
      </c>
      <c r="G986" s="18">
        <v>14.94</v>
      </c>
      <c r="H986" s="15"/>
    </row>
    <row r="987" spans="1:8" ht="24.4" customHeight="1" x14ac:dyDescent="0.25">
      <c r="A987" s="15" t="s">
        <v>1979</v>
      </c>
      <c r="B987" s="15" t="s">
        <v>1980</v>
      </c>
      <c r="C987" s="15"/>
      <c r="D987" s="15"/>
      <c r="E987" s="15"/>
      <c r="F987" s="16" t="s">
        <v>213</v>
      </c>
      <c r="G987" s="19">
        <v>118.88</v>
      </c>
      <c r="H987" s="15"/>
    </row>
    <row r="988" spans="1:8" ht="48.75" customHeight="1" x14ac:dyDescent="0.25">
      <c r="A988" s="15" t="s">
        <v>1981</v>
      </c>
      <c r="B988" s="15" t="s">
        <v>1982</v>
      </c>
      <c r="C988" s="15"/>
      <c r="D988" s="15"/>
      <c r="E988" s="15"/>
      <c r="F988" s="16" t="s">
        <v>213</v>
      </c>
      <c r="G988" s="19">
        <v>118.33</v>
      </c>
      <c r="H988" s="15"/>
    </row>
    <row r="989" spans="1:8" ht="48.75" customHeight="1" x14ac:dyDescent="0.25">
      <c r="A989" s="15" t="s">
        <v>1983</v>
      </c>
      <c r="B989" s="15" t="s">
        <v>1984</v>
      </c>
      <c r="C989" s="15"/>
      <c r="D989" s="15"/>
      <c r="E989" s="15"/>
      <c r="F989" s="16" t="s">
        <v>213</v>
      </c>
      <c r="G989" s="19">
        <v>103.35</v>
      </c>
      <c r="H989" s="15"/>
    </row>
    <row r="990" spans="1:8" ht="12.2" customHeight="1" x14ac:dyDescent="0.25">
      <c r="A990" s="12">
        <v>8854</v>
      </c>
      <c r="B990" s="13" t="s">
        <v>1985</v>
      </c>
      <c r="C990" s="13"/>
      <c r="D990" s="13"/>
      <c r="E990" s="13"/>
      <c r="F990" s="14"/>
      <c r="G990" s="13"/>
      <c r="H990" s="13"/>
    </row>
    <row r="991" spans="1:8" ht="24.4" customHeight="1" x14ac:dyDescent="0.25">
      <c r="A991" s="15" t="s">
        <v>1986</v>
      </c>
      <c r="B991" s="15" t="s">
        <v>1987</v>
      </c>
      <c r="C991" s="15"/>
      <c r="D991" s="15"/>
      <c r="E991" s="15"/>
      <c r="F991" s="16" t="s">
        <v>213</v>
      </c>
      <c r="G991" s="18">
        <v>43.43</v>
      </c>
      <c r="H991" s="15"/>
    </row>
    <row r="992" spans="1:8" ht="24.4" customHeight="1" x14ac:dyDescent="0.25">
      <c r="A992" s="15" t="s">
        <v>1988</v>
      </c>
      <c r="B992" s="15" t="s">
        <v>1989</v>
      </c>
      <c r="C992" s="15"/>
      <c r="D992" s="15"/>
      <c r="E992" s="15"/>
      <c r="F992" s="16" t="s">
        <v>213</v>
      </c>
      <c r="G992" s="19">
        <v>164.92</v>
      </c>
      <c r="H992" s="15"/>
    </row>
    <row r="993" spans="1:8" ht="12.2" customHeight="1" x14ac:dyDescent="0.25">
      <c r="A993" s="12">
        <v>8676</v>
      </c>
      <c r="B993" s="13" t="s">
        <v>1990</v>
      </c>
      <c r="C993" s="13"/>
      <c r="D993" s="13"/>
      <c r="E993" s="13"/>
      <c r="F993" s="14"/>
      <c r="G993" s="13"/>
      <c r="H993" s="13"/>
    </row>
    <row r="994" spans="1:8" ht="12.2" customHeight="1" x14ac:dyDescent="0.25">
      <c r="A994" s="12">
        <v>8855</v>
      </c>
      <c r="B994" s="13" t="s">
        <v>1991</v>
      </c>
      <c r="C994" s="13"/>
      <c r="D994" s="13"/>
      <c r="E994" s="13"/>
      <c r="F994" s="14"/>
      <c r="G994" s="13"/>
      <c r="H994" s="13"/>
    </row>
    <row r="995" spans="1:8" ht="48.75" customHeight="1" x14ac:dyDescent="0.25">
      <c r="A995" s="15" t="s">
        <v>1992</v>
      </c>
      <c r="B995" s="15" t="s">
        <v>76</v>
      </c>
      <c r="C995" s="15"/>
      <c r="D995" s="15"/>
      <c r="E995" s="15"/>
      <c r="F995" s="16" t="s">
        <v>213</v>
      </c>
      <c r="G995" s="18">
        <v>66.239999999999995</v>
      </c>
      <c r="H995" s="15"/>
    </row>
    <row r="996" spans="1:8" ht="36.6" customHeight="1" x14ac:dyDescent="0.25">
      <c r="A996" s="15" t="s">
        <v>1993</v>
      </c>
      <c r="B996" s="15" t="s">
        <v>1994</v>
      </c>
      <c r="C996" s="15"/>
      <c r="D996" s="15"/>
      <c r="E996" s="15"/>
      <c r="F996" s="16" t="s">
        <v>213</v>
      </c>
      <c r="G996" s="18">
        <v>54.98</v>
      </c>
      <c r="H996" s="15"/>
    </row>
    <row r="997" spans="1:8" ht="36.6" customHeight="1" x14ac:dyDescent="0.25">
      <c r="A997" s="15" t="s">
        <v>1995</v>
      </c>
      <c r="B997" s="15" t="s">
        <v>1996</v>
      </c>
      <c r="C997" s="15"/>
      <c r="D997" s="15"/>
      <c r="E997" s="15"/>
      <c r="F997" s="16" t="s">
        <v>213</v>
      </c>
      <c r="G997" s="18">
        <v>42.16</v>
      </c>
      <c r="H997" s="15"/>
    </row>
    <row r="998" spans="1:8" ht="36.6" customHeight="1" x14ac:dyDescent="0.25">
      <c r="A998" s="15" t="s">
        <v>1997</v>
      </c>
      <c r="B998" s="15" t="s">
        <v>1998</v>
      </c>
      <c r="C998" s="15"/>
      <c r="D998" s="15"/>
      <c r="E998" s="15"/>
      <c r="F998" s="16" t="s">
        <v>244</v>
      </c>
      <c r="G998" s="18">
        <v>17.87</v>
      </c>
      <c r="H998" s="15"/>
    </row>
    <row r="999" spans="1:8" ht="12.2" customHeight="1" x14ac:dyDescent="0.25">
      <c r="A999" s="12">
        <v>8856</v>
      </c>
      <c r="B999" s="13" t="s">
        <v>1999</v>
      </c>
      <c r="C999" s="13"/>
      <c r="D999" s="13"/>
      <c r="E999" s="13"/>
      <c r="F999" s="14"/>
      <c r="G999" s="13"/>
      <c r="H999" s="13"/>
    </row>
    <row r="1000" spans="1:8" ht="12.2" customHeight="1" x14ac:dyDescent="0.25">
      <c r="A1000" s="15" t="s">
        <v>2000</v>
      </c>
      <c r="B1000" s="15" t="s">
        <v>2001</v>
      </c>
      <c r="C1000" s="15"/>
      <c r="D1000" s="15"/>
      <c r="E1000" s="15"/>
      <c r="F1000" s="16" t="s">
        <v>244</v>
      </c>
      <c r="G1000" s="18">
        <v>16.64</v>
      </c>
      <c r="H1000" s="15"/>
    </row>
    <row r="1001" spans="1:8" ht="12.2" customHeight="1" x14ac:dyDescent="0.25">
      <c r="A1001" s="15" t="s">
        <v>2002</v>
      </c>
      <c r="B1001" s="15" t="s">
        <v>2003</v>
      </c>
      <c r="C1001" s="15"/>
      <c r="D1001" s="15"/>
      <c r="E1001" s="15"/>
      <c r="F1001" s="16" t="s">
        <v>213</v>
      </c>
      <c r="G1001" s="19">
        <v>132.6</v>
      </c>
      <c r="H1001" s="15"/>
    </row>
    <row r="1002" spans="1:8" ht="12.2" customHeight="1" x14ac:dyDescent="0.25">
      <c r="A1002" s="15" t="s">
        <v>2004</v>
      </c>
      <c r="B1002" s="15" t="s">
        <v>2005</v>
      </c>
      <c r="C1002" s="15"/>
      <c r="D1002" s="15"/>
      <c r="E1002" s="15"/>
      <c r="F1002" s="16" t="s">
        <v>213</v>
      </c>
      <c r="G1002" s="18">
        <v>64.099999999999994</v>
      </c>
      <c r="H1002" s="15"/>
    </row>
    <row r="1003" spans="1:8" ht="12.2" customHeight="1" x14ac:dyDescent="0.25">
      <c r="A1003" s="15" t="s">
        <v>2006</v>
      </c>
      <c r="B1003" s="15" t="s">
        <v>2007</v>
      </c>
      <c r="C1003" s="15"/>
      <c r="D1003" s="15"/>
      <c r="E1003" s="15"/>
      <c r="F1003" s="16" t="s">
        <v>213</v>
      </c>
      <c r="G1003" s="18">
        <v>82.39</v>
      </c>
      <c r="H1003" s="15"/>
    </row>
    <row r="1004" spans="1:8" ht="12.2" customHeight="1" x14ac:dyDescent="0.25">
      <c r="A1004" s="12">
        <v>8857</v>
      </c>
      <c r="B1004" s="13" t="s">
        <v>2008</v>
      </c>
      <c r="C1004" s="13"/>
      <c r="D1004" s="13"/>
      <c r="E1004" s="13"/>
      <c r="F1004" s="14"/>
      <c r="G1004" s="13"/>
      <c r="H1004" s="13"/>
    </row>
    <row r="1005" spans="1:8" ht="48.75" customHeight="1" x14ac:dyDescent="0.25">
      <c r="A1005" s="15" t="s">
        <v>2009</v>
      </c>
      <c r="B1005" s="15" t="s">
        <v>2010</v>
      </c>
      <c r="C1005" s="15"/>
      <c r="D1005" s="15"/>
      <c r="E1005" s="15"/>
      <c r="F1005" s="16" t="s">
        <v>213</v>
      </c>
      <c r="G1005" s="18">
        <v>70.45</v>
      </c>
      <c r="H1005" s="15"/>
    </row>
    <row r="1006" spans="1:8" ht="24.4" customHeight="1" x14ac:dyDescent="0.25">
      <c r="A1006" s="15" t="s">
        <v>2011</v>
      </c>
      <c r="B1006" s="15" t="s">
        <v>2012</v>
      </c>
      <c r="C1006" s="15"/>
      <c r="D1006" s="15"/>
      <c r="E1006" s="15"/>
      <c r="F1006" s="16" t="s">
        <v>244</v>
      </c>
      <c r="G1006" s="18">
        <v>16.149999999999999</v>
      </c>
      <c r="H1006" s="15"/>
    </row>
    <row r="1007" spans="1:8" ht="12.2" customHeight="1" x14ac:dyDescent="0.25">
      <c r="A1007" s="12">
        <v>8858</v>
      </c>
      <c r="B1007" s="13" t="s">
        <v>2013</v>
      </c>
      <c r="C1007" s="13"/>
      <c r="D1007" s="13"/>
      <c r="E1007" s="13"/>
      <c r="F1007" s="14"/>
      <c r="G1007" s="13"/>
      <c r="H1007" s="13"/>
    </row>
    <row r="1008" spans="1:8" ht="12.2" customHeight="1" x14ac:dyDescent="0.25">
      <c r="A1008" s="15" t="s">
        <v>2014</v>
      </c>
      <c r="B1008" s="15" t="s">
        <v>2015</v>
      </c>
      <c r="C1008" s="15"/>
      <c r="D1008" s="15"/>
      <c r="E1008" s="15"/>
      <c r="F1008" s="16" t="s">
        <v>244</v>
      </c>
      <c r="G1008" s="17">
        <v>9.25</v>
      </c>
      <c r="H1008" s="15"/>
    </row>
    <row r="1009" spans="1:8" ht="12.2" customHeight="1" x14ac:dyDescent="0.25">
      <c r="A1009" s="12">
        <v>8677</v>
      </c>
      <c r="B1009" s="13" t="s">
        <v>2016</v>
      </c>
      <c r="C1009" s="13"/>
      <c r="D1009" s="13"/>
      <c r="E1009" s="13"/>
      <c r="F1009" s="14"/>
      <c r="G1009" s="13"/>
      <c r="H1009" s="13"/>
    </row>
    <row r="1010" spans="1:8" ht="12.2" customHeight="1" x14ac:dyDescent="0.25">
      <c r="A1010" s="12">
        <v>8859</v>
      </c>
      <c r="B1010" s="13" t="s">
        <v>2017</v>
      </c>
      <c r="C1010" s="13"/>
      <c r="D1010" s="13"/>
      <c r="E1010" s="13"/>
      <c r="F1010" s="14"/>
      <c r="G1010" s="13"/>
      <c r="H1010" s="13"/>
    </row>
    <row r="1011" spans="1:8" ht="24.4" customHeight="1" x14ac:dyDescent="0.25">
      <c r="A1011" s="15" t="s">
        <v>2018</v>
      </c>
      <c r="B1011" s="15" t="s">
        <v>2019</v>
      </c>
      <c r="C1011" s="15"/>
      <c r="D1011" s="15"/>
      <c r="E1011" s="15"/>
      <c r="F1011" s="16" t="s">
        <v>244</v>
      </c>
      <c r="G1011" s="19">
        <v>431.29</v>
      </c>
      <c r="H1011" s="15"/>
    </row>
    <row r="1012" spans="1:8" ht="24.4" customHeight="1" x14ac:dyDescent="0.25">
      <c r="A1012" s="15" t="s">
        <v>2020</v>
      </c>
      <c r="B1012" s="15" t="s">
        <v>2021</v>
      </c>
      <c r="C1012" s="15"/>
      <c r="D1012" s="15"/>
      <c r="E1012" s="15"/>
      <c r="F1012" s="16" t="s">
        <v>244</v>
      </c>
      <c r="G1012" s="19">
        <v>144.97999999999999</v>
      </c>
      <c r="H1012" s="15"/>
    </row>
    <row r="1013" spans="1:8" ht="24.4" customHeight="1" x14ac:dyDescent="0.25">
      <c r="A1013" s="15" t="s">
        <v>2022</v>
      </c>
      <c r="B1013" s="15" t="s">
        <v>2023</v>
      </c>
      <c r="C1013" s="15"/>
      <c r="D1013" s="15"/>
      <c r="E1013" s="15"/>
      <c r="F1013" s="16" t="s">
        <v>244</v>
      </c>
      <c r="G1013" s="19">
        <v>225.15</v>
      </c>
      <c r="H1013" s="15"/>
    </row>
    <row r="1014" spans="1:8" ht="24.4" customHeight="1" x14ac:dyDescent="0.25">
      <c r="A1014" s="15" t="s">
        <v>2024</v>
      </c>
      <c r="B1014" s="15" t="s">
        <v>2025</v>
      </c>
      <c r="C1014" s="15"/>
      <c r="D1014" s="15"/>
      <c r="E1014" s="15"/>
      <c r="F1014" s="16" t="s">
        <v>244</v>
      </c>
      <c r="G1014" s="19">
        <v>223.88</v>
      </c>
      <c r="H1014" s="15"/>
    </row>
    <row r="1015" spans="1:8" ht="24.4" customHeight="1" x14ac:dyDescent="0.25">
      <c r="A1015" s="15" t="s">
        <v>2026</v>
      </c>
      <c r="B1015" s="15" t="s">
        <v>2027</v>
      </c>
      <c r="C1015" s="15"/>
      <c r="D1015" s="15"/>
      <c r="E1015" s="15"/>
      <c r="F1015" s="16" t="s">
        <v>244</v>
      </c>
      <c r="G1015" s="19">
        <v>121.83</v>
      </c>
      <c r="H1015" s="15"/>
    </row>
    <row r="1016" spans="1:8" ht="24.4" customHeight="1" x14ac:dyDescent="0.25">
      <c r="A1016" s="15" t="s">
        <v>2028</v>
      </c>
      <c r="B1016" s="15" t="s">
        <v>2029</v>
      </c>
      <c r="C1016" s="15"/>
      <c r="D1016" s="15"/>
      <c r="E1016" s="15"/>
      <c r="F1016" s="16" t="s">
        <v>244</v>
      </c>
      <c r="G1016" s="19">
        <v>111.1</v>
      </c>
      <c r="H1016" s="15"/>
    </row>
    <row r="1017" spans="1:8" ht="36.6" customHeight="1" x14ac:dyDescent="0.25">
      <c r="A1017" s="15" t="s">
        <v>2030</v>
      </c>
      <c r="B1017" s="15" t="s">
        <v>2031</v>
      </c>
      <c r="C1017" s="15"/>
      <c r="D1017" s="15"/>
      <c r="E1017" s="15"/>
      <c r="F1017" s="16" t="s">
        <v>244</v>
      </c>
      <c r="G1017" s="19">
        <v>694.78</v>
      </c>
      <c r="H1017" s="15"/>
    </row>
    <row r="1018" spans="1:8" ht="48.75" customHeight="1" x14ac:dyDescent="0.25">
      <c r="A1018" s="15" t="s">
        <v>2032</v>
      </c>
      <c r="B1018" s="15" t="s">
        <v>2033</v>
      </c>
      <c r="C1018" s="15"/>
      <c r="D1018" s="15"/>
      <c r="E1018" s="15"/>
      <c r="F1018" s="16" t="s">
        <v>244</v>
      </c>
      <c r="G1018" s="19">
        <v>563.63</v>
      </c>
      <c r="H1018" s="15"/>
    </row>
    <row r="1019" spans="1:8" ht="24.4" customHeight="1" x14ac:dyDescent="0.25">
      <c r="A1019" s="15" t="s">
        <v>2034</v>
      </c>
      <c r="B1019" s="15" t="s">
        <v>2035</v>
      </c>
      <c r="C1019" s="15"/>
      <c r="D1019" s="15"/>
      <c r="E1019" s="15"/>
      <c r="F1019" s="16" t="s">
        <v>244</v>
      </c>
      <c r="G1019" s="19">
        <v>569.83000000000004</v>
      </c>
      <c r="H1019" s="15"/>
    </row>
    <row r="1020" spans="1:8" ht="36.6" customHeight="1" x14ac:dyDescent="0.25">
      <c r="A1020" s="15" t="s">
        <v>2036</v>
      </c>
      <c r="B1020" s="15" t="s">
        <v>2037</v>
      </c>
      <c r="C1020" s="15"/>
      <c r="D1020" s="15"/>
      <c r="E1020" s="15"/>
      <c r="F1020" s="16" t="s">
        <v>244</v>
      </c>
      <c r="G1020" s="19">
        <v>971.19</v>
      </c>
      <c r="H1020" s="15"/>
    </row>
    <row r="1021" spans="1:8" ht="36.6" customHeight="1" x14ac:dyDescent="0.25">
      <c r="A1021" s="15" t="s">
        <v>2038</v>
      </c>
      <c r="B1021" s="15" t="s">
        <v>2039</v>
      </c>
      <c r="C1021" s="15"/>
      <c r="D1021" s="15"/>
      <c r="E1021" s="15"/>
      <c r="F1021" s="16" t="s">
        <v>244</v>
      </c>
      <c r="G1021" s="19">
        <v>821</v>
      </c>
      <c r="H1021" s="15"/>
    </row>
    <row r="1022" spans="1:8" ht="24.4" customHeight="1" x14ac:dyDescent="0.25">
      <c r="A1022" s="15" t="s">
        <v>2040</v>
      </c>
      <c r="B1022" s="15" t="s">
        <v>2041</v>
      </c>
      <c r="C1022" s="15"/>
      <c r="D1022" s="15"/>
      <c r="E1022" s="15"/>
      <c r="F1022" s="16" t="s">
        <v>244</v>
      </c>
      <c r="G1022" s="19">
        <v>470.93</v>
      </c>
      <c r="H1022" s="15"/>
    </row>
    <row r="1023" spans="1:8" ht="12.2" customHeight="1" x14ac:dyDescent="0.25">
      <c r="A1023" s="12">
        <v>8861</v>
      </c>
      <c r="B1023" s="13" t="s">
        <v>2042</v>
      </c>
      <c r="C1023" s="13"/>
      <c r="D1023" s="13"/>
      <c r="E1023" s="13"/>
      <c r="F1023" s="14"/>
      <c r="G1023" s="13"/>
      <c r="H1023" s="13"/>
    </row>
    <row r="1024" spans="1:8" ht="60.95" customHeight="1" x14ac:dyDescent="0.25">
      <c r="A1024" s="15" t="s">
        <v>2043</v>
      </c>
      <c r="B1024" s="15" t="s">
        <v>2044</v>
      </c>
      <c r="C1024" s="15"/>
      <c r="D1024" s="15"/>
      <c r="E1024" s="15"/>
      <c r="F1024" s="16" t="s">
        <v>244</v>
      </c>
      <c r="G1024" s="19">
        <v>332.8</v>
      </c>
      <c r="H1024" s="15"/>
    </row>
    <row r="1025" spans="1:8" ht="73.150000000000006" customHeight="1" x14ac:dyDescent="0.25">
      <c r="A1025" s="15" t="s">
        <v>2045</v>
      </c>
      <c r="B1025" s="15" t="s">
        <v>2046</v>
      </c>
      <c r="C1025" s="15"/>
      <c r="D1025" s="15"/>
      <c r="E1025" s="15"/>
      <c r="F1025" s="16" t="s">
        <v>244</v>
      </c>
      <c r="G1025" s="19">
        <v>710.19</v>
      </c>
      <c r="H1025" s="15"/>
    </row>
    <row r="1026" spans="1:8" ht="60.95" customHeight="1" x14ac:dyDescent="0.25">
      <c r="A1026" s="15" t="s">
        <v>2047</v>
      </c>
      <c r="B1026" s="15" t="s">
        <v>2048</v>
      </c>
      <c r="C1026" s="15"/>
      <c r="D1026" s="15"/>
      <c r="E1026" s="15"/>
      <c r="F1026" s="16" t="s">
        <v>244</v>
      </c>
      <c r="G1026" s="19">
        <v>977.26</v>
      </c>
      <c r="H1026" s="15"/>
    </row>
    <row r="1027" spans="1:8" ht="60.95" customHeight="1" x14ac:dyDescent="0.25">
      <c r="A1027" s="15" t="s">
        <v>2049</v>
      </c>
      <c r="B1027" s="15" t="s">
        <v>2050</v>
      </c>
      <c r="C1027" s="15"/>
      <c r="D1027" s="15"/>
      <c r="E1027" s="15"/>
      <c r="F1027" s="16" t="s">
        <v>213</v>
      </c>
      <c r="G1027" s="19">
        <v>174.35</v>
      </c>
      <c r="H1027" s="15"/>
    </row>
    <row r="1028" spans="1:8" ht="73.150000000000006" customHeight="1" x14ac:dyDescent="0.25">
      <c r="A1028" s="15" t="s">
        <v>2051</v>
      </c>
      <c r="B1028" s="15" t="s">
        <v>2052</v>
      </c>
      <c r="C1028" s="15"/>
      <c r="D1028" s="15"/>
      <c r="E1028" s="15"/>
      <c r="F1028" s="16" t="s">
        <v>227</v>
      </c>
      <c r="G1028" s="20">
        <v>1141.54</v>
      </c>
      <c r="H1028" s="15"/>
    </row>
    <row r="1029" spans="1:8" ht="12.2" customHeight="1" x14ac:dyDescent="0.25">
      <c r="A1029" s="12">
        <v>8862</v>
      </c>
      <c r="B1029" s="13" t="s">
        <v>2053</v>
      </c>
      <c r="C1029" s="13"/>
      <c r="D1029" s="13"/>
      <c r="E1029" s="13"/>
      <c r="F1029" s="14"/>
      <c r="G1029" s="13"/>
      <c r="H1029" s="13"/>
    </row>
    <row r="1030" spans="1:8" ht="24.4" customHeight="1" x14ac:dyDescent="0.25">
      <c r="A1030" s="15" t="s">
        <v>2054</v>
      </c>
      <c r="B1030" s="15" t="s">
        <v>2055</v>
      </c>
      <c r="C1030" s="15"/>
      <c r="D1030" s="15"/>
      <c r="E1030" s="15"/>
      <c r="F1030" s="16" t="s">
        <v>227</v>
      </c>
      <c r="G1030" s="19">
        <v>691.33</v>
      </c>
      <c r="H1030" s="15"/>
    </row>
    <row r="1031" spans="1:8" ht="12.2" customHeight="1" x14ac:dyDescent="0.25">
      <c r="A1031" s="15" t="s">
        <v>2056</v>
      </c>
      <c r="B1031" s="15" t="s">
        <v>2057</v>
      </c>
      <c r="C1031" s="15"/>
      <c r="D1031" s="15"/>
      <c r="E1031" s="15"/>
      <c r="F1031" s="16" t="s">
        <v>1238</v>
      </c>
      <c r="G1031" s="19">
        <v>432.81</v>
      </c>
      <c r="H1031" s="15"/>
    </row>
    <row r="1032" spans="1:8" ht="24.4" customHeight="1" x14ac:dyDescent="0.25">
      <c r="A1032" s="15" t="s">
        <v>2058</v>
      </c>
      <c r="B1032" s="15" t="s">
        <v>2059</v>
      </c>
      <c r="C1032" s="15"/>
      <c r="D1032" s="15"/>
      <c r="E1032" s="15"/>
      <c r="F1032" s="16" t="s">
        <v>291</v>
      </c>
      <c r="G1032" s="20">
        <v>3122.99</v>
      </c>
      <c r="H1032" s="15"/>
    </row>
    <row r="1033" spans="1:8" ht="60.95" customHeight="1" x14ac:dyDescent="0.25">
      <c r="A1033" s="15" t="s">
        <v>2060</v>
      </c>
      <c r="B1033" s="15" t="s">
        <v>2061</v>
      </c>
      <c r="C1033" s="15"/>
      <c r="D1033" s="15"/>
      <c r="E1033" s="15"/>
      <c r="F1033" s="16" t="s">
        <v>227</v>
      </c>
      <c r="G1033" s="19">
        <v>204.75</v>
      </c>
      <c r="H1033" s="15"/>
    </row>
    <row r="1034" spans="1:8" ht="12.2" customHeight="1" x14ac:dyDescent="0.25">
      <c r="A1034" s="12">
        <v>8863</v>
      </c>
      <c r="B1034" s="13" t="s">
        <v>2062</v>
      </c>
      <c r="C1034" s="13"/>
      <c r="D1034" s="13"/>
      <c r="E1034" s="13"/>
      <c r="F1034" s="14"/>
      <c r="G1034" s="13"/>
      <c r="H1034" s="13"/>
    </row>
    <row r="1035" spans="1:8" ht="36.6" customHeight="1" x14ac:dyDescent="0.25">
      <c r="A1035" s="15" t="s">
        <v>2063</v>
      </c>
      <c r="B1035" s="15" t="s">
        <v>2064</v>
      </c>
      <c r="C1035" s="15"/>
      <c r="D1035" s="15"/>
      <c r="E1035" s="15"/>
      <c r="F1035" s="16" t="s">
        <v>1238</v>
      </c>
      <c r="G1035" s="19">
        <v>238.8</v>
      </c>
      <c r="H1035" s="15"/>
    </row>
    <row r="1036" spans="1:8" ht="36.6" customHeight="1" x14ac:dyDescent="0.25">
      <c r="A1036" s="15" t="s">
        <v>2065</v>
      </c>
      <c r="B1036" s="15" t="s">
        <v>2066</v>
      </c>
      <c r="C1036" s="15"/>
      <c r="D1036" s="15"/>
      <c r="E1036" s="15"/>
      <c r="F1036" s="16" t="s">
        <v>1238</v>
      </c>
      <c r="G1036" s="19">
        <v>281.5</v>
      </c>
      <c r="H1036" s="15"/>
    </row>
    <row r="1037" spans="1:8" ht="36.6" customHeight="1" x14ac:dyDescent="0.25">
      <c r="A1037" s="15" t="s">
        <v>2067</v>
      </c>
      <c r="B1037" s="15" t="s">
        <v>2068</v>
      </c>
      <c r="C1037" s="15"/>
      <c r="D1037" s="15"/>
      <c r="E1037" s="15"/>
      <c r="F1037" s="16" t="s">
        <v>1238</v>
      </c>
      <c r="G1037" s="19">
        <v>291.22000000000003</v>
      </c>
      <c r="H1037" s="15"/>
    </row>
    <row r="1038" spans="1:8" ht="12.2" customHeight="1" x14ac:dyDescent="0.25">
      <c r="A1038" s="12">
        <v>8864</v>
      </c>
      <c r="B1038" s="13" t="s">
        <v>2069</v>
      </c>
      <c r="C1038" s="13"/>
      <c r="D1038" s="13"/>
      <c r="E1038" s="13"/>
      <c r="F1038" s="14"/>
      <c r="G1038" s="13"/>
      <c r="H1038" s="13"/>
    </row>
    <row r="1039" spans="1:8" ht="24.4" customHeight="1" x14ac:dyDescent="0.25">
      <c r="A1039" s="15" t="s">
        <v>2070</v>
      </c>
      <c r="B1039" s="15" t="s">
        <v>2071</v>
      </c>
      <c r="C1039" s="15"/>
      <c r="D1039" s="15"/>
      <c r="E1039" s="15"/>
      <c r="F1039" s="16" t="s">
        <v>1238</v>
      </c>
      <c r="G1039" s="18">
        <v>53.56</v>
      </c>
      <c r="H1039" s="15"/>
    </row>
    <row r="1040" spans="1:8" ht="12.2" customHeight="1" x14ac:dyDescent="0.25">
      <c r="A1040" s="15" t="s">
        <v>2072</v>
      </c>
      <c r="B1040" s="15" t="s">
        <v>2073</v>
      </c>
      <c r="C1040" s="15"/>
      <c r="D1040" s="15"/>
      <c r="E1040" s="15"/>
      <c r="F1040" s="16" t="s">
        <v>244</v>
      </c>
      <c r="G1040" s="19">
        <v>182.6</v>
      </c>
      <c r="H1040" s="15"/>
    </row>
    <row r="1041" spans="1:8" ht="12.2" customHeight="1" x14ac:dyDescent="0.25">
      <c r="A1041" s="15" t="s">
        <v>2074</v>
      </c>
      <c r="B1041" s="15" t="s">
        <v>2075</v>
      </c>
      <c r="C1041" s="15"/>
      <c r="D1041" s="15"/>
      <c r="E1041" s="15"/>
      <c r="F1041" s="16" t="s">
        <v>244</v>
      </c>
      <c r="G1041" s="19">
        <v>388.25</v>
      </c>
      <c r="H1041" s="15"/>
    </row>
    <row r="1042" spans="1:8" ht="12.2" customHeight="1" x14ac:dyDescent="0.25">
      <c r="A1042" s="12">
        <v>8678</v>
      </c>
      <c r="B1042" s="13" t="s">
        <v>2076</v>
      </c>
      <c r="C1042" s="13"/>
      <c r="D1042" s="13"/>
      <c r="E1042" s="13"/>
      <c r="F1042" s="14"/>
      <c r="G1042" s="13"/>
      <c r="H1042" s="13"/>
    </row>
    <row r="1043" spans="1:8" ht="12.2" customHeight="1" x14ac:dyDescent="0.25">
      <c r="A1043" s="12">
        <v>8866</v>
      </c>
      <c r="B1043" s="13" t="s">
        <v>2077</v>
      </c>
      <c r="C1043" s="13"/>
      <c r="D1043" s="13"/>
      <c r="E1043" s="13"/>
      <c r="F1043" s="14"/>
      <c r="G1043" s="13"/>
      <c r="H1043" s="13"/>
    </row>
    <row r="1044" spans="1:8" ht="12.2" customHeight="1" x14ac:dyDescent="0.25">
      <c r="A1044" s="15" t="s">
        <v>2078</v>
      </c>
      <c r="B1044" s="15" t="s">
        <v>2079</v>
      </c>
      <c r="C1044" s="15"/>
      <c r="D1044" s="15"/>
      <c r="E1044" s="15"/>
      <c r="F1044" s="16" t="s">
        <v>213</v>
      </c>
      <c r="G1044" s="17">
        <v>2.69</v>
      </c>
      <c r="H1044" s="15"/>
    </row>
    <row r="1045" spans="1:8" ht="24.4" customHeight="1" x14ac:dyDescent="0.25">
      <c r="A1045" s="15" t="s">
        <v>2080</v>
      </c>
      <c r="B1045" s="15" t="s">
        <v>2081</v>
      </c>
      <c r="C1045" s="15"/>
      <c r="D1045" s="15"/>
      <c r="E1045" s="15"/>
      <c r="F1045" s="16" t="s">
        <v>213</v>
      </c>
      <c r="G1045" s="17">
        <v>4.05</v>
      </c>
      <c r="H1045" s="15"/>
    </row>
    <row r="1046" spans="1:8" ht="24.4" customHeight="1" x14ac:dyDescent="0.25">
      <c r="A1046" s="15" t="s">
        <v>2082</v>
      </c>
      <c r="B1046" s="15" t="s">
        <v>2083</v>
      </c>
      <c r="C1046" s="15"/>
      <c r="D1046" s="15"/>
      <c r="E1046" s="15"/>
      <c r="F1046" s="16" t="s">
        <v>213</v>
      </c>
      <c r="G1046" s="17">
        <v>4.5599999999999996</v>
      </c>
      <c r="H1046" s="15"/>
    </row>
    <row r="1047" spans="1:8" ht="12.2" customHeight="1" x14ac:dyDescent="0.25">
      <c r="A1047" s="15" t="s">
        <v>2084</v>
      </c>
      <c r="B1047" s="15" t="s">
        <v>2085</v>
      </c>
      <c r="C1047" s="15"/>
      <c r="D1047" s="15"/>
      <c r="E1047" s="15"/>
      <c r="F1047" s="16" t="s">
        <v>213</v>
      </c>
      <c r="G1047" s="17">
        <v>3.05</v>
      </c>
      <c r="H1047" s="15"/>
    </row>
    <row r="1048" spans="1:8" ht="12.2" customHeight="1" x14ac:dyDescent="0.25">
      <c r="A1048" s="12">
        <v>8867</v>
      </c>
      <c r="B1048" s="13" t="s">
        <v>2086</v>
      </c>
      <c r="C1048" s="13"/>
      <c r="D1048" s="13"/>
      <c r="E1048" s="13"/>
      <c r="F1048" s="14"/>
      <c r="G1048" s="13"/>
      <c r="H1048" s="13"/>
    </row>
    <row r="1049" spans="1:8" ht="36.6" customHeight="1" x14ac:dyDescent="0.25">
      <c r="A1049" s="15" t="s">
        <v>2087</v>
      </c>
      <c r="B1049" s="15" t="s">
        <v>2088</v>
      </c>
      <c r="C1049" s="15"/>
      <c r="D1049" s="15"/>
      <c r="E1049" s="15"/>
      <c r="F1049" s="16" t="s">
        <v>213</v>
      </c>
      <c r="G1049" s="17">
        <v>5.74</v>
      </c>
      <c r="H1049" s="15"/>
    </row>
    <row r="1050" spans="1:8" ht="48.75" customHeight="1" x14ac:dyDescent="0.25">
      <c r="A1050" s="15" t="s">
        <v>2089</v>
      </c>
      <c r="B1050" s="15" t="s">
        <v>2090</v>
      </c>
      <c r="C1050" s="15"/>
      <c r="D1050" s="15"/>
      <c r="E1050" s="15"/>
      <c r="F1050" s="16" t="s">
        <v>213</v>
      </c>
      <c r="G1050" s="17">
        <v>5.12</v>
      </c>
      <c r="H1050" s="15"/>
    </row>
    <row r="1051" spans="1:8" ht="36.6" customHeight="1" x14ac:dyDescent="0.25">
      <c r="A1051" s="15" t="s">
        <v>2091</v>
      </c>
      <c r="B1051" s="15" t="s">
        <v>2092</v>
      </c>
      <c r="C1051" s="15"/>
      <c r="D1051" s="15"/>
      <c r="E1051" s="15"/>
      <c r="F1051" s="16" t="s">
        <v>213</v>
      </c>
      <c r="G1051" s="17">
        <v>7.3</v>
      </c>
      <c r="H1051" s="15"/>
    </row>
    <row r="1052" spans="1:8" ht="12.2" customHeight="1" x14ac:dyDescent="0.25">
      <c r="A1052" s="12">
        <v>8868</v>
      </c>
      <c r="B1052" s="13" t="s">
        <v>2093</v>
      </c>
      <c r="C1052" s="13"/>
      <c r="D1052" s="13"/>
      <c r="E1052" s="13"/>
      <c r="F1052" s="14"/>
      <c r="G1052" s="13"/>
      <c r="H1052" s="13"/>
    </row>
    <row r="1053" spans="1:8" ht="24.4" customHeight="1" x14ac:dyDescent="0.25">
      <c r="A1053" s="15" t="s">
        <v>2094</v>
      </c>
      <c r="B1053" s="15" t="s">
        <v>2095</v>
      </c>
      <c r="C1053" s="15"/>
      <c r="D1053" s="15"/>
      <c r="E1053" s="15"/>
      <c r="F1053" s="16" t="s">
        <v>213</v>
      </c>
      <c r="G1053" s="18">
        <v>16</v>
      </c>
      <c r="H1053" s="15"/>
    </row>
    <row r="1054" spans="1:8" ht="24.4" customHeight="1" x14ac:dyDescent="0.25">
      <c r="A1054" s="15" t="s">
        <v>2096</v>
      </c>
      <c r="B1054" s="15" t="s">
        <v>74</v>
      </c>
      <c r="C1054" s="15"/>
      <c r="D1054" s="15"/>
      <c r="E1054" s="15"/>
      <c r="F1054" s="16" t="s">
        <v>213</v>
      </c>
      <c r="G1054" s="18">
        <v>14.18</v>
      </c>
      <c r="H1054" s="15"/>
    </row>
    <row r="1055" spans="1:8" ht="24.4" customHeight="1" x14ac:dyDescent="0.25">
      <c r="A1055" s="15" t="s">
        <v>2097</v>
      </c>
      <c r="B1055" s="15" t="s">
        <v>68</v>
      </c>
      <c r="C1055" s="15"/>
      <c r="D1055" s="15"/>
      <c r="E1055" s="15"/>
      <c r="F1055" s="16" t="s">
        <v>213</v>
      </c>
      <c r="G1055" s="18">
        <v>19.12</v>
      </c>
      <c r="H1055" s="15"/>
    </row>
    <row r="1056" spans="1:8" ht="24.4" customHeight="1" x14ac:dyDescent="0.25">
      <c r="A1056" s="15" t="s">
        <v>2098</v>
      </c>
      <c r="B1056" s="15" t="s">
        <v>2099</v>
      </c>
      <c r="C1056" s="15"/>
      <c r="D1056" s="15"/>
      <c r="E1056" s="15"/>
      <c r="F1056" s="16" t="s">
        <v>213</v>
      </c>
      <c r="G1056" s="18">
        <v>12.72</v>
      </c>
      <c r="H1056" s="15"/>
    </row>
    <row r="1057" spans="1:8" ht="24.4" customHeight="1" x14ac:dyDescent="0.25">
      <c r="A1057" s="15" t="s">
        <v>2100</v>
      </c>
      <c r="B1057" s="15" t="s">
        <v>2101</v>
      </c>
      <c r="C1057" s="15"/>
      <c r="D1057" s="15"/>
      <c r="E1057" s="15"/>
      <c r="F1057" s="16" t="s">
        <v>213</v>
      </c>
      <c r="G1057" s="18">
        <v>15.72</v>
      </c>
      <c r="H1057" s="15"/>
    </row>
    <row r="1058" spans="1:8" ht="24.4" customHeight="1" x14ac:dyDescent="0.25">
      <c r="A1058" s="15" t="s">
        <v>2102</v>
      </c>
      <c r="B1058" s="15" t="s">
        <v>2103</v>
      </c>
      <c r="C1058" s="15"/>
      <c r="D1058" s="15"/>
      <c r="E1058" s="15"/>
      <c r="F1058" s="16" t="s">
        <v>213</v>
      </c>
      <c r="G1058" s="18">
        <v>11.02</v>
      </c>
      <c r="H1058" s="15"/>
    </row>
    <row r="1059" spans="1:8" ht="36.6" customHeight="1" x14ac:dyDescent="0.25">
      <c r="A1059" s="15" t="s">
        <v>2104</v>
      </c>
      <c r="B1059" s="15" t="s">
        <v>2105</v>
      </c>
      <c r="C1059" s="15"/>
      <c r="D1059" s="15"/>
      <c r="E1059" s="15"/>
      <c r="F1059" s="16" t="s">
        <v>213</v>
      </c>
      <c r="G1059" s="18">
        <v>12.72</v>
      </c>
      <c r="H1059" s="15"/>
    </row>
    <row r="1060" spans="1:8" ht="36.6" customHeight="1" x14ac:dyDescent="0.25">
      <c r="A1060" s="15" t="s">
        <v>2106</v>
      </c>
      <c r="B1060" s="15" t="s">
        <v>2107</v>
      </c>
      <c r="C1060" s="15"/>
      <c r="D1060" s="15"/>
      <c r="E1060" s="15"/>
      <c r="F1060" s="16" t="s">
        <v>213</v>
      </c>
      <c r="G1060" s="18">
        <v>11.02</v>
      </c>
      <c r="H1060" s="15"/>
    </row>
    <row r="1061" spans="1:8" ht="24.4" customHeight="1" x14ac:dyDescent="0.25">
      <c r="A1061" s="15" t="s">
        <v>2108</v>
      </c>
      <c r="B1061" s="15" t="s">
        <v>2109</v>
      </c>
      <c r="C1061" s="15"/>
      <c r="D1061" s="15"/>
      <c r="E1061" s="15"/>
      <c r="F1061" s="16" t="s">
        <v>213</v>
      </c>
      <c r="G1061" s="18">
        <v>30.07</v>
      </c>
      <c r="H1061" s="15"/>
    </row>
    <row r="1062" spans="1:8" ht="24.4" customHeight="1" x14ac:dyDescent="0.25">
      <c r="A1062" s="15" t="s">
        <v>2110</v>
      </c>
      <c r="B1062" s="15" t="s">
        <v>2111</v>
      </c>
      <c r="C1062" s="15"/>
      <c r="D1062" s="15"/>
      <c r="E1062" s="15"/>
      <c r="F1062" s="16" t="s">
        <v>213</v>
      </c>
      <c r="G1062" s="18">
        <v>20.93</v>
      </c>
      <c r="H1062" s="15"/>
    </row>
    <row r="1063" spans="1:8" ht="24.4" customHeight="1" x14ac:dyDescent="0.25">
      <c r="A1063" s="15" t="s">
        <v>2112</v>
      </c>
      <c r="B1063" s="15" t="s">
        <v>77</v>
      </c>
      <c r="C1063" s="15"/>
      <c r="D1063" s="15"/>
      <c r="E1063" s="15"/>
      <c r="F1063" s="16" t="s">
        <v>213</v>
      </c>
      <c r="G1063" s="18">
        <v>26.67</v>
      </c>
      <c r="H1063" s="15"/>
    </row>
    <row r="1064" spans="1:8" ht="24.4" customHeight="1" x14ac:dyDescent="0.25">
      <c r="A1064" s="15" t="s">
        <v>2113</v>
      </c>
      <c r="B1064" s="15" t="s">
        <v>2114</v>
      </c>
      <c r="C1064" s="15"/>
      <c r="D1064" s="15"/>
      <c r="E1064" s="15"/>
      <c r="F1064" s="16" t="s">
        <v>213</v>
      </c>
      <c r="G1064" s="18">
        <v>19.23</v>
      </c>
      <c r="H1064" s="15"/>
    </row>
    <row r="1065" spans="1:8" ht="12.2" customHeight="1" x14ac:dyDescent="0.25">
      <c r="A1065" s="12">
        <v>8869</v>
      </c>
      <c r="B1065" s="13" t="s">
        <v>2115</v>
      </c>
      <c r="C1065" s="13"/>
      <c r="D1065" s="13"/>
      <c r="E1065" s="13"/>
      <c r="F1065" s="14"/>
      <c r="G1065" s="13"/>
      <c r="H1065" s="13"/>
    </row>
    <row r="1066" spans="1:8" ht="24.4" customHeight="1" x14ac:dyDescent="0.25">
      <c r="A1066" s="15" t="s">
        <v>2116</v>
      </c>
      <c r="B1066" s="15" t="s">
        <v>2117</v>
      </c>
      <c r="C1066" s="15"/>
      <c r="D1066" s="15"/>
      <c r="E1066" s="15"/>
      <c r="F1066" s="16" t="s">
        <v>213</v>
      </c>
      <c r="G1066" s="18">
        <v>23.08</v>
      </c>
      <c r="H1066" s="15"/>
    </row>
    <row r="1067" spans="1:8" ht="36.6" customHeight="1" x14ac:dyDescent="0.25">
      <c r="A1067" s="15" t="s">
        <v>2118</v>
      </c>
      <c r="B1067" s="15" t="s">
        <v>2119</v>
      </c>
      <c r="C1067" s="15"/>
      <c r="D1067" s="15"/>
      <c r="E1067" s="15"/>
      <c r="F1067" s="16" t="s">
        <v>213</v>
      </c>
      <c r="G1067" s="18">
        <v>12.16</v>
      </c>
      <c r="H1067" s="15"/>
    </row>
    <row r="1068" spans="1:8" ht="36.6" customHeight="1" x14ac:dyDescent="0.25">
      <c r="A1068" s="15" t="s">
        <v>2120</v>
      </c>
      <c r="B1068" s="15" t="s">
        <v>2121</v>
      </c>
      <c r="C1068" s="15"/>
      <c r="D1068" s="15"/>
      <c r="E1068" s="15"/>
      <c r="F1068" s="16" t="s">
        <v>213</v>
      </c>
      <c r="G1068" s="18">
        <v>23.18</v>
      </c>
      <c r="H1068" s="15"/>
    </row>
    <row r="1069" spans="1:8" ht="24.4" customHeight="1" x14ac:dyDescent="0.25">
      <c r="A1069" s="15" t="s">
        <v>2122</v>
      </c>
      <c r="B1069" s="15" t="s">
        <v>2123</v>
      </c>
      <c r="C1069" s="15"/>
      <c r="D1069" s="15"/>
      <c r="E1069" s="15"/>
      <c r="F1069" s="16" t="s">
        <v>213</v>
      </c>
      <c r="G1069" s="18">
        <v>15.58</v>
      </c>
      <c r="H1069" s="15"/>
    </row>
    <row r="1070" spans="1:8" ht="24.4" customHeight="1" x14ac:dyDescent="0.25">
      <c r="A1070" s="15" t="s">
        <v>2124</v>
      </c>
      <c r="B1070" s="15" t="s">
        <v>2125</v>
      </c>
      <c r="C1070" s="15"/>
      <c r="D1070" s="15"/>
      <c r="E1070" s="15"/>
      <c r="F1070" s="16" t="s">
        <v>244</v>
      </c>
      <c r="G1070" s="17">
        <v>5.41</v>
      </c>
      <c r="H1070" s="15"/>
    </row>
    <row r="1071" spans="1:8" ht="24.4" customHeight="1" x14ac:dyDescent="0.25">
      <c r="A1071" s="15" t="s">
        <v>2126</v>
      </c>
      <c r="B1071" s="15" t="s">
        <v>2127</v>
      </c>
      <c r="C1071" s="15"/>
      <c r="D1071" s="15"/>
      <c r="E1071" s="15"/>
      <c r="F1071" s="16" t="s">
        <v>213</v>
      </c>
      <c r="G1071" s="18">
        <v>13.62</v>
      </c>
      <c r="H1071" s="15"/>
    </row>
    <row r="1072" spans="1:8" ht="36.6" customHeight="1" x14ac:dyDescent="0.25">
      <c r="A1072" s="15" t="s">
        <v>2128</v>
      </c>
      <c r="B1072" s="15" t="s">
        <v>2129</v>
      </c>
      <c r="C1072" s="15"/>
      <c r="D1072" s="15"/>
      <c r="E1072" s="15"/>
      <c r="F1072" s="16" t="s">
        <v>213</v>
      </c>
      <c r="G1072" s="18">
        <v>32.85</v>
      </c>
      <c r="H1072" s="15"/>
    </row>
    <row r="1073" spans="1:8" ht="24.4" customHeight="1" x14ac:dyDescent="0.25">
      <c r="A1073" s="15" t="s">
        <v>2130</v>
      </c>
      <c r="B1073" s="15" t="s">
        <v>2131</v>
      </c>
      <c r="C1073" s="15"/>
      <c r="D1073" s="15"/>
      <c r="E1073" s="15"/>
      <c r="F1073" s="16" t="s">
        <v>213</v>
      </c>
      <c r="G1073" s="18">
        <v>17.78</v>
      </c>
      <c r="H1073" s="15"/>
    </row>
    <row r="1074" spans="1:8" ht="12.2" customHeight="1" x14ac:dyDescent="0.25">
      <c r="A1074" s="12">
        <v>8870</v>
      </c>
      <c r="B1074" s="13" t="s">
        <v>2132</v>
      </c>
      <c r="C1074" s="13"/>
      <c r="D1074" s="13"/>
      <c r="E1074" s="13"/>
      <c r="F1074" s="14"/>
      <c r="G1074" s="13"/>
      <c r="H1074" s="13"/>
    </row>
    <row r="1075" spans="1:8" ht="24.4" customHeight="1" x14ac:dyDescent="0.25">
      <c r="A1075" s="15" t="s">
        <v>2133</v>
      </c>
      <c r="B1075" s="15" t="s">
        <v>69</v>
      </c>
      <c r="C1075" s="15"/>
      <c r="D1075" s="15"/>
      <c r="E1075" s="15"/>
      <c r="F1075" s="16" t="s">
        <v>213</v>
      </c>
      <c r="G1075" s="18">
        <v>14.14</v>
      </c>
      <c r="H1075" s="15"/>
    </row>
    <row r="1076" spans="1:8" ht="36.6" customHeight="1" x14ac:dyDescent="0.25">
      <c r="A1076" s="15" t="s">
        <v>2134</v>
      </c>
      <c r="B1076" s="15" t="s">
        <v>2135</v>
      </c>
      <c r="C1076" s="15"/>
      <c r="D1076" s="15"/>
      <c r="E1076" s="15"/>
      <c r="F1076" s="16" t="s">
        <v>213</v>
      </c>
      <c r="G1076" s="18">
        <v>25.16</v>
      </c>
      <c r="H1076" s="15"/>
    </row>
    <row r="1077" spans="1:8" ht="24.4" customHeight="1" x14ac:dyDescent="0.25">
      <c r="A1077" s="15" t="s">
        <v>2136</v>
      </c>
      <c r="B1077" s="15" t="s">
        <v>2137</v>
      </c>
      <c r="C1077" s="15"/>
      <c r="D1077" s="15"/>
      <c r="E1077" s="15"/>
      <c r="F1077" s="16" t="s">
        <v>213</v>
      </c>
      <c r="G1077" s="18">
        <v>18.55</v>
      </c>
      <c r="H1077" s="15"/>
    </row>
    <row r="1078" spans="1:8" ht="24.4" customHeight="1" x14ac:dyDescent="0.25">
      <c r="A1078" s="15" t="s">
        <v>2138</v>
      </c>
      <c r="B1078" s="15" t="s">
        <v>75</v>
      </c>
      <c r="C1078" s="15"/>
      <c r="D1078" s="15"/>
      <c r="E1078" s="15"/>
      <c r="F1078" s="16" t="s">
        <v>213</v>
      </c>
      <c r="G1078" s="18">
        <v>15.6</v>
      </c>
      <c r="H1078" s="15"/>
    </row>
    <row r="1079" spans="1:8" ht="36.6" customHeight="1" x14ac:dyDescent="0.25">
      <c r="A1079" s="15" t="s">
        <v>2139</v>
      </c>
      <c r="B1079" s="15" t="s">
        <v>2140</v>
      </c>
      <c r="C1079" s="15"/>
      <c r="D1079" s="15"/>
      <c r="E1079" s="15"/>
      <c r="F1079" s="16" t="s">
        <v>213</v>
      </c>
      <c r="G1079" s="18">
        <v>34.83</v>
      </c>
      <c r="H1079" s="15"/>
    </row>
    <row r="1080" spans="1:8" ht="24.4" customHeight="1" x14ac:dyDescent="0.25">
      <c r="A1080" s="15" t="s">
        <v>2141</v>
      </c>
      <c r="B1080" s="15" t="s">
        <v>2142</v>
      </c>
      <c r="C1080" s="15"/>
      <c r="D1080" s="15"/>
      <c r="E1080" s="15"/>
      <c r="F1080" s="16" t="s">
        <v>213</v>
      </c>
      <c r="G1080" s="18">
        <v>20.75</v>
      </c>
      <c r="H1080" s="15"/>
    </row>
    <row r="1081" spans="1:8" ht="12.2" customHeight="1" x14ac:dyDescent="0.25">
      <c r="A1081" s="12">
        <v>8871</v>
      </c>
      <c r="B1081" s="13" t="s">
        <v>2143</v>
      </c>
      <c r="C1081" s="13"/>
      <c r="D1081" s="13"/>
      <c r="E1081" s="13"/>
      <c r="F1081" s="14"/>
      <c r="G1081" s="13"/>
      <c r="H1081" s="13"/>
    </row>
    <row r="1082" spans="1:8" ht="24.4" customHeight="1" x14ac:dyDescent="0.25">
      <c r="A1082" s="15" t="s">
        <v>2144</v>
      </c>
      <c r="B1082" s="15" t="s">
        <v>2145</v>
      </c>
      <c r="C1082" s="15"/>
      <c r="D1082" s="15"/>
      <c r="E1082" s="15"/>
      <c r="F1082" s="16" t="s">
        <v>213</v>
      </c>
      <c r="G1082" s="18">
        <v>14.74</v>
      </c>
      <c r="H1082" s="15"/>
    </row>
    <row r="1083" spans="1:8" ht="24.4" customHeight="1" x14ac:dyDescent="0.25">
      <c r="A1083" s="15" t="s">
        <v>2146</v>
      </c>
      <c r="B1083" s="15" t="s">
        <v>2147</v>
      </c>
      <c r="C1083" s="15"/>
      <c r="D1083" s="15"/>
      <c r="E1083" s="15"/>
      <c r="F1083" s="16" t="s">
        <v>213</v>
      </c>
      <c r="G1083" s="18">
        <v>17.14</v>
      </c>
      <c r="H1083" s="15"/>
    </row>
    <row r="1084" spans="1:8" ht="12.2" customHeight="1" x14ac:dyDescent="0.25">
      <c r="A1084" s="12">
        <v>8872</v>
      </c>
      <c r="B1084" s="13" t="s">
        <v>2148</v>
      </c>
      <c r="C1084" s="13"/>
      <c r="D1084" s="13"/>
      <c r="E1084" s="13"/>
      <c r="F1084" s="14"/>
      <c r="G1084" s="13"/>
      <c r="H1084" s="13"/>
    </row>
    <row r="1085" spans="1:8" ht="24.4" customHeight="1" x14ac:dyDescent="0.25">
      <c r="A1085" s="15" t="s">
        <v>2149</v>
      </c>
      <c r="B1085" s="15" t="s">
        <v>2150</v>
      </c>
      <c r="C1085" s="15"/>
      <c r="D1085" s="15"/>
      <c r="E1085" s="15"/>
      <c r="F1085" s="16" t="s">
        <v>213</v>
      </c>
      <c r="G1085" s="18">
        <v>20.59</v>
      </c>
      <c r="H1085" s="15"/>
    </row>
    <row r="1086" spans="1:8" ht="36.6" customHeight="1" x14ac:dyDescent="0.25">
      <c r="A1086" s="15" t="s">
        <v>2151</v>
      </c>
      <c r="B1086" s="15" t="s">
        <v>2152</v>
      </c>
      <c r="C1086" s="15"/>
      <c r="D1086" s="15"/>
      <c r="E1086" s="15"/>
      <c r="F1086" s="16" t="s">
        <v>213</v>
      </c>
      <c r="G1086" s="18">
        <v>29.77</v>
      </c>
      <c r="H1086" s="15"/>
    </row>
    <row r="1087" spans="1:8" ht="12.2" customHeight="1" x14ac:dyDescent="0.25">
      <c r="A1087" s="12">
        <v>8873</v>
      </c>
      <c r="B1087" s="13" t="s">
        <v>2153</v>
      </c>
      <c r="C1087" s="13"/>
      <c r="D1087" s="13"/>
      <c r="E1087" s="13"/>
      <c r="F1087" s="14"/>
      <c r="G1087" s="13"/>
      <c r="H1087" s="13"/>
    </row>
    <row r="1088" spans="1:8" ht="24.4" customHeight="1" x14ac:dyDescent="0.25">
      <c r="A1088" s="15" t="s">
        <v>2154</v>
      </c>
      <c r="B1088" s="15" t="s">
        <v>2155</v>
      </c>
      <c r="C1088" s="15"/>
      <c r="D1088" s="15"/>
      <c r="E1088" s="15"/>
      <c r="F1088" s="16" t="s">
        <v>213</v>
      </c>
      <c r="G1088" s="18">
        <v>17.96</v>
      </c>
      <c r="H1088" s="15"/>
    </row>
    <row r="1089" spans="1:8" ht="36.6" customHeight="1" x14ac:dyDescent="0.25">
      <c r="A1089" s="15" t="s">
        <v>2156</v>
      </c>
      <c r="B1089" s="15" t="s">
        <v>2157</v>
      </c>
      <c r="C1089" s="15"/>
      <c r="D1089" s="15"/>
      <c r="E1089" s="15"/>
      <c r="F1089" s="16" t="s">
        <v>213</v>
      </c>
      <c r="G1089" s="18">
        <v>28.76</v>
      </c>
      <c r="H1089" s="15"/>
    </row>
    <row r="1090" spans="1:8" ht="12.2" customHeight="1" x14ac:dyDescent="0.25">
      <c r="A1090" s="12">
        <v>8874</v>
      </c>
      <c r="B1090" s="13" t="s">
        <v>2158</v>
      </c>
      <c r="C1090" s="13"/>
      <c r="D1090" s="13"/>
      <c r="E1090" s="13"/>
      <c r="F1090" s="14"/>
      <c r="G1090" s="13"/>
      <c r="H1090" s="13"/>
    </row>
    <row r="1091" spans="1:8" ht="24.4" customHeight="1" x14ac:dyDescent="0.25">
      <c r="A1091" s="15" t="s">
        <v>2159</v>
      </c>
      <c r="B1091" s="15" t="s">
        <v>2160</v>
      </c>
      <c r="C1091" s="15"/>
      <c r="D1091" s="15"/>
      <c r="E1091" s="15"/>
      <c r="F1091" s="16" t="s">
        <v>213</v>
      </c>
      <c r="G1091" s="18">
        <v>27.85</v>
      </c>
      <c r="H1091" s="15"/>
    </row>
    <row r="1092" spans="1:8" ht="36.6" customHeight="1" x14ac:dyDescent="0.25">
      <c r="A1092" s="15" t="s">
        <v>2161</v>
      </c>
      <c r="B1092" s="15" t="s">
        <v>2162</v>
      </c>
      <c r="C1092" s="15"/>
      <c r="D1092" s="15"/>
      <c r="E1092" s="15"/>
      <c r="F1092" s="16" t="s">
        <v>244</v>
      </c>
      <c r="G1092" s="17">
        <v>7.96</v>
      </c>
      <c r="H1092" s="15"/>
    </row>
    <row r="1093" spans="1:8" ht="36.6" customHeight="1" x14ac:dyDescent="0.25">
      <c r="A1093" s="15" t="s">
        <v>2163</v>
      </c>
      <c r="B1093" s="15" t="s">
        <v>2164</v>
      </c>
      <c r="C1093" s="15"/>
      <c r="D1093" s="15"/>
      <c r="E1093" s="15"/>
      <c r="F1093" s="16" t="s">
        <v>213</v>
      </c>
      <c r="G1093" s="18">
        <v>21.9</v>
      </c>
      <c r="H1093" s="15"/>
    </row>
    <row r="1094" spans="1:8" ht="24.4" customHeight="1" x14ac:dyDescent="0.25">
      <c r="A1094" s="15" t="s">
        <v>2165</v>
      </c>
      <c r="B1094" s="15" t="s">
        <v>2166</v>
      </c>
      <c r="C1094" s="15"/>
      <c r="D1094" s="15"/>
      <c r="E1094" s="15"/>
      <c r="F1094" s="16" t="s">
        <v>213</v>
      </c>
      <c r="G1094" s="18">
        <v>20.99</v>
      </c>
      <c r="H1094" s="15"/>
    </row>
    <row r="1095" spans="1:8" ht="24.4" customHeight="1" x14ac:dyDescent="0.25">
      <c r="A1095" s="15" t="s">
        <v>2167</v>
      </c>
      <c r="B1095" s="15" t="s">
        <v>2168</v>
      </c>
      <c r="C1095" s="15"/>
      <c r="D1095" s="15"/>
      <c r="E1095" s="15"/>
      <c r="F1095" s="16" t="s">
        <v>213</v>
      </c>
      <c r="G1095" s="18">
        <v>22.16</v>
      </c>
      <c r="H1095" s="15"/>
    </row>
    <row r="1096" spans="1:8" ht="48.75" customHeight="1" x14ac:dyDescent="0.25">
      <c r="A1096" s="15" t="s">
        <v>2169</v>
      </c>
      <c r="B1096" s="15" t="s">
        <v>2170</v>
      </c>
      <c r="C1096" s="15"/>
      <c r="D1096" s="15"/>
      <c r="E1096" s="15"/>
      <c r="F1096" s="16" t="s">
        <v>244</v>
      </c>
      <c r="G1096" s="17">
        <v>7.19</v>
      </c>
      <c r="H1096" s="15"/>
    </row>
    <row r="1097" spans="1:8" ht="12.2" customHeight="1" x14ac:dyDescent="0.25">
      <c r="A1097" s="12">
        <v>8875</v>
      </c>
      <c r="B1097" s="13" t="s">
        <v>2171</v>
      </c>
      <c r="C1097" s="13"/>
      <c r="D1097" s="13"/>
      <c r="E1097" s="13"/>
      <c r="F1097" s="14"/>
      <c r="G1097" s="13"/>
      <c r="H1097" s="13"/>
    </row>
    <row r="1098" spans="1:8" ht="36.6" customHeight="1" x14ac:dyDescent="0.25">
      <c r="A1098" s="15" t="s">
        <v>2172</v>
      </c>
      <c r="B1098" s="15" t="s">
        <v>79</v>
      </c>
      <c r="C1098" s="15"/>
      <c r="D1098" s="15"/>
      <c r="E1098" s="15"/>
      <c r="F1098" s="16" t="s">
        <v>213</v>
      </c>
      <c r="G1098" s="18">
        <v>23.77</v>
      </c>
      <c r="H1098" s="15"/>
    </row>
    <row r="1099" spans="1:8" ht="24.4" customHeight="1" x14ac:dyDescent="0.25">
      <c r="A1099" s="15" t="s">
        <v>2173</v>
      </c>
      <c r="B1099" s="15" t="s">
        <v>2174</v>
      </c>
      <c r="C1099" s="15"/>
      <c r="D1099" s="15"/>
      <c r="E1099" s="15"/>
      <c r="F1099" s="16" t="s">
        <v>213</v>
      </c>
      <c r="G1099" s="18">
        <v>18.739999999999998</v>
      </c>
      <c r="H1099" s="15"/>
    </row>
    <row r="1100" spans="1:8" ht="36.6" customHeight="1" x14ac:dyDescent="0.25">
      <c r="A1100" s="15" t="s">
        <v>2175</v>
      </c>
      <c r="B1100" s="15" t="s">
        <v>2176</v>
      </c>
      <c r="C1100" s="15"/>
      <c r="D1100" s="15"/>
      <c r="E1100" s="15"/>
      <c r="F1100" s="16" t="s">
        <v>213</v>
      </c>
      <c r="G1100" s="18">
        <v>22.29</v>
      </c>
      <c r="H1100" s="15"/>
    </row>
    <row r="1101" spans="1:8" ht="12.2" customHeight="1" x14ac:dyDescent="0.25">
      <c r="A1101" s="12">
        <v>8876</v>
      </c>
      <c r="B1101" s="13" t="s">
        <v>2177</v>
      </c>
      <c r="C1101" s="13"/>
      <c r="D1101" s="13"/>
      <c r="E1101" s="13"/>
      <c r="F1101" s="14"/>
      <c r="G1101" s="13"/>
      <c r="H1101" s="13"/>
    </row>
    <row r="1102" spans="1:8" ht="24.4" customHeight="1" x14ac:dyDescent="0.25">
      <c r="A1102" s="15" t="s">
        <v>2178</v>
      </c>
      <c r="B1102" s="15" t="s">
        <v>2179</v>
      </c>
      <c r="C1102" s="15"/>
      <c r="D1102" s="15"/>
      <c r="E1102" s="15"/>
      <c r="F1102" s="16" t="s">
        <v>213</v>
      </c>
      <c r="G1102" s="18">
        <v>22.38</v>
      </c>
      <c r="H1102" s="15"/>
    </row>
    <row r="1103" spans="1:8" ht="24.4" customHeight="1" x14ac:dyDescent="0.25">
      <c r="A1103" s="15" t="s">
        <v>2180</v>
      </c>
      <c r="B1103" s="15" t="s">
        <v>2181</v>
      </c>
      <c r="C1103" s="15"/>
      <c r="D1103" s="15"/>
      <c r="E1103" s="15"/>
      <c r="F1103" s="16" t="s">
        <v>244</v>
      </c>
      <c r="G1103" s="17">
        <v>6.58</v>
      </c>
      <c r="H1103" s="15"/>
    </row>
    <row r="1104" spans="1:8" ht="12.2" customHeight="1" x14ac:dyDescent="0.25">
      <c r="A1104" s="12">
        <v>8877</v>
      </c>
      <c r="B1104" s="13" t="s">
        <v>2182</v>
      </c>
      <c r="C1104" s="13"/>
      <c r="D1104" s="13"/>
      <c r="E1104" s="13"/>
      <c r="F1104" s="14"/>
      <c r="G1104" s="13"/>
      <c r="H1104" s="13"/>
    </row>
    <row r="1105" spans="1:8" ht="36.6" customHeight="1" x14ac:dyDescent="0.25">
      <c r="A1105" s="15" t="s">
        <v>2183</v>
      </c>
      <c r="B1105" s="15" t="s">
        <v>2184</v>
      </c>
      <c r="C1105" s="15"/>
      <c r="D1105" s="15"/>
      <c r="E1105" s="15"/>
      <c r="F1105" s="16" t="s">
        <v>213</v>
      </c>
      <c r="G1105" s="18">
        <v>21.73</v>
      </c>
      <c r="H1105" s="15"/>
    </row>
    <row r="1106" spans="1:8" ht="36.6" customHeight="1" x14ac:dyDescent="0.25">
      <c r="A1106" s="15" t="s">
        <v>2185</v>
      </c>
      <c r="B1106" s="15" t="s">
        <v>2186</v>
      </c>
      <c r="C1106" s="15"/>
      <c r="D1106" s="15"/>
      <c r="E1106" s="15"/>
      <c r="F1106" s="16" t="s">
        <v>213</v>
      </c>
      <c r="G1106" s="18">
        <v>28.2</v>
      </c>
      <c r="H1106" s="15"/>
    </row>
    <row r="1107" spans="1:8" ht="12.2" customHeight="1" x14ac:dyDescent="0.25">
      <c r="A1107" s="12">
        <v>8878</v>
      </c>
      <c r="B1107" s="13" t="s">
        <v>2187</v>
      </c>
      <c r="C1107" s="13"/>
      <c r="D1107" s="13"/>
      <c r="E1107" s="13"/>
      <c r="F1107" s="14"/>
      <c r="G1107" s="13"/>
      <c r="H1107" s="13"/>
    </row>
    <row r="1108" spans="1:8" ht="24.4" customHeight="1" x14ac:dyDescent="0.25">
      <c r="A1108" s="15" t="s">
        <v>2188</v>
      </c>
      <c r="B1108" s="15" t="s">
        <v>2189</v>
      </c>
      <c r="C1108" s="15"/>
      <c r="D1108" s="15"/>
      <c r="E1108" s="15"/>
      <c r="F1108" s="16" t="s">
        <v>213</v>
      </c>
      <c r="G1108" s="18">
        <v>31.93</v>
      </c>
      <c r="H1108" s="15"/>
    </row>
    <row r="1109" spans="1:8" ht="24.4" customHeight="1" x14ac:dyDescent="0.25">
      <c r="A1109" s="15" t="s">
        <v>2190</v>
      </c>
      <c r="B1109" s="15" t="s">
        <v>2191</v>
      </c>
      <c r="C1109" s="15"/>
      <c r="D1109" s="15"/>
      <c r="E1109" s="15"/>
      <c r="F1109" s="16" t="s">
        <v>244</v>
      </c>
      <c r="G1109" s="18">
        <v>20.78</v>
      </c>
      <c r="H1109" s="15"/>
    </row>
    <row r="1110" spans="1:8" ht="36.6" customHeight="1" x14ac:dyDescent="0.25">
      <c r="A1110" s="15" t="s">
        <v>2192</v>
      </c>
      <c r="B1110" s="15" t="s">
        <v>2193</v>
      </c>
      <c r="C1110" s="15"/>
      <c r="D1110" s="15"/>
      <c r="E1110" s="15"/>
      <c r="F1110" s="16" t="s">
        <v>213</v>
      </c>
      <c r="G1110" s="18">
        <v>31.93</v>
      </c>
      <c r="H1110" s="15"/>
    </row>
    <row r="1111" spans="1:8" ht="12.2" customHeight="1" x14ac:dyDescent="0.25">
      <c r="A1111" s="12">
        <v>8879</v>
      </c>
      <c r="B1111" s="13" t="s">
        <v>2194</v>
      </c>
      <c r="C1111" s="13"/>
      <c r="D1111" s="13"/>
      <c r="E1111" s="13"/>
      <c r="F1111" s="14"/>
      <c r="G1111" s="13"/>
      <c r="H1111" s="13"/>
    </row>
    <row r="1112" spans="1:8" ht="24.4" customHeight="1" x14ac:dyDescent="0.25">
      <c r="A1112" s="15" t="s">
        <v>2195</v>
      </c>
      <c r="B1112" s="15" t="s">
        <v>2196</v>
      </c>
      <c r="C1112" s="15"/>
      <c r="D1112" s="15"/>
      <c r="E1112" s="15"/>
      <c r="F1112" s="16" t="s">
        <v>213</v>
      </c>
      <c r="G1112" s="18">
        <v>27.48</v>
      </c>
      <c r="H1112" s="15"/>
    </row>
    <row r="1113" spans="1:8" ht="24.4" customHeight="1" x14ac:dyDescent="0.25">
      <c r="A1113" s="15" t="s">
        <v>2197</v>
      </c>
      <c r="B1113" s="15" t="s">
        <v>2198</v>
      </c>
      <c r="C1113" s="15"/>
      <c r="D1113" s="15"/>
      <c r="E1113" s="15"/>
      <c r="F1113" s="16" t="s">
        <v>213</v>
      </c>
      <c r="G1113" s="18">
        <v>40.200000000000003</v>
      </c>
      <c r="H1113" s="15"/>
    </row>
    <row r="1114" spans="1:8" ht="24.4" customHeight="1" x14ac:dyDescent="0.25">
      <c r="A1114" s="15" t="s">
        <v>2199</v>
      </c>
      <c r="B1114" s="15" t="s">
        <v>2200</v>
      </c>
      <c r="C1114" s="15"/>
      <c r="D1114" s="15"/>
      <c r="E1114" s="15"/>
      <c r="F1114" s="16" t="s">
        <v>213</v>
      </c>
      <c r="G1114" s="18">
        <v>38.56</v>
      </c>
      <c r="H1114" s="15"/>
    </row>
    <row r="1115" spans="1:8" ht="12.2" customHeight="1" x14ac:dyDescent="0.25">
      <c r="A1115" s="12">
        <v>8880</v>
      </c>
      <c r="B1115" s="13" t="s">
        <v>2201</v>
      </c>
      <c r="C1115" s="13"/>
      <c r="D1115" s="13"/>
      <c r="E1115" s="13"/>
      <c r="F1115" s="14"/>
      <c r="G1115" s="13"/>
      <c r="H1115" s="13"/>
    </row>
    <row r="1116" spans="1:8" ht="36.6" customHeight="1" x14ac:dyDescent="0.25">
      <c r="A1116" s="15" t="s">
        <v>2202</v>
      </c>
      <c r="B1116" s="15" t="s">
        <v>2203</v>
      </c>
      <c r="C1116" s="15"/>
      <c r="D1116" s="15"/>
      <c r="E1116" s="15"/>
      <c r="F1116" s="16" t="s">
        <v>213</v>
      </c>
      <c r="G1116" s="18">
        <v>26.29</v>
      </c>
      <c r="H1116" s="15"/>
    </row>
    <row r="1117" spans="1:8" ht="24.4" customHeight="1" x14ac:dyDescent="0.25">
      <c r="A1117" s="15" t="s">
        <v>2204</v>
      </c>
      <c r="B1117" s="15" t="s">
        <v>2205</v>
      </c>
      <c r="C1117" s="15"/>
      <c r="D1117" s="15"/>
      <c r="E1117" s="15"/>
      <c r="F1117" s="16" t="s">
        <v>213</v>
      </c>
      <c r="G1117" s="18">
        <v>45.83</v>
      </c>
      <c r="H1117" s="15"/>
    </row>
    <row r="1118" spans="1:8" ht="36.6" customHeight="1" x14ac:dyDescent="0.25">
      <c r="A1118" s="15" t="s">
        <v>2206</v>
      </c>
      <c r="B1118" s="15" t="s">
        <v>2207</v>
      </c>
      <c r="C1118" s="15"/>
      <c r="D1118" s="15"/>
      <c r="E1118" s="15"/>
      <c r="F1118" s="16" t="s">
        <v>213</v>
      </c>
      <c r="G1118" s="18">
        <v>89.78</v>
      </c>
      <c r="H1118" s="15"/>
    </row>
    <row r="1119" spans="1:8" ht="36.6" customHeight="1" x14ac:dyDescent="0.25">
      <c r="A1119" s="15" t="s">
        <v>2208</v>
      </c>
      <c r="B1119" s="15" t="s">
        <v>2209</v>
      </c>
      <c r="C1119" s="15"/>
      <c r="D1119" s="15"/>
      <c r="E1119" s="15"/>
      <c r="F1119" s="16" t="s">
        <v>213</v>
      </c>
      <c r="G1119" s="18">
        <v>12.16</v>
      </c>
      <c r="H1119" s="15"/>
    </row>
    <row r="1120" spans="1:8" ht="24.4" customHeight="1" x14ac:dyDescent="0.25">
      <c r="A1120" s="15" t="s">
        <v>2210</v>
      </c>
      <c r="B1120" s="15" t="s">
        <v>2211</v>
      </c>
      <c r="C1120" s="15"/>
      <c r="D1120" s="15"/>
      <c r="E1120" s="15"/>
      <c r="F1120" s="16" t="s">
        <v>213</v>
      </c>
      <c r="G1120" s="18">
        <v>19.54</v>
      </c>
      <c r="H1120" s="15"/>
    </row>
    <row r="1121" spans="1:8" ht="12.2" customHeight="1" x14ac:dyDescent="0.25">
      <c r="A1121" s="12">
        <v>8881</v>
      </c>
      <c r="B1121" s="13" t="s">
        <v>2212</v>
      </c>
      <c r="C1121" s="13"/>
      <c r="D1121" s="13"/>
      <c r="E1121" s="13"/>
      <c r="F1121" s="14"/>
      <c r="G1121" s="13"/>
      <c r="H1121" s="13"/>
    </row>
    <row r="1122" spans="1:8" ht="24.4" customHeight="1" x14ac:dyDescent="0.25">
      <c r="A1122" s="15" t="s">
        <v>2213</v>
      </c>
      <c r="B1122" s="15" t="s">
        <v>2214</v>
      </c>
      <c r="C1122" s="15"/>
      <c r="D1122" s="15"/>
      <c r="E1122" s="15"/>
      <c r="F1122" s="16" t="s">
        <v>213</v>
      </c>
      <c r="G1122" s="18">
        <v>18.97</v>
      </c>
      <c r="H1122" s="15"/>
    </row>
    <row r="1123" spans="1:8" ht="24.4" customHeight="1" x14ac:dyDescent="0.25">
      <c r="A1123" s="15" t="s">
        <v>2215</v>
      </c>
      <c r="B1123" s="15" t="s">
        <v>2216</v>
      </c>
      <c r="C1123" s="15"/>
      <c r="D1123" s="15"/>
      <c r="E1123" s="15"/>
      <c r="F1123" s="16" t="s">
        <v>213</v>
      </c>
      <c r="G1123" s="18">
        <v>31.36</v>
      </c>
      <c r="H1123" s="15"/>
    </row>
    <row r="1124" spans="1:8" ht="36.6" customHeight="1" x14ac:dyDescent="0.25">
      <c r="A1124" s="15" t="s">
        <v>2217</v>
      </c>
      <c r="B1124" s="15" t="s">
        <v>2218</v>
      </c>
      <c r="C1124" s="15"/>
      <c r="D1124" s="15"/>
      <c r="E1124" s="15"/>
      <c r="F1124" s="16" t="s">
        <v>213</v>
      </c>
      <c r="G1124" s="18">
        <v>18.309999999999999</v>
      </c>
      <c r="H1124" s="15"/>
    </row>
    <row r="1125" spans="1:8" ht="12.2" customHeight="1" x14ac:dyDescent="0.25">
      <c r="A1125" s="12">
        <v>8882</v>
      </c>
      <c r="B1125" s="13" t="s">
        <v>2219</v>
      </c>
      <c r="C1125" s="13"/>
      <c r="D1125" s="13"/>
      <c r="E1125" s="13"/>
      <c r="F1125" s="14"/>
      <c r="G1125" s="13"/>
      <c r="H1125" s="13"/>
    </row>
    <row r="1126" spans="1:8" ht="24.4" customHeight="1" x14ac:dyDescent="0.25">
      <c r="A1126" s="15" t="s">
        <v>2220</v>
      </c>
      <c r="B1126" s="15" t="s">
        <v>2221</v>
      </c>
      <c r="C1126" s="15"/>
      <c r="D1126" s="15"/>
      <c r="E1126" s="15"/>
      <c r="F1126" s="16" t="s">
        <v>213</v>
      </c>
      <c r="G1126" s="18">
        <v>23.36</v>
      </c>
      <c r="H1126" s="15"/>
    </row>
    <row r="1127" spans="1:8" ht="24.4" customHeight="1" x14ac:dyDescent="0.25">
      <c r="A1127" s="15" t="s">
        <v>2222</v>
      </c>
      <c r="B1127" s="15" t="s">
        <v>70</v>
      </c>
      <c r="C1127" s="15"/>
      <c r="D1127" s="15"/>
      <c r="E1127" s="15"/>
      <c r="F1127" s="16" t="s">
        <v>213</v>
      </c>
      <c r="G1127" s="18">
        <v>26.35</v>
      </c>
      <c r="H1127" s="15"/>
    </row>
    <row r="1128" spans="1:8" ht="24.4" customHeight="1" x14ac:dyDescent="0.25">
      <c r="A1128" s="15" t="s">
        <v>2223</v>
      </c>
      <c r="B1128" s="15" t="s">
        <v>2224</v>
      </c>
      <c r="C1128" s="15"/>
      <c r="D1128" s="15"/>
      <c r="E1128" s="15"/>
      <c r="F1128" s="16" t="s">
        <v>213</v>
      </c>
      <c r="G1128" s="18">
        <v>17.41</v>
      </c>
      <c r="H1128" s="15"/>
    </row>
    <row r="1129" spans="1:8" ht="24.4" customHeight="1" x14ac:dyDescent="0.25">
      <c r="A1129" s="15" t="s">
        <v>2225</v>
      </c>
      <c r="B1129" s="15" t="s">
        <v>2226</v>
      </c>
      <c r="C1129" s="15"/>
      <c r="D1129" s="15"/>
      <c r="E1129" s="15"/>
      <c r="F1129" s="16" t="s">
        <v>213</v>
      </c>
      <c r="G1129" s="18">
        <v>20.93</v>
      </c>
      <c r="H1129" s="15"/>
    </row>
    <row r="1130" spans="1:8" ht="12.2" customHeight="1" x14ac:dyDescent="0.25">
      <c r="A1130" s="12">
        <v>8883</v>
      </c>
      <c r="B1130" s="13" t="s">
        <v>2227</v>
      </c>
      <c r="C1130" s="13"/>
      <c r="D1130" s="13"/>
      <c r="E1130" s="13"/>
      <c r="F1130" s="14"/>
      <c r="G1130" s="13"/>
      <c r="H1130" s="13"/>
    </row>
    <row r="1131" spans="1:8" ht="24.4" customHeight="1" x14ac:dyDescent="0.25">
      <c r="A1131" s="15" t="s">
        <v>2228</v>
      </c>
      <c r="B1131" s="15" t="s">
        <v>2229</v>
      </c>
      <c r="C1131" s="15"/>
      <c r="D1131" s="15"/>
      <c r="E1131" s="15"/>
      <c r="F1131" s="16" t="s">
        <v>213</v>
      </c>
      <c r="G1131" s="18">
        <v>11.18</v>
      </c>
      <c r="H1131" s="15"/>
    </row>
    <row r="1132" spans="1:8" ht="24.4" customHeight="1" x14ac:dyDescent="0.25">
      <c r="A1132" s="15" t="s">
        <v>2230</v>
      </c>
      <c r="B1132" s="15" t="s">
        <v>2231</v>
      </c>
      <c r="C1132" s="15"/>
      <c r="D1132" s="15"/>
      <c r="E1132" s="15"/>
      <c r="F1132" s="16" t="s">
        <v>213</v>
      </c>
      <c r="G1132" s="18">
        <v>29.16</v>
      </c>
      <c r="H1132" s="15"/>
    </row>
    <row r="1133" spans="1:8" ht="24.4" customHeight="1" x14ac:dyDescent="0.25">
      <c r="A1133" s="15" t="s">
        <v>2232</v>
      </c>
      <c r="B1133" s="15" t="s">
        <v>2233</v>
      </c>
      <c r="C1133" s="15"/>
      <c r="D1133" s="15"/>
      <c r="E1133" s="15"/>
      <c r="F1133" s="16" t="s">
        <v>213</v>
      </c>
      <c r="G1133" s="18">
        <v>19.38</v>
      </c>
      <c r="H1133" s="15"/>
    </row>
    <row r="1134" spans="1:8" ht="24.4" customHeight="1" x14ac:dyDescent="0.25">
      <c r="A1134" s="15" t="s">
        <v>2234</v>
      </c>
      <c r="B1134" s="15" t="s">
        <v>2235</v>
      </c>
      <c r="C1134" s="15"/>
      <c r="D1134" s="15"/>
      <c r="E1134" s="15"/>
      <c r="F1134" s="16" t="s">
        <v>213</v>
      </c>
      <c r="G1134" s="18">
        <v>32.909999999999997</v>
      </c>
      <c r="H1134" s="15"/>
    </row>
    <row r="1135" spans="1:8" ht="12.2" customHeight="1" x14ac:dyDescent="0.25">
      <c r="A1135" s="12">
        <v>8884</v>
      </c>
      <c r="B1135" s="13" t="s">
        <v>2236</v>
      </c>
      <c r="C1135" s="13"/>
      <c r="D1135" s="13"/>
      <c r="E1135" s="13"/>
      <c r="F1135" s="14"/>
      <c r="G1135" s="13"/>
      <c r="H1135" s="13"/>
    </row>
    <row r="1136" spans="1:8" ht="36.6" customHeight="1" x14ac:dyDescent="0.25">
      <c r="A1136" s="15" t="s">
        <v>2237</v>
      </c>
      <c r="B1136" s="15" t="s">
        <v>2238</v>
      </c>
      <c r="C1136" s="15"/>
      <c r="D1136" s="15"/>
      <c r="E1136" s="15"/>
      <c r="F1136" s="16" t="s">
        <v>244</v>
      </c>
      <c r="G1136" s="18">
        <v>10.039999999999999</v>
      </c>
      <c r="H1136" s="15"/>
    </row>
    <row r="1137" spans="1:8" ht="24.4" customHeight="1" x14ac:dyDescent="0.25">
      <c r="A1137" s="15" t="s">
        <v>2239</v>
      </c>
      <c r="B1137" s="15" t="s">
        <v>2240</v>
      </c>
      <c r="C1137" s="15"/>
      <c r="D1137" s="15"/>
      <c r="E1137" s="15"/>
      <c r="F1137" s="16" t="s">
        <v>213</v>
      </c>
      <c r="G1137" s="18">
        <v>42.16</v>
      </c>
      <c r="H1137" s="15"/>
    </row>
    <row r="1138" spans="1:8" ht="24.4" customHeight="1" x14ac:dyDescent="0.25">
      <c r="A1138" s="15" t="s">
        <v>2241</v>
      </c>
      <c r="B1138" s="15" t="s">
        <v>2242</v>
      </c>
      <c r="C1138" s="15"/>
      <c r="D1138" s="15"/>
      <c r="E1138" s="15"/>
      <c r="F1138" s="16" t="s">
        <v>213</v>
      </c>
      <c r="G1138" s="18">
        <v>63.11</v>
      </c>
      <c r="H1138" s="15"/>
    </row>
    <row r="1139" spans="1:8" ht="12.2" customHeight="1" x14ac:dyDescent="0.25">
      <c r="A1139" s="12">
        <v>8885</v>
      </c>
      <c r="B1139" s="13" t="s">
        <v>2243</v>
      </c>
      <c r="C1139" s="13"/>
      <c r="D1139" s="13"/>
      <c r="E1139" s="13"/>
      <c r="F1139" s="14"/>
      <c r="G1139" s="13"/>
      <c r="H1139" s="13"/>
    </row>
    <row r="1140" spans="1:8" ht="24.4" customHeight="1" x14ac:dyDescent="0.25">
      <c r="A1140" s="15" t="s">
        <v>2244</v>
      </c>
      <c r="B1140" s="15" t="s">
        <v>2245</v>
      </c>
      <c r="C1140" s="15"/>
      <c r="D1140" s="15"/>
      <c r="E1140" s="15"/>
      <c r="F1140" s="16" t="s">
        <v>244</v>
      </c>
      <c r="G1140" s="17">
        <v>3.27</v>
      </c>
      <c r="H1140" s="15"/>
    </row>
    <row r="1141" spans="1:8" ht="24.4" customHeight="1" x14ac:dyDescent="0.25">
      <c r="A1141" s="15" t="s">
        <v>2246</v>
      </c>
      <c r="B1141" s="15" t="s">
        <v>2247</v>
      </c>
      <c r="C1141" s="15"/>
      <c r="D1141" s="15"/>
      <c r="E1141" s="15"/>
      <c r="F1141" s="16" t="s">
        <v>244</v>
      </c>
      <c r="G1141" s="17">
        <v>4.45</v>
      </c>
      <c r="H1141" s="15"/>
    </row>
    <row r="1142" spans="1:8" ht="24.4" customHeight="1" x14ac:dyDescent="0.25">
      <c r="A1142" s="15" t="s">
        <v>2248</v>
      </c>
      <c r="B1142" s="15" t="s">
        <v>2249</v>
      </c>
      <c r="C1142" s="15"/>
      <c r="D1142" s="15"/>
      <c r="E1142" s="15"/>
      <c r="F1142" s="16" t="s">
        <v>213</v>
      </c>
      <c r="G1142" s="18">
        <v>10.67</v>
      </c>
      <c r="H1142" s="15"/>
    </row>
    <row r="1143" spans="1:8" ht="24.4" customHeight="1" x14ac:dyDescent="0.25">
      <c r="A1143" s="15" t="s">
        <v>2250</v>
      </c>
      <c r="B1143" s="15" t="s">
        <v>2251</v>
      </c>
      <c r="C1143" s="15"/>
      <c r="D1143" s="15"/>
      <c r="E1143" s="15"/>
      <c r="F1143" s="16" t="s">
        <v>213</v>
      </c>
      <c r="G1143" s="18">
        <v>10.67</v>
      </c>
      <c r="H1143" s="15"/>
    </row>
    <row r="1144" spans="1:8" ht="24.4" customHeight="1" x14ac:dyDescent="0.25">
      <c r="A1144" s="15" t="s">
        <v>2252</v>
      </c>
      <c r="B1144" s="15" t="s">
        <v>2253</v>
      </c>
      <c r="C1144" s="15"/>
      <c r="D1144" s="15"/>
      <c r="E1144" s="15"/>
      <c r="F1144" s="16" t="s">
        <v>213</v>
      </c>
      <c r="G1144" s="18">
        <v>21.7</v>
      </c>
      <c r="H1144" s="15"/>
    </row>
    <row r="1145" spans="1:8" ht="36.6" customHeight="1" x14ac:dyDescent="0.25">
      <c r="A1145" s="15" t="s">
        <v>2254</v>
      </c>
      <c r="B1145" s="15" t="s">
        <v>2255</v>
      </c>
      <c r="C1145" s="15"/>
      <c r="D1145" s="15"/>
      <c r="E1145" s="15"/>
      <c r="F1145" s="16" t="s">
        <v>244</v>
      </c>
      <c r="G1145" s="18">
        <v>10.039999999999999</v>
      </c>
      <c r="H1145" s="15"/>
    </row>
    <row r="1146" spans="1:8" ht="36.6" customHeight="1" x14ac:dyDescent="0.25">
      <c r="A1146" s="15" t="s">
        <v>2256</v>
      </c>
      <c r="B1146" s="15" t="s">
        <v>2257</v>
      </c>
      <c r="C1146" s="15"/>
      <c r="D1146" s="15"/>
      <c r="E1146" s="15"/>
      <c r="F1146" s="16" t="s">
        <v>213</v>
      </c>
      <c r="G1146" s="17">
        <v>9.93</v>
      </c>
      <c r="H1146" s="15"/>
    </row>
    <row r="1147" spans="1:8" ht="24.4" customHeight="1" x14ac:dyDescent="0.25">
      <c r="A1147" s="15" t="s">
        <v>2258</v>
      </c>
      <c r="B1147" s="15" t="s">
        <v>2259</v>
      </c>
      <c r="C1147" s="15"/>
      <c r="D1147" s="15"/>
      <c r="E1147" s="15"/>
      <c r="F1147" s="16" t="s">
        <v>244</v>
      </c>
      <c r="G1147" s="18">
        <v>18.690000000000001</v>
      </c>
      <c r="H1147" s="15"/>
    </row>
    <row r="1148" spans="1:8" ht="36.6" customHeight="1" x14ac:dyDescent="0.25">
      <c r="A1148" s="15" t="s">
        <v>2260</v>
      </c>
      <c r="B1148" s="15" t="s">
        <v>2261</v>
      </c>
      <c r="C1148" s="15"/>
      <c r="D1148" s="15"/>
      <c r="E1148" s="15"/>
      <c r="F1148" s="16" t="s">
        <v>1238</v>
      </c>
      <c r="G1148" s="19">
        <v>245.8</v>
      </c>
      <c r="H1148" s="15"/>
    </row>
    <row r="1149" spans="1:8" ht="12.2" customHeight="1" x14ac:dyDescent="0.25">
      <c r="A1149" s="12">
        <v>8679</v>
      </c>
      <c r="B1149" s="13" t="s">
        <v>2262</v>
      </c>
      <c r="C1149" s="13"/>
      <c r="D1149" s="13"/>
      <c r="E1149" s="13"/>
      <c r="F1149" s="14"/>
      <c r="G1149" s="13"/>
      <c r="H1149" s="13"/>
    </row>
    <row r="1150" spans="1:8" ht="12.2" customHeight="1" x14ac:dyDescent="0.25">
      <c r="A1150" s="12">
        <v>8886</v>
      </c>
      <c r="B1150" s="13" t="s">
        <v>2263</v>
      </c>
      <c r="C1150" s="13"/>
      <c r="D1150" s="13"/>
      <c r="E1150" s="13"/>
      <c r="F1150" s="14"/>
      <c r="G1150" s="13"/>
      <c r="H1150" s="13"/>
    </row>
    <row r="1151" spans="1:8" ht="60.95" customHeight="1" x14ac:dyDescent="0.25">
      <c r="A1151" s="15" t="s">
        <v>2264</v>
      </c>
      <c r="B1151" s="15" t="s">
        <v>2265</v>
      </c>
      <c r="C1151" s="15"/>
      <c r="D1151" s="15"/>
      <c r="E1151" s="15"/>
      <c r="F1151" s="16" t="s">
        <v>227</v>
      </c>
      <c r="G1151" s="19">
        <v>455.79</v>
      </c>
      <c r="H1151" s="15"/>
    </row>
    <row r="1152" spans="1:8" ht="60.95" customHeight="1" x14ac:dyDescent="0.25">
      <c r="A1152" s="15" t="s">
        <v>2266</v>
      </c>
      <c r="B1152" s="15" t="s">
        <v>2267</v>
      </c>
      <c r="C1152" s="15"/>
      <c r="D1152" s="15"/>
      <c r="E1152" s="15"/>
      <c r="F1152" s="16" t="s">
        <v>227</v>
      </c>
      <c r="G1152" s="19">
        <v>481.17</v>
      </c>
      <c r="H1152" s="15"/>
    </row>
    <row r="1153" spans="1:8" ht="60.95" customHeight="1" x14ac:dyDescent="0.25">
      <c r="A1153" s="15" t="s">
        <v>2268</v>
      </c>
      <c r="B1153" s="15" t="s">
        <v>2269</v>
      </c>
      <c r="C1153" s="15"/>
      <c r="D1153" s="15"/>
      <c r="E1153" s="15"/>
      <c r="F1153" s="16" t="s">
        <v>227</v>
      </c>
      <c r="G1153" s="19">
        <v>893.4</v>
      </c>
      <c r="H1153" s="15"/>
    </row>
    <row r="1154" spans="1:8" ht="12.2" customHeight="1" x14ac:dyDescent="0.25">
      <c r="A1154" s="12">
        <v>8887</v>
      </c>
      <c r="B1154" s="13" t="s">
        <v>2270</v>
      </c>
      <c r="C1154" s="13"/>
      <c r="D1154" s="13"/>
      <c r="E1154" s="13"/>
      <c r="F1154" s="14"/>
      <c r="G1154" s="13"/>
      <c r="H1154" s="13"/>
    </row>
    <row r="1155" spans="1:8" ht="48.75" customHeight="1" x14ac:dyDescent="0.25">
      <c r="A1155" s="15" t="s">
        <v>2271</v>
      </c>
      <c r="B1155" s="15" t="s">
        <v>147</v>
      </c>
      <c r="C1155" s="15"/>
      <c r="D1155" s="15"/>
      <c r="E1155" s="15"/>
      <c r="F1155" s="16" t="s">
        <v>227</v>
      </c>
      <c r="G1155" s="19">
        <v>306.76</v>
      </c>
      <c r="H1155" s="15"/>
    </row>
    <row r="1156" spans="1:8" ht="48.75" customHeight="1" x14ac:dyDescent="0.25">
      <c r="A1156" s="15" t="s">
        <v>2272</v>
      </c>
      <c r="B1156" s="15" t="s">
        <v>2273</v>
      </c>
      <c r="C1156" s="15"/>
      <c r="D1156" s="15"/>
      <c r="E1156" s="15"/>
      <c r="F1156" s="16" t="s">
        <v>227</v>
      </c>
      <c r="G1156" s="19">
        <v>384.74</v>
      </c>
      <c r="H1156" s="15"/>
    </row>
    <row r="1157" spans="1:8" ht="73.150000000000006" customHeight="1" x14ac:dyDescent="0.25">
      <c r="A1157" s="15" t="s">
        <v>2274</v>
      </c>
      <c r="B1157" s="15" t="s">
        <v>148</v>
      </c>
      <c r="C1157" s="15"/>
      <c r="D1157" s="15"/>
      <c r="E1157" s="15"/>
      <c r="F1157" s="16" t="s">
        <v>227</v>
      </c>
      <c r="G1157" s="19">
        <v>412.65</v>
      </c>
      <c r="H1157" s="15"/>
    </row>
    <row r="1158" spans="1:8" ht="73.150000000000006" customHeight="1" x14ac:dyDescent="0.25">
      <c r="A1158" s="15" t="s">
        <v>2275</v>
      </c>
      <c r="B1158" s="15" t="s">
        <v>2276</v>
      </c>
      <c r="C1158" s="15"/>
      <c r="D1158" s="15"/>
      <c r="E1158" s="15"/>
      <c r="F1158" s="16" t="s">
        <v>1238</v>
      </c>
      <c r="G1158" s="19">
        <v>457.69</v>
      </c>
      <c r="H1158" s="15"/>
    </row>
    <row r="1159" spans="1:8" ht="73.150000000000006" customHeight="1" x14ac:dyDescent="0.25">
      <c r="A1159" s="15" t="s">
        <v>2277</v>
      </c>
      <c r="B1159" s="15" t="s">
        <v>2278</v>
      </c>
      <c r="C1159" s="15"/>
      <c r="D1159" s="15"/>
      <c r="E1159" s="15"/>
      <c r="F1159" s="16" t="s">
        <v>1238</v>
      </c>
      <c r="G1159" s="19">
        <v>352.67</v>
      </c>
      <c r="H1159" s="15"/>
    </row>
    <row r="1160" spans="1:8" ht="73.150000000000006" customHeight="1" x14ac:dyDescent="0.25">
      <c r="A1160" s="15" t="s">
        <v>2279</v>
      </c>
      <c r="B1160" s="15" t="s">
        <v>2280</v>
      </c>
      <c r="C1160" s="15"/>
      <c r="D1160" s="15"/>
      <c r="E1160" s="15"/>
      <c r="F1160" s="16" t="s">
        <v>1238</v>
      </c>
      <c r="G1160" s="19">
        <v>351.74</v>
      </c>
      <c r="H1160" s="15"/>
    </row>
    <row r="1161" spans="1:8" ht="12.2" customHeight="1" x14ac:dyDescent="0.25">
      <c r="A1161" s="12">
        <v>8888</v>
      </c>
      <c r="B1161" s="13" t="s">
        <v>2281</v>
      </c>
      <c r="C1161" s="13"/>
      <c r="D1161" s="13"/>
      <c r="E1161" s="13"/>
      <c r="F1161" s="14"/>
      <c r="G1161" s="13"/>
      <c r="H1161" s="13"/>
    </row>
    <row r="1162" spans="1:8" ht="60.95" customHeight="1" x14ac:dyDescent="0.25">
      <c r="A1162" s="15" t="s">
        <v>2282</v>
      </c>
      <c r="B1162" s="15" t="s">
        <v>2283</v>
      </c>
      <c r="C1162" s="15"/>
      <c r="D1162" s="15"/>
      <c r="E1162" s="15"/>
      <c r="F1162" s="16" t="s">
        <v>227</v>
      </c>
      <c r="G1162" s="19">
        <v>810.49</v>
      </c>
      <c r="H1162" s="15"/>
    </row>
    <row r="1163" spans="1:8" ht="48.75" customHeight="1" x14ac:dyDescent="0.25">
      <c r="A1163" s="15" t="s">
        <v>2284</v>
      </c>
      <c r="B1163" s="15" t="s">
        <v>2285</v>
      </c>
      <c r="C1163" s="15"/>
      <c r="D1163" s="15"/>
      <c r="E1163" s="15"/>
      <c r="F1163" s="16" t="s">
        <v>1238</v>
      </c>
      <c r="G1163" s="19">
        <v>401.52</v>
      </c>
      <c r="H1163" s="15"/>
    </row>
    <row r="1164" spans="1:8" ht="73.150000000000006" customHeight="1" x14ac:dyDescent="0.25">
      <c r="A1164" s="15" t="s">
        <v>2286</v>
      </c>
      <c r="B1164" s="15" t="s">
        <v>149</v>
      </c>
      <c r="C1164" s="15"/>
      <c r="D1164" s="15"/>
      <c r="E1164" s="15"/>
      <c r="F1164" s="16" t="s">
        <v>1238</v>
      </c>
      <c r="G1164" s="19">
        <v>616.4</v>
      </c>
      <c r="H1164" s="15"/>
    </row>
    <row r="1165" spans="1:8" ht="60.95" customHeight="1" x14ac:dyDescent="0.25">
      <c r="A1165" s="15" t="s">
        <v>2287</v>
      </c>
      <c r="B1165" s="15" t="s">
        <v>2288</v>
      </c>
      <c r="C1165" s="15"/>
      <c r="D1165" s="15"/>
      <c r="E1165" s="15"/>
      <c r="F1165" s="16" t="s">
        <v>1238</v>
      </c>
      <c r="G1165" s="19">
        <v>569.22</v>
      </c>
      <c r="H1165" s="15"/>
    </row>
    <row r="1166" spans="1:8" ht="60.95" customHeight="1" x14ac:dyDescent="0.25">
      <c r="A1166" s="15" t="s">
        <v>2289</v>
      </c>
      <c r="B1166" s="15" t="s">
        <v>2290</v>
      </c>
      <c r="C1166" s="15"/>
      <c r="D1166" s="15"/>
      <c r="E1166" s="15"/>
      <c r="F1166" s="16" t="s">
        <v>1238</v>
      </c>
      <c r="G1166" s="19">
        <v>444.12</v>
      </c>
      <c r="H1166" s="15"/>
    </row>
    <row r="1167" spans="1:8" ht="60.95" customHeight="1" x14ac:dyDescent="0.25">
      <c r="A1167" s="15" t="s">
        <v>2291</v>
      </c>
      <c r="B1167" s="15" t="s">
        <v>2292</v>
      </c>
      <c r="C1167" s="15"/>
      <c r="D1167" s="15"/>
      <c r="E1167" s="15"/>
      <c r="F1167" s="16" t="s">
        <v>1238</v>
      </c>
      <c r="G1167" s="19">
        <v>133.52000000000001</v>
      </c>
      <c r="H1167" s="15"/>
    </row>
    <row r="1168" spans="1:8" ht="60.95" customHeight="1" x14ac:dyDescent="0.25">
      <c r="A1168" s="15" t="s">
        <v>2293</v>
      </c>
      <c r="B1168" s="15" t="s">
        <v>2294</v>
      </c>
      <c r="C1168" s="15"/>
      <c r="D1168" s="15"/>
      <c r="E1168" s="15"/>
      <c r="F1168" s="16" t="s">
        <v>1238</v>
      </c>
      <c r="G1168" s="19">
        <v>161.31</v>
      </c>
      <c r="H1168" s="15"/>
    </row>
    <row r="1169" spans="1:8" ht="12.2" customHeight="1" x14ac:dyDescent="0.25">
      <c r="A1169" s="12">
        <v>8889</v>
      </c>
      <c r="B1169" s="13" t="s">
        <v>2295</v>
      </c>
      <c r="C1169" s="13"/>
      <c r="D1169" s="13"/>
      <c r="E1169" s="13"/>
      <c r="F1169" s="14"/>
      <c r="G1169" s="13"/>
      <c r="H1169" s="13"/>
    </row>
    <row r="1170" spans="1:8" ht="36.6" customHeight="1" x14ac:dyDescent="0.25">
      <c r="A1170" s="15" t="s">
        <v>2296</v>
      </c>
      <c r="B1170" s="15" t="s">
        <v>2297</v>
      </c>
      <c r="C1170" s="15"/>
      <c r="D1170" s="15"/>
      <c r="E1170" s="15"/>
      <c r="F1170" s="16" t="s">
        <v>227</v>
      </c>
      <c r="G1170" s="19">
        <v>489.9</v>
      </c>
      <c r="H1170" s="15"/>
    </row>
    <row r="1171" spans="1:8" ht="48.75" customHeight="1" x14ac:dyDescent="0.25">
      <c r="A1171" s="15" t="s">
        <v>2298</v>
      </c>
      <c r="B1171" s="15" t="s">
        <v>2299</v>
      </c>
      <c r="C1171" s="15"/>
      <c r="D1171" s="15"/>
      <c r="E1171" s="15"/>
      <c r="F1171" s="16" t="s">
        <v>227</v>
      </c>
      <c r="G1171" s="19">
        <v>295.14</v>
      </c>
      <c r="H1171" s="15"/>
    </row>
    <row r="1172" spans="1:8" ht="36.6" customHeight="1" x14ac:dyDescent="0.25">
      <c r="A1172" s="15" t="s">
        <v>2300</v>
      </c>
      <c r="B1172" s="15" t="s">
        <v>2301</v>
      </c>
      <c r="C1172" s="15"/>
      <c r="D1172" s="15"/>
      <c r="E1172" s="15"/>
      <c r="F1172" s="16" t="s">
        <v>227</v>
      </c>
      <c r="G1172" s="19">
        <v>215.31</v>
      </c>
      <c r="H1172" s="15"/>
    </row>
    <row r="1173" spans="1:8" ht="36.6" customHeight="1" x14ac:dyDescent="0.25">
      <c r="A1173" s="15" t="s">
        <v>2302</v>
      </c>
      <c r="B1173" s="15" t="s">
        <v>2303</v>
      </c>
      <c r="C1173" s="15"/>
      <c r="D1173" s="15"/>
      <c r="E1173" s="15"/>
      <c r="F1173" s="16" t="s">
        <v>227</v>
      </c>
      <c r="G1173" s="19">
        <v>101.04</v>
      </c>
      <c r="H1173" s="15"/>
    </row>
    <row r="1174" spans="1:8" ht="36.6" customHeight="1" x14ac:dyDescent="0.25">
      <c r="A1174" s="15" t="s">
        <v>2304</v>
      </c>
      <c r="B1174" s="15" t="s">
        <v>158</v>
      </c>
      <c r="C1174" s="15"/>
      <c r="D1174" s="15"/>
      <c r="E1174" s="15"/>
      <c r="F1174" s="16" t="s">
        <v>227</v>
      </c>
      <c r="G1174" s="18">
        <v>43.78</v>
      </c>
      <c r="H1174" s="15"/>
    </row>
    <row r="1175" spans="1:8" ht="48.75" customHeight="1" x14ac:dyDescent="0.25">
      <c r="A1175" s="15" t="s">
        <v>2305</v>
      </c>
      <c r="B1175" s="15" t="s">
        <v>2306</v>
      </c>
      <c r="C1175" s="15"/>
      <c r="D1175" s="15"/>
      <c r="E1175" s="15"/>
      <c r="F1175" s="16" t="s">
        <v>227</v>
      </c>
      <c r="G1175" s="19">
        <v>126.69</v>
      </c>
      <c r="H1175" s="15"/>
    </row>
    <row r="1176" spans="1:8" ht="48.75" customHeight="1" x14ac:dyDescent="0.25">
      <c r="A1176" s="15" t="s">
        <v>2307</v>
      </c>
      <c r="B1176" s="15" t="s">
        <v>2308</v>
      </c>
      <c r="C1176" s="15"/>
      <c r="D1176" s="15"/>
      <c r="E1176" s="15"/>
      <c r="F1176" s="16" t="s">
        <v>227</v>
      </c>
      <c r="G1176" s="19">
        <v>344.82</v>
      </c>
      <c r="H1176" s="15"/>
    </row>
    <row r="1177" spans="1:8" ht="36.6" customHeight="1" x14ac:dyDescent="0.25">
      <c r="A1177" s="15" t="s">
        <v>2309</v>
      </c>
      <c r="B1177" s="15" t="s">
        <v>2310</v>
      </c>
      <c r="C1177" s="15"/>
      <c r="D1177" s="15"/>
      <c r="E1177" s="15"/>
      <c r="F1177" s="16" t="s">
        <v>227</v>
      </c>
      <c r="G1177" s="18">
        <v>77.47</v>
      </c>
      <c r="H1177" s="15"/>
    </row>
    <row r="1178" spans="1:8" ht="36.6" customHeight="1" x14ac:dyDescent="0.25">
      <c r="A1178" s="15" t="s">
        <v>2311</v>
      </c>
      <c r="B1178" s="15" t="s">
        <v>2312</v>
      </c>
      <c r="C1178" s="15"/>
      <c r="D1178" s="15"/>
      <c r="E1178" s="15"/>
      <c r="F1178" s="16" t="s">
        <v>227</v>
      </c>
      <c r="G1178" s="18">
        <v>79.900000000000006</v>
      </c>
      <c r="H1178" s="15"/>
    </row>
    <row r="1179" spans="1:8" ht="48.75" customHeight="1" x14ac:dyDescent="0.25">
      <c r="A1179" s="15" t="s">
        <v>2313</v>
      </c>
      <c r="B1179" s="15" t="s">
        <v>2314</v>
      </c>
      <c r="C1179" s="15"/>
      <c r="D1179" s="15"/>
      <c r="E1179" s="15"/>
      <c r="F1179" s="16" t="s">
        <v>227</v>
      </c>
      <c r="G1179" s="19">
        <v>156.08000000000001</v>
      </c>
      <c r="H1179" s="15"/>
    </row>
    <row r="1180" spans="1:8" ht="36.6" customHeight="1" x14ac:dyDescent="0.25">
      <c r="A1180" s="15" t="s">
        <v>2315</v>
      </c>
      <c r="B1180" s="15" t="s">
        <v>2316</v>
      </c>
      <c r="C1180" s="15"/>
      <c r="D1180" s="15"/>
      <c r="E1180" s="15"/>
      <c r="F1180" s="16" t="s">
        <v>227</v>
      </c>
      <c r="G1180" s="18">
        <v>92.29</v>
      </c>
      <c r="H1180" s="15"/>
    </row>
    <row r="1181" spans="1:8" ht="24.4" customHeight="1" x14ac:dyDescent="0.25">
      <c r="A1181" s="15" t="s">
        <v>2317</v>
      </c>
      <c r="B1181" s="15" t="s">
        <v>2318</v>
      </c>
      <c r="C1181" s="15"/>
      <c r="D1181" s="15"/>
      <c r="E1181" s="15"/>
      <c r="F1181" s="16" t="s">
        <v>227</v>
      </c>
      <c r="G1181" s="18">
        <v>75.599999999999994</v>
      </c>
      <c r="H1181" s="15"/>
    </row>
    <row r="1182" spans="1:8" ht="24.4" customHeight="1" x14ac:dyDescent="0.25">
      <c r="A1182" s="15" t="s">
        <v>2319</v>
      </c>
      <c r="B1182" s="15" t="s">
        <v>2320</v>
      </c>
      <c r="C1182" s="15"/>
      <c r="D1182" s="15"/>
      <c r="E1182" s="15"/>
      <c r="F1182" s="16" t="s">
        <v>227</v>
      </c>
      <c r="G1182" s="18">
        <v>70.08</v>
      </c>
      <c r="H1182" s="15"/>
    </row>
    <row r="1183" spans="1:8" ht="12.2" customHeight="1" x14ac:dyDescent="0.25">
      <c r="A1183" s="12">
        <v>8890</v>
      </c>
      <c r="B1183" s="13" t="s">
        <v>2321</v>
      </c>
      <c r="C1183" s="13"/>
      <c r="D1183" s="13"/>
      <c r="E1183" s="13"/>
      <c r="F1183" s="14"/>
      <c r="G1183" s="13"/>
      <c r="H1183" s="13"/>
    </row>
    <row r="1184" spans="1:8" ht="24.4" customHeight="1" x14ac:dyDescent="0.25">
      <c r="A1184" s="15" t="s">
        <v>2322</v>
      </c>
      <c r="B1184" s="15" t="s">
        <v>2323</v>
      </c>
      <c r="C1184" s="15"/>
      <c r="D1184" s="15"/>
      <c r="E1184" s="15"/>
      <c r="F1184" s="16" t="s">
        <v>227</v>
      </c>
      <c r="G1184" s="18">
        <v>56.51</v>
      </c>
      <c r="H1184" s="15"/>
    </row>
    <row r="1185" spans="1:8" ht="12.2" customHeight="1" x14ac:dyDescent="0.25">
      <c r="A1185" s="12">
        <v>8891</v>
      </c>
      <c r="B1185" s="13" t="s">
        <v>2324</v>
      </c>
      <c r="C1185" s="13"/>
      <c r="D1185" s="13"/>
      <c r="E1185" s="13"/>
      <c r="F1185" s="14"/>
      <c r="G1185" s="13"/>
      <c r="H1185" s="13"/>
    </row>
    <row r="1186" spans="1:8" ht="36.6" customHeight="1" x14ac:dyDescent="0.25">
      <c r="A1186" s="15" t="s">
        <v>2325</v>
      </c>
      <c r="B1186" s="15" t="s">
        <v>2326</v>
      </c>
      <c r="C1186" s="15"/>
      <c r="D1186" s="15"/>
      <c r="E1186" s="15"/>
      <c r="F1186" s="16" t="s">
        <v>1238</v>
      </c>
      <c r="G1186" s="18">
        <v>50.16</v>
      </c>
      <c r="H1186" s="15"/>
    </row>
    <row r="1187" spans="1:8" ht="12.2" customHeight="1" x14ac:dyDescent="0.25">
      <c r="A1187" s="15" t="s">
        <v>2327</v>
      </c>
      <c r="B1187" s="15" t="s">
        <v>2328</v>
      </c>
      <c r="C1187" s="15"/>
      <c r="D1187" s="15"/>
      <c r="E1187" s="15"/>
      <c r="F1187" s="16" t="s">
        <v>1238</v>
      </c>
      <c r="G1187" s="18">
        <v>71.81</v>
      </c>
      <c r="H1187" s="15"/>
    </row>
    <row r="1188" spans="1:8" ht="12.2" customHeight="1" x14ac:dyDescent="0.25">
      <c r="A1188" s="15" t="s">
        <v>2329</v>
      </c>
      <c r="B1188" s="15" t="s">
        <v>2330</v>
      </c>
      <c r="C1188" s="15"/>
      <c r="D1188" s="15"/>
      <c r="E1188" s="15"/>
      <c r="F1188" s="16" t="s">
        <v>1238</v>
      </c>
      <c r="G1188" s="19">
        <v>100.37</v>
      </c>
      <c r="H1188" s="15"/>
    </row>
    <row r="1189" spans="1:8" ht="36.6" customHeight="1" x14ac:dyDescent="0.25">
      <c r="A1189" s="15" t="s">
        <v>2331</v>
      </c>
      <c r="B1189" s="15" t="s">
        <v>2332</v>
      </c>
      <c r="C1189" s="15"/>
      <c r="D1189" s="15"/>
      <c r="E1189" s="15"/>
      <c r="F1189" s="16" t="s">
        <v>227</v>
      </c>
      <c r="G1189" s="19">
        <v>223.12</v>
      </c>
      <c r="H1189" s="15"/>
    </row>
    <row r="1190" spans="1:8" ht="12.2" customHeight="1" x14ac:dyDescent="0.25">
      <c r="A1190" s="15" t="s">
        <v>2333</v>
      </c>
      <c r="B1190" s="15" t="s">
        <v>2334</v>
      </c>
      <c r="C1190" s="15"/>
      <c r="D1190" s="15"/>
      <c r="E1190" s="15"/>
      <c r="F1190" s="16" t="s">
        <v>1238</v>
      </c>
      <c r="G1190" s="18">
        <v>93.55</v>
      </c>
      <c r="H1190" s="15"/>
    </row>
    <row r="1191" spans="1:8" ht="24.4" customHeight="1" x14ac:dyDescent="0.25">
      <c r="A1191" s="15" t="s">
        <v>2335</v>
      </c>
      <c r="B1191" s="15" t="s">
        <v>2336</v>
      </c>
      <c r="C1191" s="15"/>
      <c r="D1191" s="15"/>
      <c r="E1191" s="15"/>
      <c r="F1191" s="16" t="s">
        <v>1238</v>
      </c>
      <c r="G1191" s="18">
        <v>88.12</v>
      </c>
      <c r="H1191" s="15"/>
    </row>
    <row r="1192" spans="1:8" ht="12.2" customHeight="1" x14ac:dyDescent="0.25">
      <c r="A1192" s="12">
        <v>8892</v>
      </c>
      <c r="B1192" s="13" t="s">
        <v>2337</v>
      </c>
      <c r="C1192" s="13"/>
      <c r="D1192" s="13"/>
      <c r="E1192" s="13"/>
      <c r="F1192" s="14"/>
      <c r="G1192" s="13"/>
      <c r="H1192" s="13"/>
    </row>
    <row r="1193" spans="1:8" ht="36.6" customHeight="1" x14ac:dyDescent="0.25">
      <c r="A1193" s="15" t="s">
        <v>2338</v>
      </c>
      <c r="B1193" s="15" t="s">
        <v>2339</v>
      </c>
      <c r="C1193" s="15"/>
      <c r="D1193" s="15"/>
      <c r="E1193" s="15"/>
      <c r="F1193" s="16" t="s">
        <v>1238</v>
      </c>
      <c r="G1193" s="19">
        <v>169.92</v>
      </c>
      <c r="H1193" s="15"/>
    </row>
    <row r="1194" spans="1:8" ht="36.6" customHeight="1" x14ac:dyDescent="0.25">
      <c r="A1194" s="15" t="s">
        <v>2340</v>
      </c>
      <c r="B1194" s="15" t="s">
        <v>2341</v>
      </c>
      <c r="C1194" s="15"/>
      <c r="D1194" s="15"/>
      <c r="E1194" s="15"/>
      <c r="F1194" s="16" t="s">
        <v>1238</v>
      </c>
      <c r="G1194" s="19">
        <v>215.49</v>
      </c>
      <c r="H1194" s="15"/>
    </row>
    <row r="1195" spans="1:8" ht="12.2" customHeight="1" x14ac:dyDescent="0.25">
      <c r="A1195" s="12">
        <v>8893</v>
      </c>
      <c r="B1195" s="13" t="s">
        <v>2342</v>
      </c>
      <c r="C1195" s="13"/>
      <c r="D1195" s="13"/>
      <c r="E1195" s="13"/>
      <c r="F1195" s="14"/>
      <c r="G1195" s="13"/>
      <c r="H1195" s="13"/>
    </row>
    <row r="1196" spans="1:8" ht="36.6" customHeight="1" x14ac:dyDescent="0.25">
      <c r="A1196" s="15" t="s">
        <v>2343</v>
      </c>
      <c r="B1196" s="15" t="s">
        <v>2344</v>
      </c>
      <c r="C1196" s="15"/>
      <c r="D1196" s="15"/>
      <c r="E1196" s="15"/>
      <c r="F1196" s="16" t="s">
        <v>227</v>
      </c>
      <c r="G1196" s="19">
        <v>732.39</v>
      </c>
      <c r="H1196" s="15"/>
    </row>
    <row r="1197" spans="1:8" ht="48.75" customHeight="1" x14ac:dyDescent="0.25">
      <c r="A1197" s="15" t="s">
        <v>2345</v>
      </c>
      <c r="B1197" s="15" t="s">
        <v>144</v>
      </c>
      <c r="C1197" s="15"/>
      <c r="D1197" s="15"/>
      <c r="E1197" s="15"/>
      <c r="F1197" s="16" t="s">
        <v>227</v>
      </c>
      <c r="G1197" s="19">
        <v>532.77</v>
      </c>
      <c r="H1197" s="15"/>
    </row>
    <row r="1198" spans="1:8" ht="109.7" customHeight="1" x14ac:dyDescent="0.25">
      <c r="A1198" s="15" t="s">
        <v>2346</v>
      </c>
      <c r="B1198" s="15" t="s">
        <v>146</v>
      </c>
      <c r="C1198" s="15"/>
      <c r="D1198" s="15"/>
      <c r="E1198" s="15"/>
      <c r="F1198" s="16" t="s">
        <v>227</v>
      </c>
      <c r="G1198" s="19">
        <v>597.42999999999995</v>
      </c>
      <c r="H1198" s="15"/>
    </row>
    <row r="1199" spans="1:8" ht="48.75" customHeight="1" x14ac:dyDescent="0.25">
      <c r="A1199" s="15" t="s">
        <v>2347</v>
      </c>
      <c r="B1199" s="15" t="s">
        <v>2348</v>
      </c>
      <c r="C1199" s="15"/>
      <c r="D1199" s="15"/>
      <c r="E1199" s="15"/>
      <c r="F1199" s="16" t="s">
        <v>227</v>
      </c>
      <c r="G1199" s="19">
        <v>226.06</v>
      </c>
      <c r="H1199" s="15"/>
    </row>
    <row r="1200" spans="1:8" ht="60.95" customHeight="1" x14ac:dyDescent="0.25">
      <c r="A1200" s="15" t="s">
        <v>2349</v>
      </c>
      <c r="B1200" s="15" t="s">
        <v>2350</v>
      </c>
      <c r="C1200" s="15"/>
      <c r="D1200" s="15"/>
      <c r="E1200" s="15"/>
      <c r="F1200" s="16" t="s">
        <v>227</v>
      </c>
      <c r="G1200" s="19">
        <v>580.49</v>
      </c>
      <c r="H1200" s="15"/>
    </row>
    <row r="1201" spans="1:8" ht="60.95" customHeight="1" x14ac:dyDescent="0.25">
      <c r="A1201" s="15" t="s">
        <v>2351</v>
      </c>
      <c r="B1201" s="15" t="s">
        <v>2352</v>
      </c>
      <c r="C1201" s="15"/>
      <c r="D1201" s="15"/>
      <c r="E1201" s="15"/>
      <c r="F1201" s="16" t="s">
        <v>227</v>
      </c>
      <c r="G1201" s="19">
        <v>725.06</v>
      </c>
      <c r="H1201" s="15"/>
    </row>
    <row r="1202" spans="1:8" ht="12.2" customHeight="1" x14ac:dyDescent="0.25">
      <c r="A1202" s="12">
        <v>8894</v>
      </c>
      <c r="B1202" s="13" t="s">
        <v>2353</v>
      </c>
      <c r="C1202" s="13"/>
      <c r="D1202" s="13"/>
      <c r="E1202" s="13"/>
      <c r="F1202" s="14"/>
      <c r="G1202" s="13"/>
      <c r="H1202" s="13"/>
    </row>
    <row r="1203" spans="1:8" ht="48.75" customHeight="1" x14ac:dyDescent="0.25">
      <c r="A1203" s="15" t="s">
        <v>2354</v>
      </c>
      <c r="B1203" s="15" t="s">
        <v>2355</v>
      </c>
      <c r="C1203" s="15"/>
      <c r="D1203" s="15"/>
      <c r="E1203" s="15"/>
      <c r="F1203" s="16" t="s">
        <v>227</v>
      </c>
      <c r="G1203" s="19">
        <v>975.46</v>
      </c>
      <c r="H1203" s="15"/>
    </row>
    <row r="1204" spans="1:8" ht="48.75" customHeight="1" x14ac:dyDescent="0.25">
      <c r="A1204" s="15" t="s">
        <v>2356</v>
      </c>
      <c r="B1204" s="15" t="s">
        <v>2357</v>
      </c>
      <c r="C1204" s="15"/>
      <c r="D1204" s="15"/>
      <c r="E1204" s="15"/>
      <c r="F1204" s="16" t="s">
        <v>227</v>
      </c>
      <c r="G1204" s="20">
        <v>1251.95</v>
      </c>
      <c r="H1204" s="15"/>
    </row>
    <row r="1205" spans="1:8" ht="24.4" customHeight="1" x14ac:dyDescent="0.25">
      <c r="A1205" s="15" t="s">
        <v>2358</v>
      </c>
      <c r="B1205" s="15" t="s">
        <v>2359</v>
      </c>
      <c r="C1205" s="15"/>
      <c r="D1205" s="15"/>
      <c r="E1205" s="15"/>
      <c r="F1205" s="16" t="s">
        <v>1238</v>
      </c>
      <c r="G1205" s="19">
        <v>470.2</v>
      </c>
      <c r="H1205" s="15"/>
    </row>
    <row r="1206" spans="1:8" ht="12.2" customHeight="1" x14ac:dyDescent="0.25">
      <c r="A1206" s="12">
        <v>8895</v>
      </c>
      <c r="B1206" s="13" t="s">
        <v>2360</v>
      </c>
      <c r="C1206" s="13"/>
      <c r="D1206" s="13"/>
      <c r="E1206" s="13"/>
      <c r="F1206" s="14"/>
      <c r="G1206" s="13"/>
      <c r="H1206" s="13"/>
    </row>
    <row r="1207" spans="1:8" ht="48.75" customHeight="1" x14ac:dyDescent="0.25">
      <c r="A1207" s="15" t="s">
        <v>2361</v>
      </c>
      <c r="B1207" s="15" t="s">
        <v>2362</v>
      </c>
      <c r="C1207" s="15"/>
      <c r="D1207" s="15"/>
      <c r="E1207" s="15"/>
      <c r="F1207" s="16" t="s">
        <v>227</v>
      </c>
      <c r="G1207" s="19">
        <v>370.59</v>
      </c>
      <c r="H1207" s="15"/>
    </row>
    <row r="1208" spans="1:8" ht="24.4" customHeight="1" x14ac:dyDescent="0.25">
      <c r="A1208" s="15" t="s">
        <v>2363</v>
      </c>
      <c r="B1208" s="15" t="s">
        <v>2364</v>
      </c>
      <c r="C1208" s="15"/>
      <c r="D1208" s="15"/>
      <c r="E1208" s="15"/>
      <c r="F1208" s="16" t="s">
        <v>1238</v>
      </c>
      <c r="G1208" s="19">
        <v>153.4</v>
      </c>
      <c r="H1208" s="15"/>
    </row>
    <row r="1209" spans="1:8" ht="36.6" customHeight="1" x14ac:dyDescent="0.25">
      <c r="A1209" s="15" t="s">
        <v>2365</v>
      </c>
      <c r="B1209" s="15" t="s">
        <v>2366</v>
      </c>
      <c r="C1209" s="15"/>
      <c r="D1209" s="15"/>
      <c r="E1209" s="15"/>
      <c r="F1209" s="16" t="s">
        <v>227</v>
      </c>
      <c r="G1209" s="19">
        <v>255.7</v>
      </c>
      <c r="H1209" s="15"/>
    </row>
    <row r="1210" spans="1:8" ht="12.2" customHeight="1" x14ac:dyDescent="0.25">
      <c r="A1210" s="12">
        <v>8896</v>
      </c>
      <c r="B1210" s="13" t="s">
        <v>2367</v>
      </c>
      <c r="C1210" s="13"/>
      <c r="D1210" s="13"/>
      <c r="E1210" s="13"/>
      <c r="F1210" s="14"/>
      <c r="G1210" s="13"/>
      <c r="H1210" s="13"/>
    </row>
    <row r="1211" spans="1:8" ht="12.2" customHeight="1" x14ac:dyDescent="0.25">
      <c r="A1211" s="15" t="s">
        <v>2368</v>
      </c>
      <c r="B1211" s="15" t="s">
        <v>151</v>
      </c>
      <c r="C1211" s="15"/>
      <c r="D1211" s="15"/>
      <c r="E1211" s="15"/>
      <c r="F1211" s="16" t="s">
        <v>1238</v>
      </c>
      <c r="G1211" s="19">
        <v>746.54</v>
      </c>
      <c r="H1211" s="15"/>
    </row>
    <row r="1212" spans="1:8" ht="12.2" customHeight="1" x14ac:dyDescent="0.25">
      <c r="A1212" s="15" t="s">
        <v>2369</v>
      </c>
      <c r="B1212" s="15" t="s">
        <v>2370</v>
      </c>
      <c r="C1212" s="15"/>
      <c r="D1212" s="15"/>
      <c r="E1212" s="15"/>
      <c r="F1212" s="16" t="s">
        <v>1238</v>
      </c>
      <c r="G1212" s="19">
        <v>868.3</v>
      </c>
      <c r="H1212" s="15"/>
    </row>
    <row r="1213" spans="1:8" ht="12.2" customHeight="1" x14ac:dyDescent="0.25">
      <c r="A1213" s="15" t="s">
        <v>2371</v>
      </c>
      <c r="B1213" s="15" t="s">
        <v>2372</v>
      </c>
      <c r="C1213" s="15"/>
      <c r="D1213" s="15"/>
      <c r="E1213" s="15"/>
      <c r="F1213" s="16" t="s">
        <v>1238</v>
      </c>
      <c r="G1213" s="19">
        <v>821.13</v>
      </c>
      <c r="H1213" s="15"/>
    </row>
    <row r="1214" spans="1:8" ht="12.2" customHeight="1" x14ac:dyDescent="0.25">
      <c r="A1214" s="15" t="s">
        <v>2373</v>
      </c>
      <c r="B1214" s="15" t="s">
        <v>2374</v>
      </c>
      <c r="C1214" s="15"/>
      <c r="D1214" s="15"/>
      <c r="E1214" s="15"/>
      <c r="F1214" s="16" t="s">
        <v>1238</v>
      </c>
      <c r="G1214" s="19">
        <v>734.2</v>
      </c>
      <c r="H1214" s="15"/>
    </row>
    <row r="1215" spans="1:8" ht="12.2" customHeight="1" x14ac:dyDescent="0.25">
      <c r="A1215" s="15" t="s">
        <v>2375</v>
      </c>
      <c r="B1215" s="15" t="s">
        <v>2376</v>
      </c>
      <c r="C1215" s="15"/>
      <c r="D1215" s="15"/>
      <c r="E1215" s="15"/>
      <c r="F1215" s="16" t="s">
        <v>1238</v>
      </c>
      <c r="G1215" s="19">
        <v>166.78</v>
      </c>
      <c r="H1215" s="15"/>
    </row>
    <row r="1216" spans="1:8" ht="12.2" customHeight="1" x14ac:dyDescent="0.25">
      <c r="A1216" s="12">
        <v>8897</v>
      </c>
      <c r="B1216" s="13" t="s">
        <v>2377</v>
      </c>
      <c r="C1216" s="13"/>
      <c r="D1216" s="13"/>
      <c r="E1216" s="13"/>
      <c r="F1216" s="14"/>
      <c r="G1216" s="13"/>
      <c r="H1216" s="13"/>
    </row>
    <row r="1217" spans="1:8" ht="36.6" customHeight="1" x14ac:dyDescent="0.25">
      <c r="A1217" s="15" t="s">
        <v>2378</v>
      </c>
      <c r="B1217" s="15" t="s">
        <v>157</v>
      </c>
      <c r="C1217" s="15"/>
      <c r="D1217" s="15"/>
      <c r="E1217" s="15"/>
      <c r="F1217" s="16" t="s">
        <v>227</v>
      </c>
      <c r="G1217" s="19">
        <v>151.58000000000001</v>
      </c>
      <c r="H1217" s="15"/>
    </row>
    <row r="1218" spans="1:8" ht="12.2" customHeight="1" x14ac:dyDescent="0.25">
      <c r="A1218" s="12">
        <v>8898</v>
      </c>
      <c r="B1218" s="13" t="s">
        <v>2379</v>
      </c>
      <c r="C1218" s="13"/>
      <c r="D1218" s="13"/>
      <c r="E1218" s="13"/>
      <c r="F1218" s="14"/>
      <c r="G1218" s="13"/>
      <c r="H1218" s="13"/>
    </row>
    <row r="1219" spans="1:8" ht="24.4" customHeight="1" x14ac:dyDescent="0.25">
      <c r="A1219" s="15" t="s">
        <v>2380</v>
      </c>
      <c r="B1219" s="15" t="s">
        <v>2381</v>
      </c>
      <c r="C1219" s="15"/>
      <c r="D1219" s="15"/>
      <c r="E1219" s="15"/>
      <c r="F1219" s="16" t="s">
        <v>227</v>
      </c>
      <c r="G1219" s="18">
        <v>20.22</v>
      </c>
      <c r="H1219" s="15"/>
    </row>
    <row r="1220" spans="1:8" ht="24.4" customHeight="1" x14ac:dyDescent="0.25">
      <c r="A1220" s="15" t="s">
        <v>2382</v>
      </c>
      <c r="B1220" s="15" t="s">
        <v>156</v>
      </c>
      <c r="C1220" s="15"/>
      <c r="D1220" s="15"/>
      <c r="E1220" s="15"/>
      <c r="F1220" s="16" t="s">
        <v>227</v>
      </c>
      <c r="G1220" s="19">
        <v>107.19</v>
      </c>
      <c r="H1220" s="15"/>
    </row>
    <row r="1221" spans="1:8" ht="36.6" customHeight="1" x14ac:dyDescent="0.25">
      <c r="A1221" s="15" t="s">
        <v>2383</v>
      </c>
      <c r="B1221" s="15" t="s">
        <v>2384</v>
      </c>
      <c r="C1221" s="15"/>
      <c r="D1221" s="15"/>
      <c r="E1221" s="15"/>
      <c r="F1221" s="16" t="s">
        <v>227</v>
      </c>
      <c r="G1221" s="19">
        <v>235.99</v>
      </c>
      <c r="H1221" s="15"/>
    </row>
    <row r="1222" spans="1:8" ht="24.4" customHeight="1" x14ac:dyDescent="0.25">
      <c r="A1222" s="15" t="s">
        <v>2385</v>
      </c>
      <c r="B1222" s="15" t="s">
        <v>2386</v>
      </c>
      <c r="C1222" s="15"/>
      <c r="D1222" s="15"/>
      <c r="E1222" s="15"/>
      <c r="F1222" s="16" t="s">
        <v>227</v>
      </c>
      <c r="G1222" s="19">
        <v>237.82</v>
      </c>
      <c r="H1222" s="15"/>
    </row>
    <row r="1223" spans="1:8" ht="12.2" customHeight="1" x14ac:dyDescent="0.25">
      <c r="A1223" s="12">
        <v>8899</v>
      </c>
      <c r="B1223" s="13" t="s">
        <v>2387</v>
      </c>
      <c r="C1223" s="13"/>
      <c r="D1223" s="13"/>
      <c r="E1223" s="13"/>
      <c r="F1223" s="14"/>
      <c r="G1223" s="13"/>
      <c r="H1223" s="13"/>
    </row>
    <row r="1224" spans="1:8" ht="12.2" customHeight="1" x14ac:dyDescent="0.25">
      <c r="A1224" s="15" t="s">
        <v>2388</v>
      </c>
      <c r="B1224" s="15" t="s">
        <v>145</v>
      </c>
      <c r="C1224" s="15"/>
      <c r="D1224" s="15"/>
      <c r="E1224" s="15"/>
      <c r="F1224" s="16" t="s">
        <v>1238</v>
      </c>
      <c r="G1224" s="18">
        <v>44.15</v>
      </c>
      <c r="H1224" s="15"/>
    </row>
    <row r="1225" spans="1:8" ht="12.2" customHeight="1" x14ac:dyDescent="0.25">
      <c r="A1225" s="15" t="s">
        <v>2389</v>
      </c>
      <c r="B1225" s="15" t="s">
        <v>2390</v>
      </c>
      <c r="C1225" s="15"/>
      <c r="D1225" s="15"/>
      <c r="E1225" s="15"/>
      <c r="F1225" s="16" t="s">
        <v>1238</v>
      </c>
      <c r="G1225" s="19">
        <v>129.59</v>
      </c>
      <c r="H1225" s="15"/>
    </row>
    <row r="1226" spans="1:8" ht="60.95" customHeight="1" x14ac:dyDescent="0.25">
      <c r="A1226" s="15" t="s">
        <v>2391</v>
      </c>
      <c r="B1226" s="15" t="s">
        <v>2392</v>
      </c>
      <c r="C1226" s="15"/>
      <c r="D1226" s="15"/>
      <c r="E1226" s="15"/>
      <c r="F1226" s="16" t="s">
        <v>1238</v>
      </c>
      <c r="G1226" s="20">
        <v>1153.74</v>
      </c>
      <c r="H1226" s="15"/>
    </row>
    <row r="1227" spans="1:8" ht="12.2" customHeight="1" x14ac:dyDescent="0.25">
      <c r="A1227" s="15" t="s">
        <v>2393</v>
      </c>
      <c r="B1227" s="15" t="s">
        <v>2394</v>
      </c>
      <c r="C1227" s="15"/>
      <c r="D1227" s="15"/>
      <c r="E1227" s="15"/>
      <c r="F1227" s="16" t="s">
        <v>1238</v>
      </c>
      <c r="G1227" s="18">
        <v>15.22</v>
      </c>
      <c r="H1227" s="15"/>
    </row>
    <row r="1228" spans="1:8" ht="36.6" customHeight="1" x14ac:dyDescent="0.25">
      <c r="A1228" s="15" t="s">
        <v>2395</v>
      </c>
      <c r="B1228" s="15" t="s">
        <v>2396</v>
      </c>
      <c r="C1228" s="15"/>
      <c r="D1228" s="15"/>
      <c r="E1228" s="15"/>
      <c r="F1228" s="16" t="s">
        <v>227</v>
      </c>
      <c r="G1228" s="18">
        <v>30.05</v>
      </c>
      <c r="H1228" s="15"/>
    </row>
    <row r="1229" spans="1:8" ht="12.2" customHeight="1" x14ac:dyDescent="0.25">
      <c r="A1229" s="15" t="s">
        <v>2397</v>
      </c>
      <c r="B1229" s="15" t="s">
        <v>2398</v>
      </c>
      <c r="C1229" s="15"/>
      <c r="D1229" s="15"/>
      <c r="E1229" s="15"/>
      <c r="F1229" s="16" t="s">
        <v>1238</v>
      </c>
      <c r="G1229" s="18">
        <v>49.19</v>
      </c>
      <c r="H1229" s="15"/>
    </row>
    <row r="1230" spans="1:8" ht="12.2" customHeight="1" x14ac:dyDescent="0.25">
      <c r="A1230" s="15" t="s">
        <v>2399</v>
      </c>
      <c r="B1230" s="15" t="s">
        <v>2400</v>
      </c>
      <c r="C1230" s="15"/>
      <c r="D1230" s="15"/>
      <c r="E1230" s="15"/>
      <c r="F1230" s="16" t="s">
        <v>1238</v>
      </c>
      <c r="G1230" s="18">
        <v>39.200000000000003</v>
      </c>
      <c r="H1230" s="15"/>
    </row>
    <row r="1231" spans="1:8" ht="12.2" customHeight="1" x14ac:dyDescent="0.25">
      <c r="A1231" s="15" t="s">
        <v>2401</v>
      </c>
      <c r="B1231" s="15" t="s">
        <v>2402</v>
      </c>
      <c r="C1231" s="15"/>
      <c r="D1231" s="15"/>
      <c r="E1231" s="15"/>
      <c r="F1231" s="16" t="s">
        <v>1238</v>
      </c>
      <c r="G1231" s="19">
        <v>187.49</v>
      </c>
      <c r="H1231" s="15"/>
    </row>
    <row r="1232" spans="1:8" ht="12.2" customHeight="1" x14ac:dyDescent="0.25">
      <c r="A1232" s="15" t="s">
        <v>2403</v>
      </c>
      <c r="B1232" s="15" t="s">
        <v>153</v>
      </c>
      <c r="C1232" s="15"/>
      <c r="D1232" s="15"/>
      <c r="E1232" s="15"/>
      <c r="F1232" s="16" t="s">
        <v>1238</v>
      </c>
      <c r="G1232" s="18">
        <v>64.47</v>
      </c>
      <c r="H1232" s="15"/>
    </row>
    <row r="1233" spans="1:8" ht="12.2" customHeight="1" x14ac:dyDescent="0.25">
      <c r="A1233" s="15" t="s">
        <v>2404</v>
      </c>
      <c r="B1233" s="15" t="s">
        <v>2405</v>
      </c>
      <c r="C1233" s="15"/>
      <c r="D1233" s="15"/>
      <c r="E1233" s="15"/>
      <c r="F1233" s="16" t="s">
        <v>1238</v>
      </c>
      <c r="G1233" s="18">
        <v>53.4</v>
      </c>
      <c r="H1233" s="15"/>
    </row>
    <row r="1234" spans="1:8" ht="36.6" customHeight="1" x14ac:dyDescent="0.25">
      <c r="A1234" s="15" t="s">
        <v>2406</v>
      </c>
      <c r="B1234" s="15" t="s">
        <v>2407</v>
      </c>
      <c r="C1234" s="15"/>
      <c r="D1234" s="15"/>
      <c r="E1234" s="15"/>
      <c r="F1234" s="16" t="s">
        <v>227</v>
      </c>
      <c r="G1234" s="18">
        <v>43.33</v>
      </c>
      <c r="H1234" s="15"/>
    </row>
    <row r="1235" spans="1:8" ht="36.6" customHeight="1" x14ac:dyDescent="0.25">
      <c r="A1235" s="15" t="s">
        <v>2408</v>
      </c>
      <c r="B1235" s="15" t="s">
        <v>2409</v>
      </c>
      <c r="C1235" s="15"/>
      <c r="D1235" s="15"/>
      <c r="E1235" s="15"/>
      <c r="F1235" s="16" t="s">
        <v>227</v>
      </c>
      <c r="G1235" s="18">
        <v>92.15</v>
      </c>
      <c r="H1235" s="15"/>
    </row>
    <row r="1236" spans="1:8" ht="12.2" customHeight="1" x14ac:dyDescent="0.25">
      <c r="A1236" s="15" t="s">
        <v>2410</v>
      </c>
      <c r="B1236" s="15" t="s">
        <v>154</v>
      </c>
      <c r="C1236" s="15"/>
      <c r="D1236" s="15"/>
      <c r="E1236" s="15"/>
      <c r="F1236" s="16" t="s">
        <v>1238</v>
      </c>
      <c r="G1236" s="18">
        <v>56.85</v>
      </c>
      <c r="H1236" s="15"/>
    </row>
    <row r="1237" spans="1:8" ht="24.4" customHeight="1" x14ac:dyDescent="0.25">
      <c r="A1237" s="15" t="s">
        <v>2411</v>
      </c>
      <c r="B1237" s="15" t="s">
        <v>2412</v>
      </c>
      <c r="C1237" s="15"/>
      <c r="D1237" s="15"/>
      <c r="E1237" s="15"/>
      <c r="F1237" s="16" t="s">
        <v>227</v>
      </c>
      <c r="G1237" s="17">
        <v>4.18</v>
      </c>
      <c r="H1237" s="15"/>
    </row>
    <row r="1238" spans="1:8" ht="36.6" customHeight="1" x14ac:dyDescent="0.25">
      <c r="A1238" s="15" t="s">
        <v>2413</v>
      </c>
      <c r="B1238" s="15" t="s">
        <v>2414</v>
      </c>
      <c r="C1238" s="15"/>
      <c r="D1238" s="15"/>
      <c r="E1238" s="15"/>
      <c r="F1238" s="16" t="s">
        <v>227</v>
      </c>
      <c r="G1238" s="18">
        <v>50.81</v>
      </c>
      <c r="H1238" s="15"/>
    </row>
    <row r="1239" spans="1:8" ht="24.4" customHeight="1" x14ac:dyDescent="0.25">
      <c r="A1239" s="15" t="s">
        <v>2415</v>
      </c>
      <c r="B1239" s="15" t="s">
        <v>2416</v>
      </c>
      <c r="C1239" s="15"/>
      <c r="D1239" s="15"/>
      <c r="E1239" s="15"/>
      <c r="F1239" s="16" t="s">
        <v>1238</v>
      </c>
      <c r="G1239" s="18">
        <v>55.31</v>
      </c>
      <c r="H1239" s="15"/>
    </row>
    <row r="1240" spans="1:8" ht="36.6" customHeight="1" x14ac:dyDescent="0.25">
      <c r="A1240" s="15" t="s">
        <v>2417</v>
      </c>
      <c r="B1240" s="15" t="s">
        <v>2418</v>
      </c>
      <c r="C1240" s="15"/>
      <c r="D1240" s="15"/>
      <c r="E1240" s="15"/>
      <c r="F1240" s="16" t="s">
        <v>1238</v>
      </c>
      <c r="G1240" s="18">
        <v>66.739999999999995</v>
      </c>
      <c r="H1240" s="15"/>
    </row>
    <row r="1241" spans="1:8" ht="36.6" customHeight="1" x14ac:dyDescent="0.25">
      <c r="A1241" s="15" t="s">
        <v>2419</v>
      </c>
      <c r="B1241" s="15" t="s">
        <v>2420</v>
      </c>
      <c r="C1241" s="15"/>
      <c r="D1241" s="15"/>
      <c r="E1241" s="15"/>
      <c r="F1241" s="16" t="s">
        <v>1238</v>
      </c>
      <c r="G1241" s="18">
        <v>98.77</v>
      </c>
      <c r="H1241" s="15"/>
    </row>
    <row r="1242" spans="1:8" ht="24.4" customHeight="1" x14ac:dyDescent="0.25">
      <c r="A1242" s="15" t="s">
        <v>2421</v>
      </c>
      <c r="B1242" s="15" t="s">
        <v>2422</v>
      </c>
      <c r="C1242" s="15"/>
      <c r="D1242" s="15"/>
      <c r="E1242" s="15"/>
      <c r="F1242" s="16" t="s">
        <v>1238</v>
      </c>
      <c r="G1242" s="18">
        <v>22.38</v>
      </c>
      <c r="H1242" s="15"/>
    </row>
    <row r="1243" spans="1:8" ht="24.4" customHeight="1" x14ac:dyDescent="0.25">
      <c r="A1243" s="15" t="s">
        <v>2423</v>
      </c>
      <c r="B1243" s="15" t="s">
        <v>2424</v>
      </c>
      <c r="C1243" s="15"/>
      <c r="D1243" s="15"/>
      <c r="E1243" s="15"/>
      <c r="F1243" s="16" t="s">
        <v>1238</v>
      </c>
      <c r="G1243" s="18">
        <v>47.53</v>
      </c>
      <c r="H1243" s="15"/>
    </row>
    <row r="1244" spans="1:8" ht="12.2" customHeight="1" x14ac:dyDescent="0.25">
      <c r="A1244" s="12">
        <v>8900</v>
      </c>
      <c r="B1244" s="13" t="s">
        <v>2425</v>
      </c>
      <c r="C1244" s="13"/>
      <c r="D1244" s="13"/>
      <c r="E1244" s="13"/>
      <c r="F1244" s="14"/>
      <c r="G1244" s="13"/>
      <c r="H1244" s="13"/>
    </row>
    <row r="1245" spans="1:8" ht="12.2" customHeight="1" x14ac:dyDescent="0.25">
      <c r="A1245" s="15" t="s">
        <v>2426</v>
      </c>
      <c r="B1245" s="15" t="s">
        <v>2427</v>
      </c>
      <c r="C1245" s="15"/>
      <c r="D1245" s="15"/>
      <c r="E1245" s="15"/>
      <c r="F1245" s="16" t="s">
        <v>1238</v>
      </c>
      <c r="G1245" s="18">
        <v>60.37</v>
      </c>
      <c r="H1245" s="15"/>
    </row>
    <row r="1246" spans="1:8" ht="24.4" customHeight="1" x14ac:dyDescent="0.25">
      <c r="A1246" s="15" t="s">
        <v>2428</v>
      </c>
      <c r="B1246" s="15" t="s">
        <v>2429</v>
      </c>
      <c r="C1246" s="15"/>
      <c r="D1246" s="15"/>
      <c r="E1246" s="15"/>
      <c r="F1246" s="16" t="s">
        <v>1238</v>
      </c>
      <c r="G1246" s="18">
        <v>63.75</v>
      </c>
      <c r="H1246" s="15"/>
    </row>
    <row r="1247" spans="1:8" ht="24.4" customHeight="1" x14ac:dyDescent="0.25">
      <c r="A1247" s="15" t="s">
        <v>2430</v>
      </c>
      <c r="B1247" s="15" t="s">
        <v>2431</v>
      </c>
      <c r="C1247" s="15"/>
      <c r="D1247" s="15"/>
      <c r="E1247" s="15"/>
      <c r="F1247" s="16" t="s">
        <v>1238</v>
      </c>
      <c r="G1247" s="19">
        <v>196.77</v>
      </c>
      <c r="H1247" s="15"/>
    </row>
    <row r="1248" spans="1:8" ht="24.4" customHeight="1" x14ac:dyDescent="0.25">
      <c r="A1248" s="15" t="s">
        <v>2432</v>
      </c>
      <c r="B1248" s="15" t="s">
        <v>2433</v>
      </c>
      <c r="C1248" s="15"/>
      <c r="D1248" s="15"/>
      <c r="E1248" s="15"/>
      <c r="F1248" s="16" t="s">
        <v>1238</v>
      </c>
      <c r="G1248" s="18">
        <v>75.41</v>
      </c>
      <c r="H1248" s="15"/>
    </row>
    <row r="1249" spans="1:8" ht="24.4" customHeight="1" x14ac:dyDescent="0.25">
      <c r="A1249" s="15" t="s">
        <v>2434</v>
      </c>
      <c r="B1249" s="15" t="s">
        <v>152</v>
      </c>
      <c r="C1249" s="15"/>
      <c r="D1249" s="15"/>
      <c r="E1249" s="15"/>
      <c r="F1249" s="16" t="s">
        <v>1238</v>
      </c>
      <c r="G1249" s="18">
        <v>62.4</v>
      </c>
      <c r="H1249" s="15"/>
    </row>
    <row r="1250" spans="1:8" ht="12.2" customHeight="1" x14ac:dyDescent="0.25">
      <c r="A1250" s="12">
        <v>8901</v>
      </c>
      <c r="B1250" s="13" t="s">
        <v>2435</v>
      </c>
      <c r="C1250" s="13"/>
      <c r="D1250" s="13"/>
      <c r="E1250" s="13"/>
      <c r="F1250" s="14"/>
      <c r="G1250" s="13"/>
      <c r="H1250" s="13"/>
    </row>
    <row r="1251" spans="1:8" ht="36.6" customHeight="1" x14ac:dyDescent="0.25">
      <c r="A1251" s="15" t="s">
        <v>2436</v>
      </c>
      <c r="B1251" s="15" t="s">
        <v>155</v>
      </c>
      <c r="C1251" s="15"/>
      <c r="D1251" s="15"/>
      <c r="E1251" s="15"/>
      <c r="F1251" s="16" t="s">
        <v>1238</v>
      </c>
      <c r="G1251" s="19">
        <v>598.63</v>
      </c>
      <c r="H1251" s="15"/>
    </row>
    <row r="1252" spans="1:8" ht="48.75" customHeight="1" x14ac:dyDescent="0.25">
      <c r="A1252" s="15" t="s">
        <v>2437</v>
      </c>
      <c r="B1252" s="15" t="s">
        <v>2438</v>
      </c>
      <c r="C1252" s="15"/>
      <c r="D1252" s="15"/>
      <c r="E1252" s="15"/>
      <c r="F1252" s="16" t="s">
        <v>227</v>
      </c>
      <c r="G1252" s="19">
        <v>324.83999999999997</v>
      </c>
      <c r="H1252" s="15"/>
    </row>
    <row r="1253" spans="1:8" ht="48.75" customHeight="1" x14ac:dyDescent="0.25">
      <c r="A1253" s="15" t="s">
        <v>2439</v>
      </c>
      <c r="B1253" s="15" t="s">
        <v>2440</v>
      </c>
      <c r="C1253" s="15"/>
      <c r="D1253" s="15"/>
      <c r="E1253" s="15"/>
      <c r="F1253" s="16" t="s">
        <v>227</v>
      </c>
      <c r="G1253" s="19">
        <v>223.54</v>
      </c>
      <c r="H1253" s="15"/>
    </row>
    <row r="1254" spans="1:8" ht="48.75" customHeight="1" x14ac:dyDescent="0.25">
      <c r="A1254" s="15" t="s">
        <v>2441</v>
      </c>
      <c r="B1254" s="15" t="s">
        <v>2442</v>
      </c>
      <c r="C1254" s="15"/>
      <c r="D1254" s="15"/>
      <c r="E1254" s="15"/>
      <c r="F1254" s="16" t="s">
        <v>227</v>
      </c>
      <c r="G1254" s="19">
        <v>233.62</v>
      </c>
      <c r="H1254" s="15"/>
    </row>
    <row r="1255" spans="1:8" ht="48.75" customHeight="1" x14ac:dyDescent="0.25">
      <c r="A1255" s="15" t="s">
        <v>2443</v>
      </c>
      <c r="B1255" s="15" t="s">
        <v>2444</v>
      </c>
      <c r="C1255" s="15"/>
      <c r="D1255" s="15"/>
      <c r="E1255" s="15"/>
      <c r="F1255" s="16" t="s">
        <v>227</v>
      </c>
      <c r="G1255" s="19">
        <v>264.73</v>
      </c>
      <c r="H1255" s="15"/>
    </row>
    <row r="1256" spans="1:8" ht="48.75" customHeight="1" x14ac:dyDescent="0.25">
      <c r="A1256" s="15" t="s">
        <v>2445</v>
      </c>
      <c r="B1256" s="15" t="s">
        <v>2446</v>
      </c>
      <c r="C1256" s="15"/>
      <c r="D1256" s="15"/>
      <c r="E1256" s="15"/>
      <c r="F1256" s="16" t="s">
        <v>227</v>
      </c>
      <c r="G1256" s="19">
        <v>135.03</v>
      </c>
      <c r="H1256" s="15"/>
    </row>
    <row r="1257" spans="1:8" ht="48.75" customHeight="1" x14ac:dyDescent="0.25">
      <c r="A1257" s="15" t="s">
        <v>2447</v>
      </c>
      <c r="B1257" s="15" t="s">
        <v>164</v>
      </c>
      <c r="C1257" s="15"/>
      <c r="D1257" s="15"/>
      <c r="E1257" s="15"/>
      <c r="F1257" s="16" t="s">
        <v>227</v>
      </c>
      <c r="G1257" s="19">
        <v>179.49</v>
      </c>
      <c r="H1257" s="15"/>
    </row>
    <row r="1258" spans="1:8" ht="48.75" customHeight="1" x14ac:dyDescent="0.25">
      <c r="A1258" s="15" t="s">
        <v>2448</v>
      </c>
      <c r="B1258" s="15" t="s">
        <v>165</v>
      </c>
      <c r="C1258" s="15"/>
      <c r="D1258" s="15"/>
      <c r="E1258" s="15"/>
      <c r="F1258" s="16" t="s">
        <v>227</v>
      </c>
      <c r="G1258" s="19">
        <v>226.84</v>
      </c>
      <c r="H1258" s="15"/>
    </row>
    <row r="1259" spans="1:8" ht="48.75" customHeight="1" x14ac:dyDescent="0.25">
      <c r="A1259" s="15" t="s">
        <v>2449</v>
      </c>
      <c r="B1259" s="15" t="s">
        <v>2450</v>
      </c>
      <c r="C1259" s="15"/>
      <c r="D1259" s="15"/>
      <c r="E1259" s="15"/>
      <c r="F1259" s="16" t="s">
        <v>227</v>
      </c>
      <c r="G1259" s="19">
        <v>218.8</v>
      </c>
      <c r="H1259" s="15"/>
    </row>
    <row r="1260" spans="1:8" ht="12.2" customHeight="1" x14ac:dyDescent="0.25">
      <c r="A1260" s="12">
        <v>8680</v>
      </c>
      <c r="B1260" s="13" t="s">
        <v>2451</v>
      </c>
      <c r="C1260" s="13"/>
      <c r="D1260" s="13"/>
      <c r="E1260" s="13"/>
      <c r="F1260" s="14"/>
      <c r="G1260" s="13"/>
      <c r="H1260" s="13"/>
    </row>
    <row r="1261" spans="1:8" ht="12.2" customHeight="1" x14ac:dyDescent="0.25">
      <c r="A1261" s="12">
        <v>8902</v>
      </c>
      <c r="B1261" s="13" t="s">
        <v>2452</v>
      </c>
      <c r="C1261" s="13"/>
      <c r="D1261" s="13"/>
      <c r="E1261" s="13"/>
      <c r="F1261" s="14"/>
      <c r="G1261" s="13"/>
      <c r="H1261" s="13"/>
    </row>
    <row r="1262" spans="1:8" ht="12.2" customHeight="1" x14ac:dyDescent="0.25">
      <c r="A1262" s="15" t="s">
        <v>2453</v>
      </c>
      <c r="B1262" s="15" t="s">
        <v>2454</v>
      </c>
      <c r="C1262" s="15"/>
      <c r="D1262" s="15"/>
      <c r="E1262" s="15"/>
      <c r="F1262" s="16" t="s">
        <v>213</v>
      </c>
      <c r="G1262" s="20">
        <v>1264.69</v>
      </c>
      <c r="H1262" s="15"/>
    </row>
    <row r="1263" spans="1:8" ht="12.2" customHeight="1" x14ac:dyDescent="0.25">
      <c r="A1263" s="12">
        <v>8903</v>
      </c>
      <c r="B1263" s="13" t="s">
        <v>2455</v>
      </c>
      <c r="C1263" s="13"/>
      <c r="D1263" s="13"/>
      <c r="E1263" s="13"/>
      <c r="F1263" s="14"/>
      <c r="G1263" s="13"/>
      <c r="H1263" s="13"/>
    </row>
    <row r="1264" spans="1:8" ht="12.2" customHeight="1" x14ac:dyDescent="0.25">
      <c r="A1264" s="15" t="s">
        <v>2456</v>
      </c>
      <c r="B1264" s="15" t="s">
        <v>2457</v>
      </c>
      <c r="C1264" s="15"/>
      <c r="D1264" s="15"/>
      <c r="E1264" s="15"/>
      <c r="F1264" s="16" t="s">
        <v>213</v>
      </c>
      <c r="G1264" s="19">
        <v>223.55</v>
      </c>
      <c r="H1264" s="15"/>
    </row>
    <row r="1265" spans="1:8" ht="24.4" customHeight="1" x14ac:dyDescent="0.25">
      <c r="A1265" s="15" t="s">
        <v>2458</v>
      </c>
      <c r="B1265" s="15" t="s">
        <v>2459</v>
      </c>
      <c r="C1265" s="15"/>
      <c r="D1265" s="15"/>
      <c r="E1265" s="15"/>
      <c r="F1265" s="16" t="s">
        <v>213</v>
      </c>
      <c r="G1265" s="19">
        <v>248.71</v>
      </c>
      <c r="H1265" s="15"/>
    </row>
    <row r="1266" spans="1:8" ht="12.2" customHeight="1" x14ac:dyDescent="0.25">
      <c r="A1266" s="12">
        <v>8904</v>
      </c>
      <c r="B1266" s="13" t="s">
        <v>2460</v>
      </c>
      <c r="C1266" s="13"/>
      <c r="D1266" s="13"/>
      <c r="E1266" s="13"/>
      <c r="F1266" s="14"/>
      <c r="G1266" s="13"/>
      <c r="H1266" s="13"/>
    </row>
    <row r="1267" spans="1:8" ht="24.4" customHeight="1" x14ac:dyDescent="0.25">
      <c r="A1267" s="15" t="s">
        <v>2461</v>
      </c>
      <c r="B1267" s="15" t="s">
        <v>2462</v>
      </c>
      <c r="C1267" s="15"/>
      <c r="D1267" s="15"/>
      <c r="E1267" s="15"/>
      <c r="F1267" s="16" t="s">
        <v>213</v>
      </c>
      <c r="G1267" s="19">
        <v>332</v>
      </c>
      <c r="H1267" s="15"/>
    </row>
    <row r="1268" spans="1:8" ht="24.4" customHeight="1" x14ac:dyDescent="0.25">
      <c r="A1268" s="15" t="s">
        <v>2463</v>
      </c>
      <c r="B1268" s="15" t="s">
        <v>150</v>
      </c>
      <c r="C1268" s="15"/>
      <c r="D1268" s="15"/>
      <c r="E1268" s="15"/>
      <c r="F1268" s="16" t="s">
        <v>213</v>
      </c>
      <c r="G1268" s="19">
        <v>354.66</v>
      </c>
      <c r="H1268" s="15"/>
    </row>
    <row r="1269" spans="1:8" ht="60.95" customHeight="1" x14ac:dyDescent="0.25">
      <c r="A1269" s="15" t="s">
        <v>2464</v>
      </c>
      <c r="B1269" s="15" t="s">
        <v>2465</v>
      </c>
      <c r="C1269" s="15"/>
      <c r="D1269" s="15"/>
      <c r="E1269" s="15"/>
      <c r="F1269" s="16" t="s">
        <v>213</v>
      </c>
      <c r="G1269" s="19">
        <v>332.71</v>
      </c>
      <c r="H1269" s="15"/>
    </row>
    <row r="1270" spans="1:8" ht="60.95" customHeight="1" x14ac:dyDescent="0.25">
      <c r="A1270" s="15" t="s">
        <v>2466</v>
      </c>
      <c r="B1270" s="15" t="s">
        <v>2467</v>
      </c>
      <c r="C1270" s="15"/>
      <c r="D1270" s="15"/>
      <c r="E1270" s="15"/>
      <c r="F1270" s="16" t="s">
        <v>213</v>
      </c>
      <c r="G1270" s="19">
        <v>358.04</v>
      </c>
      <c r="H1270" s="15"/>
    </row>
    <row r="1271" spans="1:8" ht="12.2" customHeight="1" x14ac:dyDescent="0.25">
      <c r="A1271" s="12">
        <v>8905</v>
      </c>
      <c r="B1271" s="13" t="s">
        <v>2468</v>
      </c>
      <c r="C1271" s="13"/>
      <c r="D1271" s="13"/>
      <c r="E1271" s="13"/>
      <c r="F1271" s="14"/>
      <c r="G1271" s="13"/>
      <c r="H1271" s="13"/>
    </row>
    <row r="1272" spans="1:8" ht="24.4" customHeight="1" x14ac:dyDescent="0.25">
      <c r="A1272" s="15" t="s">
        <v>2469</v>
      </c>
      <c r="B1272" s="15" t="s">
        <v>2470</v>
      </c>
      <c r="C1272" s="15"/>
      <c r="D1272" s="15"/>
      <c r="E1272" s="15"/>
      <c r="F1272" s="16" t="s">
        <v>213</v>
      </c>
      <c r="G1272" s="19">
        <v>452.72</v>
      </c>
      <c r="H1272" s="15"/>
    </row>
    <row r="1273" spans="1:8" ht="24.4" customHeight="1" x14ac:dyDescent="0.25">
      <c r="A1273" s="15" t="s">
        <v>2471</v>
      </c>
      <c r="B1273" s="15" t="s">
        <v>2472</v>
      </c>
      <c r="C1273" s="15"/>
      <c r="D1273" s="15"/>
      <c r="E1273" s="15"/>
      <c r="F1273" s="16" t="s">
        <v>213</v>
      </c>
      <c r="G1273" s="19">
        <v>464.4</v>
      </c>
      <c r="H1273" s="15"/>
    </row>
    <row r="1274" spans="1:8" ht="12.2" customHeight="1" x14ac:dyDescent="0.25">
      <c r="A1274" s="12">
        <v>8906</v>
      </c>
      <c r="B1274" s="13" t="s">
        <v>2473</v>
      </c>
      <c r="C1274" s="13"/>
      <c r="D1274" s="13"/>
      <c r="E1274" s="13"/>
      <c r="F1274" s="14"/>
      <c r="G1274" s="13"/>
      <c r="H1274" s="13"/>
    </row>
    <row r="1275" spans="1:8" ht="24.4" customHeight="1" x14ac:dyDescent="0.25">
      <c r="A1275" s="15" t="s">
        <v>2474</v>
      </c>
      <c r="B1275" s="15" t="s">
        <v>2475</v>
      </c>
      <c r="C1275" s="15"/>
      <c r="D1275" s="15"/>
      <c r="E1275" s="15"/>
      <c r="F1275" s="16" t="s">
        <v>227</v>
      </c>
      <c r="G1275" s="19">
        <v>106.54</v>
      </c>
      <c r="H1275" s="15"/>
    </row>
    <row r="1276" spans="1:8" ht="12.2" customHeight="1" x14ac:dyDescent="0.25">
      <c r="A1276" s="12">
        <v>8907</v>
      </c>
      <c r="B1276" s="13" t="s">
        <v>2476</v>
      </c>
      <c r="C1276" s="13"/>
      <c r="D1276" s="13"/>
      <c r="E1276" s="13"/>
      <c r="F1276" s="14"/>
      <c r="G1276" s="13"/>
      <c r="H1276" s="13"/>
    </row>
    <row r="1277" spans="1:8" ht="36.6" customHeight="1" x14ac:dyDescent="0.25">
      <c r="A1277" s="15" t="s">
        <v>2477</v>
      </c>
      <c r="B1277" s="15" t="s">
        <v>2478</v>
      </c>
      <c r="C1277" s="15"/>
      <c r="D1277" s="15"/>
      <c r="E1277" s="15"/>
      <c r="F1277" s="16" t="s">
        <v>244</v>
      </c>
      <c r="G1277" s="18">
        <v>47.79</v>
      </c>
      <c r="H1277" s="15"/>
    </row>
    <row r="1278" spans="1:8" ht="36.6" customHeight="1" x14ac:dyDescent="0.25">
      <c r="A1278" s="15" t="s">
        <v>2479</v>
      </c>
      <c r="B1278" s="15" t="s">
        <v>2480</v>
      </c>
      <c r="C1278" s="15"/>
      <c r="D1278" s="15"/>
      <c r="E1278" s="15"/>
      <c r="F1278" s="16" t="s">
        <v>244</v>
      </c>
      <c r="G1278" s="18">
        <v>40.299999999999997</v>
      </c>
      <c r="H1278" s="15"/>
    </row>
    <row r="1279" spans="1:8" ht="12.2" customHeight="1" x14ac:dyDescent="0.25">
      <c r="A1279" s="15" t="s">
        <v>2481</v>
      </c>
      <c r="B1279" s="15" t="s">
        <v>2482</v>
      </c>
      <c r="C1279" s="15"/>
      <c r="D1279" s="15"/>
      <c r="E1279" s="15"/>
      <c r="F1279" s="16" t="s">
        <v>244</v>
      </c>
      <c r="G1279" s="18">
        <v>13.01</v>
      </c>
      <c r="H1279" s="15"/>
    </row>
    <row r="1280" spans="1:8" ht="48.75" customHeight="1" x14ac:dyDescent="0.25">
      <c r="A1280" s="15" t="s">
        <v>2483</v>
      </c>
      <c r="B1280" s="15" t="s">
        <v>2484</v>
      </c>
      <c r="C1280" s="15"/>
      <c r="D1280" s="15"/>
      <c r="E1280" s="15"/>
      <c r="F1280" s="16" t="s">
        <v>244</v>
      </c>
      <c r="G1280" s="19">
        <v>184.11</v>
      </c>
      <c r="H1280" s="15"/>
    </row>
    <row r="1281" spans="1:8" ht="48.75" customHeight="1" x14ac:dyDescent="0.25">
      <c r="A1281" s="15" t="s">
        <v>2485</v>
      </c>
      <c r="B1281" s="15" t="s">
        <v>2486</v>
      </c>
      <c r="C1281" s="15"/>
      <c r="D1281" s="15"/>
      <c r="E1281" s="15"/>
      <c r="F1281" s="16" t="s">
        <v>244</v>
      </c>
      <c r="G1281" s="19">
        <v>167.21</v>
      </c>
      <c r="H1281" s="15"/>
    </row>
    <row r="1282" spans="1:8" ht="48.75" customHeight="1" x14ac:dyDescent="0.25">
      <c r="A1282" s="15" t="s">
        <v>2487</v>
      </c>
      <c r="B1282" s="15" t="s">
        <v>2488</v>
      </c>
      <c r="C1282" s="15"/>
      <c r="D1282" s="15"/>
      <c r="E1282" s="15"/>
      <c r="F1282" s="16" t="s">
        <v>244</v>
      </c>
      <c r="G1282" s="19">
        <v>172.04</v>
      </c>
      <c r="H1282" s="15"/>
    </row>
    <row r="1283" spans="1:8" ht="12.2" customHeight="1" x14ac:dyDescent="0.25">
      <c r="A1283" s="12">
        <v>8908</v>
      </c>
      <c r="B1283" s="13" t="s">
        <v>2489</v>
      </c>
      <c r="C1283" s="13"/>
      <c r="D1283" s="13"/>
      <c r="E1283" s="13"/>
      <c r="F1283" s="14"/>
      <c r="G1283" s="13"/>
      <c r="H1283" s="13"/>
    </row>
    <row r="1284" spans="1:8" ht="12.2" customHeight="1" x14ac:dyDescent="0.25">
      <c r="A1284" s="15" t="s">
        <v>2490</v>
      </c>
      <c r="B1284" s="15" t="s">
        <v>2491</v>
      </c>
      <c r="C1284" s="15"/>
      <c r="D1284" s="15"/>
      <c r="E1284" s="15"/>
      <c r="F1284" s="16" t="s">
        <v>244</v>
      </c>
      <c r="G1284" s="18">
        <v>36.19</v>
      </c>
      <c r="H1284" s="15"/>
    </row>
    <row r="1285" spans="1:8" ht="12.2" customHeight="1" x14ac:dyDescent="0.25">
      <c r="A1285" s="15" t="s">
        <v>2492</v>
      </c>
      <c r="B1285" s="15" t="s">
        <v>2493</v>
      </c>
      <c r="C1285" s="15"/>
      <c r="D1285" s="15"/>
      <c r="E1285" s="15"/>
      <c r="F1285" s="16" t="s">
        <v>244</v>
      </c>
      <c r="G1285" s="18">
        <v>28.18</v>
      </c>
      <c r="H1285" s="15"/>
    </row>
    <row r="1286" spans="1:8" ht="12.2" customHeight="1" x14ac:dyDescent="0.25">
      <c r="A1286" s="15" t="s">
        <v>2494</v>
      </c>
      <c r="B1286" s="15" t="s">
        <v>2495</v>
      </c>
      <c r="C1286" s="15"/>
      <c r="D1286" s="15"/>
      <c r="E1286" s="15"/>
      <c r="F1286" s="16" t="s">
        <v>244</v>
      </c>
      <c r="G1286" s="18">
        <v>13.11</v>
      </c>
      <c r="H1286" s="15"/>
    </row>
    <row r="1287" spans="1:8" ht="12.2" customHeight="1" x14ac:dyDescent="0.25">
      <c r="A1287" s="12">
        <v>8909</v>
      </c>
      <c r="B1287" s="13" t="s">
        <v>2496</v>
      </c>
      <c r="C1287" s="13"/>
      <c r="D1287" s="13"/>
      <c r="E1287" s="13"/>
      <c r="F1287" s="14"/>
      <c r="G1287" s="13"/>
      <c r="H1287" s="13"/>
    </row>
    <row r="1288" spans="1:8" ht="24.4" customHeight="1" x14ac:dyDescent="0.25">
      <c r="A1288" s="15" t="s">
        <v>2497</v>
      </c>
      <c r="B1288" s="15" t="s">
        <v>2498</v>
      </c>
      <c r="C1288" s="15"/>
      <c r="D1288" s="15"/>
      <c r="E1288" s="15"/>
      <c r="F1288" s="16" t="s">
        <v>213</v>
      </c>
      <c r="G1288" s="19">
        <v>297</v>
      </c>
      <c r="H1288" s="15"/>
    </row>
    <row r="1289" spans="1:8" ht="12.2" customHeight="1" x14ac:dyDescent="0.25">
      <c r="A1289" s="15" t="s">
        <v>2499</v>
      </c>
      <c r="B1289" s="15" t="s">
        <v>2500</v>
      </c>
      <c r="C1289" s="15"/>
      <c r="D1289" s="15"/>
      <c r="E1289" s="15"/>
      <c r="F1289" s="16" t="s">
        <v>213</v>
      </c>
      <c r="G1289" s="19">
        <v>282.41000000000003</v>
      </c>
      <c r="H1289" s="15"/>
    </row>
    <row r="1290" spans="1:8" ht="12.2" customHeight="1" x14ac:dyDescent="0.25">
      <c r="A1290" s="12">
        <v>8910</v>
      </c>
      <c r="B1290" s="13" t="s">
        <v>2501</v>
      </c>
      <c r="C1290" s="13"/>
      <c r="D1290" s="13"/>
      <c r="E1290" s="13"/>
      <c r="F1290" s="14"/>
      <c r="G1290" s="13"/>
      <c r="H1290" s="13"/>
    </row>
    <row r="1291" spans="1:8" ht="24.4" customHeight="1" x14ac:dyDescent="0.25">
      <c r="A1291" s="15" t="s">
        <v>2502</v>
      </c>
      <c r="B1291" s="15" t="s">
        <v>2503</v>
      </c>
      <c r="C1291" s="15"/>
      <c r="D1291" s="15"/>
      <c r="E1291" s="15"/>
      <c r="F1291" s="16" t="s">
        <v>213</v>
      </c>
      <c r="G1291" s="19">
        <v>207.6</v>
      </c>
      <c r="H1291" s="15"/>
    </row>
    <row r="1292" spans="1:8" ht="12.2" customHeight="1" x14ac:dyDescent="0.25">
      <c r="A1292" s="15" t="s">
        <v>2504</v>
      </c>
      <c r="B1292" s="15" t="s">
        <v>2505</v>
      </c>
      <c r="C1292" s="15"/>
      <c r="D1292" s="15"/>
      <c r="E1292" s="15"/>
      <c r="F1292" s="16" t="s">
        <v>213</v>
      </c>
      <c r="G1292" s="19">
        <v>200.15</v>
      </c>
      <c r="H1292" s="15"/>
    </row>
    <row r="1293" spans="1:8" ht="12.2" customHeight="1" x14ac:dyDescent="0.25">
      <c r="A1293" s="12">
        <v>8911</v>
      </c>
      <c r="B1293" s="13" t="s">
        <v>2506</v>
      </c>
      <c r="C1293" s="13"/>
      <c r="D1293" s="13"/>
      <c r="E1293" s="13"/>
      <c r="F1293" s="14"/>
      <c r="G1293" s="13"/>
      <c r="H1293" s="13"/>
    </row>
    <row r="1294" spans="1:8" ht="24.4" customHeight="1" x14ac:dyDescent="0.25">
      <c r="A1294" s="15" t="s">
        <v>2507</v>
      </c>
      <c r="B1294" s="15" t="s">
        <v>2508</v>
      </c>
      <c r="C1294" s="15"/>
      <c r="D1294" s="15"/>
      <c r="E1294" s="15"/>
      <c r="F1294" s="16" t="s">
        <v>213</v>
      </c>
      <c r="G1294" s="19">
        <v>243.78</v>
      </c>
      <c r="H1294" s="15"/>
    </row>
    <row r="1295" spans="1:8" ht="24.4" customHeight="1" x14ac:dyDescent="0.25">
      <c r="A1295" s="15" t="s">
        <v>2509</v>
      </c>
      <c r="B1295" s="15" t="s">
        <v>2510</v>
      </c>
      <c r="C1295" s="15"/>
      <c r="D1295" s="15"/>
      <c r="E1295" s="15"/>
      <c r="F1295" s="16" t="s">
        <v>213</v>
      </c>
      <c r="G1295" s="19">
        <v>238.81</v>
      </c>
      <c r="H1295" s="15"/>
    </row>
    <row r="1296" spans="1:8" ht="12.2" customHeight="1" x14ac:dyDescent="0.25">
      <c r="A1296" s="12">
        <v>8912</v>
      </c>
      <c r="B1296" s="13" t="s">
        <v>2511</v>
      </c>
      <c r="C1296" s="13"/>
      <c r="D1296" s="13"/>
      <c r="E1296" s="13"/>
      <c r="F1296" s="14"/>
      <c r="G1296" s="13"/>
      <c r="H1296" s="13"/>
    </row>
    <row r="1297" spans="1:8" ht="24.4" customHeight="1" x14ac:dyDescent="0.25">
      <c r="A1297" s="15" t="s">
        <v>2512</v>
      </c>
      <c r="B1297" s="15" t="s">
        <v>2513</v>
      </c>
      <c r="C1297" s="15"/>
      <c r="D1297" s="15"/>
      <c r="E1297" s="15"/>
      <c r="F1297" s="16" t="s">
        <v>213</v>
      </c>
      <c r="G1297" s="19">
        <v>295.5</v>
      </c>
      <c r="H1297" s="15"/>
    </row>
    <row r="1298" spans="1:8" ht="24.4" customHeight="1" x14ac:dyDescent="0.25">
      <c r="A1298" s="15" t="s">
        <v>2514</v>
      </c>
      <c r="B1298" s="15" t="s">
        <v>2515</v>
      </c>
      <c r="C1298" s="15"/>
      <c r="D1298" s="15"/>
      <c r="E1298" s="15"/>
      <c r="F1298" s="16" t="s">
        <v>213</v>
      </c>
      <c r="G1298" s="19">
        <v>290.52999999999997</v>
      </c>
      <c r="H1298" s="15"/>
    </row>
    <row r="1299" spans="1:8" ht="12.2" customHeight="1" x14ac:dyDescent="0.25">
      <c r="A1299" s="12">
        <v>8913</v>
      </c>
      <c r="B1299" s="13" t="s">
        <v>2516</v>
      </c>
      <c r="C1299" s="13"/>
      <c r="D1299" s="13"/>
      <c r="E1299" s="13"/>
      <c r="F1299" s="14"/>
      <c r="G1299" s="13"/>
      <c r="H1299" s="13"/>
    </row>
    <row r="1300" spans="1:8" ht="24.4" customHeight="1" x14ac:dyDescent="0.25">
      <c r="A1300" s="15" t="s">
        <v>2517</v>
      </c>
      <c r="B1300" s="15" t="s">
        <v>2518</v>
      </c>
      <c r="C1300" s="15"/>
      <c r="D1300" s="15"/>
      <c r="E1300" s="15"/>
      <c r="F1300" s="16" t="s">
        <v>213</v>
      </c>
      <c r="G1300" s="19">
        <v>178.67</v>
      </c>
      <c r="H1300" s="15"/>
    </row>
    <row r="1301" spans="1:8" ht="24.4" customHeight="1" x14ac:dyDescent="0.25">
      <c r="A1301" s="15" t="s">
        <v>2519</v>
      </c>
      <c r="B1301" s="15" t="s">
        <v>2520</v>
      </c>
      <c r="C1301" s="15"/>
      <c r="D1301" s="15"/>
      <c r="E1301" s="15"/>
      <c r="F1301" s="16" t="s">
        <v>213</v>
      </c>
      <c r="G1301" s="19">
        <v>184.23</v>
      </c>
      <c r="H1301" s="15"/>
    </row>
    <row r="1302" spans="1:8" ht="12.2" customHeight="1" x14ac:dyDescent="0.25">
      <c r="A1302" s="12">
        <v>8914</v>
      </c>
      <c r="B1302" s="13" t="s">
        <v>2521</v>
      </c>
      <c r="C1302" s="13"/>
      <c r="D1302" s="13"/>
      <c r="E1302" s="13"/>
      <c r="F1302" s="14"/>
      <c r="G1302" s="13"/>
      <c r="H1302" s="13"/>
    </row>
    <row r="1303" spans="1:8" ht="24.4" customHeight="1" x14ac:dyDescent="0.25">
      <c r="A1303" s="15" t="s">
        <v>2522</v>
      </c>
      <c r="B1303" s="15" t="s">
        <v>2523</v>
      </c>
      <c r="C1303" s="15"/>
      <c r="D1303" s="15"/>
      <c r="E1303" s="15"/>
      <c r="F1303" s="16" t="s">
        <v>213</v>
      </c>
      <c r="G1303" s="19">
        <v>257.95</v>
      </c>
      <c r="H1303" s="15"/>
    </row>
    <row r="1304" spans="1:8" ht="24.4" customHeight="1" x14ac:dyDescent="0.25">
      <c r="A1304" s="15" t="s">
        <v>2524</v>
      </c>
      <c r="B1304" s="15" t="s">
        <v>2525</v>
      </c>
      <c r="C1304" s="15"/>
      <c r="D1304" s="15"/>
      <c r="E1304" s="15"/>
      <c r="F1304" s="16" t="s">
        <v>213</v>
      </c>
      <c r="G1304" s="19">
        <v>248.87</v>
      </c>
      <c r="H1304" s="15"/>
    </row>
    <row r="1305" spans="1:8" ht="12.2" customHeight="1" x14ac:dyDescent="0.25">
      <c r="A1305" s="12">
        <v>8681</v>
      </c>
      <c r="B1305" s="13" t="s">
        <v>83</v>
      </c>
      <c r="C1305" s="13"/>
      <c r="D1305" s="13"/>
      <c r="E1305" s="13"/>
      <c r="F1305" s="14"/>
      <c r="G1305" s="13"/>
      <c r="H1305" s="13"/>
    </row>
    <row r="1306" spans="1:8" ht="12.2" customHeight="1" x14ac:dyDescent="0.25">
      <c r="A1306" s="12">
        <v>8915</v>
      </c>
      <c r="B1306" s="13" t="s">
        <v>2526</v>
      </c>
      <c r="C1306" s="13"/>
      <c r="D1306" s="13"/>
      <c r="E1306" s="13"/>
      <c r="F1306" s="14"/>
      <c r="G1306" s="13"/>
      <c r="H1306" s="13"/>
    </row>
    <row r="1307" spans="1:8" ht="36.6" customHeight="1" x14ac:dyDescent="0.25">
      <c r="A1307" s="15" t="s">
        <v>2527</v>
      </c>
      <c r="B1307" s="15" t="s">
        <v>2528</v>
      </c>
      <c r="C1307" s="15"/>
      <c r="D1307" s="15"/>
      <c r="E1307" s="15"/>
      <c r="F1307" s="16" t="s">
        <v>244</v>
      </c>
      <c r="G1307" s="18">
        <v>14.3</v>
      </c>
      <c r="H1307" s="15"/>
    </row>
    <row r="1308" spans="1:8" ht="36.6" customHeight="1" x14ac:dyDescent="0.25">
      <c r="A1308" s="15" t="s">
        <v>2529</v>
      </c>
      <c r="B1308" s="15" t="s">
        <v>2530</v>
      </c>
      <c r="C1308" s="15"/>
      <c r="D1308" s="15"/>
      <c r="E1308" s="15"/>
      <c r="F1308" s="16" t="s">
        <v>244</v>
      </c>
      <c r="G1308" s="17">
        <v>2.91</v>
      </c>
      <c r="H1308" s="15"/>
    </row>
    <row r="1309" spans="1:8" ht="36.6" customHeight="1" x14ac:dyDescent="0.25">
      <c r="A1309" s="15" t="s">
        <v>2531</v>
      </c>
      <c r="B1309" s="15" t="s">
        <v>2532</v>
      </c>
      <c r="C1309" s="15"/>
      <c r="D1309" s="15"/>
      <c r="E1309" s="15"/>
      <c r="F1309" s="16" t="s">
        <v>244</v>
      </c>
      <c r="G1309" s="18">
        <v>20.32</v>
      </c>
      <c r="H1309" s="15"/>
    </row>
    <row r="1310" spans="1:8" ht="36.6" customHeight="1" x14ac:dyDescent="0.25">
      <c r="A1310" s="15" t="s">
        <v>2533</v>
      </c>
      <c r="B1310" s="15" t="s">
        <v>96</v>
      </c>
      <c r="C1310" s="15"/>
      <c r="D1310" s="15"/>
      <c r="E1310" s="15"/>
      <c r="F1310" s="16" t="s">
        <v>244</v>
      </c>
      <c r="G1310" s="17">
        <v>4.68</v>
      </c>
      <c r="H1310" s="15"/>
    </row>
    <row r="1311" spans="1:8" ht="36.6" customHeight="1" x14ac:dyDescent="0.25">
      <c r="A1311" s="15" t="s">
        <v>2534</v>
      </c>
      <c r="B1311" s="15" t="s">
        <v>2535</v>
      </c>
      <c r="C1311" s="15"/>
      <c r="D1311" s="15"/>
      <c r="E1311" s="15"/>
      <c r="F1311" s="16" t="s">
        <v>244</v>
      </c>
      <c r="G1311" s="18">
        <v>29.43</v>
      </c>
      <c r="H1311" s="15"/>
    </row>
    <row r="1312" spans="1:8" ht="36.6" customHeight="1" x14ac:dyDescent="0.25">
      <c r="A1312" s="15" t="s">
        <v>2536</v>
      </c>
      <c r="B1312" s="15" t="s">
        <v>99</v>
      </c>
      <c r="C1312" s="15"/>
      <c r="D1312" s="15"/>
      <c r="E1312" s="15"/>
      <c r="F1312" s="16" t="s">
        <v>244</v>
      </c>
      <c r="G1312" s="18">
        <v>41.92</v>
      </c>
      <c r="H1312" s="15"/>
    </row>
    <row r="1313" spans="1:8" ht="36.6" customHeight="1" x14ac:dyDescent="0.25">
      <c r="A1313" s="15" t="s">
        <v>2537</v>
      </c>
      <c r="B1313" s="15" t="s">
        <v>97</v>
      </c>
      <c r="C1313" s="15"/>
      <c r="D1313" s="15"/>
      <c r="E1313" s="15"/>
      <c r="F1313" s="16" t="s">
        <v>244</v>
      </c>
      <c r="G1313" s="17">
        <v>6.54</v>
      </c>
      <c r="H1313" s="15"/>
    </row>
    <row r="1314" spans="1:8" ht="36.6" customHeight="1" x14ac:dyDescent="0.25">
      <c r="A1314" s="15" t="s">
        <v>2538</v>
      </c>
      <c r="B1314" s="15" t="s">
        <v>98</v>
      </c>
      <c r="C1314" s="15"/>
      <c r="D1314" s="15"/>
      <c r="E1314" s="15"/>
      <c r="F1314" s="16" t="s">
        <v>244</v>
      </c>
      <c r="G1314" s="17">
        <v>9.25</v>
      </c>
      <c r="H1314" s="15"/>
    </row>
    <row r="1315" spans="1:8" ht="12.2" customHeight="1" x14ac:dyDescent="0.25">
      <c r="A1315" s="15" t="s">
        <v>2539</v>
      </c>
      <c r="B1315" s="15" t="s">
        <v>2540</v>
      </c>
      <c r="C1315" s="15"/>
      <c r="D1315" s="15"/>
      <c r="E1315" s="15"/>
      <c r="F1315" s="16" t="s">
        <v>244</v>
      </c>
      <c r="G1315" s="18">
        <v>10.58</v>
      </c>
      <c r="H1315" s="15"/>
    </row>
    <row r="1316" spans="1:8" ht="12.2" customHeight="1" x14ac:dyDescent="0.25">
      <c r="A1316" s="15" t="s">
        <v>2541</v>
      </c>
      <c r="B1316" s="15" t="s">
        <v>2542</v>
      </c>
      <c r="C1316" s="15"/>
      <c r="D1316" s="15"/>
      <c r="E1316" s="15"/>
      <c r="F1316" s="16" t="s">
        <v>244</v>
      </c>
      <c r="G1316" s="17">
        <v>5.17</v>
      </c>
      <c r="H1316" s="15"/>
    </row>
    <row r="1317" spans="1:8" ht="12.2" customHeight="1" x14ac:dyDescent="0.25">
      <c r="A1317" s="15" t="s">
        <v>2543</v>
      </c>
      <c r="B1317" s="15" t="s">
        <v>2544</v>
      </c>
      <c r="C1317" s="15"/>
      <c r="D1317" s="15"/>
      <c r="E1317" s="15"/>
      <c r="F1317" s="16" t="s">
        <v>244</v>
      </c>
      <c r="G1317" s="17">
        <v>5.99</v>
      </c>
      <c r="H1317" s="15"/>
    </row>
    <row r="1318" spans="1:8" ht="12.2" customHeight="1" x14ac:dyDescent="0.25">
      <c r="A1318" s="15" t="s">
        <v>2545</v>
      </c>
      <c r="B1318" s="15" t="s">
        <v>2546</v>
      </c>
      <c r="C1318" s="15"/>
      <c r="D1318" s="15"/>
      <c r="E1318" s="15"/>
      <c r="F1318" s="16" t="s">
        <v>244</v>
      </c>
      <c r="G1318" s="17">
        <v>7.1</v>
      </c>
      <c r="H1318" s="15"/>
    </row>
    <row r="1319" spans="1:8" ht="12.2" customHeight="1" x14ac:dyDescent="0.25">
      <c r="A1319" s="15" t="s">
        <v>2547</v>
      </c>
      <c r="B1319" s="15" t="s">
        <v>2548</v>
      </c>
      <c r="C1319" s="15"/>
      <c r="D1319" s="15"/>
      <c r="E1319" s="15"/>
      <c r="F1319" s="16" t="s">
        <v>244</v>
      </c>
      <c r="G1319" s="17">
        <v>8.33</v>
      </c>
      <c r="H1319" s="15"/>
    </row>
    <row r="1320" spans="1:8" ht="12.2" customHeight="1" x14ac:dyDescent="0.25">
      <c r="A1320" s="12">
        <v>8916</v>
      </c>
      <c r="B1320" s="13" t="s">
        <v>2549</v>
      </c>
      <c r="C1320" s="13"/>
      <c r="D1320" s="13"/>
      <c r="E1320" s="13"/>
      <c r="F1320" s="14"/>
      <c r="G1320" s="13"/>
      <c r="H1320" s="13"/>
    </row>
    <row r="1321" spans="1:8" ht="36.6" customHeight="1" x14ac:dyDescent="0.25">
      <c r="A1321" s="15" t="s">
        <v>2550</v>
      </c>
      <c r="B1321" s="15" t="s">
        <v>2551</v>
      </c>
      <c r="C1321" s="15"/>
      <c r="D1321" s="15"/>
      <c r="E1321" s="15"/>
      <c r="F1321" s="16" t="s">
        <v>244</v>
      </c>
      <c r="G1321" s="18">
        <v>14.8</v>
      </c>
      <c r="H1321" s="15"/>
    </row>
    <row r="1322" spans="1:8" ht="36.6" customHeight="1" x14ac:dyDescent="0.25">
      <c r="A1322" s="15" t="s">
        <v>2552</v>
      </c>
      <c r="B1322" s="15" t="s">
        <v>2553</v>
      </c>
      <c r="C1322" s="15"/>
      <c r="D1322" s="15"/>
      <c r="E1322" s="15"/>
      <c r="F1322" s="16" t="s">
        <v>244</v>
      </c>
      <c r="G1322" s="19">
        <v>124.77</v>
      </c>
      <c r="H1322" s="15"/>
    </row>
    <row r="1323" spans="1:8" ht="36.6" customHeight="1" x14ac:dyDescent="0.25">
      <c r="A1323" s="15" t="s">
        <v>2554</v>
      </c>
      <c r="B1323" s="15" t="s">
        <v>2555</v>
      </c>
      <c r="C1323" s="15"/>
      <c r="D1323" s="15"/>
      <c r="E1323" s="15"/>
      <c r="F1323" s="16" t="s">
        <v>244</v>
      </c>
      <c r="G1323" s="17">
        <v>3.02</v>
      </c>
      <c r="H1323" s="15"/>
    </row>
    <row r="1324" spans="1:8" ht="36.6" customHeight="1" x14ac:dyDescent="0.25">
      <c r="A1324" s="15" t="s">
        <v>2556</v>
      </c>
      <c r="B1324" s="15" t="s">
        <v>2557</v>
      </c>
      <c r="C1324" s="15"/>
      <c r="D1324" s="15"/>
      <c r="E1324" s="15"/>
      <c r="F1324" s="16" t="s">
        <v>244</v>
      </c>
      <c r="G1324" s="19">
        <v>157.06</v>
      </c>
      <c r="H1324" s="15"/>
    </row>
    <row r="1325" spans="1:8" ht="36.6" customHeight="1" x14ac:dyDescent="0.25">
      <c r="A1325" s="15" t="s">
        <v>2558</v>
      </c>
      <c r="B1325" s="15" t="s">
        <v>2559</v>
      </c>
      <c r="C1325" s="15"/>
      <c r="D1325" s="15"/>
      <c r="E1325" s="15"/>
      <c r="F1325" s="16" t="s">
        <v>244</v>
      </c>
      <c r="G1325" s="18">
        <v>22.53</v>
      </c>
      <c r="H1325" s="15"/>
    </row>
    <row r="1326" spans="1:8" ht="36.6" customHeight="1" x14ac:dyDescent="0.25">
      <c r="A1326" s="15" t="s">
        <v>2560</v>
      </c>
      <c r="B1326" s="15" t="s">
        <v>2561</v>
      </c>
      <c r="C1326" s="15"/>
      <c r="D1326" s="15"/>
      <c r="E1326" s="15"/>
      <c r="F1326" s="16" t="s">
        <v>244</v>
      </c>
      <c r="G1326" s="19">
        <v>191.91</v>
      </c>
      <c r="H1326" s="15"/>
    </row>
    <row r="1327" spans="1:8" ht="36.6" customHeight="1" x14ac:dyDescent="0.25">
      <c r="A1327" s="15" t="s">
        <v>2562</v>
      </c>
      <c r="B1327" s="15" t="s">
        <v>2563</v>
      </c>
      <c r="C1327" s="15"/>
      <c r="D1327" s="15"/>
      <c r="E1327" s="15"/>
      <c r="F1327" s="16" t="s">
        <v>244</v>
      </c>
      <c r="G1327" s="19">
        <v>251.18</v>
      </c>
      <c r="H1327" s="15"/>
    </row>
    <row r="1328" spans="1:8" ht="36.6" customHeight="1" x14ac:dyDescent="0.25">
      <c r="A1328" s="15" t="s">
        <v>2564</v>
      </c>
      <c r="B1328" s="15" t="s">
        <v>2565</v>
      </c>
      <c r="C1328" s="15"/>
      <c r="D1328" s="15"/>
      <c r="E1328" s="15"/>
      <c r="F1328" s="16" t="s">
        <v>244</v>
      </c>
      <c r="G1328" s="17">
        <v>4.82</v>
      </c>
      <c r="H1328" s="15"/>
    </row>
    <row r="1329" spans="1:8" ht="36.6" customHeight="1" x14ac:dyDescent="0.25">
      <c r="A1329" s="15" t="s">
        <v>2566</v>
      </c>
      <c r="B1329" s="15" t="s">
        <v>2567</v>
      </c>
      <c r="C1329" s="15"/>
      <c r="D1329" s="15"/>
      <c r="E1329" s="15"/>
      <c r="F1329" s="16" t="s">
        <v>244</v>
      </c>
      <c r="G1329" s="18">
        <v>32.43</v>
      </c>
      <c r="H1329" s="15"/>
    </row>
    <row r="1330" spans="1:8" ht="36.6" customHeight="1" x14ac:dyDescent="0.25">
      <c r="A1330" s="15" t="s">
        <v>2568</v>
      </c>
      <c r="B1330" s="15" t="s">
        <v>2569</v>
      </c>
      <c r="C1330" s="15"/>
      <c r="D1330" s="15"/>
      <c r="E1330" s="15"/>
      <c r="F1330" s="16" t="s">
        <v>244</v>
      </c>
      <c r="G1330" s="19">
        <v>309.10000000000002</v>
      </c>
      <c r="H1330" s="15"/>
    </row>
    <row r="1331" spans="1:8" ht="36.6" customHeight="1" x14ac:dyDescent="0.25">
      <c r="A1331" s="15" t="s">
        <v>2570</v>
      </c>
      <c r="B1331" s="15" t="s">
        <v>2571</v>
      </c>
      <c r="C1331" s="15"/>
      <c r="D1331" s="15"/>
      <c r="E1331" s="15"/>
      <c r="F1331" s="16" t="s">
        <v>244</v>
      </c>
      <c r="G1331" s="18">
        <v>41.02</v>
      </c>
      <c r="H1331" s="15"/>
    </row>
    <row r="1332" spans="1:8" ht="36.6" customHeight="1" x14ac:dyDescent="0.25">
      <c r="A1332" s="15" t="s">
        <v>2572</v>
      </c>
      <c r="B1332" s="15" t="s">
        <v>2573</v>
      </c>
      <c r="C1332" s="15"/>
      <c r="D1332" s="15"/>
      <c r="E1332" s="15"/>
      <c r="F1332" s="16" t="s">
        <v>244</v>
      </c>
      <c r="G1332" s="17">
        <v>6.58</v>
      </c>
      <c r="H1332" s="15"/>
    </row>
    <row r="1333" spans="1:8" ht="36.6" customHeight="1" x14ac:dyDescent="0.25">
      <c r="A1333" s="15" t="s">
        <v>2574</v>
      </c>
      <c r="B1333" s="15" t="s">
        <v>2575</v>
      </c>
      <c r="C1333" s="15"/>
      <c r="D1333" s="15"/>
      <c r="E1333" s="15"/>
      <c r="F1333" s="16" t="s">
        <v>244</v>
      </c>
      <c r="G1333" s="18">
        <v>59.3</v>
      </c>
      <c r="H1333" s="15"/>
    </row>
    <row r="1334" spans="1:8" ht="36.6" customHeight="1" x14ac:dyDescent="0.25">
      <c r="A1334" s="15" t="s">
        <v>2576</v>
      </c>
      <c r="B1334" s="15" t="s">
        <v>2577</v>
      </c>
      <c r="C1334" s="15"/>
      <c r="D1334" s="15"/>
      <c r="E1334" s="15"/>
      <c r="F1334" s="16" t="s">
        <v>244</v>
      </c>
      <c r="G1334" s="17">
        <v>9.94</v>
      </c>
      <c r="H1334" s="15"/>
    </row>
    <row r="1335" spans="1:8" ht="36.6" customHeight="1" x14ac:dyDescent="0.25">
      <c r="A1335" s="15" t="s">
        <v>2578</v>
      </c>
      <c r="B1335" s="15" t="s">
        <v>100</v>
      </c>
      <c r="C1335" s="15"/>
      <c r="D1335" s="15"/>
      <c r="E1335" s="15"/>
      <c r="F1335" s="16" t="s">
        <v>244</v>
      </c>
      <c r="G1335" s="18">
        <v>84.24</v>
      </c>
      <c r="H1335" s="15"/>
    </row>
    <row r="1336" spans="1:8" ht="36.6" customHeight="1" x14ac:dyDescent="0.25">
      <c r="A1336" s="15" t="s">
        <v>2579</v>
      </c>
      <c r="B1336" s="15" t="s">
        <v>2580</v>
      </c>
      <c r="C1336" s="15"/>
      <c r="D1336" s="15"/>
      <c r="E1336" s="15"/>
      <c r="F1336" s="16" t="s">
        <v>244</v>
      </c>
      <c r="G1336" s="19">
        <v>110.43</v>
      </c>
      <c r="H1336" s="15"/>
    </row>
    <row r="1337" spans="1:8" ht="12.2" customHeight="1" x14ac:dyDescent="0.25">
      <c r="A1337" s="12">
        <v>8917</v>
      </c>
      <c r="B1337" s="13" t="s">
        <v>2581</v>
      </c>
      <c r="C1337" s="13"/>
      <c r="D1337" s="13"/>
      <c r="E1337" s="13"/>
      <c r="F1337" s="14"/>
      <c r="G1337" s="13"/>
      <c r="H1337" s="13"/>
    </row>
    <row r="1338" spans="1:8" ht="24.4" customHeight="1" x14ac:dyDescent="0.25">
      <c r="A1338" s="15" t="s">
        <v>2582</v>
      </c>
      <c r="B1338" s="15" t="s">
        <v>2583</v>
      </c>
      <c r="C1338" s="15"/>
      <c r="D1338" s="15"/>
      <c r="E1338" s="15"/>
      <c r="F1338" s="16" t="s">
        <v>244</v>
      </c>
      <c r="G1338" s="18">
        <v>12.87</v>
      </c>
      <c r="H1338" s="15"/>
    </row>
    <row r="1339" spans="1:8" ht="24.4" customHeight="1" x14ac:dyDescent="0.25">
      <c r="A1339" s="15" t="s">
        <v>2584</v>
      </c>
      <c r="B1339" s="15" t="s">
        <v>2585</v>
      </c>
      <c r="C1339" s="15"/>
      <c r="D1339" s="15"/>
      <c r="E1339" s="15"/>
      <c r="F1339" s="16" t="s">
        <v>244</v>
      </c>
      <c r="G1339" s="18">
        <v>18.989999999999998</v>
      </c>
      <c r="H1339" s="15"/>
    </row>
    <row r="1340" spans="1:8" ht="24.4" customHeight="1" x14ac:dyDescent="0.25">
      <c r="A1340" s="15" t="s">
        <v>2586</v>
      </c>
      <c r="B1340" s="15" t="s">
        <v>2587</v>
      </c>
      <c r="C1340" s="15"/>
      <c r="D1340" s="15"/>
      <c r="E1340" s="15"/>
      <c r="F1340" s="16" t="s">
        <v>244</v>
      </c>
      <c r="G1340" s="18">
        <v>27.46</v>
      </c>
      <c r="H1340" s="15"/>
    </row>
    <row r="1341" spans="1:8" ht="24.4" customHeight="1" x14ac:dyDescent="0.25">
      <c r="A1341" s="15" t="s">
        <v>2588</v>
      </c>
      <c r="B1341" s="15" t="s">
        <v>2589</v>
      </c>
      <c r="C1341" s="15"/>
      <c r="D1341" s="15"/>
      <c r="E1341" s="15"/>
      <c r="F1341" s="16" t="s">
        <v>244</v>
      </c>
      <c r="G1341" s="18">
        <v>38.130000000000003</v>
      </c>
      <c r="H1341" s="15"/>
    </row>
    <row r="1342" spans="1:8" ht="24.4" customHeight="1" x14ac:dyDescent="0.25">
      <c r="A1342" s="15" t="s">
        <v>2590</v>
      </c>
      <c r="B1342" s="15" t="s">
        <v>2591</v>
      </c>
      <c r="C1342" s="15"/>
      <c r="D1342" s="15"/>
      <c r="E1342" s="15"/>
      <c r="F1342" s="16" t="s">
        <v>244</v>
      </c>
      <c r="G1342" s="18">
        <v>51.67</v>
      </c>
      <c r="H1342" s="15"/>
    </row>
    <row r="1343" spans="1:8" ht="24.4" customHeight="1" x14ac:dyDescent="0.25">
      <c r="A1343" s="15" t="s">
        <v>2592</v>
      </c>
      <c r="B1343" s="15" t="s">
        <v>2593</v>
      </c>
      <c r="C1343" s="15"/>
      <c r="D1343" s="15"/>
      <c r="E1343" s="15"/>
      <c r="F1343" s="16" t="s">
        <v>244</v>
      </c>
      <c r="G1343" s="18">
        <v>77.02</v>
      </c>
      <c r="H1343" s="15"/>
    </row>
    <row r="1344" spans="1:8" ht="24.4" customHeight="1" x14ac:dyDescent="0.25">
      <c r="A1344" s="15" t="s">
        <v>2594</v>
      </c>
      <c r="B1344" s="15" t="s">
        <v>2595</v>
      </c>
      <c r="C1344" s="15"/>
      <c r="D1344" s="15"/>
      <c r="E1344" s="15"/>
      <c r="F1344" s="16" t="s">
        <v>244</v>
      </c>
      <c r="G1344" s="19">
        <v>105.47</v>
      </c>
      <c r="H1344" s="15"/>
    </row>
    <row r="1345" spans="1:8" ht="12.2" customHeight="1" x14ac:dyDescent="0.25">
      <c r="A1345" s="12">
        <v>8918</v>
      </c>
      <c r="B1345" s="13" t="s">
        <v>2596</v>
      </c>
      <c r="C1345" s="13"/>
      <c r="D1345" s="13"/>
      <c r="E1345" s="13"/>
      <c r="F1345" s="14"/>
      <c r="G1345" s="13"/>
      <c r="H1345" s="13"/>
    </row>
    <row r="1346" spans="1:8" ht="48.75" customHeight="1" x14ac:dyDescent="0.25">
      <c r="A1346" s="15" t="s">
        <v>2597</v>
      </c>
      <c r="B1346" s="15" t="s">
        <v>2598</v>
      </c>
      <c r="C1346" s="15"/>
      <c r="D1346" s="15"/>
      <c r="E1346" s="15"/>
      <c r="F1346" s="16" t="s">
        <v>227</v>
      </c>
      <c r="G1346" s="18">
        <v>12.68</v>
      </c>
      <c r="H1346" s="15"/>
    </row>
    <row r="1347" spans="1:8" ht="36.6" customHeight="1" x14ac:dyDescent="0.25">
      <c r="A1347" s="15" t="s">
        <v>2599</v>
      </c>
      <c r="B1347" s="15" t="s">
        <v>2600</v>
      </c>
      <c r="C1347" s="15"/>
      <c r="D1347" s="15"/>
      <c r="E1347" s="15"/>
      <c r="F1347" s="16" t="s">
        <v>227</v>
      </c>
      <c r="G1347" s="17">
        <v>8.82</v>
      </c>
      <c r="H1347" s="15"/>
    </row>
    <row r="1348" spans="1:8" ht="48.75" customHeight="1" x14ac:dyDescent="0.25">
      <c r="A1348" s="15" t="s">
        <v>2601</v>
      </c>
      <c r="B1348" s="15" t="s">
        <v>2602</v>
      </c>
      <c r="C1348" s="15"/>
      <c r="D1348" s="15"/>
      <c r="E1348" s="15"/>
      <c r="F1348" s="16" t="s">
        <v>227</v>
      </c>
      <c r="G1348" s="18">
        <v>13.43</v>
      </c>
      <c r="H1348" s="15"/>
    </row>
    <row r="1349" spans="1:8" ht="36.6" customHeight="1" x14ac:dyDescent="0.25">
      <c r="A1349" s="15" t="s">
        <v>2603</v>
      </c>
      <c r="B1349" s="15" t="s">
        <v>2604</v>
      </c>
      <c r="C1349" s="15"/>
      <c r="D1349" s="15"/>
      <c r="E1349" s="15"/>
      <c r="F1349" s="16" t="s">
        <v>227</v>
      </c>
      <c r="G1349" s="18">
        <v>11.62</v>
      </c>
      <c r="H1349" s="15"/>
    </row>
    <row r="1350" spans="1:8" ht="48.75" customHeight="1" x14ac:dyDescent="0.25">
      <c r="A1350" s="15" t="s">
        <v>2605</v>
      </c>
      <c r="B1350" s="15" t="s">
        <v>2606</v>
      </c>
      <c r="C1350" s="15"/>
      <c r="D1350" s="15"/>
      <c r="E1350" s="15"/>
      <c r="F1350" s="16" t="s">
        <v>227</v>
      </c>
      <c r="G1350" s="18">
        <v>15.52</v>
      </c>
      <c r="H1350" s="15"/>
    </row>
    <row r="1351" spans="1:8" ht="36.6" customHeight="1" x14ac:dyDescent="0.25">
      <c r="A1351" s="15" t="s">
        <v>2607</v>
      </c>
      <c r="B1351" s="15" t="s">
        <v>2608</v>
      </c>
      <c r="C1351" s="15"/>
      <c r="D1351" s="15"/>
      <c r="E1351" s="15"/>
      <c r="F1351" s="16" t="s">
        <v>227</v>
      </c>
      <c r="G1351" s="17">
        <v>9.59</v>
      </c>
      <c r="H1351" s="15"/>
    </row>
    <row r="1352" spans="1:8" ht="48.75" customHeight="1" x14ac:dyDescent="0.25">
      <c r="A1352" s="15" t="s">
        <v>2609</v>
      </c>
      <c r="B1352" s="15" t="s">
        <v>2610</v>
      </c>
      <c r="C1352" s="15"/>
      <c r="D1352" s="15"/>
      <c r="E1352" s="15"/>
      <c r="F1352" s="16" t="s">
        <v>227</v>
      </c>
      <c r="G1352" s="18">
        <v>10.72</v>
      </c>
      <c r="H1352" s="15"/>
    </row>
    <row r="1353" spans="1:8" ht="36.6" customHeight="1" x14ac:dyDescent="0.25">
      <c r="A1353" s="15" t="s">
        <v>2611</v>
      </c>
      <c r="B1353" s="15" t="s">
        <v>2612</v>
      </c>
      <c r="C1353" s="15"/>
      <c r="D1353" s="15"/>
      <c r="E1353" s="15"/>
      <c r="F1353" s="16" t="s">
        <v>227</v>
      </c>
      <c r="G1353" s="18">
        <v>10.4</v>
      </c>
      <c r="H1353" s="15"/>
    </row>
    <row r="1354" spans="1:8" ht="36.6" customHeight="1" x14ac:dyDescent="0.25">
      <c r="A1354" s="15" t="s">
        <v>2613</v>
      </c>
      <c r="B1354" s="15" t="s">
        <v>2614</v>
      </c>
      <c r="C1354" s="15"/>
      <c r="D1354" s="15"/>
      <c r="E1354" s="15"/>
      <c r="F1354" s="16" t="s">
        <v>227</v>
      </c>
      <c r="G1354" s="17">
        <v>9.32</v>
      </c>
      <c r="H1354" s="15"/>
    </row>
    <row r="1355" spans="1:8" ht="36.6" customHeight="1" x14ac:dyDescent="0.25">
      <c r="A1355" s="15" t="s">
        <v>2615</v>
      </c>
      <c r="B1355" s="15" t="s">
        <v>2616</v>
      </c>
      <c r="C1355" s="15"/>
      <c r="D1355" s="15"/>
      <c r="E1355" s="15"/>
      <c r="F1355" s="16" t="s">
        <v>227</v>
      </c>
      <c r="G1355" s="18">
        <v>12.58</v>
      </c>
      <c r="H1355" s="15"/>
    </row>
    <row r="1356" spans="1:8" ht="12.2" customHeight="1" x14ac:dyDescent="0.25">
      <c r="A1356" s="15" t="s">
        <v>2617</v>
      </c>
      <c r="B1356" s="15" t="s">
        <v>2618</v>
      </c>
      <c r="C1356" s="15"/>
      <c r="D1356" s="15"/>
      <c r="E1356" s="15"/>
      <c r="F1356" s="16" t="s">
        <v>227</v>
      </c>
      <c r="G1356" s="18">
        <v>47.17</v>
      </c>
      <c r="H1356" s="15"/>
    </row>
    <row r="1357" spans="1:8" ht="12.2" customHeight="1" x14ac:dyDescent="0.25">
      <c r="A1357" s="12">
        <v>8919</v>
      </c>
      <c r="B1357" s="13" t="s">
        <v>2619</v>
      </c>
      <c r="C1357" s="13"/>
      <c r="D1357" s="13"/>
      <c r="E1357" s="13"/>
      <c r="F1357" s="14"/>
      <c r="G1357" s="13"/>
      <c r="H1357" s="13"/>
    </row>
    <row r="1358" spans="1:8" ht="60.95" customHeight="1" x14ac:dyDescent="0.25">
      <c r="A1358" s="15" t="s">
        <v>2620</v>
      </c>
      <c r="B1358" s="15" t="s">
        <v>2621</v>
      </c>
      <c r="C1358" s="15"/>
      <c r="D1358" s="15"/>
      <c r="E1358" s="15"/>
      <c r="F1358" s="16" t="s">
        <v>227</v>
      </c>
      <c r="G1358" s="19">
        <v>200.5</v>
      </c>
      <c r="H1358" s="15"/>
    </row>
    <row r="1359" spans="1:8" ht="73.150000000000006" customHeight="1" x14ac:dyDescent="0.25">
      <c r="A1359" s="15" t="s">
        <v>2622</v>
      </c>
      <c r="B1359" s="15" t="s">
        <v>2623</v>
      </c>
      <c r="C1359" s="15"/>
      <c r="D1359" s="15"/>
      <c r="E1359" s="15"/>
      <c r="F1359" s="16" t="s">
        <v>227</v>
      </c>
      <c r="G1359" s="19">
        <v>696.96</v>
      </c>
      <c r="H1359" s="15"/>
    </row>
    <row r="1360" spans="1:8" ht="60.95" customHeight="1" x14ac:dyDescent="0.25">
      <c r="A1360" s="15" t="s">
        <v>2624</v>
      </c>
      <c r="B1360" s="15" t="s">
        <v>2625</v>
      </c>
      <c r="C1360" s="15"/>
      <c r="D1360" s="15"/>
      <c r="E1360" s="15"/>
      <c r="F1360" s="16" t="s">
        <v>227</v>
      </c>
      <c r="G1360" s="19">
        <v>661.6</v>
      </c>
      <c r="H1360" s="15"/>
    </row>
    <row r="1361" spans="1:8" ht="73.150000000000006" customHeight="1" x14ac:dyDescent="0.25">
      <c r="A1361" s="15" t="s">
        <v>2626</v>
      </c>
      <c r="B1361" s="15" t="s">
        <v>2627</v>
      </c>
      <c r="C1361" s="15"/>
      <c r="D1361" s="15"/>
      <c r="E1361" s="15"/>
      <c r="F1361" s="16" t="s">
        <v>227</v>
      </c>
      <c r="G1361" s="20">
        <v>1763.64</v>
      </c>
      <c r="H1361" s="15"/>
    </row>
    <row r="1362" spans="1:8" ht="73.150000000000006" customHeight="1" x14ac:dyDescent="0.25">
      <c r="A1362" s="15" t="s">
        <v>2628</v>
      </c>
      <c r="B1362" s="15" t="s">
        <v>2629</v>
      </c>
      <c r="C1362" s="15"/>
      <c r="D1362" s="15"/>
      <c r="E1362" s="15"/>
      <c r="F1362" s="16" t="s">
        <v>227</v>
      </c>
      <c r="G1362" s="20">
        <v>1391.62</v>
      </c>
      <c r="H1362" s="15"/>
    </row>
    <row r="1363" spans="1:8" ht="12.2" customHeight="1" x14ac:dyDescent="0.25">
      <c r="A1363" s="15" t="s">
        <v>2630</v>
      </c>
      <c r="B1363" s="15" t="s">
        <v>2631</v>
      </c>
      <c r="C1363" s="15"/>
      <c r="D1363" s="15"/>
      <c r="E1363" s="15"/>
      <c r="F1363" s="16" t="s">
        <v>227</v>
      </c>
      <c r="G1363" s="18">
        <v>65.13</v>
      </c>
      <c r="H1363" s="15"/>
    </row>
    <row r="1364" spans="1:8" ht="24.4" customHeight="1" x14ac:dyDescent="0.25">
      <c r="A1364" s="15" t="s">
        <v>2632</v>
      </c>
      <c r="B1364" s="15" t="s">
        <v>2633</v>
      </c>
      <c r="C1364" s="15"/>
      <c r="D1364" s="15"/>
      <c r="E1364" s="15"/>
      <c r="F1364" s="16" t="s">
        <v>227</v>
      </c>
      <c r="G1364" s="18">
        <v>26.85</v>
      </c>
      <c r="H1364" s="15"/>
    </row>
    <row r="1365" spans="1:8" ht="24.4" customHeight="1" x14ac:dyDescent="0.25">
      <c r="A1365" s="15" t="s">
        <v>2634</v>
      </c>
      <c r="B1365" s="15" t="s">
        <v>2635</v>
      </c>
      <c r="C1365" s="15"/>
      <c r="D1365" s="15"/>
      <c r="E1365" s="15"/>
      <c r="F1365" s="16" t="s">
        <v>227</v>
      </c>
      <c r="G1365" s="18">
        <v>48.73</v>
      </c>
      <c r="H1365" s="15"/>
    </row>
    <row r="1366" spans="1:8" ht="24.4" customHeight="1" x14ac:dyDescent="0.25">
      <c r="A1366" s="15" t="s">
        <v>2636</v>
      </c>
      <c r="B1366" s="15" t="s">
        <v>2637</v>
      </c>
      <c r="C1366" s="15"/>
      <c r="D1366" s="15"/>
      <c r="E1366" s="15"/>
      <c r="F1366" s="16" t="s">
        <v>227</v>
      </c>
      <c r="G1366" s="18">
        <v>83.98</v>
      </c>
      <c r="H1366" s="15"/>
    </row>
    <row r="1367" spans="1:8" ht="24.4" customHeight="1" x14ac:dyDescent="0.25">
      <c r="A1367" s="15" t="s">
        <v>2638</v>
      </c>
      <c r="B1367" s="15" t="s">
        <v>2639</v>
      </c>
      <c r="C1367" s="15"/>
      <c r="D1367" s="15"/>
      <c r="E1367" s="15"/>
      <c r="F1367" s="16" t="s">
        <v>227</v>
      </c>
      <c r="G1367" s="18">
        <v>92.91</v>
      </c>
      <c r="H1367" s="15"/>
    </row>
    <row r="1368" spans="1:8" ht="24.4" customHeight="1" x14ac:dyDescent="0.25">
      <c r="A1368" s="15" t="s">
        <v>2640</v>
      </c>
      <c r="B1368" s="15" t="s">
        <v>2641</v>
      </c>
      <c r="C1368" s="15"/>
      <c r="D1368" s="15"/>
      <c r="E1368" s="15"/>
      <c r="F1368" s="16" t="s">
        <v>227</v>
      </c>
      <c r="G1368" s="19">
        <v>129.86000000000001</v>
      </c>
      <c r="H1368" s="15"/>
    </row>
    <row r="1369" spans="1:8" ht="24.4" customHeight="1" x14ac:dyDescent="0.25">
      <c r="A1369" s="15" t="s">
        <v>2642</v>
      </c>
      <c r="B1369" s="15" t="s">
        <v>2643</v>
      </c>
      <c r="C1369" s="15"/>
      <c r="D1369" s="15"/>
      <c r="E1369" s="15"/>
      <c r="F1369" s="16" t="s">
        <v>227</v>
      </c>
      <c r="G1369" s="19">
        <v>108.7</v>
      </c>
      <c r="H1369" s="15"/>
    </row>
    <row r="1370" spans="1:8" ht="24.4" customHeight="1" x14ac:dyDescent="0.25">
      <c r="A1370" s="15" t="s">
        <v>2644</v>
      </c>
      <c r="B1370" s="15" t="s">
        <v>2645</v>
      </c>
      <c r="C1370" s="15"/>
      <c r="D1370" s="15"/>
      <c r="E1370" s="15"/>
      <c r="F1370" s="16" t="s">
        <v>227</v>
      </c>
      <c r="G1370" s="19">
        <v>104.26</v>
      </c>
      <c r="H1370" s="15"/>
    </row>
    <row r="1371" spans="1:8" ht="24.4" customHeight="1" x14ac:dyDescent="0.25">
      <c r="A1371" s="15" t="s">
        <v>2646</v>
      </c>
      <c r="B1371" s="15" t="s">
        <v>2647</v>
      </c>
      <c r="C1371" s="15"/>
      <c r="D1371" s="15"/>
      <c r="E1371" s="15"/>
      <c r="F1371" s="16" t="s">
        <v>227</v>
      </c>
      <c r="G1371" s="19">
        <v>118.65</v>
      </c>
      <c r="H1371" s="15"/>
    </row>
    <row r="1372" spans="1:8" ht="24.4" customHeight="1" x14ac:dyDescent="0.25">
      <c r="A1372" s="15" t="s">
        <v>2648</v>
      </c>
      <c r="B1372" s="15" t="s">
        <v>2649</v>
      </c>
      <c r="C1372" s="15"/>
      <c r="D1372" s="15"/>
      <c r="E1372" s="15"/>
      <c r="F1372" s="16" t="s">
        <v>227</v>
      </c>
      <c r="G1372" s="19">
        <v>112.01</v>
      </c>
      <c r="H1372" s="15"/>
    </row>
    <row r="1373" spans="1:8" ht="24.4" customHeight="1" x14ac:dyDescent="0.25">
      <c r="A1373" s="15" t="s">
        <v>2650</v>
      </c>
      <c r="B1373" s="15" t="s">
        <v>2651</v>
      </c>
      <c r="C1373" s="15"/>
      <c r="D1373" s="15"/>
      <c r="E1373" s="15"/>
      <c r="F1373" s="16" t="s">
        <v>227</v>
      </c>
      <c r="G1373" s="18">
        <v>63.15</v>
      </c>
      <c r="H1373" s="15"/>
    </row>
    <row r="1374" spans="1:8" ht="24.4" customHeight="1" x14ac:dyDescent="0.25">
      <c r="A1374" s="15" t="s">
        <v>2652</v>
      </c>
      <c r="B1374" s="15" t="s">
        <v>2653</v>
      </c>
      <c r="C1374" s="15"/>
      <c r="D1374" s="15"/>
      <c r="E1374" s="15"/>
      <c r="F1374" s="16" t="s">
        <v>227</v>
      </c>
      <c r="G1374" s="18">
        <v>99.9</v>
      </c>
      <c r="H1374" s="15"/>
    </row>
    <row r="1375" spans="1:8" ht="24.4" customHeight="1" x14ac:dyDescent="0.25">
      <c r="A1375" s="15" t="s">
        <v>2654</v>
      </c>
      <c r="B1375" s="15" t="s">
        <v>2655</v>
      </c>
      <c r="C1375" s="15"/>
      <c r="D1375" s="15"/>
      <c r="E1375" s="15"/>
      <c r="F1375" s="16" t="s">
        <v>227</v>
      </c>
      <c r="G1375" s="19">
        <v>189.18</v>
      </c>
      <c r="H1375" s="15"/>
    </row>
    <row r="1376" spans="1:8" ht="24.4" customHeight="1" x14ac:dyDescent="0.25">
      <c r="A1376" s="15" t="s">
        <v>2656</v>
      </c>
      <c r="B1376" s="15" t="s">
        <v>2657</v>
      </c>
      <c r="C1376" s="15"/>
      <c r="D1376" s="15"/>
      <c r="E1376" s="15"/>
      <c r="F1376" s="16" t="s">
        <v>227</v>
      </c>
      <c r="G1376" s="19">
        <v>302.52</v>
      </c>
      <c r="H1376" s="15"/>
    </row>
    <row r="1377" spans="1:8" ht="24.4" customHeight="1" x14ac:dyDescent="0.25">
      <c r="A1377" s="15" t="s">
        <v>2658</v>
      </c>
      <c r="B1377" s="15" t="s">
        <v>2659</v>
      </c>
      <c r="C1377" s="15"/>
      <c r="D1377" s="15"/>
      <c r="E1377" s="15"/>
      <c r="F1377" s="16" t="s">
        <v>227</v>
      </c>
      <c r="G1377" s="18">
        <v>31.12</v>
      </c>
      <c r="H1377" s="15"/>
    </row>
    <row r="1378" spans="1:8" ht="24.4" customHeight="1" x14ac:dyDescent="0.25">
      <c r="A1378" s="15" t="s">
        <v>2660</v>
      </c>
      <c r="B1378" s="15" t="s">
        <v>2661</v>
      </c>
      <c r="C1378" s="15"/>
      <c r="D1378" s="15"/>
      <c r="E1378" s="15"/>
      <c r="F1378" s="16" t="s">
        <v>227</v>
      </c>
      <c r="G1378" s="18">
        <v>34.22</v>
      </c>
      <c r="H1378" s="15"/>
    </row>
    <row r="1379" spans="1:8" ht="12.2" customHeight="1" x14ac:dyDescent="0.25">
      <c r="A1379" s="12">
        <v>8920</v>
      </c>
      <c r="B1379" s="13" t="s">
        <v>2662</v>
      </c>
      <c r="C1379" s="13"/>
      <c r="D1379" s="13"/>
      <c r="E1379" s="13"/>
      <c r="F1379" s="14"/>
      <c r="G1379" s="13"/>
      <c r="H1379" s="13"/>
    </row>
    <row r="1380" spans="1:8" ht="36.6" customHeight="1" x14ac:dyDescent="0.25">
      <c r="A1380" s="15" t="s">
        <v>2663</v>
      </c>
      <c r="B1380" s="15" t="s">
        <v>2664</v>
      </c>
      <c r="C1380" s="15"/>
      <c r="D1380" s="15"/>
      <c r="E1380" s="15"/>
      <c r="F1380" s="16" t="s">
        <v>227</v>
      </c>
      <c r="G1380" s="19">
        <v>146.53</v>
      </c>
      <c r="H1380" s="15"/>
    </row>
    <row r="1381" spans="1:8" ht="36.6" customHeight="1" x14ac:dyDescent="0.25">
      <c r="A1381" s="15" t="s">
        <v>2665</v>
      </c>
      <c r="B1381" s="15" t="s">
        <v>2666</v>
      </c>
      <c r="C1381" s="15"/>
      <c r="D1381" s="15"/>
      <c r="E1381" s="15"/>
      <c r="F1381" s="16" t="s">
        <v>227</v>
      </c>
      <c r="G1381" s="19">
        <v>146.06</v>
      </c>
      <c r="H1381" s="15"/>
    </row>
    <row r="1382" spans="1:8" ht="36.6" customHeight="1" x14ac:dyDescent="0.25">
      <c r="A1382" s="15" t="s">
        <v>2667</v>
      </c>
      <c r="B1382" s="15" t="s">
        <v>2668</v>
      </c>
      <c r="C1382" s="15"/>
      <c r="D1382" s="15"/>
      <c r="E1382" s="15"/>
      <c r="F1382" s="16" t="s">
        <v>227</v>
      </c>
      <c r="G1382" s="19">
        <v>256.29000000000002</v>
      </c>
      <c r="H1382" s="15"/>
    </row>
    <row r="1383" spans="1:8" ht="36.6" customHeight="1" x14ac:dyDescent="0.25">
      <c r="A1383" s="15" t="s">
        <v>2669</v>
      </c>
      <c r="B1383" s="15" t="s">
        <v>111</v>
      </c>
      <c r="C1383" s="15"/>
      <c r="D1383" s="15"/>
      <c r="E1383" s="15"/>
      <c r="F1383" s="16" t="s">
        <v>227</v>
      </c>
      <c r="G1383" s="19">
        <v>320.07</v>
      </c>
      <c r="H1383" s="15"/>
    </row>
    <row r="1384" spans="1:8" ht="12.2" customHeight="1" x14ac:dyDescent="0.25">
      <c r="A1384" s="12">
        <v>8921</v>
      </c>
      <c r="B1384" s="13" t="s">
        <v>2670</v>
      </c>
      <c r="C1384" s="13"/>
      <c r="D1384" s="13"/>
      <c r="E1384" s="13"/>
      <c r="F1384" s="14"/>
      <c r="G1384" s="13"/>
      <c r="H1384" s="13"/>
    </row>
    <row r="1385" spans="1:8" ht="24.4" customHeight="1" x14ac:dyDescent="0.25">
      <c r="A1385" s="15" t="s">
        <v>2671</v>
      </c>
      <c r="B1385" s="15" t="s">
        <v>2672</v>
      </c>
      <c r="C1385" s="15"/>
      <c r="D1385" s="15"/>
      <c r="E1385" s="15"/>
      <c r="F1385" s="16" t="s">
        <v>227</v>
      </c>
      <c r="G1385" s="18">
        <v>59.27</v>
      </c>
      <c r="H1385" s="15"/>
    </row>
    <row r="1386" spans="1:8" ht="24.4" customHeight="1" x14ac:dyDescent="0.25">
      <c r="A1386" s="15" t="s">
        <v>2673</v>
      </c>
      <c r="B1386" s="15" t="s">
        <v>2672</v>
      </c>
      <c r="C1386" s="15"/>
      <c r="D1386" s="15"/>
      <c r="E1386" s="15"/>
      <c r="F1386" s="16" t="s">
        <v>227</v>
      </c>
      <c r="G1386" s="18">
        <v>59.27</v>
      </c>
      <c r="H1386" s="15"/>
    </row>
    <row r="1387" spans="1:8" ht="24.4" customHeight="1" x14ac:dyDescent="0.25">
      <c r="A1387" s="15" t="s">
        <v>2674</v>
      </c>
      <c r="B1387" s="15" t="s">
        <v>2675</v>
      </c>
      <c r="C1387" s="15"/>
      <c r="D1387" s="15"/>
      <c r="E1387" s="15"/>
      <c r="F1387" s="16" t="s">
        <v>227</v>
      </c>
      <c r="G1387" s="19">
        <v>118.4</v>
      </c>
      <c r="H1387" s="15"/>
    </row>
    <row r="1388" spans="1:8" ht="36.6" customHeight="1" x14ac:dyDescent="0.25">
      <c r="A1388" s="15" t="s">
        <v>2676</v>
      </c>
      <c r="B1388" s="15" t="s">
        <v>2677</v>
      </c>
      <c r="C1388" s="15"/>
      <c r="D1388" s="15"/>
      <c r="E1388" s="15"/>
      <c r="F1388" s="16" t="s">
        <v>227</v>
      </c>
      <c r="G1388" s="19">
        <v>118.4</v>
      </c>
      <c r="H1388" s="15"/>
    </row>
    <row r="1389" spans="1:8" ht="24.4" customHeight="1" x14ac:dyDescent="0.25">
      <c r="A1389" s="15" t="s">
        <v>2678</v>
      </c>
      <c r="B1389" s="15" t="s">
        <v>113</v>
      </c>
      <c r="C1389" s="15"/>
      <c r="D1389" s="15"/>
      <c r="E1389" s="15"/>
      <c r="F1389" s="16" t="s">
        <v>227</v>
      </c>
      <c r="G1389" s="19">
        <v>184.4</v>
      </c>
      <c r="H1389" s="15"/>
    </row>
    <row r="1390" spans="1:8" ht="36.6" customHeight="1" x14ac:dyDescent="0.25">
      <c r="A1390" s="15" t="s">
        <v>2679</v>
      </c>
      <c r="B1390" s="15" t="s">
        <v>2680</v>
      </c>
      <c r="C1390" s="15"/>
      <c r="D1390" s="15"/>
      <c r="E1390" s="15"/>
      <c r="F1390" s="16" t="s">
        <v>227</v>
      </c>
      <c r="G1390" s="19">
        <v>184.4</v>
      </c>
      <c r="H1390" s="15"/>
    </row>
    <row r="1391" spans="1:8" ht="24.4" customHeight="1" x14ac:dyDescent="0.25">
      <c r="A1391" s="15" t="s">
        <v>2681</v>
      </c>
      <c r="B1391" s="15" t="s">
        <v>2682</v>
      </c>
      <c r="C1391" s="15"/>
      <c r="D1391" s="15"/>
      <c r="E1391" s="15"/>
      <c r="F1391" s="16" t="s">
        <v>227</v>
      </c>
      <c r="G1391" s="19">
        <v>738.38</v>
      </c>
      <c r="H1391" s="15"/>
    </row>
    <row r="1392" spans="1:8" ht="36.6" customHeight="1" x14ac:dyDescent="0.25">
      <c r="A1392" s="15" t="s">
        <v>2683</v>
      </c>
      <c r="B1392" s="15" t="s">
        <v>2684</v>
      </c>
      <c r="C1392" s="15"/>
      <c r="D1392" s="15"/>
      <c r="E1392" s="15"/>
      <c r="F1392" s="16" t="s">
        <v>227</v>
      </c>
      <c r="G1392" s="19">
        <v>741.19</v>
      </c>
      <c r="H1392" s="15"/>
    </row>
    <row r="1393" spans="1:8" ht="36.6" customHeight="1" x14ac:dyDescent="0.25">
      <c r="A1393" s="15" t="s">
        <v>2685</v>
      </c>
      <c r="B1393" s="15" t="s">
        <v>2686</v>
      </c>
      <c r="C1393" s="15"/>
      <c r="D1393" s="15"/>
      <c r="E1393" s="15"/>
      <c r="F1393" s="16" t="s">
        <v>227</v>
      </c>
      <c r="G1393" s="19">
        <v>121.46</v>
      </c>
      <c r="H1393" s="15"/>
    </row>
    <row r="1394" spans="1:8" ht="36.6" customHeight="1" x14ac:dyDescent="0.25">
      <c r="A1394" s="15" t="s">
        <v>2687</v>
      </c>
      <c r="B1394" s="15" t="s">
        <v>2688</v>
      </c>
      <c r="C1394" s="15"/>
      <c r="D1394" s="15"/>
      <c r="E1394" s="15"/>
      <c r="F1394" s="16" t="s">
        <v>227</v>
      </c>
      <c r="G1394" s="19">
        <v>231.09</v>
      </c>
      <c r="H1394" s="15"/>
    </row>
    <row r="1395" spans="1:8" ht="36.6" customHeight="1" x14ac:dyDescent="0.25">
      <c r="A1395" s="15" t="s">
        <v>2689</v>
      </c>
      <c r="B1395" s="15" t="s">
        <v>2690</v>
      </c>
      <c r="C1395" s="15"/>
      <c r="D1395" s="15"/>
      <c r="E1395" s="15"/>
      <c r="F1395" s="16" t="s">
        <v>227</v>
      </c>
      <c r="G1395" s="19">
        <v>242.35</v>
      </c>
      <c r="H1395" s="15"/>
    </row>
    <row r="1396" spans="1:8" ht="36.6" customHeight="1" x14ac:dyDescent="0.25">
      <c r="A1396" s="15" t="s">
        <v>2691</v>
      </c>
      <c r="B1396" s="15" t="s">
        <v>110</v>
      </c>
      <c r="C1396" s="15"/>
      <c r="D1396" s="15"/>
      <c r="E1396" s="15"/>
      <c r="F1396" s="16" t="s">
        <v>227</v>
      </c>
      <c r="G1396" s="19">
        <v>363.59</v>
      </c>
      <c r="H1396" s="15"/>
    </row>
    <row r="1397" spans="1:8" ht="36.6" customHeight="1" x14ac:dyDescent="0.25">
      <c r="A1397" s="15" t="s">
        <v>2692</v>
      </c>
      <c r="B1397" s="15" t="s">
        <v>2693</v>
      </c>
      <c r="C1397" s="15"/>
      <c r="D1397" s="15"/>
      <c r="E1397" s="15"/>
      <c r="F1397" s="16" t="s">
        <v>227</v>
      </c>
      <c r="G1397" s="19">
        <v>335.7</v>
      </c>
      <c r="H1397" s="15"/>
    </row>
    <row r="1398" spans="1:8" ht="36.6" customHeight="1" x14ac:dyDescent="0.25">
      <c r="A1398" s="15" t="s">
        <v>2694</v>
      </c>
      <c r="B1398" s="15" t="s">
        <v>2695</v>
      </c>
      <c r="C1398" s="15"/>
      <c r="D1398" s="15"/>
      <c r="E1398" s="15"/>
      <c r="F1398" s="16" t="s">
        <v>227</v>
      </c>
      <c r="G1398" s="19">
        <v>456.44</v>
      </c>
      <c r="H1398" s="15"/>
    </row>
    <row r="1399" spans="1:8" ht="36.6" customHeight="1" x14ac:dyDescent="0.25">
      <c r="A1399" s="15" t="s">
        <v>2696</v>
      </c>
      <c r="B1399" s="15" t="s">
        <v>2697</v>
      </c>
      <c r="C1399" s="15"/>
      <c r="D1399" s="15"/>
      <c r="E1399" s="15"/>
      <c r="F1399" s="16" t="s">
        <v>227</v>
      </c>
      <c r="G1399" s="19">
        <v>509.83</v>
      </c>
      <c r="H1399" s="15"/>
    </row>
    <row r="1400" spans="1:8" ht="36.6" customHeight="1" x14ac:dyDescent="0.25">
      <c r="A1400" s="15" t="s">
        <v>2698</v>
      </c>
      <c r="B1400" s="15" t="s">
        <v>2699</v>
      </c>
      <c r="C1400" s="15"/>
      <c r="D1400" s="15"/>
      <c r="E1400" s="15"/>
      <c r="F1400" s="16" t="s">
        <v>227</v>
      </c>
      <c r="G1400" s="19">
        <v>828.81</v>
      </c>
      <c r="H1400" s="15"/>
    </row>
    <row r="1401" spans="1:8" ht="36.6" customHeight="1" x14ac:dyDescent="0.25">
      <c r="A1401" s="15" t="s">
        <v>2700</v>
      </c>
      <c r="B1401" s="15" t="s">
        <v>2701</v>
      </c>
      <c r="C1401" s="15"/>
      <c r="D1401" s="15"/>
      <c r="E1401" s="15"/>
      <c r="F1401" s="16" t="s">
        <v>227</v>
      </c>
      <c r="G1401" s="20">
        <v>1180.21</v>
      </c>
      <c r="H1401" s="15"/>
    </row>
    <row r="1402" spans="1:8" ht="36.6" customHeight="1" x14ac:dyDescent="0.25">
      <c r="A1402" s="15" t="s">
        <v>2702</v>
      </c>
      <c r="B1402" s="15" t="s">
        <v>2703</v>
      </c>
      <c r="C1402" s="15"/>
      <c r="D1402" s="15"/>
      <c r="E1402" s="15"/>
      <c r="F1402" s="16" t="s">
        <v>227</v>
      </c>
      <c r="G1402" s="20">
        <v>1697.22</v>
      </c>
      <c r="H1402" s="15"/>
    </row>
    <row r="1403" spans="1:8" ht="60.95" customHeight="1" x14ac:dyDescent="0.25">
      <c r="A1403" s="15" t="s">
        <v>2704</v>
      </c>
      <c r="B1403" s="15" t="s">
        <v>112</v>
      </c>
      <c r="C1403" s="15"/>
      <c r="D1403" s="15"/>
      <c r="E1403" s="15"/>
      <c r="F1403" s="16" t="s">
        <v>227</v>
      </c>
      <c r="G1403" s="19">
        <v>528.11</v>
      </c>
      <c r="H1403" s="15"/>
    </row>
    <row r="1404" spans="1:8" ht="60.95" customHeight="1" x14ac:dyDescent="0.25">
      <c r="A1404" s="15" t="s">
        <v>2705</v>
      </c>
      <c r="B1404" s="15" t="s">
        <v>2706</v>
      </c>
      <c r="C1404" s="15"/>
      <c r="D1404" s="15"/>
      <c r="E1404" s="15"/>
      <c r="F1404" s="16" t="s">
        <v>227</v>
      </c>
      <c r="G1404" s="20">
        <v>1139.44</v>
      </c>
      <c r="H1404" s="15"/>
    </row>
    <row r="1405" spans="1:8" ht="36.6" customHeight="1" x14ac:dyDescent="0.25">
      <c r="A1405" s="15" t="s">
        <v>2707</v>
      </c>
      <c r="B1405" s="15" t="s">
        <v>2708</v>
      </c>
      <c r="C1405" s="15"/>
      <c r="D1405" s="15"/>
      <c r="E1405" s="15"/>
      <c r="F1405" s="16" t="s">
        <v>227</v>
      </c>
      <c r="G1405" s="19">
        <v>343.35</v>
      </c>
      <c r="H1405" s="15"/>
    </row>
    <row r="1406" spans="1:8" ht="12.2" customHeight="1" x14ac:dyDescent="0.25">
      <c r="A1406" s="12">
        <v>8922</v>
      </c>
      <c r="B1406" s="13" t="s">
        <v>2709</v>
      </c>
      <c r="C1406" s="13"/>
      <c r="D1406" s="13"/>
      <c r="E1406" s="13"/>
      <c r="F1406" s="14"/>
      <c r="G1406" s="13"/>
      <c r="H1406" s="13"/>
    </row>
    <row r="1407" spans="1:8" ht="12.2" customHeight="1" x14ac:dyDescent="0.25">
      <c r="A1407" s="15" t="s">
        <v>2710</v>
      </c>
      <c r="B1407" s="15" t="s">
        <v>2711</v>
      </c>
      <c r="C1407" s="15"/>
      <c r="D1407" s="15"/>
      <c r="E1407" s="15"/>
      <c r="F1407" s="16" t="s">
        <v>227</v>
      </c>
      <c r="G1407" s="18">
        <v>66.92</v>
      </c>
      <c r="H1407" s="15"/>
    </row>
    <row r="1408" spans="1:8" ht="12.2" customHeight="1" x14ac:dyDescent="0.25">
      <c r="A1408" s="15" t="s">
        <v>2712</v>
      </c>
      <c r="B1408" s="15" t="s">
        <v>2713</v>
      </c>
      <c r="C1408" s="15"/>
      <c r="D1408" s="15"/>
      <c r="E1408" s="15"/>
      <c r="F1408" s="16" t="s">
        <v>227</v>
      </c>
      <c r="G1408" s="18">
        <v>71.67</v>
      </c>
      <c r="H1408" s="15"/>
    </row>
    <row r="1409" spans="1:8" ht="48.75" customHeight="1" x14ac:dyDescent="0.25">
      <c r="A1409" s="15" t="s">
        <v>2714</v>
      </c>
      <c r="B1409" s="15" t="s">
        <v>2715</v>
      </c>
      <c r="C1409" s="15"/>
      <c r="D1409" s="15"/>
      <c r="E1409" s="15"/>
      <c r="F1409" s="16" t="s">
        <v>227</v>
      </c>
      <c r="G1409" s="18">
        <v>79.36</v>
      </c>
      <c r="H1409" s="15"/>
    </row>
    <row r="1410" spans="1:8" ht="48.75" customHeight="1" x14ac:dyDescent="0.25">
      <c r="A1410" s="15" t="s">
        <v>2716</v>
      </c>
      <c r="B1410" s="15" t="s">
        <v>2717</v>
      </c>
      <c r="C1410" s="15"/>
      <c r="D1410" s="15"/>
      <c r="E1410" s="15"/>
      <c r="F1410" s="16" t="s">
        <v>227</v>
      </c>
      <c r="G1410" s="18">
        <v>84.06</v>
      </c>
      <c r="H1410" s="15"/>
    </row>
    <row r="1411" spans="1:8" ht="60.95" customHeight="1" x14ac:dyDescent="0.25">
      <c r="A1411" s="15" t="s">
        <v>2718</v>
      </c>
      <c r="B1411" s="15" t="s">
        <v>2719</v>
      </c>
      <c r="C1411" s="15"/>
      <c r="D1411" s="15"/>
      <c r="E1411" s="15"/>
      <c r="F1411" s="16" t="s">
        <v>227</v>
      </c>
      <c r="G1411" s="19">
        <v>118.38</v>
      </c>
      <c r="H1411" s="15"/>
    </row>
    <row r="1412" spans="1:8" ht="60.95" customHeight="1" x14ac:dyDescent="0.25">
      <c r="A1412" s="15" t="s">
        <v>2720</v>
      </c>
      <c r="B1412" s="15" t="s">
        <v>2721</v>
      </c>
      <c r="C1412" s="15"/>
      <c r="D1412" s="15"/>
      <c r="E1412" s="15"/>
      <c r="F1412" s="16" t="s">
        <v>227</v>
      </c>
      <c r="G1412" s="18">
        <v>96.88</v>
      </c>
      <c r="H1412" s="15"/>
    </row>
    <row r="1413" spans="1:8" ht="60.95" customHeight="1" x14ac:dyDescent="0.25">
      <c r="A1413" s="15" t="s">
        <v>2722</v>
      </c>
      <c r="B1413" s="15" t="s">
        <v>2723</v>
      </c>
      <c r="C1413" s="15"/>
      <c r="D1413" s="15"/>
      <c r="E1413" s="15"/>
      <c r="F1413" s="16" t="s">
        <v>227</v>
      </c>
      <c r="G1413" s="18">
        <v>93.47</v>
      </c>
      <c r="H1413" s="15"/>
    </row>
    <row r="1414" spans="1:8" ht="60.95" customHeight="1" x14ac:dyDescent="0.25">
      <c r="A1414" s="15" t="s">
        <v>2724</v>
      </c>
      <c r="B1414" s="15" t="s">
        <v>2725</v>
      </c>
      <c r="C1414" s="15"/>
      <c r="D1414" s="15"/>
      <c r="E1414" s="15"/>
      <c r="F1414" s="16" t="s">
        <v>227</v>
      </c>
      <c r="G1414" s="18">
        <v>94.36</v>
      </c>
      <c r="H1414" s="15"/>
    </row>
    <row r="1415" spans="1:8" ht="60.95" customHeight="1" x14ac:dyDescent="0.25">
      <c r="A1415" s="15" t="s">
        <v>2726</v>
      </c>
      <c r="B1415" s="15" t="s">
        <v>2727</v>
      </c>
      <c r="C1415" s="15"/>
      <c r="D1415" s="15"/>
      <c r="E1415" s="15"/>
      <c r="F1415" s="16" t="s">
        <v>227</v>
      </c>
      <c r="G1415" s="18">
        <v>59.47</v>
      </c>
      <c r="H1415" s="15"/>
    </row>
    <row r="1416" spans="1:8" ht="60.95" customHeight="1" x14ac:dyDescent="0.25">
      <c r="A1416" s="15" t="s">
        <v>2728</v>
      </c>
      <c r="B1416" s="15" t="s">
        <v>2729</v>
      </c>
      <c r="C1416" s="15"/>
      <c r="D1416" s="15"/>
      <c r="E1416" s="15"/>
      <c r="F1416" s="16" t="s">
        <v>227</v>
      </c>
      <c r="G1416" s="18">
        <v>60.36</v>
      </c>
      <c r="H1416" s="15"/>
    </row>
    <row r="1417" spans="1:8" ht="48.75" customHeight="1" x14ac:dyDescent="0.25">
      <c r="A1417" s="15" t="s">
        <v>2730</v>
      </c>
      <c r="B1417" s="15" t="s">
        <v>2731</v>
      </c>
      <c r="C1417" s="15"/>
      <c r="D1417" s="15"/>
      <c r="E1417" s="15"/>
      <c r="F1417" s="16" t="s">
        <v>227</v>
      </c>
      <c r="G1417" s="18">
        <v>45.36</v>
      </c>
      <c r="H1417" s="15"/>
    </row>
    <row r="1418" spans="1:8" ht="48.75" customHeight="1" x14ac:dyDescent="0.25">
      <c r="A1418" s="15" t="s">
        <v>2732</v>
      </c>
      <c r="B1418" s="15" t="s">
        <v>2733</v>
      </c>
      <c r="C1418" s="15"/>
      <c r="D1418" s="15"/>
      <c r="E1418" s="15"/>
      <c r="F1418" s="16" t="s">
        <v>227</v>
      </c>
      <c r="G1418" s="18">
        <v>41.06</v>
      </c>
      <c r="H1418" s="15"/>
    </row>
    <row r="1419" spans="1:8" ht="48.75" customHeight="1" x14ac:dyDescent="0.25">
      <c r="A1419" s="15" t="s">
        <v>2734</v>
      </c>
      <c r="B1419" s="15" t="s">
        <v>2735</v>
      </c>
      <c r="C1419" s="15"/>
      <c r="D1419" s="15"/>
      <c r="E1419" s="15"/>
      <c r="F1419" s="16" t="s">
        <v>227</v>
      </c>
      <c r="G1419" s="18">
        <v>45.76</v>
      </c>
      <c r="H1419" s="15"/>
    </row>
    <row r="1420" spans="1:8" ht="60.95" customHeight="1" x14ac:dyDescent="0.25">
      <c r="A1420" s="15" t="s">
        <v>2736</v>
      </c>
      <c r="B1420" s="15" t="s">
        <v>2737</v>
      </c>
      <c r="C1420" s="15"/>
      <c r="D1420" s="15"/>
      <c r="E1420" s="15"/>
      <c r="F1420" s="16" t="s">
        <v>227</v>
      </c>
      <c r="G1420" s="18">
        <v>80.08</v>
      </c>
      <c r="H1420" s="15"/>
    </row>
    <row r="1421" spans="1:8" ht="60.95" customHeight="1" x14ac:dyDescent="0.25">
      <c r="A1421" s="15" t="s">
        <v>2738</v>
      </c>
      <c r="B1421" s="15" t="s">
        <v>2739</v>
      </c>
      <c r="C1421" s="15"/>
      <c r="D1421" s="15"/>
      <c r="E1421" s="15"/>
      <c r="F1421" s="16" t="s">
        <v>227</v>
      </c>
      <c r="G1421" s="18">
        <v>58.58</v>
      </c>
      <c r="H1421" s="15"/>
    </row>
    <row r="1422" spans="1:8" ht="60.95" customHeight="1" x14ac:dyDescent="0.25">
      <c r="A1422" s="15" t="s">
        <v>2740</v>
      </c>
      <c r="B1422" s="15" t="s">
        <v>2741</v>
      </c>
      <c r="C1422" s="15"/>
      <c r="D1422" s="15"/>
      <c r="E1422" s="15"/>
      <c r="F1422" s="16" t="s">
        <v>227</v>
      </c>
      <c r="G1422" s="18">
        <v>55.17</v>
      </c>
      <c r="H1422" s="15"/>
    </row>
    <row r="1423" spans="1:8" ht="60.95" customHeight="1" x14ac:dyDescent="0.25">
      <c r="A1423" s="15" t="s">
        <v>2742</v>
      </c>
      <c r="B1423" s="15" t="s">
        <v>2743</v>
      </c>
      <c r="C1423" s="15"/>
      <c r="D1423" s="15"/>
      <c r="E1423" s="15"/>
      <c r="F1423" s="16" t="s">
        <v>227</v>
      </c>
      <c r="G1423" s="18">
        <v>56.06</v>
      </c>
      <c r="H1423" s="15"/>
    </row>
    <row r="1424" spans="1:8" ht="36.6" customHeight="1" x14ac:dyDescent="0.25">
      <c r="A1424" s="15" t="s">
        <v>2744</v>
      </c>
      <c r="B1424" s="15" t="s">
        <v>2745</v>
      </c>
      <c r="C1424" s="15"/>
      <c r="D1424" s="15"/>
      <c r="E1424" s="15"/>
      <c r="F1424" s="16" t="s">
        <v>227</v>
      </c>
      <c r="G1424" s="18">
        <v>19.3</v>
      </c>
      <c r="H1424" s="15"/>
    </row>
    <row r="1425" spans="1:8" ht="48.75" customHeight="1" x14ac:dyDescent="0.25">
      <c r="A1425" s="15" t="s">
        <v>2746</v>
      </c>
      <c r="B1425" s="15" t="s">
        <v>2747</v>
      </c>
      <c r="C1425" s="15"/>
      <c r="D1425" s="15"/>
      <c r="E1425" s="15"/>
      <c r="F1425" s="16" t="s">
        <v>227</v>
      </c>
      <c r="G1425" s="18">
        <v>38.54</v>
      </c>
      <c r="H1425" s="15"/>
    </row>
    <row r="1426" spans="1:8" ht="48.75" customHeight="1" x14ac:dyDescent="0.25">
      <c r="A1426" s="15" t="s">
        <v>2748</v>
      </c>
      <c r="B1426" s="15" t="s">
        <v>2749</v>
      </c>
      <c r="C1426" s="15"/>
      <c r="D1426" s="15"/>
      <c r="E1426" s="15"/>
      <c r="F1426" s="16" t="s">
        <v>227</v>
      </c>
      <c r="G1426" s="18">
        <v>43.24</v>
      </c>
      <c r="H1426" s="15"/>
    </row>
    <row r="1427" spans="1:8" ht="48.75" customHeight="1" x14ac:dyDescent="0.25">
      <c r="A1427" s="15" t="s">
        <v>2750</v>
      </c>
      <c r="B1427" s="15" t="s">
        <v>2751</v>
      </c>
      <c r="C1427" s="15"/>
      <c r="D1427" s="15"/>
      <c r="E1427" s="15"/>
      <c r="F1427" s="16" t="s">
        <v>227</v>
      </c>
      <c r="G1427" s="18">
        <v>40.32</v>
      </c>
      <c r="H1427" s="15"/>
    </row>
    <row r="1428" spans="1:8" ht="48.75" customHeight="1" x14ac:dyDescent="0.25">
      <c r="A1428" s="15" t="s">
        <v>2752</v>
      </c>
      <c r="B1428" s="15" t="s">
        <v>2753</v>
      </c>
      <c r="C1428" s="15"/>
      <c r="D1428" s="15"/>
      <c r="E1428" s="15"/>
      <c r="F1428" s="16" t="s">
        <v>227</v>
      </c>
      <c r="G1428" s="18">
        <v>45.02</v>
      </c>
      <c r="H1428" s="15"/>
    </row>
    <row r="1429" spans="1:8" ht="48.75" customHeight="1" x14ac:dyDescent="0.25">
      <c r="A1429" s="15" t="s">
        <v>2754</v>
      </c>
      <c r="B1429" s="15" t="s">
        <v>2755</v>
      </c>
      <c r="C1429" s="15"/>
      <c r="D1429" s="15"/>
      <c r="E1429" s="15"/>
      <c r="F1429" s="16" t="s">
        <v>227</v>
      </c>
      <c r="G1429" s="18">
        <v>41.14</v>
      </c>
      <c r="H1429" s="15"/>
    </row>
    <row r="1430" spans="1:8" ht="48.75" customHeight="1" x14ac:dyDescent="0.25">
      <c r="A1430" s="15" t="s">
        <v>2756</v>
      </c>
      <c r="B1430" s="15" t="s">
        <v>2757</v>
      </c>
      <c r="C1430" s="15"/>
      <c r="D1430" s="15"/>
      <c r="E1430" s="15"/>
      <c r="F1430" s="16" t="s">
        <v>227</v>
      </c>
      <c r="G1430" s="18">
        <v>45.84</v>
      </c>
      <c r="H1430" s="15"/>
    </row>
    <row r="1431" spans="1:8" ht="48.75" customHeight="1" x14ac:dyDescent="0.25">
      <c r="A1431" s="15" t="s">
        <v>2758</v>
      </c>
      <c r="B1431" s="15" t="s">
        <v>2759</v>
      </c>
      <c r="C1431" s="15"/>
      <c r="D1431" s="15"/>
      <c r="E1431" s="15"/>
      <c r="F1431" s="16" t="s">
        <v>227</v>
      </c>
      <c r="G1431" s="19">
        <v>106.4</v>
      </c>
      <c r="H1431" s="15"/>
    </row>
    <row r="1432" spans="1:8" ht="48.75" customHeight="1" x14ac:dyDescent="0.25">
      <c r="A1432" s="15" t="s">
        <v>2760</v>
      </c>
      <c r="B1432" s="15" t="s">
        <v>2761</v>
      </c>
      <c r="C1432" s="15"/>
      <c r="D1432" s="15"/>
      <c r="E1432" s="15"/>
      <c r="F1432" s="16" t="s">
        <v>227</v>
      </c>
      <c r="G1432" s="19">
        <v>152.38</v>
      </c>
      <c r="H1432" s="15"/>
    </row>
    <row r="1433" spans="1:8" ht="48.75" customHeight="1" x14ac:dyDescent="0.25">
      <c r="A1433" s="15" t="s">
        <v>2762</v>
      </c>
      <c r="B1433" s="15" t="s">
        <v>2763</v>
      </c>
      <c r="C1433" s="15"/>
      <c r="D1433" s="15"/>
      <c r="E1433" s="15"/>
      <c r="F1433" s="16" t="s">
        <v>227</v>
      </c>
      <c r="G1433" s="18">
        <v>75.78</v>
      </c>
      <c r="H1433" s="15"/>
    </row>
    <row r="1434" spans="1:8" ht="48.75" customHeight="1" x14ac:dyDescent="0.25">
      <c r="A1434" s="15" t="s">
        <v>2764</v>
      </c>
      <c r="B1434" s="15" t="s">
        <v>2765</v>
      </c>
      <c r="C1434" s="15"/>
      <c r="D1434" s="15"/>
      <c r="E1434" s="15"/>
      <c r="F1434" s="16" t="s">
        <v>227</v>
      </c>
      <c r="G1434" s="19">
        <v>105.96</v>
      </c>
      <c r="H1434" s="15"/>
    </row>
    <row r="1435" spans="1:8" ht="48.75" customHeight="1" x14ac:dyDescent="0.25">
      <c r="A1435" s="15" t="s">
        <v>2766</v>
      </c>
      <c r="B1435" s="15" t="s">
        <v>2767</v>
      </c>
      <c r="C1435" s="15"/>
      <c r="D1435" s="15"/>
      <c r="E1435" s="15"/>
      <c r="F1435" s="16" t="s">
        <v>227</v>
      </c>
      <c r="G1435" s="19">
        <v>113.88</v>
      </c>
      <c r="H1435" s="15"/>
    </row>
    <row r="1436" spans="1:8" ht="48.75" customHeight="1" x14ac:dyDescent="0.25">
      <c r="A1436" s="15" t="s">
        <v>2768</v>
      </c>
      <c r="B1436" s="15" t="s">
        <v>2769</v>
      </c>
      <c r="C1436" s="15"/>
      <c r="D1436" s="15"/>
      <c r="E1436" s="15"/>
      <c r="F1436" s="16" t="s">
        <v>227</v>
      </c>
      <c r="G1436" s="18">
        <v>56.43</v>
      </c>
      <c r="H1436" s="15"/>
    </row>
    <row r="1437" spans="1:8" ht="48.75" customHeight="1" x14ac:dyDescent="0.25">
      <c r="A1437" s="15" t="s">
        <v>2770</v>
      </c>
      <c r="B1437" s="15" t="s">
        <v>2771</v>
      </c>
      <c r="C1437" s="15"/>
      <c r="D1437" s="15"/>
      <c r="E1437" s="15"/>
      <c r="F1437" s="16" t="s">
        <v>227</v>
      </c>
      <c r="G1437" s="18">
        <v>44.62</v>
      </c>
      <c r="H1437" s="15"/>
    </row>
    <row r="1438" spans="1:8" ht="60.95" customHeight="1" x14ac:dyDescent="0.25">
      <c r="A1438" s="15" t="s">
        <v>2772</v>
      </c>
      <c r="B1438" s="15" t="s">
        <v>2773</v>
      </c>
      <c r="C1438" s="15"/>
      <c r="D1438" s="15"/>
      <c r="E1438" s="15"/>
      <c r="F1438" s="16" t="s">
        <v>227</v>
      </c>
      <c r="G1438" s="18">
        <v>62.36</v>
      </c>
      <c r="H1438" s="15"/>
    </row>
    <row r="1439" spans="1:8" ht="60.95" customHeight="1" x14ac:dyDescent="0.25">
      <c r="A1439" s="15" t="s">
        <v>2774</v>
      </c>
      <c r="B1439" s="15" t="s">
        <v>2775</v>
      </c>
      <c r="C1439" s="15"/>
      <c r="D1439" s="15"/>
      <c r="E1439" s="15"/>
      <c r="F1439" s="16" t="s">
        <v>227</v>
      </c>
      <c r="G1439" s="18">
        <v>58.95</v>
      </c>
      <c r="H1439" s="15"/>
    </row>
    <row r="1440" spans="1:8" ht="60.95" customHeight="1" x14ac:dyDescent="0.25">
      <c r="A1440" s="15" t="s">
        <v>2776</v>
      </c>
      <c r="B1440" s="15" t="s">
        <v>2777</v>
      </c>
      <c r="C1440" s="15"/>
      <c r="D1440" s="15"/>
      <c r="E1440" s="15"/>
      <c r="F1440" s="16" t="s">
        <v>227</v>
      </c>
      <c r="G1440" s="18">
        <v>59.84</v>
      </c>
      <c r="H1440" s="15"/>
    </row>
    <row r="1441" spans="1:8" ht="48.75" customHeight="1" x14ac:dyDescent="0.25">
      <c r="A1441" s="15" t="s">
        <v>2778</v>
      </c>
      <c r="B1441" s="15" t="s">
        <v>2779</v>
      </c>
      <c r="C1441" s="15"/>
      <c r="D1441" s="15"/>
      <c r="E1441" s="15"/>
      <c r="F1441" s="16" t="s">
        <v>227</v>
      </c>
      <c r="G1441" s="18">
        <v>50.26</v>
      </c>
      <c r="H1441" s="15"/>
    </row>
    <row r="1442" spans="1:8" ht="48.75" customHeight="1" x14ac:dyDescent="0.25">
      <c r="A1442" s="15" t="s">
        <v>2780</v>
      </c>
      <c r="B1442" s="15" t="s">
        <v>2781</v>
      </c>
      <c r="C1442" s="15"/>
      <c r="D1442" s="15"/>
      <c r="E1442" s="15"/>
      <c r="F1442" s="16" t="s">
        <v>227</v>
      </c>
      <c r="G1442" s="18">
        <v>27.62</v>
      </c>
      <c r="H1442" s="15"/>
    </row>
    <row r="1443" spans="1:8" ht="60.95" customHeight="1" x14ac:dyDescent="0.25">
      <c r="A1443" s="15" t="s">
        <v>2782</v>
      </c>
      <c r="B1443" s="15" t="s">
        <v>2783</v>
      </c>
      <c r="C1443" s="15"/>
      <c r="D1443" s="15"/>
      <c r="E1443" s="15"/>
      <c r="F1443" s="16" t="s">
        <v>227</v>
      </c>
      <c r="G1443" s="18">
        <v>41.95</v>
      </c>
      <c r="H1443" s="15"/>
    </row>
    <row r="1444" spans="1:8" ht="60.95" customHeight="1" x14ac:dyDescent="0.25">
      <c r="A1444" s="15" t="s">
        <v>2784</v>
      </c>
      <c r="B1444" s="15" t="s">
        <v>2785</v>
      </c>
      <c r="C1444" s="15"/>
      <c r="D1444" s="15"/>
      <c r="E1444" s="15"/>
      <c r="F1444" s="16" t="s">
        <v>227</v>
      </c>
      <c r="G1444" s="18">
        <v>42.84</v>
      </c>
      <c r="H1444" s="15"/>
    </row>
    <row r="1445" spans="1:8" ht="48.75" customHeight="1" x14ac:dyDescent="0.25">
      <c r="A1445" s="15" t="s">
        <v>2786</v>
      </c>
      <c r="B1445" s="15" t="s">
        <v>2787</v>
      </c>
      <c r="C1445" s="15"/>
      <c r="D1445" s="15"/>
      <c r="E1445" s="15"/>
      <c r="F1445" s="16" t="s">
        <v>227</v>
      </c>
      <c r="G1445" s="18">
        <v>26.78</v>
      </c>
      <c r="H1445" s="15"/>
    </row>
    <row r="1446" spans="1:8" ht="48.75" customHeight="1" x14ac:dyDescent="0.25">
      <c r="A1446" s="15" t="s">
        <v>2788</v>
      </c>
      <c r="B1446" s="15" t="s">
        <v>2789</v>
      </c>
      <c r="C1446" s="15"/>
      <c r="D1446" s="15"/>
      <c r="E1446" s="15"/>
      <c r="F1446" s="16" t="s">
        <v>227</v>
      </c>
      <c r="G1446" s="18">
        <v>25.47</v>
      </c>
      <c r="H1446" s="15"/>
    </row>
    <row r="1447" spans="1:8" ht="60.95" customHeight="1" x14ac:dyDescent="0.25">
      <c r="A1447" s="15" t="s">
        <v>2790</v>
      </c>
      <c r="B1447" s="15" t="s">
        <v>2791</v>
      </c>
      <c r="C1447" s="15"/>
      <c r="D1447" s="15"/>
      <c r="E1447" s="15"/>
      <c r="F1447" s="16" t="s">
        <v>227</v>
      </c>
      <c r="G1447" s="18">
        <v>43.21</v>
      </c>
      <c r="H1447" s="15"/>
    </row>
    <row r="1448" spans="1:8" ht="60.95" customHeight="1" x14ac:dyDescent="0.25">
      <c r="A1448" s="15" t="s">
        <v>2792</v>
      </c>
      <c r="B1448" s="15" t="s">
        <v>2793</v>
      </c>
      <c r="C1448" s="15"/>
      <c r="D1448" s="15"/>
      <c r="E1448" s="15"/>
      <c r="F1448" s="16" t="s">
        <v>227</v>
      </c>
      <c r="G1448" s="18">
        <v>39.799999999999997</v>
      </c>
      <c r="H1448" s="15"/>
    </row>
    <row r="1449" spans="1:8" ht="60.95" customHeight="1" x14ac:dyDescent="0.25">
      <c r="A1449" s="15" t="s">
        <v>2794</v>
      </c>
      <c r="B1449" s="15" t="s">
        <v>2795</v>
      </c>
      <c r="C1449" s="15"/>
      <c r="D1449" s="15"/>
      <c r="E1449" s="15"/>
      <c r="F1449" s="16" t="s">
        <v>227</v>
      </c>
      <c r="G1449" s="18">
        <v>40.69</v>
      </c>
      <c r="H1449" s="15"/>
    </row>
    <row r="1450" spans="1:8" ht="85.35" customHeight="1" x14ac:dyDescent="0.25">
      <c r="A1450" s="15" t="s">
        <v>2796</v>
      </c>
      <c r="B1450" s="15" t="s">
        <v>2797</v>
      </c>
      <c r="C1450" s="15"/>
      <c r="D1450" s="15"/>
      <c r="E1450" s="15"/>
      <c r="F1450" s="16" t="s">
        <v>227</v>
      </c>
      <c r="G1450" s="18">
        <v>76.47</v>
      </c>
      <c r="H1450" s="15"/>
    </row>
    <row r="1451" spans="1:8" ht="85.35" customHeight="1" x14ac:dyDescent="0.25">
      <c r="A1451" s="15" t="s">
        <v>2798</v>
      </c>
      <c r="B1451" s="15" t="s">
        <v>2799</v>
      </c>
      <c r="C1451" s="15"/>
      <c r="D1451" s="15"/>
      <c r="E1451" s="15"/>
      <c r="F1451" s="16" t="s">
        <v>227</v>
      </c>
      <c r="G1451" s="18">
        <v>77.36</v>
      </c>
      <c r="H1451" s="15"/>
    </row>
    <row r="1452" spans="1:8" ht="73.150000000000006" customHeight="1" x14ac:dyDescent="0.25">
      <c r="A1452" s="15" t="s">
        <v>2800</v>
      </c>
      <c r="B1452" s="15" t="s">
        <v>2801</v>
      </c>
      <c r="C1452" s="15"/>
      <c r="D1452" s="15"/>
      <c r="E1452" s="15"/>
      <c r="F1452" s="16" t="s">
        <v>227</v>
      </c>
      <c r="G1452" s="18">
        <v>57.32</v>
      </c>
      <c r="H1452" s="15"/>
    </row>
    <row r="1453" spans="1:8" ht="73.150000000000006" customHeight="1" x14ac:dyDescent="0.25">
      <c r="A1453" s="15" t="s">
        <v>2802</v>
      </c>
      <c r="B1453" s="15" t="s">
        <v>2803</v>
      </c>
      <c r="C1453" s="15"/>
      <c r="D1453" s="15"/>
      <c r="E1453" s="15"/>
      <c r="F1453" s="16" t="s">
        <v>227</v>
      </c>
      <c r="G1453" s="18">
        <v>58.21</v>
      </c>
      <c r="H1453" s="15"/>
    </row>
    <row r="1454" spans="1:8" ht="36.6" customHeight="1" x14ac:dyDescent="0.25">
      <c r="A1454" s="15" t="s">
        <v>2804</v>
      </c>
      <c r="B1454" s="15" t="s">
        <v>2805</v>
      </c>
      <c r="C1454" s="15"/>
      <c r="D1454" s="15"/>
      <c r="E1454" s="15"/>
      <c r="F1454" s="16" t="s">
        <v>227</v>
      </c>
      <c r="G1454" s="18">
        <v>12.24</v>
      </c>
      <c r="H1454" s="15"/>
    </row>
    <row r="1455" spans="1:8" ht="24.4" customHeight="1" x14ac:dyDescent="0.25">
      <c r="A1455" s="15" t="s">
        <v>2806</v>
      </c>
      <c r="B1455" s="15" t="s">
        <v>2807</v>
      </c>
      <c r="C1455" s="15"/>
      <c r="D1455" s="15"/>
      <c r="E1455" s="15"/>
      <c r="F1455" s="16" t="s">
        <v>227</v>
      </c>
      <c r="G1455" s="17">
        <v>7.33</v>
      </c>
      <c r="H1455" s="15"/>
    </row>
    <row r="1456" spans="1:8" ht="24.4" customHeight="1" x14ac:dyDescent="0.25">
      <c r="A1456" s="15" t="s">
        <v>2808</v>
      </c>
      <c r="B1456" s="15" t="s">
        <v>2809</v>
      </c>
      <c r="C1456" s="15"/>
      <c r="D1456" s="15"/>
      <c r="E1456" s="15"/>
      <c r="F1456" s="16" t="s">
        <v>227</v>
      </c>
      <c r="G1456" s="18">
        <v>10.33</v>
      </c>
      <c r="H1456" s="15"/>
    </row>
    <row r="1457" spans="1:8" ht="24.4" customHeight="1" x14ac:dyDescent="0.25">
      <c r="A1457" s="15" t="s">
        <v>2810</v>
      </c>
      <c r="B1457" s="15" t="s">
        <v>2811</v>
      </c>
      <c r="C1457" s="15"/>
      <c r="D1457" s="15"/>
      <c r="E1457" s="15"/>
      <c r="F1457" s="16" t="s">
        <v>227</v>
      </c>
      <c r="G1457" s="18">
        <v>16.14</v>
      </c>
      <c r="H1457" s="15"/>
    </row>
    <row r="1458" spans="1:8" ht="36.6" customHeight="1" x14ac:dyDescent="0.25">
      <c r="A1458" s="15" t="s">
        <v>2812</v>
      </c>
      <c r="B1458" s="15" t="s">
        <v>2813</v>
      </c>
      <c r="C1458" s="15"/>
      <c r="D1458" s="15"/>
      <c r="E1458" s="15"/>
      <c r="F1458" s="16" t="s">
        <v>227</v>
      </c>
      <c r="G1458" s="18">
        <v>27.03</v>
      </c>
      <c r="H1458" s="15"/>
    </row>
    <row r="1459" spans="1:8" ht="48.75" customHeight="1" x14ac:dyDescent="0.25">
      <c r="A1459" s="15" t="s">
        <v>2814</v>
      </c>
      <c r="B1459" s="15" t="s">
        <v>2815</v>
      </c>
      <c r="C1459" s="15"/>
      <c r="D1459" s="15"/>
      <c r="E1459" s="15"/>
      <c r="F1459" s="16" t="s">
        <v>227</v>
      </c>
      <c r="G1459" s="18">
        <v>24.21</v>
      </c>
      <c r="H1459" s="15"/>
    </row>
    <row r="1460" spans="1:8" ht="73.150000000000006" customHeight="1" x14ac:dyDescent="0.25">
      <c r="A1460" s="15" t="s">
        <v>2816</v>
      </c>
      <c r="B1460" s="15" t="s">
        <v>2817</v>
      </c>
      <c r="C1460" s="15"/>
      <c r="D1460" s="15"/>
      <c r="E1460" s="15"/>
      <c r="F1460" s="16" t="s">
        <v>227</v>
      </c>
      <c r="G1460" s="18">
        <v>39.43</v>
      </c>
      <c r="H1460" s="15"/>
    </row>
    <row r="1461" spans="1:8" ht="73.150000000000006" customHeight="1" x14ac:dyDescent="0.25">
      <c r="A1461" s="15" t="s">
        <v>2818</v>
      </c>
      <c r="B1461" s="15" t="s">
        <v>2819</v>
      </c>
      <c r="C1461" s="15"/>
      <c r="D1461" s="15"/>
      <c r="E1461" s="15"/>
      <c r="F1461" s="16" t="s">
        <v>227</v>
      </c>
      <c r="G1461" s="18">
        <v>44.13</v>
      </c>
      <c r="H1461" s="15"/>
    </row>
    <row r="1462" spans="1:8" ht="60.95" customHeight="1" x14ac:dyDescent="0.25">
      <c r="A1462" s="15" t="s">
        <v>2820</v>
      </c>
      <c r="B1462" s="15" t="s">
        <v>2821</v>
      </c>
      <c r="C1462" s="15"/>
      <c r="D1462" s="15"/>
      <c r="E1462" s="15"/>
      <c r="F1462" s="16" t="s">
        <v>227</v>
      </c>
      <c r="G1462" s="18">
        <v>72.47</v>
      </c>
      <c r="H1462" s="15"/>
    </row>
    <row r="1463" spans="1:8" ht="60.95" customHeight="1" x14ac:dyDescent="0.25">
      <c r="A1463" s="15" t="s">
        <v>2822</v>
      </c>
      <c r="B1463" s="15" t="s">
        <v>2823</v>
      </c>
      <c r="C1463" s="15"/>
      <c r="D1463" s="15"/>
      <c r="E1463" s="15"/>
      <c r="F1463" s="16" t="s">
        <v>227</v>
      </c>
      <c r="G1463" s="18">
        <v>77.17</v>
      </c>
      <c r="H1463" s="15"/>
    </row>
    <row r="1464" spans="1:8" ht="48.75" customHeight="1" x14ac:dyDescent="0.25">
      <c r="A1464" s="15" t="s">
        <v>2824</v>
      </c>
      <c r="B1464" s="15" t="s">
        <v>2825</v>
      </c>
      <c r="C1464" s="15"/>
      <c r="D1464" s="15"/>
      <c r="E1464" s="15"/>
      <c r="F1464" s="16" t="s">
        <v>227</v>
      </c>
      <c r="G1464" s="18">
        <v>25.1</v>
      </c>
      <c r="H1464" s="15"/>
    </row>
    <row r="1465" spans="1:8" ht="48.75" customHeight="1" x14ac:dyDescent="0.25">
      <c r="A1465" s="15" t="s">
        <v>2826</v>
      </c>
      <c r="B1465" s="15" t="s">
        <v>2827</v>
      </c>
      <c r="C1465" s="15"/>
      <c r="D1465" s="15"/>
      <c r="E1465" s="15"/>
      <c r="F1465" s="16" t="s">
        <v>227</v>
      </c>
      <c r="G1465" s="18">
        <v>25.51</v>
      </c>
      <c r="H1465" s="15"/>
    </row>
    <row r="1466" spans="1:8" ht="48.75" customHeight="1" x14ac:dyDescent="0.25">
      <c r="A1466" s="15" t="s">
        <v>2828</v>
      </c>
      <c r="B1466" s="15" t="s">
        <v>2829</v>
      </c>
      <c r="C1466" s="15"/>
      <c r="D1466" s="15"/>
      <c r="E1466" s="15"/>
      <c r="F1466" s="16" t="s">
        <v>227</v>
      </c>
      <c r="G1466" s="18">
        <v>58.14</v>
      </c>
      <c r="H1466" s="15"/>
    </row>
    <row r="1467" spans="1:8" ht="60.95" customHeight="1" x14ac:dyDescent="0.25">
      <c r="A1467" s="15" t="s">
        <v>2830</v>
      </c>
      <c r="B1467" s="15" t="s">
        <v>2831</v>
      </c>
      <c r="C1467" s="15"/>
      <c r="D1467" s="15"/>
      <c r="E1467" s="15"/>
      <c r="F1467" s="16" t="s">
        <v>227</v>
      </c>
      <c r="G1467" s="18">
        <v>47.66</v>
      </c>
      <c r="H1467" s="15"/>
    </row>
    <row r="1468" spans="1:8" ht="60.95" customHeight="1" x14ac:dyDescent="0.25">
      <c r="A1468" s="15" t="s">
        <v>2832</v>
      </c>
      <c r="B1468" s="15" t="s">
        <v>2833</v>
      </c>
      <c r="C1468" s="15"/>
      <c r="D1468" s="15"/>
      <c r="E1468" s="15"/>
      <c r="F1468" s="16" t="s">
        <v>227</v>
      </c>
      <c r="G1468" s="18">
        <v>33.47</v>
      </c>
      <c r="H1468" s="15"/>
    </row>
    <row r="1469" spans="1:8" ht="60.95" customHeight="1" x14ac:dyDescent="0.25">
      <c r="A1469" s="15" t="s">
        <v>2834</v>
      </c>
      <c r="B1469" s="15" t="s">
        <v>2835</v>
      </c>
      <c r="C1469" s="15"/>
      <c r="D1469" s="15"/>
      <c r="E1469" s="15"/>
      <c r="F1469" s="16" t="s">
        <v>227</v>
      </c>
      <c r="G1469" s="18">
        <v>30.67</v>
      </c>
      <c r="H1469" s="15"/>
    </row>
    <row r="1470" spans="1:8" ht="24.4" customHeight="1" x14ac:dyDescent="0.25">
      <c r="A1470" s="15" t="s">
        <v>2836</v>
      </c>
      <c r="B1470" s="15" t="s">
        <v>2837</v>
      </c>
      <c r="C1470" s="15"/>
      <c r="D1470" s="15"/>
      <c r="E1470" s="15"/>
      <c r="F1470" s="16" t="s">
        <v>227</v>
      </c>
      <c r="G1470" s="17">
        <v>1.62</v>
      </c>
      <c r="H1470" s="15"/>
    </row>
    <row r="1471" spans="1:8" ht="24.4" customHeight="1" x14ac:dyDescent="0.25">
      <c r="A1471" s="15" t="s">
        <v>2838</v>
      </c>
      <c r="B1471" s="15" t="s">
        <v>2839</v>
      </c>
      <c r="C1471" s="15"/>
      <c r="D1471" s="15"/>
      <c r="E1471" s="15"/>
      <c r="F1471" s="16" t="s">
        <v>227</v>
      </c>
      <c r="G1471" s="17">
        <v>1.68</v>
      </c>
      <c r="H1471" s="15"/>
    </row>
    <row r="1472" spans="1:8" ht="36.6" customHeight="1" x14ac:dyDescent="0.25">
      <c r="A1472" s="15" t="s">
        <v>2840</v>
      </c>
      <c r="B1472" s="15" t="s">
        <v>2841</v>
      </c>
      <c r="C1472" s="15"/>
      <c r="D1472" s="15"/>
      <c r="E1472" s="15"/>
      <c r="F1472" s="16" t="s">
        <v>227</v>
      </c>
      <c r="G1472" s="18">
        <v>34.06</v>
      </c>
      <c r="H1472" s="15"/>
    </row>
    <row r="1473" spans="1:8" ht="36.6" customHeight="1" x14ac:dyDescent="0.25">
      <c r="A1473" s="15" t="s">
        <v>2842</v>
      </c>
      <c r="B1473" s="15" t="s">
        <v>2843</v>
      </c>
      <c r="C1473" s="15"/>
      <c r="D1473" s="15"/>
      <c r="E1473" s="15"/>
      <c r="F1473" s="16" t="s">
        <v>227</v>
      </c>
      <c r="G1473" s="18">
        <v>39.700000000000003</v>
      </c>
      <c r="H1473" s="15"/>
    </row>
    <row r="1474" spans="1:8" ht="36.6" customHeight="1" x14ac:dyDescent="0.25">
      <c r="A1474" s="15" t="s">
        <v>2844</v>
      </c>
      <c r="B1474" s="15" t="s">
        <v>2845</v>
      </c>
      <c r="C1474" s="15"/>
      <c r="D1474" s="15"/>
      <c r="E1474" s="15"/>
      <c r="F1474" s="16" t="s">
        <v>227</v>
      </c>
      <c r="G1474" s="18">
        <v>17.059999999999999</v>
      </c>
      <c r="H1474" s="15"/>
    </row>
    <row r="1475" spans="1:8" ht="36.6" customHeight="1" x14ac:dyDescent="0.25">
      <c r="A1475" s="15" t="s">
        <v>2846</v>
      </c>
      <c r="B1475" s="15" t="s">
        <v>2847</v>
      </c>
      <c r="C1475" s="15"/>
      <c r="D1475" s="15"/>
      <c r="E1475" s="15"/>
      <c r="F1475" s="16" t="s">
        <v>227</v>
      </c>
      <c r="G1475" s="18">
        <v>14.91</v>
      </c>
      <c r="H1475" s="15"/>
    </row>
    <row r="1476" spans="1:8" ht="36.6" customHeight="1" x14ac:dyDescent="0.25">
      <c r="A1476" s="15" t="s">
        <v>2848</v>
      </c>
      <c r="B1476" s="15" t="s">
        <v>2849</v>
      </c>
      <c r="C1476" s="15"/>
      <c r="D1476" s="15"/>
      <c r="E1476" s="15"/>
      <c r="F1476" s="16" t="s">
        <v>227</v>
      </c>
      <c r="G1476" s="18">
        <v>16.47</v>
      </c>
      <c r="H1476" s="15"/>
    </row>
    <row r="1477" spans="1:8" ht="36.6" customHeight="1" x14ac:dyDescent="0.25">
      <c r="A1477" s="15" t="s">
        <v>2850</v>
      </c>
      <c r="B1477" s="15" t="s">
        <v>2851</v>
      </c>
      <c r="C1477" s="15"/>
      <c r="D1477" s="15"/>
      <c r="E1477" s="15"/>
      <c r="F1477" s="16" t="s">
        <v>227</v>
      </c>
      <c r="G1477" s="18">
        <v>16.22</v>
      </c>
      <c r="H1477" s="15"/>
    </row>
    <row r="1478" spans="1:8" ht="36.6" customHeight="1" x14ac:dyDescent="0.25">
      <c r="A1478" s="15" t="s">
        <v>2852</v>
      </c>
      <c r="B1478" s="15" t="s">
        <v>2853</v>
      </c>
      <c r="C1478" s="15"/>
      <c r="D1478" s="15"/>
      <c r="E1478" s="15"/>
      <c r="F1478" s="16" t="s">
        <v>227</v>
      </c>
      <c r="G1478" s="18">
        <v>13.65</v>
      </c>
      <c r="H1478" s="15"/>
    </row>
    <row r="1479" spans="1:8" ht="36.6" customHeight="1" x14ac:dyDescent="0.25">
      <c r="A1479" s="15" t="s">
        <v>2854</v>
      </c>
      <c r="B1479" s="15" t="s">
        <v>2855</v>
      </c>
      <c r="C1479" s="15"/>
      <c r="D1479" s="15"/>
      <c r="E1479" s="15"/>
      <c r="F1479" s="16" t="s">
        <v>227</v>
      </c>
      <c r="G1479" s="18">
        <v>14.54</v>
      </c>
      <c r="H1479" s="15"/>
    </row>
    <row r="1480" spans="1:8" ht="48.75" customHeight="1" x14ac:dyDescent="0.25">
      <c r="A1480" s="15" t="s">
        <v>2856</v>
      </c>
      <c r="B1480" s="15" t="s">
        <v>2857</v>
      </c>
      <c r="C1480" s="15"/>
      <c r="D1480" s="15"/>
      <c r="E1480" s="15"/>
      <c r="F1480" s="16" t="s">
        <v>227</v>
      </c>
      <c r="G1480" s="18">
        <v>14.95</v>
      </c>
      <c r="H1480" s="15"/>
    </row>
    <row r="1481" spans="1:8" ht="36.6" customHeight="1" x14ac:dyDescent="0.25">
      <c r="A1481" s="15" t="s">
        <v>2858</v>
      </c>
      <c r="B1481" s="15" t="s">
        <v>2859</v>
      </c>
      <c r="C1481" s="15"/>
      <c r="D1481" s="15"/>
      <c r="E1481" s="15"/>
      <c r="F1481" s="16" t="s">
        <v>227</v>
      </c>
      <c r="G1481" s="18">
        <v>47.58</v>
      </c>
      <c r="H1481" s="15"/>
    </row>
    <row r="1482" spans="1:8" ht="24.4" customHeight="1" x14ac:dyDescent="0.25">
      <c r="A1482" s="15" t="s">
        <v>2860</v>
      </c>
      <c r="B1482" s="15" t="s">
        <v>2861</v>
      </c>
      <c r="C1482" s="15"/>
      <c r="D1482" s="15"/>
      <c r="E1482" s="15"/>
      <c r="F1482" s="16" t="s">
        <v>227</v>
      </c>
      <c r="G1482" s="17">
        <v>5.0999999999999996</v>
      </c>
      <c r="H1482" s="15"/>
    </row>
    <row r="1483" spans="1:8" ht="36.6" customHeight="1" x14ac:dyDescent="0.25">
      <c r="A1483" s="15" t="s">
        <v>2862</v>
      </c>
      <c r="B1483" s="15" t="s">
        <v>2863</v>
      </c>
      <c r="C1483" s="15"/>
      <c r="D1483" s="15"/>
      <c r="E1483" s="15"/>
      <c r="F1483" s="16" t="s">
        <v>227</v>
      </c>
      <c r="G1483" s="17">
        <v>6.01</v>
      </c>
      <c r="H1483" s="15"/>
    </row>
    <row r="1484" spans="1:8" ht="36.6" customHeight="1" x14ac:dyDescent="0.25">
      <c r="A1484" s="15" t="s">
        <v>2864</v>
      </c>
      <c r="B1484" s="15" t="s">
        <v>2865</v>
      </c>
      <c r="C1484" s="15"/>
      <c r="D1484" s="15"/>
      <c r="E1484" s="15"/>
      <c r="F1484" s="16" t="s">
        <v>227</v>
      </c>
      <c r="G1484" s="17">
        <v>6.47</v>
      </c>
      <c r="H1484" s="15"/>
    </row>
    <row r="1485" spans="1:8" ht="24.4" customHeight="1" x14ac:dyDescent="0.25">
      <c r="A1485" s="15" t="s">
        <v>2866</v>
      </c>
      <c r="B1485" s="15" t="s">
        <v>2867</v>
      </c>
      <c r="C1485" s="15"/>
      <c r="D1485" s="15"/>
      <c r="E1485" s="15"/>
      <c r="F1485" s="16" t="s">
        <v>227</v>
      </c>
      <c r="G1485" s="17">
        <v>5.33</v>
      </c>
      <c r="H1485" s="15"/>
    </row>
    <row r="1486" spans="1:8" ht="24.4" customHeight="1" x14ac:dyDescent="0.25">
      <c r="A1486" s="15" t="s">
        <v>2868</v>
      </c>
      <c r="B1486" s="15" t="s">
        <v>2869</v>
      </c>
      <c r="C1486" s="15"/>
      <c r="D1486" s="15"/>
      <c r="E1486" s="15"/>
      <c r="F1486" s="16" t="s">
        <v>227</v>
      </c>
      <c r="G1486" s="17">
        <v>8.16</v>
      </c>
      <c r="H1486" s="15"/>
    </row>
    <row r="1487" spans="1:8" ht="36.6" customHeight="1" x14ac:dyDescent="0.25">
      <c r="A1487" s="15" t="s">
        <v>2870</v>
      </c>
      <c r="B1487" s="15" t="s">
        <v>2871</v>
      </c>
      <c r="C1487" s="15"/>
      <c r="D1487" s="15"/>
      <c r="E1487" s="15"/>
      <c r="F1487" s="16" t="s">
        <v>227</v>
      </c>
      <c r="G1487" s="17">
        <v>7.96</v>
      </c>
      <c r="H1487" s="15"/>
    </row>
    <row r="1488" spans="1:8" ht="36.6" customHeight="1" x14ac:dyDescent="0.25">
      <c r="A1488" s="15" t="s">
        <v>2872</v>
      </c>
      <c r="B1488" s="15" t="s">
        <v>2873</v>
      </c>
      <c r="C1488" s="15"/>
      <c r="D1488" s="15"/>
      <c r="E1488" s="15"/>
      <c r="F1488" s="16" t="s">
        <v>227</v>
      </c>
      <c r="G1488" s="17">
        <v>8.16</v>
      </c>
      <c r="H1488" s="15"/>
    </row>
    <row r="1489" spans="1:8" ht="36.6" customHeight="1" x14ac:dyDescent="0.25">
      <c r="A1489" s="15" t="s">
        <v>2874</v>
      </c>
      <c r="B1489" s="15" t="s">
        <v>2875</v>
      </c>
      <c r="C1489" s="15"/>
      <c r="D1489" s="15"/>
      <c r="E1489" s="15"/>
      <c r="F1489" s="16" t="s">
        <v>227</v>
      </c>
      <c r="G1489" s="17">
        <v>8.52</v>
      </c>
      <c r="H1489" s="15"/>
    </row>
    <row r="1490" spans="1:8" ht="36.6" customHeight="1" x14ac:dyDescent="0.25">
      <c r="A1490" s="15" t="s">
        <v>2876</v>
      </c>
      <c r="B1490" s="15" t="s">
        <v>2877</v>
      </c>
      <c r="C1490" s="15"/>
      <c r="D1490" s="15"/>
      <c r="E1490" s="15"/>
      <c r="F1490" s="16" t="s">
        <v>227</v>
      </c>
      <c r="G1490" s="17">
        <v>5.23</v>
      </c>
      <c r="H1490" s="15"/>
    </row>
    <row r="1491" spans="1:8" ht="36.6" customHeight="1" x14ac:dyDescent="0.25">
      <c r="A1491" s="15" t="s">
        <v>2878</v>
      </c>
      <c r="B1491" s="15" t="s">
        <v>2879</v>
      </c>
      <c r="C1491" s="15"/>
      <c r="D1491" s="15"/>
      <c r="E1491" s="15"/>
      <c r="F1491" s="16" t="s">
        <v>227</v>
      </c>
      <c r="G1491" s="17">
        <v>7.98</v>
      </c>
      <c r="H1491" s="15"/>
    </row>
    <row r="1492" spans="1:8" ht="12.2" customHeight="1" x14ac:dyDescent="0.25">
      <c r="A1492" s="12">
        <v>8923</v>
      </c>
      <c r="B1492" s="13" t="s">
        <v>2880</v>
      </c>
      <c r="C1492" s="13"/>
      <c r="D1492" s="13"/>
      <c r="E1492" s="13"/>
      <c r="F1492" s="14"/>
      <c r="G1492" s="13"/>
      <c r="H1492" s="13"/>
    </row>
    <row r="1493" spans="1:8" ht="24.4" customHeight="1" x14ac:dyDescent="0.25">
      <c r="A1493" s="15" t="s">
        <v>2881</v>
      </c>
      <c r="B1493" s="15" t="s">
        <v>2882</v>
      </c>
      <c r="C1493" s="15"/>
      <c r="D1493" s="15"/>
      <c r="E1493" s="15"/>
      <c r="F1493" s="16" t="s">
        <v>244</v>
      </c>
      <c r="G1493" s="18">
        <v>12.53</v>
      </c>
      <c r="H1493" s="15"/>
    </row>
    <row r="1494" spans="1:8" ht="12.2" customHeight="1" x14ac:dyDescent="0.25">
      <c r="A1494" s="12">
        <v>8924</v>
      </c>
      <c r="B1494" s="13" t="s">
        <v>2883</v>
      </c>
      <c r="C1494" s="13"/>
      <c r="D1494" s="13"/>
      <c r="E1494" s="13"/>
      <c r="F1494" s="14"/>
      <c r="G1494" s="13"/>
      <c r="H1494" s="13"/>
    </row>
    <row r="1495" spans="1:8" ht="24.4" customHeight="1" x14ac:dyDescent="0.25">
      <c r="A1495" s="15" t="s">
        <v>2884</v>
      </c>
      <c r="B1495" s="15" t="s">
        <v>2885</v>
      </c>
      <c r="C1495" s="15"/>
      <c r="D1495" s="15"/>
      <c r="E1495" s="15"/>
      <c r="F1495" s="16" t="s">
        <v>227</v>
      </c>
      <c r="G1495" s="18">
        <v>32.31</v>
      </c>
      <c r="H1495" s="15"/>
    </row>
    <row r="1496" spans="1:8" ht="24.4" customHeight="1" x14ac:dyDescent="0.25">
      <c r="A1496" s="15" t="s">
        <v>2886</v>
      </c>
      <c r="B1496" s="15" t="s">
        <v>2887</v>
      </c>
      <c r="C1496" s="15"/>
      <c r="D1496" s="15"/>
      <c r="E1496" s="15"/>
      <c r="F1496" s="16" t="s">
        <v>227</v>
      </c>
      <c r="G1496" s="18">
        <v>55.02</v>
      </c>
      <c r="H1496" s="15"/>
    </row>
    <row r="1497" spans="1:8" ht="24.4" customHeight="1" x14ac:dyDescent="0.25">
      <c r="A1497" s="15" t="s">
        <v>2888</v>
      </c>
      <c r="B1497" s="15" t="s">
        <v>2889</v>
      </c>
      <c r="C1497" s="15"/>
      <c r="D1497" s="15"/>
      <c r="E1497" s="15"/>
      <c r="F1497" s="16" t="s">
        <v>227</v>
      </c>
      <c r="G1497" s="18">
        <v>44.45</v>
      </c>
      <c r="H1497" s="15"/>
    </row>
    <row r="1498" spans="1:8" ht="24.4" customHeight="1" x14ac:dyDescent="0.25">
      <c r="A1498" s="15" t="s">
        <v>2890</v>
      </c>
      <c r="B1498" s="15" t="s">
        <v>2891</v>
      </c>
      <c r="C1498" s="15"/>
      <c r="D1498" s="15"/>
      <c r="E1498" s="15"/>
      <c r="F1498" s="16" t="s">
        <v>227</v>
      </c>
      <c r="G1498" s="18">
        <v>72.03</v>
      </c>
      <c r="H1498" s="15"/>
    </row>
    <row r="1499" spans="1:8" ht="24.4" customHeight="1" x14ac:dyDescent="0.25">
      <c r="A1499" s="15" t="s">
        <v>2892</v>
      </c>
      <c r="B1499" s="15" t="s">
        <v>2893</v>
      </c>
      <c r="C1499" s="15"/>
      <c r="D1499" s="15"/>
      <c r="E1499" s="15"/>
      <c r="F1499" s="16" t="s">
        <v>227</v>
      </c>
      <c r="G1499" s="18">
        <v>28.15</v>
      </c>
      <c r="H1499" s="15"/>
    </row>
    <row r="1500" spans="1:8" ht="24.4" customHeight="1" x14ac:dyDescent="0.25">
      <c r="A1500" s="15" t="s">
        <v>2894</v>
      </c>
      <c r="B1500" s="15" t="s">
        <v>101</v>
      </c>
      <c r="C1500" s="15"/>
      <c r="D1500" s="15"/>
      <c r="E1500" s="15"/>
      <c r="F1500" s="16" t="s">
        <v>227</v>
      </c>
      <c r="G1500" s="18">
        <v>34.799999999999997</v>
      </c>
      <c r="H1500" s="15"/>
    </row>
    <row r="1501" spans="1:8" ht="24.4" customHeight="1" x14ac:dyDescent="0.25">
      <c r="A1501" s="15" t="s">
        <v>2895</v>
      </c>
      <c r="B1501" s="15" t="s">
        <v>2896</v>
      </c>
      <c r="C1501" s="15"/>
      <c r="D1501" s="15"/>
      <c r="E1501" s="15"/>
      <c r="F1501" s="16" t="s">
        <v>227</v>
      </c>
      <c r="G1501" s="18">
        <v>60.87</v>
      </c>
      <c r="H1501" s="15"/>
    </row>
    <row r="1502" spans="1:8" ht="24.4" customHeight="1" x14ac:dyDescent="0.25">
      <c r="A1502" s="15" t="s">
        <v>2897</v>
      </c>
      <c r="B1502" s="15" t="s">
        <v>2898</v>
      </c>
      <c r="C1502" s="15"/>
      <c r="D1502" s="15"/>
      <c r="E1502" s="15"/>
      <c r="F1502" s="16" t="s">
        <v>227</v>
      </c>
      <c r="G1502" s="18">
        <v>49.33</v>
      </c>
      <c r="H1502" s="15"/>
    </row>
    <row r="1503" spans="1:8" ht="24.4" customHeight="1" x14ac:dyDescent="0.25">
      <c r="A1503" s="15" t="s">
        <v>2899</v>
      </c>
      <c r="B1503" s="15" t="s">
        <v>2900</v>
      </c>
      <c r="C1503" s="15"/>
      <c r="D1503" s="15"/>
      <c r="E1503" s="15"/>
      <c r="F1503" s="16" t="s">
        <v>227</v>
      </c>
      <c r="G1503" s="18">
        <v>79.55</v>
      </c>
      <c r="H1503" s="15"/>
    </row>
    <row r="1504" spans="1:8" ht="24.4" customHeight="1" x14ac:dyDescent="0.25">
      <c r="A1504" s="15" t="s">
        <v>2901</v>
      </c>
      <c r="B1504" s="15" t="s">
        <v>2902</v>
      </c>
      <c r="C1504" s="15"/>
      <c r="D1504" s="15"/>
      <c r="E1504" s="15"/>
      <c r="F1504" s="16" t="s">
        <v>227</v>
      </c>
      <c r="G1504" s="18">
        <v>30.22</v>
      </c>
      <c r="H1504" s="15"/>
    </row>
    <row r="1505" spans="1:8" ht="24.4" customHeight="1" x14ac:dyDescent="0.25">
      <c r="A1505" s="15" t="s">
        <v>2903</v>
      </c>
      <c r="B1505" s="15" t="s">
        <v>2904</v>
      </c>
      <c r="C1505" s="15"/>
      <c r="D1505" s="15"/>
      <c r="E1505" s="15"/>
      <c r="F1505" s="16" t="s">
        <v>227</v>
      </c>
      <c r="G1505" s="18">
        <v>32.31</v>
      </c>
      <c r="H1505" s="15"/>
    </row>
    <row r="1506" spans="1:8" ht="24.4" customHeight="1" x14ac:dyDescent="0.25">
      <c r="A1506" s="15" t="s">
        <v>2905</v>
      </c>
      <c r="B1506" s="15" t="s">
        <v>2906</v>
      </c>
      <c r="C1506" s="15"/>
      <c r="D1506" s="15"/>
      <c r="E1506" s="15"/>
      <c r="F1506" s="16" t="s">
        <v>227</v>
      </c>
      <c r="G1506" s="18">
        <v>55.02</v>
      </c>
      <c r="H1506" s="15"/>
    </row>
    <row r="1507" spans="1:8" ht="24.4" customHeight="1" x14ac:dyDescent="0.25">
      <c r="A1507" s="15" t="s">
        <v>2907</v>
      </c>
      <c r="B1507" s="15" t="s">
        <v>2908</v>
      </c>
      <c r="C1507" s="15"/>
      <c r="D1507" s="15"/>
      <c r="E1507" s="15"/>
      <c r="F1507" s="16" t="s">
        <v>227</v>
      </c>
      <c r="G1507" s="18">
        <v>44.45</v>
      </c>
      <c r="H1507" s="15"/>
    </row>
    <row r="1508" spans="1:8" ht="24.4" customHeight="1" x14ac:dyDescent="0.25">
      <c r="A1508" s="15" t="s">
        <v>2909</v>
      </c>
      <c r="B1508" s="15" t="s">
        <v>2910</v>
      </c>
      <c r="C1508" s="15"/>
      <c r="D1508" s="15"/>
      <c r="E1508" s="15"/>
      <c r="F1508" s="16" t="s">
        <v>227</v>
      </c>
      <c r="G1508" s="18">
        <v>72.03</v>
      </c>
      <c r="H1508" s="15"/>
    </row>
    <row r="1509" spans="1:8" ht="24.4" customHeight="1" x14ac:dyDescent="0.25">
      <c r="A1509" s="15" t="s">
        <v>2911</v>
      </c>
      <c r="B1509" s="15" t="s">
        <v>2912</v>
      </c>
      <c r="C1509" s="15"/>
      <c r="D1509" s="15"/>
      <c r="E1509" s="15"/>
      <c r="F1509" s="16" t="s">
        <v>227</v>
      </c>
      <c r="G1509" s="18">
        <v>28.15</v>
      </c>
      <c r="H1509" s="15"/>
    </row>
    <row r="1510" spans="1:8" ht="24.4" customHeight="1" x14ac:dyDescent="0.25">
      <c r="A1510" s="15" t="s">
        <v>2913</v>
      </c>
      <c r="B1510" s="15" t="s">
        <v>2914</v>
      </c>
      <c r="C1510" s="15"/>
      <c r="D1510" s="15"/>
      <c r="E1510" s="15"/>
      <c r="F1510" s="16" t="s">
        <v>227</v>
      </c>
      <c r="G1510" s="18">
        <v>34.799999999999997</v>
      </c>
      <c r="H1510" s="15"/>
    </row>
    <row r="1511" spans="1:8" ht="24.4" customHeight="1" x14ac:dyDescent="0.25">
      <c r="A1511" s="15" t="s">
        <v>2915</v>
      </c>
      <c r="B1511" s="15" t="s">
        <v>2916</v>
      </c>
      <c r="C1511" s="15"/>
      <c r="D1511" s="15"/>
      <c r="E1511" s="15"/>
      <c r="F1511" s="16" t="s">
        <v>227</v>
      </c>
      <c r="G1511" s="18">
        <v>60.87</v>
      </c>
      <c r="H1511" s="15"/>
    </row>
    <row r="1512" spans="1:8" ht="24.4" customHeight="1" x14ac:dyDescent="0.25">
      <c r="A1512" s="15" t="s">
        <v>2917</v>
      </c>
      <c r="B1512" s="15" t="s">
        <v>2918</v>
      </c>
      <c r="C1512" s="15"/>
      <c r="D1512" s="15"/>
      <c r="E1512" s="15"/>
      <c r="F1512" s="16" t="s">
        <v>227</v>
      </c>
      <c r="G1512" s="18">
        <v>49.33</v>
      </c>
      <c r="H1512" s="15"/>
    </row>
    <row r="1513" spans="1:8" ht="24.4" customHeight="1" x14ac:dyDescent="0.25">
      <c r="A1513" s="15" t="s">
        <v>2919</v>
      </c>
      <c r="B1513" s="15" t="s">
        <v>2920</v>
      </c>
      <c r="C1513" s="15"/>
      <c r="D1513" s="15"/>
      <c r="E1513" s="15"/>
      <c r="F1513" s="16" t="s">
        <v>227</v>
      </c>
      <c r="G1513" s="18">
        <v>79.55</v>
      </c>
      <c r="H1513" s="15"/>
    </row>
    <row r="1514" spans="1:8" ht="24.4" customHeight="1" x14ac:dyDescent="0.25">
      <c r="A1514" s="15" t="s">
        <v>2921</v>
      </c>
      <c r="B1514" s="15" t="s">
        <v>2922</v>
      </c>
      <c r="C1514" s="15"/>
      <c r="D1514" s="15"/>
      <c r="E1514" s="15"/>
      <c r="F1514" s="16" t="s">
        <v>227</v>
      </c>
      <c r="G1514" s="18">
        <v>30.22</v>
      </c>
      <c r="H1514" s="15"/>
    </row>
    <row r="1515" spans="1:8" ht="24.4" customHeight="1" x14ac:dyDescent="0.25">
      <c r="A1515" s="15" t="s">
        <v>2923</v>
      </c>
      <c r="B1515" s="15" t="s">
        <v>102</v>
      </c>
      <c r="C1515" s="15"/>
      <c r="D1515" s="15"/>
      <c r="E1515" s="15"/>
      <c r="F1515" s="16" t="s">
        <v>227</v>
      </c>
      <c r="G1515" s="18">
        <v>34.799999999999997</v>
      </c>
      <c r="H1515" s="15"/>
    </row>
    <row r="1516" spans="1:8" ht="24.4" customHeight="1" x14ac:dyDescent="0.25">
      <c r="A1516" s="15" t="s">
        <v>2924</v>
      </c>
      <c r="B1516" s="15" t="s">
        <v>2925</v>
      </c>
      <c r="C1516" s="15"/>
      <c r="D1516" s="15"/>
      <c r="E1516" s="15"/>
      <c r="F1516" s="16" t="s">
        <v>227</v>
      </c>
      <c r="G1516" s="18">
        <v>60.87</v>
      </c>
      <c r="H1516" s="15"/>
    </row>
    <row r="1517" spans="1:8" ht="24.4" customHeight="1" x14ac:dyDescent="0.25">
      <c r="A1517" s="15" t="s">
        <v>2926</v>
      </c>
      <c r="B1517" s="15" t="s">
        <v>2927</v>
      </c>
      <c r="C1517" s="15"/>
      <c r="D1517" s="15"/>
      <c r="E1517" s="15"/>
      <c r="F1517" s="16" t="s">
        <v>227</v>
      </c>
      <c r="G1517" s="18">
        <v>49.33</v>
      </c>
      <c r="H1517" s="15"/>
    </row>
    <row r="1518" spans="1:8" ht="24.4" customHeight="1" x14ac:dyDescent="0.25">
      <c r="A1518" s="15" t="s">
        <v>2928</v>
      </c>
      <c r="B1518" s="15" t="s">
        <v>2929</v>
      </c>
      <c r="C1518" s="15"/>
      <c r="D1518" s="15"/>
      <c r="E1518" s="15"/>
      <c r="F1518" s="16" t="s">
        <v>227</v>
      </c>
      <c r="G1518" s="18">
        <v>79.55</v>
      </c>
      <c r="H1518" s="15"/>
    </row>
    <row r="1519" spans="1:8" ht="24.4" customHeight="1" x14ac:dyDescent="0.25">
      <c r="A1519" s="15" t="s">
        <v>2930</v>
      </c>
      <c r="B1519" s="15" t="s">
        <v>2931</v>
      </c>
      <c r="C1519" s="15"/>
      <c r="D1519" s="15"/>
      <c r="E1519" s="15"/>
      <c r="F1519" s="16" t="s">
        <v>227</v>
      </c>
      <c r="G1519" s="18">
        <v>30.22</v>
      </c>
      <c r="H1519" s="15"/>
    </row>
    <row r="1520" spans="1:8" ht="24.4" customHeight="1" x14ac:dyDescent="0.25">
      <c r="A1520" s="15" t="s">
        <v>2932</v>
      </c>
      <c r="B1520" s="15" t="s">
        <v>2933</v>
      </c>
      <c r="C1520" s="15"/>
      <c r="D1520" s="15"/>
      <c r="E1520" s="15"/>
      <c r="F1520" s="16" t="s">
        <v>227</v>
      </c>
      <c r="G1520" s="18">
        <v>34.799999999999997</v>
      </c>
      <c r="H1520" s="15"/>
    </row>
    <row r="1521" spans="1:8" ht="24.4" customHeight="1" x14ac:dyDescent="0.25">
      <c r="A1521" s="15" t="s">
        <v>2934</v>
      </c>
      <c r="B1521" s="15" t="s">
        <v>2935</v>
      </c>
      <c r="C1521" s="15"/>
      <c r="D1521" s="15"/>
      <c r="E1521" s="15"/>
      <c r="F1521" s="16" t="s">
        <v>227</v>
      </c>
      <c r="G1521" s="18">
        <v>60.87</v>
      </c>
      <c r="H1521" s="15"/>
    </row>
    <row r="1522" spans="1:8" ht="24.4" customHeight="1" x14ac:dyDescent="0.25">
      <c r="A1522" s="15" t="s">
        <v>2936</v>
      </c>
      <c r="B1522" s="15" t="s">
        <v>2937</v>
      </c>
      <c r="C1522" s="15"/>
      <c r="D1522" s="15"/>
      <c r="E1522" s="15"/>
      <c r="F1522" s="16" t="s">
        <v>227</v>
      </c>
      <c r="G1522" s="18">
        <v>49.33</v>
      </c>
      <c r="H1522" s="15"/>
    </row>
    <row r="1523" spans="1:8" ht="24.4" customHeight="1" x14ac:dyDescent="0.25">
      <c r="A1523" s="15" t="s">
        <v>2938</v>
      </c>
      <c r="B1523" s="15" t="s">
        <v>2939</v>
      </c>
      <c r="C1523" s="15"/>
      <c r="D1523" s="15"/>
      <c r="E1523" s="15"/>
      <c r="F1523" s="16" t="s">
        <v>227</v>
      </c>
      <c r="G1523" s="18">
        <v>79.55</v>
      </c>
      <c r="H1523" s="15"/>
    </row>
    <row r="1524" spans="1:8" ht="24.4" customHeight="1" x14ac:dyDescent="0.25">
      <c r="A1524" s="15" t="s">
        <v>2940</v>
      </c>
      <c r="B1524" s="15" t="s">
        <v>2941</v>
      </c>
      <c r="C1524" s="15"/>
      <c r="D1524" s="15"/>
      <c r="E1524" s="15"/>
      <c r="F1524" s="16" t="s">
        <v>227</v>
      </c>
      <c r="G1524" s="18">
        <v>30.22</v>
      </c>
      <c r="H1524" s="15"/>
    </row>
    <row r="1525" spans="1:8" ht="24.4" customHeight="1" x14ac:dyDescent="0.25">
      <c r="A1525" s="15" t="s">
        <v>2942</v>
      </c>
      <c r="B1525" s="15" t="s">
        <v>103</v>
      </c>
      <c r="C1525" s="15"/>
      <c r="D1525" s="15"/>
      <c r="E1525" s="15"/>
      <c r="F1525" s="16" t="s">
        <v>227</v>
      </c>
      <c r="G1525" s="18">
        <v>37.29</v>
      </c>
      <c r="H1525" s="15"/>
    </row>
    <row r="1526" spans="1:8" ht="24.4" customHeight="1" x14ac:dyDescent="0.25">
      <c r="A1526" s="15" t="s">
        <v>2943</v>
      </c>
      <c r="B1526" s="15" t="s">
        <v>2944</v>
      </c>
      <c r="C1526" s="15"/>
      <c r="D1526" s="15"/>
      <c r="E1526" s="15"/>
      <c r="F1526" s="16" t="s">
        <v>227</v>
      </c>
      <c r="G1526" s="18">
        <v>66.72</v>
      </c>
      <c r="H1526" s="15"/>
    </row>
    <row r="1527" spans="1:8" ht="24.4" customHeight="1" x14ac:dyDescent="0.25">
      <c r="A1527" s="15" t="s">
        <v>2945</v>
      </c>
      <c r="B1527" s="15" t="s">
        <v>2946</v>
      </c>
      <c r="C1527" s="15"/>
      <c r="D1527" s="15"/>
      <c r="E1527" s="15"/>
      <c r="F1527" s="16" t="s">
        <v>227</v>
      </c>
      <c r="G1527" s="18">
        <v>54.21</v>
      </c>
      <c r="H1527" s="15"/>
    </row>
    <row r="1528" spans="1:8" ht="24.4" customHeight="1" x14ac:dyDescent="0.25">
      <c r="A1528" s="15" t="s">
        <v>2947</v>
      </c>
      <c r="B1528" s="15" t="s">
        <v>2948</v>
      </c>
      <c r="C1528" s="15"/>
      <c r="D1528" s="15"/>
      <c r="E1528" s="15"/>
      <c r="F1528" s="16" t="s">
        <v>227</v>
      </c>
      <c r="G1528" s="18">
        <v>87.07</v>
      </c>
      <c r="H1528" s="15"/>
    </row>
    <row r="1529" spans="1:8" ht="24.4" customHeight="1" x14ac:dyDescent="0.25">
      <c r="A1529" s="15" t="s">
        <v>2949</v>
      </c>
      <c r="B1529" s="15" t="s">
        <v>2950</v>
      </c>
      <c r="C1529" s="15"/>
      <c r="D1529" s="15"/>
      <c r="E1529" s="15"/>
      <c r="F1529" s="16" t="s">
        <v>227</v>
      </c>
      <c r="G1529" s="18">
        <v>32.29</v>
      </c>
      <c r="H1529" s="15"/>
    </row>
    <row r="1530" spans="1:8" ht="24.4" customHeight="1" x14ac:dyDescent="0.25">
      <c r="A1530" s="15" t="s">
        <v>2951</v>
      </c>
      <c r="B1530" s="15" t="s">
        <v>2952</v>
      </c>
      <c r="C1530" s="15"/>
      <c r="D1530" s="15"/>
      <c r="E1530" s="15"/>
      <c r="F1530" s="16" t="s">
        <v>227</v>
      </c>
      <c r="G1530" s="18">
        <v>37.29</v>
      </c>
      <c r="H1530" s="15"/>
    </row>
    <row r="1531" spans="1:8" ht="24.4" customHeight="1" x14ac:dyDescent="0.25">
      <c r="A1531" s="15" t="s">
        <v>2953</v>
      </c>
      <c r="B1531" s="15" t="s">
        <v>2954</v>
      </c>
      <c r="C1531" s="15"/>
      <c r="D1531" s="15"/>
      <c r="E1531" s="15"/>
      <c r="F1531" s="16" t="s">
        <v>227</v>
      </c>
      <c r="G1531" s="18">
        <v>66.72</v>
      </c>
      <c r="H1531" s="15"/>
    </row>
    <row r="1532" spans="1:8" ht="24.4" customHeight="1" x14ac:dyDescent="0.25">
      <c r="A1532" s="15" t="s">
        <v>2955</v>
      </c>
      <c r="B1532" s="15" t="s">
        <v>2956</v>
      </c>
      <c r="C1532" s="15"/>
      <c r="D1532" s="15"/>
      <c r="E1532" s="15"/>
      <c r="F1532" s="16" t="s">
        <v>227</v>
      </c>
      <c r="G1532" s="18">
        <v>54.21</v>
      </c>
      <c r="H1532" s="15"/>
    </row>
    <row r="1533" spans="1:8" ht="24.4" customHeight="1" x14ac:dyDescent="0.25">
      <c r="A1533" s="15" t="s">
        <v>2957</v>
      </c>
      <c r="B1533" s="15" t="s">
        <v>2958</v>
      </c>
      <c r="C1533" s="15"/>
      <c r="D1533" s="15"/>
      <c r="E1533" s="15"/>
      <c r="F1533" s="16" t="s">
        <v>227</v>
      </c>
      <c r="G1533" s="18">
        <v>87.07</v>
      </c>
      <c r="H1533" s="15"/>
    </row>
    <row r="1534" spans="1:8" ht="24.4" customHeight="1" x14ac:dyDescent="0.25">
      <c r="A1534" s="15" t="s">
        <v>2959</v>
      </c>
      <c r="B1534" s="15" t="s">
        <v>2960</v>
      </c>
      <c r="C1534" s="15"/>
      <c r="D1534" s="15"/>
      <c r="E1534" s="15"/>
      <c r="F1534" s="16" t="s">
        <v>227</v>
      </c>
      <c r="G1534" s="18">
        <v>32.29</v>
      </c>
      <c r="H1534" s="15"/>
    </row>
    <row r="1535" spans="1:8" ht="24.4" customHeight="1" x14ac:dyDescent="0.25">
      <c r="A1535" s="15" t="s">
        <v>2961</v>
      </c>
      <c r="B1535" s="15" t="s">
        <v>2962</v>
      </c>
      <c r="C1535" s="15"/>
      <c r="D1535" s="15"/>
      <c r="E1535" s="15"/>
      <c r="F1535" s="16" t="s">
        <v>227</v>
      </c>
      <c r="G1535" s="18">
        <v>39.78</v>
      </c>
      <c r="H1535" s="15"/>
    </row>
    <row r="1536" spans="1:8" ht="24.4" customHeight="1" x14ac:dyDescent="0.25">
      <c r="A1536" s="15" t="s">
        <v>2963</v>
      </c>
      <c r="B1536" s="15" t="s">
        <v>2964</v>
      </c>
      <c r="C1536" s="15"/>
      <c r="D1536" s="15"/>
      <c r="E1536" s="15"/>
      <c r="F1536" s="16" t="s">
        <v>227</v>
      </c>
      <c r="G1536" s="18">
        <v>72.569999999999993</v>
      </c>
      <c r="H1536" s="15"/>
    </row>
    <row r="1537" spans="1:8" ht="24.4" customHeight="1" x14ac:dyDescent="0.25">
      <c r="A1537" s="15" t="s">
        <v>2965</v>
      </c>
      <c r="B1537" s="15" t="s">
        <v>2966</v>
      </c>
      <c r="C1537" s="15"/>
      <c r="D1537" s="15"/>
      <c r="E1537" s="15"/>
      <c r="F1537" s="16" t="s">
        <v>227</v>
      </c>
      <c r="G1537" s="18">
        <v>59.09</v>
      </c>
      <c r="H1537" s="15"/>
    </row>
    <row r="1538" spans="1:8" ht="24.4" customHeight="1" x14ac:dyDescent="0.25">
      <c r="A1538" s="15" t="s">
        <v>2967</v>
      </c>
      <c r="B1538" s="15" t="s">
        <v>2968</v>
      </c>
      <c r="C1538" s="15"/>
      <c r="D1538" s="15"/>
      <c r="E1538" s="15"/>
      <c r="F1538" s="16" t="s">
        <v>227</v>
      </c>
      <c r="G1538" s="18">
        <v>94.59</v>
      </c>
      <c r="H1538" s="15"/>
    </row>
    <row r="1539" spans="1:8" ht="24.4" customHeight="1" x14ac:dyDescent="0.25">
      <c r="A1539" s="15" t="s">
        <v>2969</v>
      </c>
      <c r="B1539" s="15" t="s">
        <v>2970</v>
      </c>
      <c r="C1539" s="15"/>
      <c r="D1539" s="15"/>
      <c r="E1539" s="15"/>
      <c r="F1539" s="16" t="s">
        <v>227</v>
      </c>
      <c r="G1539" s="18">
        <v>34.36</v>
      </c>
      <c r="H1539" s="15"/>
    </row>
    <row r="1540" spans="1:8" ht="60.95" customHeight="1" x14ac:dyDescent="0.25">
      <c r="A1540" s="15" t="s">
        <v>2971</v>
      </c>
      <c r="B1540" s="15" t="s">
        <v>2972</v>
      </c>
      <c r="C1540" s="15"/>
      <c r="D1540" s="15"/>
      <c r="E1540" s="15"/>
      <c r="F1540" s="16" t="s">
        <v>227</v>
      </c>
      <c r="G1540" s="18">
        <v>56.81</v>
      </c>
      <c r="H1540" s="15"/>
    </row>
    <row r="1541" spans="1:8" ht="60.95" customHeight="1" x14ac:dyDescent="0.25">
      <c r="A1541" s="15" t="s">
        <v>2973</v>
      </c>
      <c r="B1541" s="15" t="s">
        <v>2974</v>
      </c>
      <c r="C1541" s="15"/>
      <c r="D1541" s="15"/>
      <c r="E1541" s="15"/>
      <c r="F1541" s="16" t="s">
        <v>227</v>
      </c>
      <c r="G1541" s="18">
        <v>49.73</v>
      </c>
      <c r="H1541" s="15"/>
    </row>
    <row r="1542" spans="1:8" ht="60.95" customHeight="1" x14ac:dyDescent="0.25">
      <c r="A1542" s="15" t="s">
        <v>2975</v>
      </c>
      <c r="B1542" s="15" t="s">
        <v>2976</v>
      </c>
      <c r="C1542" s="15"/>
      <c r="D1542" s="15"/>
      <c r="E1542" s="15"/>
      <c r="F1542" s="16" t="s">
        <v>227</v>
      </c>
      <c r="G1542" s="18">
        <v>35.54</v>
      </c>
      <c r="H1542" s="15"/>
    </row>
    <row r="1543" spans="1:8" ht="60.95" customHeight="1" x14ac:dyDescent="0.25">
      <c r="A1543" s="15" t="s">
        <v>2977</v>
      </c>
      <c r="B1543" s="15" t="s">
        <v>2978</v>
      </c>
      <c r="C1543" s="15"/>
      <c r="D1543" s="15"/>
      <c r="E1543" s="15"/>
      <c r="F1543" s="16" t="s">
        <v>227</v>
      </c>
      <c r="G1543" s="18">
        <v>36.92</v>
      </c>
      <c r="H1543" s="15"/>
    </row>
    <row r="1544" spans="1:8" ht="60.95" customHeight="1" x14ac:dyDescent="0.25">
      <c r="A1544" s="15" t="s">
        <v>2979</v>
      </c>
      <c r="B1544" s="15" t="s">
        <v>104</v>
      </c>
      <c r="C1544" s="15"/>
      <c r="D1544" s="15"/>
      <c r="E1544" s="15"/>
      <c r="F1544" s="16" t="s">
        <v>227</v>
      </c>
      <c r="G1544" s="18">
        <v>32.72</v>
      </c>
      <c r="H1544" s="15"/>
    </row>
    <row r="1545" spans="1:8" ht="60.95" customHeight="1" x14ac:dyDescent="0.25">
      <c r="A1545" s="15" t="s">
        <v>2980</v>
      </c>
      <c r="B1545" s="15" t="s">
        <v>2981</v>
      </c>
      <c r="C1545" s="15"/>
      <c r="D1545" s="15"/>
      <c r="E1545" s="15"/>
      <c r="F1545" s="16" t="s">
        <v>227</v>
      </c>
      <c r="G1545" s="18">
        <v>40</v>
      </c>
      <c r="H1545" s="15"/>
    </row>
    <row r="1546" spans="1:8" ht="60.95" customHeight="1" x14ac:dyDescent="0.25">
      <c r="A1546" s="15" t="s">
        <v>2982</v>
      </c>
      <c r="B1546" s="15" t="s">
        <v>2983</v>
      </c>
      <c r="C1546" s="15"/>
      <c r="D1546" s="15"/>
      <c r="E1546" s="15"/>
      <c r="F1546" s="16" t="s">
        <v>227</v>
      </c>
      <c r="G1546" s="18">
        <v>55.53</v>
      </c>
      <c r="H1546" s="15"/>
    </row>
    <row r="1547" spans="1:8" ht="60.95" customHeight="1" x14ac:dyDescent="0.25">
      <c r="A1547" s="15" t="s">
        <v>2984</v>
      </c>
      <c r="B1547" s="15" t="s">
        <v>2985</v>
      </c>
      <c r="C1547" s="15"/>
      <c r="D1547" s="15"/>
      <c r="E1547" s="15"/>
      <c r="F1547" s="16" t="s">
        <v>227</v>
      </c>
      <c r="G1547" s="18">
        <v>37.950000000000003</v>
      </c>
      <c r="H1547" s="15"/>
    </row>
    <row r="1548" spans="1:8" ht="24.4" customHeight="1" x14ac:dyDescent="0.25">
      <c r="A1548" s="15" t="s">
        <v>2986</v>
      </c>
      <c r="B1548" s="15" t="s">
        <v>2987</v>
      </c>
      <c r="C1548" s="15"/>
      <c r="D1548" s="15"/>
      <c r="E1548" s="15"/>
      <c r="F1548" s="16" t="s">
        <v>227</v>
      </c>
      <c r="G1548" s="17">
        <v>6.03</v>
      </c>
      <c r="H1548" s="15"/>
    </row>
    <row r="1549" spans="1:8" ht="24.4" customHeight="1" x14ac:dyDescent="0.25">
      <c r="A1549" s="15" t="s">
        <v>2988</v>
      </c>
      <c r="B1549" s="15" t="s">
        <v>2989</v>
      </c>
      <c r="C1549" s="15"/>
      <c r="D1549" s="15"/>
      <c r="E1549" s="15"/>
      <c r="F1549" s="16" t="s">
        <v>227</v>
      </c>
      <c r="G1549" s="18">
        <v>12.03</v>
      </c>
      <c r="H1549" s="15"/>
    </row>
    <row r="1550" spans="1:8" ht="24.4" customHeight="1" x14ac:dyDescent="0.25">
      <c r="A1550" s="15" t="s">
        <v>2990</v>
      </c>
      <c r="B1550" s="15" t="s">
        <v>2991</v>
      </c>
      <c r="C1550" s="15"/>
      <c r="D1550" s="15"/>
      <c r="E1550" s="15"/>
      <c r="F1550" s="16" t="s">
        <v>227</v>
      </c>
      <c r="G1550" s="18">
        <v>10.83</v>
      </c>
      <c r="H1550" s="15"/>
    </row>
    <row r="1551" spans="1:8" ht="24.4" customHeight="1" x14ac:dyDescent="0.25">
      <c r="A1551" s="15" t="s">
        <v>2992</v>
      </c>
      <c r="B1551" s="15" t="s">
        <v>2993</v>
      </c>
      <c r="C1551" s="15"/>
      <c r="D1551" s="15"/>
      <c r="E1551" s="15"/>
      <c r="F1551" s="16" t="s">
        <v>227</v>
      </c>
      <c r="G1551" s="18">
        <v>15.66</v>
      </c>
      <c r="H1551" s="15"/>
    </row>
    <row r="1552" spans="1:8" ht="24.4" customHeight="1" x14ac:dyDescent="0.25">
      <c r="A1552" s="15" t="s">
        <v>2994</v>
      </c>
      <c r="B1552" s="15" t="s">
        <v>2995</v>
      </c>
      <c r="C1552" s="15"/>
      <c r="D1552" s="15"/>
      <c r="E1552" s="15"/>
      <c r="F1552" s="16" t="s">
        <v>227</v>
      </c>
      <c r="G1552" s="17">
        <v>4.97</v>
      </c>
      <c r="H1552" s="15"/>
    </row>
    <row r="1553" spans="1:8" ht="12.2" customHeight="1" x14ac:dyDescent="0.25">
      <c r="A1553" s="12">
        <v>8925</v>
      </c>
      <c r="B1553" s="13" t="s">
        <v>2996</v>
      </c>
      <c r="C1553" s="13"/>
      <c r="D1553" s="13"/>
      <c r="E1553" s="13"/>
      <c r="F1553" s="14"/>
      <c r="G1553" s="13"/>
      <c r="H1553" s="13"/>
    </row>
    <row r="1554" spans="1:8" ht="24.4" customHeight="1" x14ac:dyDescent="0.25">
      <c r="A1554" s="15" t="s">
        <v>2997</v>
      </c>
      <c r="B1554" s="15" t="s">
        <v>2998</v>
      </c>
      <c r="C1554" s="15"/>
      <c r="D1554" s="15"/>
      <c r="E1554" s="15"/>
      <c r="F1554" s="16" t="s">
        <v>244</v>
      </c>
      <c r="G1554" s="17">
        <v>5.04</v>
      </c>
      <c r="H1554" s="15"/>
    </row>
    <row r="1555" spans="1:8" ht="24.4" customHeight="1" x14ac:dyDescent="0.25">
      <c r="A1555" s="15" t="s">
        <v>2999</v>
      </c>
      <c r="B1555" s="15" t="s">
        <v>3000</v>
      </c>
      <c r="C1555" s="15"/>
      <c r="D1555" s="15"/>
      <c r="E1555" s="15"/>
      <c r="F1555" s="16" t="s">
        <v>244</v>
      </c>
      <c r="G1555" s="17">
        <v>8.17</v>
      </c>
      <c r="H1555" s="15"/>
    </row>
    <row r="1556" spans="1:8" ht="24.4" customHeight="1" x14ac:dyDescent="0.25">
      <c r="A1556" s="15" t="s">
        <v>3001</v>
      </c>
      <c r="B1556" s="15" t="s">
        <v>3002</v>
      </c>
      <c r="C1556" s="15"/>
      <c r="D1556" s="15"/>
      <c r="E1556" s="15"/>
      <c r="F1556" s="16" t="s">
        <v>244</v>
      </c>
      <c r="G1556" s="17">
        <v>5.86</v>
      </c>
      <c r="H1556" s="15"/>
    </row>
    <row r="1557" spans="1:8" ht="24.4" customHeight="1" x14ac:dyDescent="0.25">
      <c r="A1557" s="15" t="s">
        <v>3003</v>
      </c>
      <c r="B1557" s="15" t="s">
        <v>3004</v>
      </c>
      <c r="C1557" s="15"/>
      <c r="D1557" s="15"/>
      <c r="E1557" s="15"/>
      <c r="F1557" s="16" t="s">
        <v>244</v>
      </c>
      <c r="G1557" s="17">
        <v>8.99</v>
      </c>
      <c r="H1557" s="15"/>
    </row>
    <row r="1558" spans="1:8" ht="24.4" customHeight="1" x14ac:dyDescent="0.25">
      <c r="A1558" s="15" t="s">
        <v>3005</v>
      </c>
      <c r="B1558" s="15" t="s">
        <v>3006</v>
      </c>
      <c r="C1558" s="15"/>
      <c r="D1558" s="15"/>
      <c r="E1558" s="15"/>
      <c r="F1558" s="16" t="s">
        <v>244</v>
      </c>
      <c r="G1558" s="17">
        <v>7.65</v>
      </c>
      <c r="H1558" s="15"/>
    </row>
    <row r="1559" spans="1:8" ht="36.6" customHeight="1" x14ac:dyDescent="0.25">
      <c r="A1559" s="15" t="s">
        <v>3007</v>
      </c>
      <c r="B1559" s="15" t="s">
        <v>3008</v>
      </c>
      <c r="C1559" s="15"/>
      <c r="D1559" s="15"/>
      <c r="E1559" s="15"/>
      <c r="F1559" s="16" t="s">
        <v>244</v>
      </c>
      <c r="G1559" s="18">
        <v>17.63</v>
      </c>
      <c r="H1559" s="15"/>
    </row>
    <row r="1560" spans="1:8" ht="36.6" customHeight="1" x14ac:dyDescent="0.25">
      <c r="A1560" s="15" t="s">
        <v>3009</v>
      </c>
      <c r="B1560" s="15" t="s">
        <v>3010</v>
      </c>
      <c r="C1560" s="15"/>
      <c r="D1560" s="15"/>
      <c r="E1560" s="15"/>
      <c r="F1560" s="16" t="s">
        <v>244</v>
      </c>
      <c r="G1560" s="18">
        <v>31.08</v>
      </c>
      <c r="H1560" s="15"/>
    </row>
    <row r="1561" spans="1:8" ht="36.6" customHeight="1" x14ac:dyDescent="0.25">
      <c r="A1561" s="15" t="s">
        <v>3011</v>
      </c>
      <c r="B1561" s="15" t="s">
        <v>3012</v>
      </c>
      <c r="C1561" s="15"/>
      <c r="D1561" s="15"/>
      <c r="E1561" s="15"/>
      <c r="F1561" s="16" t="s">
        <v>244</v>
      </c>
      <c r="G1561" s="18">
        <v>22.65</v>
      </c>
      <c r="H1561" s="15"/>
    </row>
    <row r="1562" spans="1:8" ht="36.6" customHeight="1" x14ac:dyDescent="0.25">
      <c r="A1562" s="15" t="s">
        <v>3013</v>
      </c>
      <c r="B1562" s="15" t="s">
        <v>3014</v>
      </c>
      <c r="C1562" s="15"/>
      <c r="D1562" s="15"/>
      <c r="E1562" s="15"/>
      <c r="F1562" s="16" t="s">
        <v>244</v>
      </c>
      <c r="G1562" s="18">
        <v>40.24</v>
      </c>
      <c r="H1562" s="15"/>
    </row>
    <row r="1563" spans="1:8" ht="36.6" customHeight="1" x14ac:dyDescent="0.25">
      <c r="A1563" s="15" t="s">
        <v>3015</v>
      </c>
      <c r="B1563" s="15" t="s">
        <v>3016</v>
      </c>
      <c r="C1563" s="15"/>
      <c r="D1563" s="15"/>
      <c r="E1563" s="15"/>
      <c r="F1563" s="16" t="s">
        <v>244</v>
      </c>
      <c r="G1563" s="18">
        <v>66.89</v>
      </c>
      <c r="H1563" s="15"/>
    </row>
    <row r="1564" spans="1:8" ht="36.6" customHeight="1" x14ac:dyDescent="0.25">
      <c r="A1564" s="15" t="s">
        <v>3017</v>
      </c>
      <c r="B1564" s="15" t="s">
        <v>3018</v>
      </c>
      <c r="C1564" s="15"/>
      <c r="D1564" s="15"/>
      <c r="E1564" s="15"/>
      <c r="F1564" s="16" t="s">
        <v>244</v>
      </c>
      <c r="G1564" s="18">
        <v>14.68</v>
      </c>
      <c r="H1564" s="15"/>
    </row>
    <row r="1565" spans="1:8" ht="12.2" customHeight="1" x14ac:dyDescent="0.25">
      <c r="A1565" s="12">
        <v>8926</v>
      </c>
      <c r="B1565" s="13" t="s">
        <v>3019</v>
      </c>
      <c r="C1565" s="13"/>
      <c r="D1565" s="13"/>
      <c r="E1565" s="13"/>
      <c r="F1565" s="14"/>
      <c r="G1565" s="13"/>
      <c r="H1565" s="13"/>
    </row>
    <row r="1566" spans="1:8" ht="24.4" customHeight="1" x14ac:dyDescent="0.25">
      <c r="A1566" s="15" t="s">
        <v>3020</v>
      </c>
      <c r="B1566" s="15" t="s">
        <v>3021</v>
      </c>
      <c r="C1566" s="15"/>
      <c r="D1566" s="15"/>
      <c r="E1566" s="15"/>
      <c r="F1566" s="16" t="s">
        <v>244</v>
      </c>
      <c r="G1566" s="18">
        <v>99.01</v>
      </c>
      <c r="H1566" s="15"/>
    </row>
    <row r="1567" spans="1:8" ht="24.4" customHeight="1" x14ac:dyDescent="0.25">
      <c r="A1567" s="15" t="s">
        <v>3022</v>
      </c>
      <c r="B1567" s="15" t="s">
        <v>3023</v>
      </c>
      <c r="C1567" s="15"/>
      <c r="D1567" s="15"/>
      <c r="E1567" s="15"/>
      <c r="F1567" s="16" t="s">
        <v>244</v>
      </c>
      <c r="G1567" s="18">
        <v>18.670000000000002</v>
      </c>
      <c r="H1567" s="15"/>
    </row>
    <row r="1568" spans="1:8" ht="24.4" customHeight="1" x14ac:dyDescent="0.25">
      <c r="A1568" s="15" t="s">
        <v>3024</v>
      </c>
      <c r="B1568" s="15" t="s">
        <v>3025</v>
      </c>
      <c r="C1568" s="15"/>
      <c r="D1568" s="15"/>
      <c r="E1568" s="15"/>
      <c r="F1568" s="16" t="s">
        <v>244</v>
      </c>
      <c r="G1568" s="18">
        <v>20.190000000000001</v>
      </c>
      <c r="H1568" s="15"/>
    </row>
    <row r="1569" spans="1:8" ht="24.4" customHeight="1" x14ac:dyDescent="0.25">
      <c r="A1569" s="15" t="s">
        <v>3026</v>
      </c>
      <c r="B1569" s="15" t="s">
        <v>3027</v>
      </c>
      <c r="C1569" s="15"/>
      <c r="D1569" s="15"/>
      <c r="E1569" s="15"/>
      <c r="F1569" s="16" t="s">
        <v>244</v>
      </c>
      <c r="G1569" s="18">
        <v>24.27</v>
      </c>
      <c r="H1569" s="15"/>
    </row>
    <row r="1570" spans="1:8" ht="24.4" customHeight="1" x14ac:dyDescent="0.25">
      <c r="A1570" s="15" t="s">
        <v>3028</v>
      </c>
      <c r="B1570" s="15" t="s">
        <v>3029</v>
      </c>
      <c r="C1570" s="15"/>
      <c r="D1570" s="15"/>
      <c r="E1570" s="15"/>
      <c r="F1570" s="16" t="s">
        <v>244</v>
      </c>
      <c r="G1570" s="18">
        <v>36.909999999999997</v>
      </c>
      <c r="H1570" s="15"/>
    </row>
    <row r="1571" spans="1:8" ht="24.4" customHeight="1" x14ac:dyDescent="0.25">
      <c r="A1571" s="15" t="s">
        <v>3030</v>
      </c>
      <c r="B1571" s="15" t="s">
        <v>3031</v>
      </c>
      <c r="C1571" s="15"/>
      <c r="D1571" s="15"/>
      <c r="E1571" s="15"/>
      <c r="F1571" s="16" t="s">
        <v>244</v>
      </c>
      <c r="G1571" s="18">
        <v>35.64</v>
      </c>
      <c r="H1571" s="15"/>
    </row>
    <row r="1572" spans="1:8" ht="24.4" customHeight="1" x14ac:dyDescent="0.25">
      <c r="A1572" s="15" t="s">
        <v>3032</v>
      </c>
      <c r="B1572" s="15" t="s">
        <v>3033</v>
      </c>
      <c r="C1572" s="15"/>
      <c r="D1572" s="15"/>
      <c r="E1572" s="15"/>
      <c r="F1572" s="16" t="s">
        <v>244</v>
      </c>
      <c r="G1572" s="18">
        <v>46.35</v>
      </c>
      <c r="H1572" s="15"/>
    </row>
    <row r="1573" spans="1:8" ht="24.4" customHeight="1" x14ac:dyDescent="0.25">
      <c r="A1573" s="15" t="s">
        <v>3034</v>
      </c>
      <c r="B1573" s="15" t="s">
        <v>3035</v>
      </c>
      <c r="C1573" s="15"/>
      <c r="D1573" s="15"/>
      <c r="E1573" s="15"/>
      <c r="F1573" s="16" t="s">
        <v>244</v>
      </c>
      <c r="G1573" s="18">
        <v>66.680000000000007</v>
      </c>
      <c r="H1573" s="15"/>
    </row>
    <row r="1574" spans="1:8" ht="24.4" customHeight="1" x14ac:dyDescent="0.25">
      <c r="A1574" s="15" t="s">
        <v>3036</v>
      </c>
      <c r="B1574" s="15" t="s">
        <v>3037</v>
      </c>
      <c r="C1574" s="15"/>
      <c r="D1574" s="15"/>
      <c r="E1574" s="15"/>
      <c r="F1574" s="16" t="s">
        <v>244</v>
      </c>
      <c r="G1574" s="18">
        <v>72.319999999999993</v>
      </c>
      <c r="H1574" s="15"/>
    </row>
    <row r="1575" spans="1:8" ht="36.6" customHeight="1" x14ac:dyDescent="0.25">
      <c r="A1575" s="15" t="s">
        <v>3038</v>
      </c>
      <c r="B1575" s="15" t="s">
        <v>3039</v>
      </c>
      <c r="C1575" s="15"/>
      <c r="D1575" s="15"/>
      <c r="E1575" s="15"/>
      <c r="F1575" s="16" t="s">
        <v>244</v>
      </c>
      <c r="G1575" s="17">
        <v>0.75</v>
      </c>
      <c r="H1575" s="15"/>
    </row>
    <row r="1576" spans="1:8" ht="12.2" customHeight="1" x14ac:dyDescent="0.25">
      <c r="A1576" s="12">
        <v>8927</v>
      </c>
      <c r="B1576" s="13" t="s">
        <v>3040</v>
      </c>
      <c r="C1576" s="13"/>
      <c r="D1576" s="13"/>
      <c r="E1576" s="13"/>
      <c r="F1576" s="14"/>
      <c r="G1576" s="13"/>
      <c r="H1576" s="13"/>
    </row>
    <row r="1577" spans="1:8" ht="24.4" customHeight="1" x14ac:dyDescent="0.25">
      <c r="A1577" s="15" t="s">
        <v>3041</v>
      </c>
      <c r="B1577" s="15" t="s">
        <v>3042</v>
      </c>
      <c r="C1577" s="15"/>
      <c r="D1577" s="15"/>
      <c r="E1577" s="15"/>
      <c r="F1577" s="16" t="s">
        <v>244</v>
      </c>
      <c r="G1577" s="18">
        <v>19.21</v>
      </c>
      <c r="H1577" s="15"/>
    </row>
    <row r="1578" spans="1:8" ht="24.4" customHeight="1" x14ac:dyDescent="0.25">
      <c r="A1578" s="15" t="s">
        <v>3043</v>
      </c>
      <c r="B1578" s="15" t="s">
        <v>3044</v>
      </c>
      <c r="C1578" s="15"/>
      <c r="D1578" s="15"/>
      <c r="E1578" s="15"/>
      <c r="F1578" s="16" t="s">
        <v>244</v>
      </c>
      <c r="G1578" s="18">
        <v>20.75</v>
      </c>
      <c r="H1578" s="15"/>
    </row>
    <row r="1579" spans="1:8" ht="24.4" customHeight="1" x14ac:dyDescent="0.25">
      <c r="A1579" s="15" t="s">
        <v>3045</v>
      </c>
      <c r="B1579" s="15" t="s">
        <v>93</v>
      </c>
      <c r="C1579" s="15"/>
      <c r="D1579" s="15"/>
      <c r="E1579" s="15"/>
      <c r="F1579" s="16" t="s">
        <v>244</v>
      </c>
      <c r="G1579" s="18">
        <v>27.05</v>
      </c>
      <c r="H1579" s="15"/>
    </row>
    <row r="1580" spans="1:8" ht="24.4" customHeight="1" x14ac:dyDescent="0.25">
      <c r="A1580" s="15" t="s">
        <v>3046</v>
      </c>
      <c r="B1580" s="15" t="s">
        <v>3047</v>
      </c>
      <c r="C1580" s="15"/>
      <c r="D1580" s="15"/>
      <c r="E1580" s="15"/>
      <c r="F1580" s="16" t="s">
        <v>244</v>
      </c>
      <c r="G1580" s="19">
        <v>135.04</v>
      </c>
      <c r="H1580" s="15"/>
    </row>
    <row r="1581" spans="1:8" ht="24.4" customHeight="1" x14ac:dyDescent="0.25">
      <c r="A1581" s="15" t="s">
        <v>3048</v>
      </c>
      <c r="B1581" s="15" t="s">
        <v>3049</v>
      </c>
      <c r="C1581" s="15"/>
      <c r="D1581" s="15"/>
      <c r="E1581" s="15"/>
      <c r="F1581" s="16" t="s">
        <v>244</v>
      </c>
      <c r="G1581" s="18">
        <v>40.94</v>
      </c>
      <c r="H1581" s="15"/>
    </row>
    <row r="1582" spans="1:8" ht="24.4" customHeight="1" x14ac:dyDescent="0.25">
      <c r="A1582" s="15" t="s">
        <v>3050</v>
      </c>
      <c r="B1582" s="15" t="s">
        <v>3051</v>
      </c>
      <c r="C1582" s="15"/>
      <c r="D1582" s="15"/>
      <c r="E1582" s="15"/>
      <c r="F1582" s="16" t="s">
        <v>244</v>
      </c>
      <c r="G1582" s="18">
        <v>46.32</v>
      </c>
      <c r="H1582" s="15"/>
    </row>
    <row r="1583" spans="1:8" ht="24.4" customHeight="1" x14ac:dyDescent="0.25">
      <c r="A1583" s="15" t="s">
        <v>3052</v>
      </c>
      <c r="B1583" s="15" t="s">
        <v>94</v>
      </c>
      <c r="C1583" s="15"/>
      <c r="D1583" s="15"/>
      <c r="E1583" s="15"/>
      <c r="F1583" s="16" t="s">
        <v>244</v>
      </c>
      <c r="G1583" s="18">
        <v>52.01</v>
      </c>
      <c r="H1583" s="15"/>
    </row>
    <row r="1584" spans="1:8" ht="24.4" customHeight="1" x14ac:dyDescent="0.25">
      <c r="A1584" s="15" t="s">
        <v>3053</v>
      </c>
      <c r="B1584" s="15" t="s">
        <v>3054</v>
      </c>
      <c r="C1584" s="15"/>
      <c r="D1584" s="15"/>
      <c r="E1584" s="15"/>
      <c r="F1584" s="16" t="s">
        <v>244</v>
      </c>
      <c r="G1584" s="18">
        <v>76.63</v>
      </c>
      <c r="H1584" s="15"/>
    </row>
    <row r="1585" spans="1:8" ht="24.4" customHeight="1" x14ac:dyDescent="0.25">
      <c r="A1585" s="15" t="s">
        <v>3055</v>
      </c>
      <c r="B1585" s="15" t="s">
        <v>3056</v>
      </c>
      <c r="C1585" s="15"/>
      <c r="D1585" s="15"/>
      <c r="E1585" s="15"/>
      <c r="F1585" s="16" t="s">
        <v>244</v>
      </c>
      <c r="G1585" s="19">
        <v>104.43</v>
      </c>
      <c r="H1585" s="15"/>
    </row>
    <row r="1586" spans="1:8" ht="24.4" customHeight="1" x14ac:dyDescent="0.25">
      <c r="A1586" s="15" t="s">
        <v>3057</v>
      </c>
      <c r="B1586" s="15" t="s">
        <v>3058</v>
      </c>
      <c r="C1586" s="15"/>
      <c r="D1586" s="15"/>
      <c r="E1586" s="15"/>
      <c r="F1586" s="16" t="s">
        <v>244</v>
      </c>
      <c r="G1586" s="19">
        <v>221.55</v>
      </c>
      <c r="H1586" s="15"/>
    </row>
    <row r="1587" spans="1:8" ht="24.4" customHeight="1" x14ac:dyDescent="0.25">
      <c r="A1587" s="15" t="s">
        <v>3059</v>
      </c>
      <c r="B1587" s="15" t="s">
        <v>3060</v>
      </c>
      <c r="C1587" s="15"/>
      <c r="D1587" s="15"/>
      <c r="E1587" s="15"/>
      <c r="F1587" s="16" t="s">
        <v>244</v>
      </c>
      <c r="G1587" s="18">
        <v>34.68</v>
      </c>
      <c r="H1587" s="15"/>
    </row>
    <row r="1588" spans="1:8" ht="24.4" customHeight="1" x14ac:dyDescent="0.25">
      <c r="A1588" s="15" t="s">
        <v>3061</v>
      </c>
      <c r="B1588" s="15" t="s">
        <v>3062</v>
      </c>
      <c r="C1588" s="15"/>
      <c r="D1588" s="15"/>
      <c r="E1588" s="15"/>
      <c r="F1588" s="16" t="s">
        <v>244</v>
      </c>
      <c r="G1588" s="18">
        <v>39.65</v>
      </c>
      <c r="H1588" s="15"/>
    </row>
    <row r="1589" spans="1:8" ht="24.4" customHeight="1" x14ac:dyDescent="0.25">
      <c r="A1589" s="15" t="s">
        <v>3063</v>
      </c>
      <c r="B1589" s="15" t="s">
        <v>3064</v>
      </c>
      <c r="C1589" s="15"/>
      <c r="D1589" s="15"/>
      <c r="E1589" s="15"/>
      <c r="F1589" s="16" t="s">
        <v>244</v>
      </c>
      <c r="G1589" s="18">
        <v>50.43</v>
      </c>
      <c r="H1589" s="15"/>
    </row>
    <row r="1590" spans="1:8" ht="24.4" customHeight="1" x14ac:dyDescent="0.25">
      <c r="A1590" s="15" t="s">
        <v>3065</v>
      </c>
      <c r="B1590" s="15" t="s">
        <v>3066</v>
      </c>
      <c r="C1590" s="15"/>
      <c r="D1590" s="15"/>
      <c r="E1590" s="15"/>
      <c r="F1590" s="16" t="s">
        <v>244</v>
      </c>
      <c r="G1590" s="18">
        <v>40.94</v>
      </c>
      <c r="H1590" s="15"/>
    </row>
    <row r="1591" spans="1:8" ht="24.4" customHeight="1" x14ac:dyDescent="0.25">
      <c r="A1591" s="15" t="s">
        <v>3067</v>
      </c>
      <c r="B1591" s="15" t="s">
        <v>3068</v>
      </c>
      <c r="C1591" s="15"/>
      <c r="D1591" s="15"/>
      <c r="E1591" s="15"/>
      <c r="F1591" s="16" t="s">
        <v>244</v>
      </c>
      <c r="G1591" s="18">
        <v>75.02</v>
      </c>
      <c r="H1591" s="15"/>
    </row>
    <row r="1592" spans="1:8" ht="24.4" customHeight="1" x14ac:dyDescent="0.25">
      <c r="A1592" s="15" t="s">
        <v>3069</v>
      </c>
      <c r="B1592" s="15" t="s">
        <v>3070</v>
      </c>
      <c r="C1592" s="15"/>
      <c r="D1592" s="15"/>
      <c r="E1592" s="15"/>
      <c r="F1592" s="16" t="s">
        <v>244</v>
      </c>
      <c r="G1592" s="18">
        <v>86.92</v>
      </c>
      <c r="H1592" s="15"/>
    </row>
    <row r="1593" spans="1:8" ht="24.4" customHeight="1" x14ac:dyDescent="0.25">
      <c r="A1593" s="15" t="s">
        <v>3071</v>
      </c>
      <c r="B1593" s="15" t="s">
        <v>3072</v>
      </c>
      <c r="C1593" s="15"/>
      <c r="D1593" s="15"/>
      <c r="E1593" s="15"/>
      <c r="F1593" s="16" t="s">
        <v>244</v>
      </c>
      <c r="G1593" s="19">
        <v>124.59</v>
      </c>
      <c r="H1593" s="15"/>
    </row>
    <row r="1594" spans="1:8" ht="24.4" customHeight="1" x14ac:dyDescent="0.25">
      <c r="A1594" s="15" t="s">
        <v>3073</v>
      </c>
      <c r="B1594" s="15" t="s">
        <v>3074</v>
      </c>
      <c r="C1594" s="15"/>
      <c r="D1594" s="15"/>
      <c r="E1594" s="15"/>
      <c r="F1594" s="16" t="s">
        <v>244</v>
      </c>
      <c r="G1594" s="19">
        <v>161.51</v>
      </c>
      <c r="H1594" s="15"/>
    </row>
    <row r="1595" spans="1:8" ht="12.2" customHeight="1" x14ac:dyDescent="0.25">
      <c r="A1595" s="12">
        <v>8928</v>
      </c>
      <c r="B1595" s="13" t="s">
        <v>3075</v>
      </c>
      <c r="C1595" s="13"/>
      <c r="D1595" s="13"/>
      <c r="E1595" s="13"/>
      <c r="F1595" s="14"/>
      <c r="G1595" s="13"/>
      <c r="H1595" s="13"/>
    </row>
    <row r="1596" spans="1:8" ht="36.6" customHeight="1" x14ac:dyDescent="0.25">
      <c r="A1596" s="15" t="s">
        <v>3076</v>
      </c>
      <c r="B1596" s="15" t="s">
        <v>3077</v>
      </c>
      <c r="C1596" s="15"/>
      <c r="D1596" s="15"/>
      <c r="E1596" s="15"/>
      <c r="F1596" s="16" t="s">
        <v>227</v>
      </c>
      <c r="G1596" s="18">
        <v>27.94</v>
      </c>
      <c r="H1596" s="15"/>
    </row>
    <row r="1597" spans="1:8" ht="36.6" customHeight="1" x14ac:dyDescent="0.25">
      <c r="A1597" s="15" t="s">
        <v>3078</v>
      </c>
      <c r="B1597" s="15" t="s">
        <v>3079</v>
      </c>
      <c r="C1597" s="15"/>
      <c r="D1597" s="15"/>
      <c r="E1597" s="15"/>
      <c r="F1597" s="16" t="s">
        <v>227</v>
      </c>
      <c r="G1597" s="18">
        <v>28.01</v>
      </c>
      <c r="H1597" s="15"/>
    </row>
    <row r="1598" spans="1:8" ht="36.6" customHeight="1" x14ac:dyDescent="0.25">
      <c r="A1598" s="15" t="s">
        <v>3080</v>
      </c>
      <c r="B1598" s="15" t="s">
        <v>3081</v>
      </c>
      <c r="C1598" s="15"/>
      <c r="D1598" s="15"/>
      <c r="E1598" s="15"/>
      <c r="F1598" s="16" t="s">
        <v>227</v>
      </c>
      <c r="G1598" s="18">
        <v>28.36</v>
      </c>
      <c r="H1598" s="15"/>
    </row>
    <row r="1599" spans="1:8" ht="36.6" customHeight="1" x14ac:dyDescent="0.25">
      <c r="A1599" s="15" t="s">
        <v>3082</v>
      </c>
      <c r="B1599" s="15" t="s">
        <v>3083</v>
      </c>
      <c r="C1599" s="15"/>
      <c r="D1599" s="15"/>
      <c r="E1599" s="15"/>
      <c r="F1599" s="16" t="s">
        <v>227</v>
      </c>
      <c r="G1599" s="18">
        <v>28.39</v>
      </c>
      <c r="H1599" s="15"/>
    </row>
    <row r="1600" spans="1:8" ht="36.6" customHeight="1" x14ac:dyDescent="0.25">
      <c r="A1600" s="15" t="s">
        <v>3084</v>
      </c>
      <c r="B1600" s="15" t="s">
        <v>3085</v>
      </c>
      <c r="C1600" s="15"/>
      <c r="D1600" s="15"/>
      <c r="E1600" s="15"/>
      <c r="F1600" s="16" t="s">
        <v>227</v>
      </c>
      <c r="G1600" s="18">
        <v>29.8</v>
      </c>
      <c r="H1600" s="15"/>
    </row>
    <row r="1601" spans="1:8" ht="24.4" customHeight="1" x14ac:dyDescent="0.25">
      <c r="A1601" s="15" t="s">
        <v>3086</v>
      </c>
      <c r="B1601" s="15" t="s">
        <v>3087</v>
      </c>
      <c r="C1601" s="15"/>
      <c r="D1601" s="15"/>
      <c r="E1601" s="15"/>
      <c r="F1601" s="16" t="s">
        <v>244</v>
      </c>
      <c r="G1601" s="18">
        <v>11.7</v>
      </c>
      <c r="H1601" s="15"/>
    </row>
    <row r="1602" spans="1:8" ht="48.75" customHeight="1" x14ac:dyDescent="0.25">
      <c r="A1602" s="15" t="s">
        <v>3088</v>
      </c>
      <c r="B1602" s="15" t="s">
        <v>3089</v>
      </c>
      <c r="C1602" s="15"/>
      <c r="D1602" s="15"/>
      <c r="E1602" s="15"/>
      <c r="F1602" s="16" t="s">
        <v>244</v>
      </c>
      <c r="G1602" s="18">
        <v>46.16</v>
      </c>
      <c r="H1602" s="15"/>
    </row>
    <row r="1603" spans="1:8" ht="48.75" customHeight="1" x14ac:dyDescent="0.25">
      <c r="A1603" s="15" t="s">
        <v>3090</v>
      </c>
      <c r="B1603" s="15" t="s">
        <v>3091</v>
      </c>
      <c r="C1603" s="15"/>
      <c r="D1603" s="15"/>
      <c r="E1603" s="15"/>
      <c r="F1603" s="16" t="s">
        <v>244</v>
      </c>
      <c r="G1603" s="18">
        <v>57.02</v>
      </c>
      <c r="H1603" s="15"/>
    </row>
    <row r="1604" spans="1:8" ht="36.6" customHeight="1" x14ac:dyDescent="0.25">
      <c r="A1604" s="15" t="s">
        <v>3092</v>
      </c>
      <c r="B1604" s="15" t="s">
        <v>3093</v>
      </c>
      <c r="C1604" s="15"/>
      <c r="D1604" s="15"/>
      <c r="E1604" s="15"/>
      <c r="F1604" s="16" t="s">
        <v>244</v>
      </c>
      <c r="G1604" s="18">
        <v>68.849999999999994</v>
      </c>
      <c r="H1604" s="15"/>
    </row>
    <row r="1605" spans="1:8" ht="48.75" customHeight="1" x14ac:dyDescent="0.25">
      <c r="A1605" s="15" t="s">
        <v>3094</v>
      </c>
      <c r="B1605" s="15" t="s">
        <v>3095</v>
      </c>
      <c r="C1605" s="15"/>
      <c r="D1605" s="15"/>
      <c r="E1605" s="15"/>
      <c r="F1605" s="16" t="s">
        <v>244</v>
      </c>
      <c r="G1605" s="18">
        <v>56.54</v>
      </c>
      <c r="H1605" s="15"/>
    </row>
    <row r="1606" spans="1:8" ht="48.75" customHeight="1" x14ac:dyDescent="0.25">
      <c r="A1606" s="15" t="s">
        <v>3096</v>
      </c>
      <c r="B1606" s="15" t="s">
        <v>3097</v>
      </c>
      <c r="C1606" s="15"/>
      <c r="D1606" s="15"/>
      <c r="E1606" s="15"/>
      <c r="F1606" s="16" t="s">
        <v>244</v>
      </c>
      <c r="G1606" s="18">
        <v>68.37</v>
      </c>
      <c r="H1606" s="15"/>
    </row>
    <row r="1607" spans="1:8" ht="36.6" customHeight="1" x14ac:dyDescent="0.25">
      <c r="A1607" s="15" t="s">
        <v>3098</v>
      </c>
      <c r="B1607" s="15" t="s">
        <v>3099</v>
      </c>
      <c r="C1607" s="15"/>
      <c r="D1607" s="15"/>
      <c r="E1607" s="15"/>
      <c r="F1607" s="16" t="s">
        <v>227</v>
      </c>
      <c r="G1607" s="17">
        <v>6.84</v>
      </c>
      <c r="H1607" s="15"/>
    </row>
    <row r="1608" spans="1:8" ht="36.6" customHeight="1" x14ac:dyDescent="0.25">
      <c r="A1608" s="15" t="s">
        <v>3100</v>
      </c>
      <c r="B1608" s="15" t="s">
        <v>3101</v>
      </c>
      <c r="C1608" s="15"/>
      <c r="D1608" s="15"/>
      <c r="E1608" s="15"/>
      <c r="F1608" s="16" t="s">
        <v>227</v>
      </c>
      <c r="G1608" s="17">
        <v>7.16</v>
      </c>
      <c r="H1608" s="15"/>
    </row>
    <row r="1609" spans="1:8" ht="12.2" customHeight="1" x14ac:dyDescent="0.25">
      <c r="A1609" s="12">
        <v>8929</v>
      </c>
      <c r="B1609" s="13" t="s">
        <v>3102</v>
      </c>
      <c r="C1609" s="13"/>
      <c r="D1609" s="13"/>
      <c r="E1609" s="13"/>
      <c r="F1609" s="14"/>
      <c r="G1609" s="13"/>
      <c r="H1609" s="13"/>
    </row>
    <row r="1610" spans="1:8" ht="48.75" customHeight="1" x14ac:dyDescent="0.25">
      <c r="A1610" s="15" t="s">
        <v>3103</v>
      </c>
      <c r="B1610" s="15" t="s">
        <v>3104</v>
      </c>
      <c r="C1610" s="15"/>
      <c r="D1610" s="15"/>
      <c r="E1610" s="15"/>
      <c r="F1610" s="16" t="s">
        <v>244</v>
      </c>
      <c r="G1610" s="19">
        <v>128.22999999999999</v>
      </c>
      <c r="H1610" s="15"/>
    </row>
    <row r="1611" spans="1:8" ht="48.75" customHeight="1" x14ac:dyDescent="0.25">
      <c r="A1611" s="15" t="s">
        <v>3105</v>
      </c>
      <c r="B1611" s="15" t="s">
        <v>3106</v>
      </c>
      <c r="C1611" s="15"/>
      <c r="D1611" s="15"/>
      <c r="E1611" s="15"/>
      <c r="F1611" s="16" t="s">
        <v>244</v>
      </c>
      <c r="G1611" s="19">
        <v>101.33</v>
      </c>
      <c r="H1611" s="15"/>
    </row>
    <row r="1612" spans="1:8" ht="48.75" customHeight="1" x14ac:dyDescent="0.25">
      <c r="A1612" s="15" t="s">
        <v>3107</v>
      </c>
      <c r="B1612" s="15" t="s">
        <v>3108</v>
      </c>
      <c r="C1612" s="15"/>
      <c r="D1612" s="15"/>
      <c r="E1612" s="15"/>
      <c r="F1612" s="16" t="s">
        <v>244</v>
      </c>
      <c r="G1612" s="19">
        <v>145.93</v>
      </c>
      <c r="H1612" s="15"/>
    </row>
    <row r="1613" spans="1:8" ht="48.75" customHeight="1" x14ac:dyDescent="0.25">
      <c r="A1613" s="15" t="s">
        <v>3109</v>
      </c>
      <c r="B1613" s="15" t="s">
        <v>3110</v>
      </c>
      <c r="C1613" s="15"/>
      <c r="D1613" s="15"/>
      <c r="E1613" s="15"/>
      <c r="F1613" s="16" t="s">
        <v>244</v>
      </c>
      <c r="G1613" s="19">
        <v>117.94</v>
      </c>
      <c r="H1613" s="15"/>
    </row>
    <row r="1614" spans="1:8" ht="48.75" customHeight="1" x14ac:dyDescent="0.25">
      <c r="A1614" s="15" t="s">
        <v>3111</v>
      </c>
      <c r="B1614" s="15" t="s">
        <v>3112</v>
      </c>
      <c r="C1614" s="15"/>
      <c r="D1614" s="15"/>
      <c r="E1614" s="15"/>
      <c r="F1614" s="16" t="s">
        <v>244</v>
      </c>
      <c r="G1614" s="19">
        <v>160.47999999999999</v>
      </c>
      <c r="H1614" s="15"/>
    </row>
    <row r="1615" spans="1:8" ht="48.75" customHeight="1" x14ac:dyDescent="0.25">
      <c r="A1615" s="15" t="s">
        <v>3113</v>
      </c>
      <c r="B1615" s="15" t="s">
        <v>3114</v>
      </c>
      <c r="C1615" s="15"/>
      <c r="D1615" s="15"/>
      <c r="E1615" s="15"/>
      <c r="F1615" s="16" t="s">
        <v>244</v>
      </c>
      <c r="G1615" s="19">
        <v>136.69</v>
      </c>
      <c r="H1615" s="15"/>
    </row>
    <row r="1616" spans="1:8" ht="48.75" customHeight="1" x14ac:dyDescent="0.25">
      <c r="A1616" s="15" t="s">
        <v>3115</v>
      </c>
      <c r="B1616" s="15" t="s">
        <v>3116</v>
      </c>
      <c r="C1616" s="15"/>
      <c r="D1616" s="15"/>
      <c r="E1616" s="15"/>
      <c r="F1616" s="16" t="s">
        <v>244</v>
      </c>
      <c r="G1616" s="19">
        <v>198.94</v>
      </c>
      <c r="H1616" s="15"/>
    </row>
    <row r="1617" spans="1:8" ht="48.75" customHeight="1" x14ac:dyDescent="0.25">
      <c r="A1617" s="15" t="s">
        <v>3117</v>
      </c>
      <c r="B1617" s="15" t="s">
        <v>3118</v>
      </c>
      <c r="C1617" s="15"/>
      <c r="D1617" s="15"/>
      <c r="E1617" s="15"/>
      <c r="F1617" s="16" t="s">
        <v>244</v>
      </c>
      <c r="G1617" s="19">
        <v>170.72</v>
      </c>
      <c r="H1617" s="15"/>
    </row>
    <row r="1618" spans="1:8" ht="48.75" customHeight="1" x14ac:dyDescent="0.25">
      <c r="A1618" s="15" t="s">
        <v>3119</v>
      </c>
      <c r="B1618" s="15" t="s">
        <v>3120</v>
      </c>
      <c r="C1618" s="15"/>
      <c r="D1618" s="15"/>
      <c r="E1618" s="15"/>
      <c r="F1618" s="16" t="s">
        <v>244</v>
      </c>
      <c r="G1618" s="19">
        <v>236.56</v>
      </c>
      <c r="H1618" s="15"/>
    </row>
    <row r="1619" spans="1:8" ht="12.2" customHeight="1" x14ac:dyDescent="0.25">
      <c r="A1619" s="12">
        <v>8930</v>
      </c>
      <c r="B1619" s="13" t="s">
        <v>3121</v>
      </c>
      <c r="C1619" s="13"/>
      <c r="D1619" s="13"/>
      <c r="E1619" s="13"/>
      <c r="F1619" s="14"/>
      <c r="G1619" s="13"/>
      <c r="H1619" s="13"/>
    </row>
    <row r="1620" spans="1:8" ht="48.75" customHeight="1" x14ac:dyDescent="0.25">
      <c r="A1620" s="15" t="s">
        <v>3122</v>
      </c>
      <c r="B1620" s="15" t="s">
        <v>3123</v>
      </c>
      <c r="C1620" s="15"/>
      <c r="D1620" s="15"/>
      <c r="E1620" s="15"/>
      <c r="F1620" s="16" t="s">
        <v>244</v>
      </c>
      <c r="G1620" s="19">
        <v>126.62</v>
      </c>
      <c r="H1620" s="15"/>
    </row>
    <row r="1621" spans="1:8" ht="48.75" customHeight="1" x14ac:dyDescent="0.25">
      <c r="A1621" s="15" t="s">
        <v>3124</v>
      </c>
      <c r="B1621" s="15" t="s">
        <v>3125</v>
      </c>
      <c r="C1621" s="15"/>
      <c r="D1621" s="15"/>
      <c r="E1621" s="15"/>
      <c r="F1621" s="16" t="s">
        <v>244</v>
      </c>
      <c r="G1621" s="19">
        <v>100.68</v>
      </c>
      <c r="H1621" s="15"/>
    </row>
    <row r="1622" spans="1:8" ht="48.75" customHeight="1" x14ac:dyDescent="0.25">
      <c r="A1622" s="15" t="s">
        <v>3126</v>
      </c>
      <c r="B1622" s="15" t="s">
        <v>3127</v>
      </c>
      <c r="C1622" s="15"/>
      <c r="D1622" s="15"/>
      <c r="E1622" s="15"/>
      <c r="F1622" s="16" t="s">
        <v>244</v>
      </c>
      <c r="G1622" s="19">
        <v>142.56</v>
      </c>
      <c r="H1622" s="15"/>
    </row>
    <row r="1623" spans="1:8" ht="48.75" customHeight="1" x14ac:dyDescent="0.25">
      <c r="A1623" s="15" t="s">
        <v>3128</v>
      </c>
      <c r="B1623" s="15" t="s">
        <v>3129</v>
      </c>
      <c r="C1623" s="15"/>
      <c r="D1623" s="15"/>
      <c r="E1623" s="15"/>
      <c r="F1623" s="16" t="s">
        <v>244</v>
      </c>
      <c r="G1623" s="19">
        <v>116.32</v>
      </c>
      <c r="H1623" s="15"/>
    </row>
    <row r="1624" spans="1:8" ht="48.75" customHeight="1" x14ac:dyDescent="0.25">
      <c r="A1624" s="15" t="s">
        <v>3130</v>
      </c>
      <c r="B1624" s="15" t="s">
        <v>3131</v>
      </c>
      <c r="C1624" s="15"/>
      <c r="D1624" s="15"/>
      <c r="E1624" s="15"/>
      <c r="F1624" s="16" t="s">
        <v>244</v>
      </c>
      <c r="G1624" s="19">
        <v>160.93</v>
      </c>
      <c r="H1624" s="15"/>
    </row>
    <row r="1625" spans="1:8" ht="48.75" customHeight="1" x14ac:dyDescent="0.25">
      <c r="A1625" s="15" t="s">
        <v>3132</v>
      </c>
      <c r="B1625" s="15" t="s">
        <v>3133</v>
      </c>
      <c r="C1625" s="15"/>
      <c r="D1625" s="15"/>
      <c r="E1625" s="15"/>
      <c r="F1625" s="16" t="s">
        <v>244</v>
      </c>
      <c r="G1625" s="19">
        <v>132.84</v>
      </c>
      <c r="H1625" s="15"/>
    </row>
    <row r="1626" spans="1:8" ht="48.75" customHeight="1" x14ac:dyDescent="0.25">
      <c r="A1626" s="15" t="s">
        <v>3134</v>
      </c>
      <c r="B1626" s="15" t="s">
        <v>3135</v>
      </c>
      <c r="C1626" s="15"/>
      <c r="D1626" s="15"/>
      <c r="E1626" s="15"/>
      <c r="F1626" s="16" t="s">
        <v>244</v>
      </c>
      <c r="G1626" s="19">
        <v>196.33</v>
      </c>
      <c r="H1626" s="15"/>
    </row>
    <row r="1627" spans="1:8" ht="48.75" customHeight="1" x14ac:dyDescent="0.25">
      <c r="A1627" s="15" t="s">
        <v>3136</v>
      </c>
      <c r="B1627" s="15" t="s">
        <v>3137</v>
      </c>
      <c r="C1627" s="15"/>
      <c r="D1627" s="15"/>
      <c r="E1627" s="15"/>
      <c r="F1627" s="16" t="s">
        <v>244</v>
      </c>
      <c r="G1627" s="19">
        <v>170.75</v>
      </c>
      <c r="H1627" s="15"/>
    </row>
    <row r="1628" spans="1:8" ht="48.75" customHeight="1" x14ac:dyDescent="0.25">
      <c r="A1628" s="15" t="s">
        <v>3138</v>
      </c>
      <c r="B1628" s="15" t="s">
        <v>3139</v>
      </c>
      <c r="C1628" s="15"/>
      <c r="D1628" s="15"/>
      <c r="E1628" s="15"/>
      <c r="F1628" s="16" t="s">
        <v>244</v>
      </c>
      <c r="G1628" s="19">
        <v>240.62</v>
      </c>
      <c r="H1628" s="15"/>
    </row>
    <row r="1629" spans="1:8" ht="12.2" customHeight="1" x14ac:dyDescent="0.25">
      <c r="A1629" s="12">
        <v>8931</v>
      </c>
      <c r="B1629" s="13" t="s">
        <v>3140</v>
      </c>
      <c r="C1629" s="13"/>
      <c r="D1629" s="13"/>
      <c r="E1629" s="13"/>
      <c r="F1629" s="14"/>
      <c r="G1629" s="13"/>
      <c r="H1629" s="13"/>
    </row>
    <row r="1630" spans="1:8" ht="48.75" customHeight="1" x14ac:dyDescent="0.25">
      <c r="A1630" s="15" t="s">
        <v>3141</v>
      </c>
      <c r="B1630" s="15" t="s">
        <v>3142</v>
      </c>
      <c r="C1630" s="15"/>
      <c r="D1630" s="15"/>
      <c r="E1630" s="15"/>
      <c r="F1630" s="16" t="s">
        <v>244</v>
      </c>
      <c r="G1630" s="18">
        <v>14.64</v>
      </c>
      <c r="H1630" s="15"/>
    </row>
    <row r="1631" spans="1:8" ht="48.75" customHeight="1" x14ac:dyDescent="0.25">
      <c r="A1631" s="15" t="s">
        <v>3143</v>
      </c>
      <c r="B1631" s="15" t="s">
        <v>3144</v>
      </c>
      <c r="C1631" s="15"/>
      <c r="D1631" s="15"/>
      <c r="E1631" s="15"/>
      <c r="F1631" s="16" t="s">
        <v>244</v>
      </c>
      <c r="G1631" s="18">
        <v>12.86</v>
      </c>
      <c r="H1631" s="15"/>
    </row>
    <row r="1632" spans="1:8" ht="36.6" customHeight="1" x14ac:dyDescent="0.25">
      <c r="A1632" s="15" t="s">
        <v>3145</v>
      </c>
      <c r="B1632" s="15" t="s">
        <v>3146</v>
      </c>
      <c r="C1632" s="15"/>
      <c r="D1632" s="15"/>
      <c r="E1632" s="15"/>
      <c r="F1632" s="16" t="s">
        <v>244</v>
      </c>
      <c r="G1632" s="18">
        <v>14.33</v>
      </c>
      <c r="H1632" s="15"/>
    </row>
    <row r="1633" spans="1:8" ht="36.6" customHeight="1" x14ac:dyDescent="0.25">
      <c r="A1633" s="15" t="s">
        <v>3147</v>
      </c>
      <c r="B1633" s="15" t="s">
        <v>3148</v>
      </c>
      <c r="C1633" s="15"/>
      <c r="D1633" s="15"/>
      <c r="E1633" s="15"/>
      <c r="F1633" s="16" t="s">
        <v>244</v>
      </c>
      <c r="G1633" s="18">
        <v>25.53</v>
      </c>
      <c r="H1633" s="15"/>
    </row>
    <row r="1634" spans="1:8" ht="36.6" customHeight="1" x14ac:dyDescent="0.25">
      <c r="A1634" s="15" t="s">
        <v>3149</v>
      </c>
      <c r="B1634" s="15" t="s">
        <v>3150</v>
      </c>
      <c r="C1634" s="15"/>
      <c r="D1634" s="15"/>
      <c r="E1634" s="15"/>
      <c r="F1634" s="16" t="s">
        <v>244</v>
      </c>
      <c r="G1634" s="18">
        <v>19.59</v>
      </c>
      <c r="H1634" s="15"/>
    </row>
    <row r="1635" spans="1:8" ht="12.2" customHeight="1" x14ac:dyDescent="0.25">
      <c r="A1635" s="12">
        <v>8932</v>
      </c>
      <c r="B1635" s="13" t="s">
        <v>3151</v>
      </c>
      <c r="C1635" s="13"/>
      <c r="D1635" s="13"/>
      <c r="E1635" s="13"/>
      <c r="F1635" s="14"/>
      <c r="G1635" s="13"/>
      <c r="H1635" s="13"/>
    </row>
    <row r="1636" spans="1:8" ht="36.6" customHeight="1" x14ac:dyDescent="0.25">
      <c r="A1636" s="15" t="s">
        <v>3152</v>
      </c>
      <c r="B1636" s="15" t="s">
        <v>87</v>
      </c>
      <c r="C1636" s="15"/>
      <c r="D1636" s="15"/>
      <c r="E1636" s="15"/>
      <c r="F1636" s="16" t="s">
        <v>227</v>
      </c>
      <c r="G1636" s="18">
        <v>66.58</v>
      </c>
      <c r="H1636" s="15"/>
    </row>
    <row r="1637" spans="1:8" ht="36.6" customHeight="1" x14ac:dyDescent="0.25">
      <c r="A1637" s="15" t="s">
        <v>3153</v>
      </c>
      <c r="B1637" s="15" t="s">
        <v>3154</v>
      </c>
      <c r="C1637" s="15"/>
      <c r="D1637" s="15"/>
      <c r="E1637" s="15"/>
      <c r="F1637" s="16" t="s">
        <v>227</v>
      </c>
      <c r="G1637" s="18">
        <v>80.42</v>
      </c>
      <c r="H1637" s="15"/>
    </row>
    <row r="1638" spans="1:8" ht="36.6" customHeight="1" x14ac:dyDescent="0.25">
      <c r="A1638" s="15" t="s">
        <v>3155</v>
      </c>
      <c r="B1638" s="15" t="s">
        <v>3156</v>
      </c>
      <c r="C1638" s="15"/>
      <c r="D1638" s="15"/>
      <c r="E1638" s="15"/>
      <c r="F1638" s="16" t="s">
        <v>227</v>
      </c>
      <c r="G1638" s="18">
        <v>63.47</v>
      </c>
      <c r="H1638" s="15"/>
    </row>
    <row r="1639" spans="1:8" ht="36.6" customHeight="1" x14ac:dyDescent="0.25">
      <c r="A1639" s="15" t="s">
        <v>3157</v>
      </c>
      <c r="B1639" s="15" t="s">
        <v>3158</v>
      </c>
      <c r="C1639" s="15"/>
      <c r="D1639" s="15"/>
      <c r="E1639" s="15"/>
      <c r="F1639" s="16" t="s">
        <v>227</v>
      </c>
      <c r="G1639" s="18">
        <v>51.54</v>
      </c>
      <c r="H1639" s="15"/>
    </row>
    <row r="1640" spans="1:8" ht="36.6" customHeight="1" x14ac:dyDescent="0.25">
      <c r="A1640" s="15" t="s">
        <v>3159</v>
      </c>
      <c r="B1640" s="15" t="s">
        <v>3160</v>
      </c>
      <c r="C1640" s="15"/>
      <c r="D1640" s="15"/>
      <c r="E1640" s="15"/>
      <c r="F1640" s="16" t="s">
        <v>227</v>
      </c>
      <c r="G1640" s="18">
        <v>96.73</v>
      </c>
      <c r="H1640" s="15"/>
    </row>
    <row r="1641" spans="1:8" ht="36.6" customHeight="1" x14ac:dyDescent="0.25">
      <c r="A1641" s="15" t="s">
        <v>3161</v>
      </c>
      <c r="B1641" s="15" t="s">
        <v>3162</v>
      </c>
      <c r="C1641" s="15"/>
      <c r="D1641" s="15"/>
      <c r="E1641" s="15"/>
      <c r="F1641" s="16" t="s">
        <v>227</v>
      </c>
      <c r="G1641" s="18">
        <v>72.8</v>
      </c>
      <c r="H1641" s="15"/>
    </row>
    <row r="1642" spans="1:8" ht="36.6" customHeight="1" x14ac:dyDescent="0.25">
      <c r="A1642" s="15" t="s">
        <v>3163</v>
      </c>
      <c r="B1642" s="15" t="s">
        <v>3164</v>
      </c>
      <c r="C1642" s="15"/>
      <c r="D1642" s="15"/>
      <c r="E1642" s="15"/>
      <c r="F1642" s="16" t="s">
        <v>227</v>
      </c>
      <c r="G1642" s="18">
        <v>66.61</v>
      </c>
      <c r="H1642" s="15"/>
    </row>
    <row r="1643" spans="1:8" ht="36.6" customHeight="1" x14ac:dyDescent="0.25">
      <c r="A1643" s="15" t="s">
        <v>3165</v>
      </c>
      <c r="B1643" s="15" t="s">
        <v>3166</v>
      </c>
      <c r="C1643" s="15"/>
      <c r="D1643" s="15"/>
      <c r="E1643" s="15"/>
      <c r="F1643" s="16" t="s">
        <v>227</v>
      </c>
      <c r="G1643" s="18">
        <v>42.68</v>
      </c>
      <c r="H1643" s="15"/>
    </row>
    <row r="1644" spans="1:8" ht="48.75" customHeight="1" x14ac:dyDescent="0.25">
      <c r="A1644" s="15" t="s">
        <v>3167</v>
      </c>
      <c r="B1644" s="15" t="s">
        <v>3168</v>
      </c>
      <c r="C1644" s="15"/>
      <c r="D1644" s="15"/>
      <c r="E1644" s="15"/>
      <c r="F1644" s="16" t="s">
        <v>227</v>
      </c>
      <c r="G1644" s="19">
        <v>175.36</v>
      </c>
      <c r="H1644" s="15"/>
    </row>
    <row r="1645" spans="1:8" ht="48.75" customHeight="1" x14ac:dyDescent="0.25">
      <c r="A1645" s="15" t="s">
        <v>3169</v>
      </c>
      <c r="B1645" s="15" t="s">
        <v>3170</v>
      </c>
      <c r="C1645" s="15"/>
      <c r="D1645" s="15"/>
      <c r="E1645" s="15"/>
      <c r="F1645" s="16" t="s">
        <v>227</v>
      </c>
      <c r="G1645" s="19">
        <v>196.62</v>
      </c>
      <c r="H1645" s="15"/>
    </row>
    <row r="1646" spans="1:8" ht="48.75" customHeight="1" x14ac:dyDescent="0.25">
      <c r="A1646" s="15" t="s">
        <v>3171</v>
      </c>
      <c r="B1646" s="15" t="s">
        <v>86</v>
      </c>
      <c r="C1646" s="15"/>
      <c r="D1646" s="15"/>
      <c r="E1646" s="15"/>
      <c r="F1646" s="16" t="s">
        <v>227</v>
      </c>
      <c r="G1646" s="19">
        <v>170.81</v>
      </c>
      <c r="H1646" s="15"/>
    </row>
    <row r="1647" spans="1:8" ht="48.75" customHeight="1" x14ac:dyDescent="0.25">
      <c r="A1647" s="15" t="s">
        <v>3172</v>
      </c>
      <c r="B1647" s="15" t="s">
        <v>3173</v>
      </c>
      <c r="C1647" s="15"/>
      <c r="D1647" s="15"/>
      <c r="E1647" s="15"/>
      <c r="F1647" s="16" t="s">
        <v>227</v>
      </c>
      <c r="G1647" s="19">
        <v>148.52000000000001</v>
      </c>
      <c r="H1647" s="15"/>
    </row>
    <row r="1648" spans="1:8" ht="48.75" customHeight="1" x14ac:dyDescent="0.25">
      <c r="A1648" s="15" t="s">
        <v>3174</v>
      </c>
      <c r="B1648" s="15" t="s">
        <v>3175</v>
      </c>
      <c r="C1648" s="15"/>
      <c r="D1648" s="15"/>
      <c r="E1648" s="15"/>
      <c r="F1648" s="16" t="s">
        <v>227</v>
      </c>
      <c r="G1648" s="19">
        <v>292.97000000000003</v>
      </c>
      <c r="H1648" s="15"/>
    </row>
    <row r="1649" spans="1:8" ht="48.75" customHeight="1" x14ac:dyDescent="0.25">
      <c r="A1649" s="15" t="s">
        <v>3176</v>
      </c>
      <c r="B1649" s="15" t="s">
        <v>3177</v>
      </c>
      <c r="C1649" s="15"/>
      <c r="D1649" s="15"/>
      <c r="E1649" s="15"/>
      <c r="F1649" s="16" t="s">
        <v>227</v>
      </c>
      <c r="G1649" s="19">
        <v>360.95</v>
      </c>
      <c r="H1649" s="15"/>
    </row>
    <row r="1650" spans="1:8" ht="48.75" customHeight="1" x14ac:dyDescent="0.25">
      <c r="A1650" s="15" t="s">
        <v>3178</v>
      </c>
      <c r="B1650" s="15" t="s">
        <v>3179</v>
      </c>
      <c r="C1650" s="15"/>
      <c r="D1650" s="15"/>
      <c r="E1650" s="15"/>
      <c r="F1650" s="16" t="s">
        <v>227</v>
      </c>
      <c r="G1650" s="19">
        <v>309.33</v>
      </c>
      <c r="H1650" s="15"/>
    </row>
    <row r="1651" spans="1:8" ht="48.75" customHeight="1" x14ac:dyDescent="0.25">
      <c r="A1651" s="15" t="s">
        <v>3180</v>
      </c>
      <c r="B1651" s="15" t="s">
        <v>3181</v>
      </c>
      <c r="C1651" s="15"/>
      <c r="D1651" s="15"/>
      <c r="E1651" s="15"/>
      <c r="F1651" s="16" t="s">
        <v>227</v>
      </c>
      <c r="G1651" s="19">
        <v>239.29</v>
      </c>
      <c r="H1651" s="15"/>
    </row>
    <row r="1652" spans="1:8" ht="48.75" customHeight="1" x14ac:dyDescent="0.25">
      <c r="A1652" s="15" t="s">
        <v>3182</v>
      </c>
      <c r="B1652" s="15" t="s">
        <v>3183</v>
      </c>
      <c r="C1652" s="15"/>
      <c r="D1652" s="15"/>
      <c r="E1652" s="15"/>
      <c r="F1652" s="16" t="s">
        <v>227</v>
      </c>
      <c r="G1652" s="19">
        <v>130.01</v>
      </c>
      <c r="H1652" s="15"/>
    </row>
    <row r="1653" spans="1:8" ht="48.75" customHeight="1" x14ac:dyDescent="0.25">
      <c r="A1653" s="15" t="s">
        <v>3184</v>
      </c>
      <c r="B1653" s="15" t="s">
        <v>3185</v>
      </c>
      <c r="C1653" s="15"/>
      <c r="D1653" s="15"/>
      <c r="E1653" s="15"/>
      <c r="F1653" s="16" t="s">
        <v>227</v>
      </c>
      <c r="G1653" s="19">
        <v>158.13</v>
      </c>
      <c r="H1653" s="15"/>
    </row>
    <row r="1654" spans="1:8" ht="48.75" customHeight="1" x14ac:dyDescent="0.25">
      <c r="A1654" s="15" t="s">
        <v>3186</v>
      </c>
      <c r="B1654" s="15" t="s">
        <v>3187</v>
      </c>
      <c r="C1654" s="15"/>
      <c r="D1654" s="15"/>
      <c r="E1654" s="15"/>
      <c r="F1654" s="16" t="s">
        <v>227</v>
      </c>
      <c r="G1654" s="19">
        <v>119.6</v>
      </c>
      <c r="H1654" s="15"/>
    </row>
    <row r="1655" spans="1:8" ht="48.75" customHeight="1" x14ac:dyDescent="0.25">
      <c r="A1655" s="15" t="s">
        <v>3188</v>
      </c>
      <c r="B1655" s="15" t="s">
        <v>3189</v>
      </c>
      <c r="C1655" s="15"/>
      <c r="D1655" s="15"/>
      <c r="E1655" s="15"/>
      <c r="F1655" s="16" t="s">
        <v>227</v>
      </c>
      <c r="G1655" s="19">
        <v>101.33</v>
      </c>
      <c r="H1655" s="15"/>
    </row>
    <row r="1656" spans="1:8" ht="48.75" customHeight="1" x14ac:dyDescent="0.25">
      <c r="A1656" s="15" t="s">
        <v>3190</v>
      </c>
      <c r="B1656" s="15" t="s">
        <v>3191</v>
      </c>
      <c r="C1656" s="15"/>
      <c r="D1656" s="15"/>
      <c r="E1656" s="15"/>
      <c r="F1656" s="16" t="s">
        <v>227</v>
      </c>
      <c r="G1656" s="18">
        <v>71.92</v>
      </c>
      <c r="H1656" s="15"/>
    </row>
    <row r="1657" spans="1:8" ht="48.75" customHeight="1" x14ac:dyDescent="0.25">
      <c r="A1657" s="15" t="s">
        <v>3192</v>
      </c>
      <c r="B1657" s="15" t="s">
        <v>3193</v>
      </c>
      <c r="C1657" s="15"/>
      <c r="D1657" s="15"/>
      <c r="E1657" s="15"/>
      <c r="F1657" s="16" t="s">
        <v>227</v>
      </c>
      <c r="G1657" s="18">
        <v>84.51</v>
      </c>
      <c r="H1657" s="15"/>
    </row>
    <row r="1658" spans="1:8" ht="48.75" customHeight="1" x14ac:dyDescent="0.25">
      <c r="A1658" s="15" t="s">
        <v>3194</v>
      </c>
      <c r="B1658" s="15" t="s">
        <v>3195</v>
      </c>
      <c r="C1658" s="15"/>
      <c r="D1658" s="15"/>
      <c r="E1658" s="15"/>
      <c r="F1658" s="16" t="s">
        <v>227</v>
      </c>
      <c r="G1658" s="18">
        <v>86.09</v>
      </c>
      <c r="H1658" s="15"/>
    </row>
    <row r="1659" spans="1:8" ht="48.75" customHeight="1" x14ac:dyDescent="0.25">
      <c r="A1659" s="15" t="s">
        <v>3196</v>
      </c>
      <c r="B1659" s="15" t="s">
        <v>3197</v>
      </c>
      <c r="C1659" s="15"/>
      <c r="D1659" s="15"/>
      <c r="E1659" s="15"/>
      <c r="F1659" s="16" t="s">
        <v>227</v>
      </c>
      <c r="G1659" s="19">
        <v>136.72999999999999</v>
      </c>
      <c r="H1659" s="15"/>
    </row>
    <row r="1660" spans="1:8" ht="48.75" customHeight="1" x14ac:dyDescent="0.25">
      <c r="A1660" s="15" t="s">
        <v>3198</v>
      </c>
      <c r="B1660" s="15" t="s">
        <v>3199</v>
      </c>
      <c r="C1660" s="15"/>
      <c r="D1660" s="15"/>
      <c r="E1660" s="15"/>
      <c r="F1660" s="16" t="s">
        <v>227</v>
      </c>
      <c r="G1660" s="18">
        <v>63.03</v>
      </c>
      <c r="H1660" s="15"/>
    </row>
    <row r="1661" spans="1:8" ht="48.75" customHeight="1" x14ac:dyDescent="0.25">
      <c r="A1661" s="15" t="s">
        <v>3200</v>
      </c>
      <c r="B1661" s="15" t="s">
        <v>3201</v>
      </c>
      <c r="C1661" s="15"/>
      <c r="D1661" s="15"/>
      <c r="E1661" s="15"/>
      <c r="F1661" s="16" t="s">
        <v>227</v>
      </c>
      <c r="G1661" s="18">
        <v>76.45</v>
      </c>
      <c r="H1661" s="15"/>
    </row>
    <row r="1662" spans="1:8" ht="48.75" customHeight="1" x14ac:dyDescent="0.25">
      <c r="A1662" s="15" t="s">
        <v>3202</v>
      </c>
      <c r="B1662" s="15" t="s">
        <v>3203</v>
      </c>
      <c r="C1662" s="15"/>
      <c r="D1662" s="15"/>
      <c r="E1662" s="15"/>
      <c r="F1662" s="16" t="s">
        <v>227</v>
      </c>
      <c r="G1662" s="19">
        <v>281.85000000000002</v>
      </c>
      <c r="H1662" s="15"/>
    </row>
    <row r="1663" spans="1:8" ht="48.75" customHeight="1" x14ac:dyDescent="0.25">
      <c r="A1663" s="15" t="s">
        <v>3204</v>
      </c>
      <c r="B1663" s="15" t="s">
        <v>3205</v>
      </c>
      <c r="C1663" s="15"/>
      <c r="D1663" s="15"/>
      <c r="E1663" s="15"/>
      <c r="F1663" s="16" t="s">
        <v>227</v>
      </c>
      <c r="G1663" s="19">
        <v>252.67</v>
      </c>
      <c r="H1663" s="15"/>
    </row>
    <row r="1664" spans="1:8" ht="48.75" customHeight="1" x14ac:dyDescent="0.25">
      <c r="A1664" s="15" t="s">
        <v>3206</v>
      </c>
      <c r="B1664" s="15" t="s">
        <v>3207</v>
      </c>
      <c r="C1664" s="15"/>
      <c r="D1664" s="15"/>
      <c r="E1664" s="15"/>
      <c r="F1664" s="16" t="s">
        <v>227</v>
      </c>
      <c r="G1664" s="19">
        <v>557.20000000000005</v>
      </c>
      <c r="H1664" s="15"/>
    </row>
    <row r="1665" spans="1:8" ht="48.75" customHeight="1" x14ac:dyDescent="0.25">
      <c r="A1665" s="15" t="s">
        <v>3208</v>
      </c>
      <c r="B1665" s="15" t="s">
        <v>3209</v>
      </c>
      <c r="C1665" s="15"/>
      <c r="D1665" s="15"/>
      <c r="E1665" s="15"/>
      <c r="F1665" s="16" t="s">
        <v>227</v>
      </c>
      <c r="G1665" s="19">
        <v>432.11</v>
      </c>
      <c r="H1665" s="15"/>
    </row>
    <row r="1666" spans="1:8" ht="36.6" customHeight="1" x14ac:dyDescent="0.25">
      <c r="A1666" s="15" t="s">
        <v>3210</v>
      </c>
      <c r="B1666" s="15" t="s">
        <v>3211</v>
      </c>
      <c r="C1666" s="15"/>
      <c r="D1666" s="15"/>
      <c r="E1666" s="15"/>
      <c r="F1666" s="16" t="s">
        <v>227</v>
      </c>
      <c r="G1666" s="19">
        <v>195.55</v>
      </c>
      <c r="H1666" s="15"/>
    </row>
    <row r="1667" spans="1:8" ht="36.6" customHeight="1" x14ac:dyDescent="0.25">
      <c r="A1667" s="15" t="s">
        <v>3212</v>
      </c>
      <c r="B1667" s="15" t="s">
        <v>3213</v>
      </c>
      <c r="C1667" s="15"/>
      <c r="D1667" s="15"/>
      <c r="E1667" s="15"/>
      <c r="F1667" s="16" t="s">
        <v>227</v>
      </c>
      <c r="G1667" s="19">
        <v>176.07</v>
      </c>
      <c r="H1667" s="15"/>
    </row>
    <row r="1668" spans="1:8" ht="36.6" customHeight="1" x14ac:dyDescent="0.25">
      <c r="A1668" s="15" t="s">
        <v>3214</v>
      </c>
      <c r="B1668" s="15" t="s">
        <v>3215</v>
      </c>
      <c r="C1668" s="15"/>
      <c r="D1668" s="15"/>
      <c r="E1668" s="15"/>
      <c r="F1668" s="16" t="s">
        <v>227</v>
      </c>
      <c r="G1668" s="19">
        <v>384.6</v>
      </c>
      <c r="H1668" s="15"/>
    </row>
    <row r="1669" spans="1:8" ht="36.6" customHeight="1" x14ac:dyDescent="0.25">
      <c r="A1669" s="15" t="s">
        <v>3216</v>
      </c>
      <c r="B1669" s="15" t="s">
        <v>3217</v>
      </c>
      <c r="C1669" s="15"/>
      <c r="D1669" s="15"/>
      <c r="E1669" s="15"/>
      <c r="F1669" s="16" t="s">
        <v>227</v>
      </c>
      <c r="G1669" s="19">
        <v>278.91000000000003</v>
      </c>
      <c r="H1669" s="15"/>
    </row>
    <row r="1670" spans="1:8" ht="48.75" customHeight="1" x14ac:dyDescent="0.25">
      <c r="A1670" s="15" t="s">
        <v>3218</v>
      </c>
      <c r="B1670" s="15" t="s">
        <v>3219</v>
      </c>
      <c r="C1670" s="15"/>
      <c r="D1670" s="15"/>
      <c r="E1670" s="15"/>
      <c r="F1670" s="16" t="s">
        <v>227</v>
      </c>
      <c r="G1670" s="19">
        <v>295.33999999999997</v>
      </c>
      <c r="H1670" s="15"/>
    </row>
    <row r="1671" spans="1:8" ht="48.75" customHeight="1" x14ac:dyDescent="0.25">
      <c r="A1671" s="15" t="s">
        <v>3220</v>
      </c>
      <c r="B1671" s="15" t="s">
        <v>3221</v>
      </c>
      <c r="C1671" s="15"/>
      <c r="D1671" s="15"/>
      <c r="E1671" s="15"/>
      <c r="F1671" s="16" t="s">
        <v>227</v>
      </c>
      <c r="G1671" s="19">
        <v>238.3</v>
      </c>
      <c r="H1671" s="15"/>
    </row>
    <row r="1672" spans="1:8" ht="48.75" customHeight="1" x14ac:dyDescent="0.25">
      <c r="A1672" s="15" t="s">
        <v>3222</v>
      </c>
      <c r="B1672" s="15" t="s">
        <v>3223</v>
      </c>
      <c r="C1672" s="15"/>
      <c r="D1672" s="15"/>
      <c r="E1672" s="15"/>
      <c r="F1672" s="16" t="s">
        <v>227</v>
      </c>
      <c r="G1672" s="19">
        <v>580.05999999999995</v>
      </c>
      <c r="H1672" s="15"/>
    </row>
    <row r="1673" spans="1:8" ht="48.75" customHeight="1" x14ac:dyDescent="0.25">
      <c r="A1673" s="15" t="s">
        <v>3224</v>
      </c>
      <c r="B1673" s="15" t="s">
        <v>3225</v>
      </c>
      <c r="C1673" s="15"/>
      <c r="D1673" s="15"/>
      <c r="E1673" s="15"/>
      <c r="F1673" s="16" t="s">
        <v>227</v>
      </c>
      <c r="G1673" s="19">
        <v>426.02</v>
      </c>
      <c r="H1673" s="15"/>
    </row>
    <row r="1674" spans="1:8" ht="36.6" customHeight="1" x14ac:dyDescent="0.25">
      <c r="A1674" s="15" t="s">
        <v>3226</v>
      </c>
      <c r="B1674" s="15" t="s">
        <v>3227</v>
      </c>
      <c r="C1674" s="15"/>
      <c r="D1674" s="15"/>
      <c r="E1674" s="15"/>
      <c r="F1674" s="16" t="s">
        <v>227</v>
      </c>
      <c r="G1674" s="19">
        <v>209.04</v>
      </c>
      <c r="H1674" s="15"/>
    </row>
    <row r="1675" spans="1:8" ht="36.6" customHeight="1" x14ac:dyDescent="0.25">
      <c r="A1675" s="15" t="s">
        <v>3228</v>
      </c>
      <c r="B1675" s="15" t="s">
        <v>3229</v>
      </c>
      <c r="C1675" s="15"/>
      <c r="D1675" s="15"/>
      <c r="E1675" s="15"/>
      <c r="F1675" s="16" t="s">
        <v>227</v>
      </c>
      <c r="G1675" s="19">
        <v>161.69999999999999</v>
      </c>
      <c r="H1675" s="15"/>
    </row>
    <row r="1676" spans="1:8" ht="36.6" customHeight="1" x14ac:dyDescent="0.25">
      <c r="A1676" s="15" t="s">
        <v>3230</v>
      </c>
      <c r="B1676" s="15" t="s">
        <v>3231</v>
      </c>
      <c r="C1676" s="15"/>
      <c r="D1676" s="15"/>
      <c r="E1676" s="15"/>
      <c r="F1676" s="16" t="s">
        <v>227</v>
      </c>
      <c r="G1676" s="19">
        <v>407.46</v>
      </c>
      <c r="H1676" s="15"/>
    </row>
    <row r="1677" spans="1:8" ht="36.6" customHeight="1" x14ac:dyDescent="0.25">
      <c r="A1677" s="15" t="s">
        <v>3232</v>
      </c>
      <c r="B1677" s="15" t="s">
        <v>3233</v>
      </c>
      <c r="C1677" s="15"/>
      <c r="D1677" s="15"/>
      <c r="E1677" s="15"/>
      <c r="F1677" s="16" t="s">
        <v>227</v>
      </c>
      <c r="G1677" s="19">
        <v>272.82</v>
      </c>
      <c r="H1677" s="15"/>
    </row>
    <row r="1678" spans="1:8" ht="48.75" customHeight="1" x14ac:dyDescent="0.25">
      <c r="A1678" s="15" t="s">
        <v>3234</v>
      </c>
      <c r="B1678" s="15" t="s">
        <v>3235</v>
      </c>
      <c r="C1678" s="15"/>
      <c r="D1678" s="15"/>
      <c r="E1678" s="15"/>
      <c r="F1678" s="16" t="s">
        <v>227</v>
      </c>
      <c r="G1678" s="19">
        <v>487.44</v>
      </c>
      <c r="H1678" s="15"/>
    </row>
    <row r="1679" spans="1:8" ht="48.75" customHeight="1" x14ac:dyDescent="0.25">
      <c r="A1679" s="15" t="s">
        <v>3236</v>
      </c>
      <c r="B1679" s="15" t="s">
        <v>3237</v>
      </c>
      <c r="C1679" s="15"/>
      <c r="D1679" s="15"/>
      <c r="E1679" s="15"/>
      <c r="F1679" s="16" t="s">
        <v>227</v>
      </c>
      <c r="G1679" s="19">
        <v>395.49</v>
      </c>
      <c r="H1679" s="15"/>
    </row>
    <row r="1680" spans="1:8" ht="48.75" customHeight="1" x14ac:dyDescent="0.25">
      <c r="A1680" s="15" t="s">
        <v>3238</v>
      </c>
      <c r="B1680" s="15" t="s">
        <v>3239</v>
      </c>
      <c r="C1680" s="15"/>
      <c r="D1680" s="15"/>
      <c r="E1680" s="15"/>
      <c r="F1680" s="16" t="s">
        <v>227</v>
      </c>
      <c r="G1680" s="19">
        <v>495.75</v>
      </c>
      <c r="H1680" s="15"/>
    </row>
    <row r="1681" spans="1:8" ht="36.6" customHeight="1" x14ac:dyDescent="0.25">
      <c r="A1681" s="15" t="s">
        <v>3240</v>
      </c>
      <c r="B1681" s="15" t="s">
        <v>85</v>
      </c>
      <c r="C1681" s="15"/>
      <c r="D1681" s="15"/>
      <c r="E1681" s="15"/>
      <c r="F1681" s="16" t="s">
        <v>227</v>
      </c>
      <c r="G1681" s="19">
        <v>401.14</v>
      </c>
      <c r="H1681" s="15"/>
    </row>
    <row r="1682" spans="1:8" ht="36.6" customHeight="1" x14ac:dyDescent="0.25">
      <c r="A1682" s="15" t="s">
        <v>3241</v>
      </c>
      <c r="B1682" s="15" t="s">
        <v>3242</v>
      </c>
      <c r="C1682" s="15"/>
      <c r="D1682" s="15"/>
      <c r="E1682" s="15"/>
      <c r="F1682" s="16" t="s">
        <v>227</v>
      </c>
      <c r="G1682" s="19">
        <v>318.89</v>
      </c>
      <c r="H1682" s="15"/>
    </row>
    <row r="1683" spans="1:8" ht="36.6" customHeight="1" x14ac:dyDescent="0.25">
      <c r="A1683" s="15" t="s">
        <v>3243</v>
      </c>
      <c r="B1683" s="15" t="s">
        <v>3244</v>
      </c>
      <c r="C1683" s="15"/>
      <c r="D1683" s="15"/>
      <c r="E1683" s="15"/>
      <c r="F1683" s="16" t="s">
        <v>227</v>
      </c>
      <c r="G1683" s="19">
        <v>342.55</v>
      </c>
      <c r="H1683" s="15"/>
    </row>
    <row r="1684" spans="1:8" ht="48.75" customHeight="1" x14ac:dyDescent="0.25">
      <c r="A1684" s="15" t="s">
        <v>3245</v>
      </c>
      <c r="B1684" s="15" t="s">
        <v>3246</v>
      </c>
      <c r="C1684" s="15"/>
      <c r="D1684" s="15"/>
      <c r="E1684" s="15"/>
      <c r="F1684" s="16" t="s">
        <v>227</v>
      </c>
      <c r="G1684" s="19">
        <v>495.62</v>
      </c>
      <c r="H1684" s="15"/>
    </row>
    <row r="1685" spans="1:8" ht="48.75" customHeight="1" x14ac:dyDescent="0.25">
      <c r="A1685" s="15" t="s">
        <v>3247</v>
      </c>
      <c r="B1685" s="15" t="s">
        <v>3248</v>
      </c>
      <c r="C1685" s="15"/>
      <c r="D1685" s="15"/>
      <c r="E1685" s="15"/>
      <c r="F1685" s="16" t="s">
        <v>227</v>
      </c>
      <c r="G1685" s="19">
        <v>371.77</v>
      </c>
      <c r="H1685" s="15"/>
    </row>
    <row r="1686" spans="1:8" ht="48.75" customHeight="1" x14ac:dyDescent="0.25">
      <c r="A1686" s="15" t="s">
        <v>3249</v>
      </c>
      <c r="B1686" s="15" t="s">
        <v>3250</v>
      </c>
      <c r="C1686" s="15"/>
      <c r="D1686" s="15"/>
      <c r="E1686" s="15"/>
      <c r="F1686" s="16" t="s">
        <v>227</v>
      </c>
      <c r="G1686" s="19">
        <v>577.38</v>
      </c>
      <c r="H1686" s="15"/>
    </row>
    <row r="1687" spans="1:8" ht="48.75" customHeight="1" x14ac:dyDescent="0.25">
      <c r="A1687" s="15" t="s">
        <v>3251</v>
      </c>
      <c r="B1687" s="15" t="s">
        <v>3252</v>
      </c>
      <c r="C1687" s="15"/>
      <c r="D1687" s="15"/>
      <c r="E1687" s="15"/>
      <c r="F1687" s="16" t="s">
        <v>227</v>
      </c>
      <c r="G1687" s="19">
        <v>433.56</v>
      </c>
      <c r="H1687" s="15"/>
    </row>
    <row r="1688" spans="1:8" ht="48.75" customHeight="1" x14ac:dyDescent="0.25">
      <c r="A1688" s="15" t="s">
        <v>3253</v>
      </c>
      <c r="B1688" s="15" t="s">
        <v>3254</v>
      </c>
      <c r="C1688" s="15"/>
      <c r="D1688" s="15"/>
      <c r="E1688" s="15"/>
      <c r="F1688" s="16" t="s">
        <v>227</v>
      </c>
      <c r="G1688" s="19">
        <v>333.62</v>
      </c>
      <c r="H1688" s="15"/>
    </row>
    <row r="1689" spans="1:8" ht="36.6" customHeight="1" x14ac:dyDescent="0.25">
      <c r="A1689" s="15" t="s">
        <v>3255</v>
      </c>
      <c r="B1689" s="15" t="s">
        <v>3256</v>
      </c>
      <c r="C1689" s="15"/>
      <c r="D1689" s="15"/>
      <c r="E1689" s="15"/>
      <c r="F1689" s="16" t="s">
        <v>227</v>
      </c>
      <c r="G1689" s="19">
        <v>409.32</v>
      </c>
      <c r="H1689" s="15"/>
    </row>
    <row r="1690" spans="1:8" ht="36.6" customHeight="1" x14ac:dyDescent="0.25">
      <c r="A1690" s="15" t="s">
        <v>3257</v>
      </c>
      <c r="B1690" s="15" t="s">
        <v>3258</v>
      </c>
      <c r="C1690" s="15"/>
      <c r="D1690" s="15"/>
      <c r="E1690" s="15"/>
      <c r="F1690" s="16" t="s">
        <v>227</v>
      </c>
      <c r="G1690" s="19">
        <v>295.17</v>
      </c>
      <c r="H1690" s="15"/>
    </row>
    <row r="1691" spans="1:8" ht="36.6" customHeight="1" x14ac:dyDescent="0.25">
      <c r="A1691" s="15" t="s">
        <v>3259</v>
      </c>
      <c r="B1691" s="15" t="s">
        <v>3260</v>
      </c>
      <c r="C1691" s="15"/>
      <c r="D1691" s="15"/>
      <c r="E1691" s="15"/>
      <c r="F1691" s="16" t="s">
        <v>227</v>
      </c>
      <c r="G1691" s="19">
        <v>424.18</v>
      </c>
      <c r="H1691" s="15"/>
    </row>
    <row r="1692" spans="1:8" ht="36.6" customHeight="1" x14ac:dyDescent="0.25">
      <c r="A1692" s="15" t="s">
        <v>3261</v>
      </c>
      <c r="B1692" s="15" t="s">
        <v>3262</v>
      </c>
      <c r="C1692" s="15"/>
      <c r="D1692" s="15"/>
      <c r="E1692" s="15"/>
      <c r="F1692" s="16" t="s">
        <v>227</v>
      </c>
      <c r="G1692" s="19">
        <v>390.41</v>
      </c>
      <c r="H1692" s="15"/>
    </row>
    <row r="1693" spans="1:8" ht="36.6" customHeight="1" x14ac:dyDescent="0.25">
      <c r="A1693" s="15" t="s">
        <v>3263</v>
      </c>
      <c r="B1693" s="15" t="s">
        <v>3264</v>
      </c>
      <c r="C1693" s="15"/>
      <c r="D1693" s="15"/>
      <c r="E1693" s="15"/>
      <c r="F1693" s="16" t="s">
        <v>227</v>
      </c>
      <c r="G1693" s="19">
        <v>295.32</v>
      </c>
      <c r="H1693" s="15"/>
    </row>
    <row r="1694" spans="1:8" ht="48.75" customHeight="1" x14ac:dyDescent="0.25">
      <c r="A1694" s="15" t="s">
        <v>3265</v>
      </c>
      <c r="B1694" s="15" t="s">
        <v>3266</v>
      </c>
      <c r="C1694" s="15"/>
      <c r="D1694" s="15"/>
      <c r="E1694" s="15"/>
      <c r="F1694" s="16" t="s">
        <v>227</v>
      </c>
      <c r="G1694" s="18">
        <v>59.33</v>
      </c>
      <c r="H1694" s="15"/>
    </row>
    <row r="1695" spans="1:8" ht="48.75" customHeight="1" x14ac:dyDescent="0.25">
      <c r="A1695" s="15" t="s">
        <v>3267</v>
      </c>
      <c r="B1695" s="15" t="s">
        <v>3268</v>
      </c>
      <c r="C1695" s="15"/>
      <c r="D1695" s="15"/>
      <c r="E1695" s="15"/>
      <c r="F1695" s="16" t="s">
        <v>227</v>
      </c>
      <c r="G1695" s="18">
        <v>56.22</v>
      </c>
      <c r="H1695" s="15"/>
    </row>
    <row r="1696" spans="1:8" ht="48.75" customHeight="1" x14ac:dyDescent="0.25">
      <c r="A1696" s="15" t="s">
        <v>3269</v>
      </c>
      <c r="B1696" s="15" t="s">
        <v>3270</v>
      </c>
      <c r="C1696" s="15"/>
      <c r="D1696" s="15"/>
      <c r="E1696" s="15"/>
      <c r="F1696" s="16" t="s">
        <v>227</v>
      </c>
      <c r="G1696" s="18">
        <v>44.29</v>
      </c>
      <c r="H1696" s="15"/>
    </row>
    <row r="1697" spans="1:8" ht="36.6" customHeight="1" x14ac:dyDescent="0.25">
      <c r="A1697" s="15" t="s">
        <v>3271</v>
      </c>
      <c r="B1697" s="15" t="s">
        <v>3272</v>
      </c>
      <c r="C1697" s="15"/>
      <c r="D1697" s="15"/>
      <c r="E1697" s="15"/>
      <c r="F1697" s="16" t="s">
        <v>227</v>
      </c>
      <c r="G1697" s="20">
        <v>2000.73</v>
      </c>
      <c r="H1697" s="15"/>
    </row>
    <row r="1698" spans="1:8" ht="36.6" customHeight="1" x14ac:dyDescent="0.25">
      <c r="A1698" s="15" t="s">
        <v>3273</v>
      </c>
      <c r="B1698" s="15" t="s">
        <v>3274</v>
      </c>
      <c r="C1698" s="15"/>
      <c r="D1698" s="15"/>
      <c r="E1698" s="15"/>
      <c r="F1698" s="16" t="s">
        <v>227</v>
      </c>
      <c r="G1698" s="20">
        <v>3029.69</v>
      </c>
      <c r="H1698" s="15"/>
    </row>
    <row r="1699" spans="1:8" ht="36.6" customHeight="1" x14ac:dyDescent="0.25">
      <c r="A1699" s="15" t="s">
        <v>3275</v>
      </c>
      <c r="B1699" s="15" t="s">
        <v>3276</v>
      </c>
      <c r="C1699" s="15"/>
      <c r="D1699" s="15"/>
      <c r="E1699" s="15"/>
      <c r="F1699" s="16" t="s">
        <v>227</v>
      </c>
      <c r="G1699" s="20">
        <v>3977.23</v>
      </c>
      <c r="H1699" s="15"/>
    </row>
    <row r="1700" spans="1:8" ht="48.75" customHeight="1" x14ac:dyDescent="0.25">
      <c r="A1700" s="15" t="s">
        <v>3277</v>
      </c>
      <c r="B1700" s="15" t="s">
        <v>3278</v>
      </c>
      <c r="C1700" s="15"/>
      <c r="D1700" s="15"/>
      <c r="E1700" s="15"/>
      <c r="F1700" s="16" t="s">
        <v>227</v>
      </c>
      <c r="G1700" s="20">
        <v>5203.4799999999996</v>
      </c>
      <c r="H1700" s="15"/>
    </row>
    <row r="1701" spans="1:8" ht="48.75" customHeight="1" x14ac:dyDescent="0.25">
      <c r="A1701" s="15" t="s">
        <v>3279</v>
      </c>
      <c r="B1701" s="15" t="s">
        <v>3280</v>
      </c>
      <c r="C1701" s="15"/>
      <c r="D1701" s="15"/>
      <c r="E1701" s="15"/>
      <c r="F1701" s="16" t="s">
        <v>227</v>
      </c>
      <c r="G1701" s="20">
        <v>5759.39</v>
      </c>
      <c r="H1701" s="15"/>
    </row>
    <row r="1702" spans="1:8" ht="48.75" customHeight="1" x14ac:dyDescent="0.25">
      <c r="A1702" s="15" t="s">
        <v>3281</v>
      </c>
      <c r="B1702" s="15" t="s">
        <v>3282</v>
      </c>
      <c r="C1702" s="15"/>
      <c r="D1702" s="15"/>
      <c r="E1702" s="15"/>
      <c r="F1702" s="16" t="s">
        <v>227</v>
      </c>
      <c r="G1702" s="18">
        <v>85.63</v>
      </c>
      <c r="H1702" s="15"/>
    </row>
    <row r="1703" spans="1:8" ht="48.75" customHeight="1" x14ac:dyDescent="0.25">
      <c r="A1703" s="15" t="s">
        <v>3283</v>
      </c>
      <c r="B1703" s="15" t="s">
        <v>3284</v>
      </c>
      <c r="C1703" s="15"/>
      <c r="D1703" s="15"/>
      <c r="E1703" s="15"/>
      <c r="F1703" s="16" t="s">
        <v>227</v>
      </c>
      <c r="G1703" s="18">
        <v>86.31</v>
      </c>
      <c r="H1703" s="15"/>
    </row>
    <row r="1704" spans="1:8" ht="48.75" customHeight="1" x14ac:dyDescent="0.25">
      <c r="A1704" s="15" t="s">
        <v>3285</v>
      </c>
      <c r="B1704" s="15" t="s">
        <v>3286</v>
      </c>
      <c r="C1704" s="15"/>
      <c r="D1704" s="15"/>
      <c r="E1704" s="15"/>
      <c r="F1704" s="16" t="s">
        <v>227</v>
      </c>
      <c r="G1704" s="18">
        <v>83.2</v>
      </c>
      <c r="H1704" s="15"/>
    </row>
    <row r="1705" spans="1:8" ht="36.6" customHeight="1" x14ac:dyDescent="0.25">
      <c r="A1705" s="15" t="s">
        <v>3287</v>
      </c>
      <c r="B1705" s="15" t="s">
        <v>3288</v>
      </c>
      <c r="C1705" s="15"/>
      <c r="D1705" s="15"/>
      <c r="E1705" s="15"/>
      <c r="F1705" s="16" t="s">
        <v>227</v>
      </c>
      <c r="G1705" s="18">
        <v>61.7</v>
      </c>
      <c r="H1705" s="15"/>
    </row>
    <row r="1706" spans="1:8" ht="36.6" customHeight="1" x14ac:dyDescent="0.25">
      <c r="A1706" s="15" t="s">
        <v>3289</v>
      </c>
      <c r="B1706" s="15" t="s">
        <v>88</v>
      </c>
      <c r="C1706" s="15"/>
      <c r="D1706" s="15"/>
      <c r="E1706" s="15"/>
      <c r="F1706" s="16" t="s">
        <v>227</v>
      </c>
      <c r="G1706" s="19">
        <v>505.65</v>
      </c>
      <c r="H1706" s="15"/>
    </row>
    <row r="1707" spans="1:8" ht="12.2" customHeight="1" x14ac:dyDescent="0.25">
      <c r="A1707" s="12">
        <v>8933</v>
      </c>
      <c r="B1707" s="13" t="s">
        <v>3290</v>
      </c>
      <c r="C1707" s="13"/>
      <c r="D1707" s="13"/>
      <c r="E1707" s="13"/>
      <c r="F1707" s="14"/>
      <c r="G1707" s="13"/>
      <c r="H1707" s="13"/>
    </row>
    <row r="1708" spans="1:8" ht="36.6" customHeight="1" x14ac:dyDescent="0.25">
      <c r="A1708" s="15" t="s">
        <v>3291</v>
      </c>
      <c r="B1708" s="15" t="s">
        <v>3292</v>
      </c>
      <c r="C1708" s="15"/>
      <c r="D1708" s="15"/>
      <c r="E1708" s="15"/>
      <c r="F1708" s="16" t="s">
        <v>227</v>
      </c>
      <c r="G1708" s="18">
        <v>33.1</v>
      </c>
      <c r="H1708" s="15"/>
    </row>
    <row r="1709" spans="1:8" ht="36.6" customHeight="1" x14ac:dyDescent="0.25">
      <c r="A1709" s="15" t="s">
        <v>3293</v>
      </c>
      <c r="B1709" s="15" t="s">
        <v>3294</v>
      </c>
      <c r="C1709" s="15"/>
      <c r="D1709" s="15"/>
      <c r="E1709" s="15"/>
      <c r="F1709" s="16" t="s">
        <v>227</v>
      </c>
      <c r="G1709" s="18">
        <v>36</v>
      </c>
      <c r="H1709" s="15"/>
    </row>
    <row r="1710" spans="1:8" ht="36.6" customHeight="1" x14ac:dyDescent="0.25">
      <c r="A1710" s="15" t="s">
        <v>3295</v>
      </c>
      <c r="B1710" s="15" t="s">
        <v>3296</v>
      </c>
      <c r="C1710" s="15"/>
      <c r="D1710" s="15"/>
      <c r="E1710" s="15"/>
      <c r="F1710" s="16" t="s">
        <v>227</v>
      </c>
      <c r="G1710" s="18">
        <v>40.47</v>
      </c>
      <c r="H1710" s="15"/>
    </row>
    <row r="1711" spans="1:8" ht="36.6" customHeight="1" x14ac:dyDescent="0.25">
      <c r="A1711" s="15" t="s">
        <v>3297</v>
      </c>
      <c r="B1711" s="15" t="s">
        <v>3298</v>
      </c>
      <c r="C1711" s="15"/>
      <c r="D1711" s="15"/>
      <c r="E1711" s="15"/>
      <c r="F1711" s="16" t="s">
        <v>227</v>
      </c>
      <c r="G1711" s="18">
        <v>39.18</v>
      </c>
      <c r="H1711" s="15"/>
    </row>
    <row r="1712" spans="1:8" ht="36.6" customHeight="1" x14ac:dyDescent="0.25">
      <c r="A1712" s="15" t="s">
        <v>3299</v>
      </c>
      <c r="B1712" s="15" t="s">
        <v>3300</v>
      </c>
      <c r="C1712" s="15"/>
      <c r="D1712" s="15"/>
      <c r="E1712" s="15"/>
      <c r="F1712" s="16" t="s">
        <v>227</v>
      </c>
      <c r="G1712" s="18">
        <v>31.81</v>
      </c>
      <c r="H1712" s="15"/>
    </row>
    <row r="1713" spans="1:8" ht="36.6" customHeight="1" x14ac:dyDescent="0.25">
      <c r="A1713" s="15" t="s">
        <v>3301</v>
      </c>
      <c r="B1713" s="15" t="s">
        <v>3302</v>
      </c>
      <c r="C1713" s="15"/>
      <c r="D1713" s="15"/>
      <c r="E1713" s="15"/>
      <c r="F1713" s="16" t="s">
        <v>227</v>
      </c>
      <c r="G1713" s="18">
        <v>30.06</v>
      </c>
      <c r="H1713" s="15"/>
    </row>
    <row r="1714" spans="1:8" ht="36.6" customHeight="1" x14ac:dyDescent="0.25">
      <c r="A1714" s="15" t="s">
        <v>3303</v>
      </c>
      <c r="B1714" s="15" t="s">
        <v>3304</v>
      </c>
      <c r="C1714" s="15"/>
      <c r="D1714" s="15"/>
      <c r="E1714" s="15"/>
      <c r="F1714" s="16" t="s">
        <v>227</v>
      </c>
      <c r="G1714" s="18">
        <v>45.86</v>
      </c>
      <c r="H1714" s="15"/>
    </row>
    <row r="1715" spans="1:8" ht="36.6" customHeight="1" x14ac:dyDescent="0.25">
      <c r="A1715" s="15" t="s">
        <v>3305</v>
      </c>
      <c r="B1715" s="15" t="s">
        <v>3306</v>
      </c>
      <c r="C1715" s="15"/>
      <c r="D1715" s="15"/>
      <c r="E1715" s="15"/>
      <c r="F1715" s="16" t="s">
        <v>227</v>
      </c>
      <c r="G1715" s="18">
        <v>29.49</v>
      </c>
      <c r="H1715" s="15"/>
    </row>
    <row r="1716" spans="1:8" ht="12.2" customHeight="1" x14ac:dyDescent="0.25">
      <c r="A1716" s="12">
        <v>8934</v>
      </c>
      <c r="B1716" s="13" t="s">
        <v>3307</v>
      </c>
      <c r="C1716" s="13"/>
      <c r="D1716" s="13"/>
      <c r="E1716" s="13"/>
      <c r="F1716" s="14"/>
      <c r="G1716" s="13"/>
      <c r="H1716" s="13"/>
    </row>
    <row r="1717" spans="1:8" ht="36.6" customHeight="1" x14ac:dyDescent="0.25">
      <c r="A1717" s="15" t="s">
        <v>3308</v>
      </c>
      <c r="B1717" s="15" t="s">
        <v>3309</v>
      </c>
      <c r="C1717" s="15"/>
      <c r="D1717" s="15"/>
      <c r="E1717" s="15"/>
      <c r="F1717" s="16" t="s">
        <v>227</v>
      </c>
      <c r="G1717" s="18">
        <v>11.9</v>
      </c>
      <c r="H1717" s="15"/>
    </row>
    <row r="1718" spans="1:8" ht="36.6" customHeight="1" x14ac:dyDescent="0.25">
      <c r="A1718" s="15" t="s">
        <v>3310</v>
      </c>
      <c r="B1718" s="15" t="s">
        <v>3311</v>
      </c>
      <c r="C1718" s="15"/>
      <c r="D1718" s="15"/>
      <c r="E1718" s="15"/>
      <c r="F1718" s="16" t="s">
        <v>227</v>
      </c>
      <c r="G1718" s="18">
        <v>12.49</v>
      </c>
      <c r="H1718" s="15"/>
    </row>
    <row r="1719" spans="1:8" ht="36.6" customHeight="1" x14ac:dyDescent="0.25">
      <c r="A1719" s="15" t="s">
        <v>3312</v>
      </c>
      <c r="B1719" s="15" t="s">
        <v>3313</v>
      </c>
      <c r="C1719" s="15"/>
      <c r="D1719" s="15"/>
      <c r="E1719" s="15"/>
      <c r="F1719" s="16" t="s">
        <v>227</v>
      </c>
      <c r="G1719" s="18">
        <v>14.36</v>
      </c>
      <c r="H1719" s="15"/>
    </row>
    <row r="1720" spans="1:8" ht="36.6" customHeight="1" x14ac:dyDescent="0.25">
      <c r="A1720" s="15" t="s">
        <v>3314</v>
      </c>
      <c r="B1720" s="15" t="s">
        <v>3315</v>
      </c>
      <c r="C1720" s="15"/>
      <c r="D1720" s="15"/>
      <c r="E1720" s="15"/>
      <c r="F1720" s="16" t="s">
        <v>227</v>
      </c>
      <c r="G1720" s="18">
        <v>14.61</v>
      </c>
      <c r="H1720" s="15"/>
    </row>
    <row r="1721" spans="1:8" ht="36.6" customHeight="1" x14ac:dyDescent="0.25">
      <c r="A1721" s="15" t="s">
        <v>3316</v>
      </c>
      <c r="B1721" s="15" t="s">
        <v>3317</v>
      </c>
      <c r="C1721" s="15"/>
      <c r="D1721" s="15"/>
      <c r="E1721" s="15"/>
      <c r="F1721" s="16" t="s">
        <v>227</v>
      </c>
      <c r="G1721" s="18">
        <v>12.27</v>
      </c>
      <c r="H1721" s="15"/>
    </row>
    <row r="1722" spans="1:8" ht="36.6" customHeight="1" x14ac:dyDescent="0.25">
      <c r="A1722" s="15" t="s">
        <v>3318</v>
      </c>
      <c r="B1722" s="15" t="s">
        <v>3319</v>
      </c>
      <c r="C1722" s="15"/>
      <c r="D1722" s="15"/>
      <c r="E1722" s="15"/>
      <c r="F1722" s="16" t="s">
        <v>227</v>
      </c>
      <c r="G1722" s="18">
        <v>15.04</v>
      </c>
      <c r="H1722" s="15"/>
    </row>
    <row r="1723" spans="1:8" ht="36.6" customHeight="1" x14ac:dyDescent="0.25">
      <c r="A1723" s="15" t="s">
        <v>3320</v>
      </c>
      <c r="B1723" s="15" t="s">
        <v>3321</v>
      </c>
      <c r="C1723" s="15"/>
      <c r="D1723" s="15"/>
      <c r="E1723" s="15"/>
      <c r="F1723" s="16" t="s">
        <v>227</v>
      </c>
      <c r="G1723" s="18">
        <v>28.88</v>
      </c>
      <c r="H1723" s="15"/>
    </row>
    <row r="1724" spans="1:8" ht="36.6" customHeight="1" x14ac:dyDescent="0.25">
      <c r="A1724" s="15" t="s">
        <v>3322</v>
      </c>
      <c r="B1724" s="15" t="s">
        <v>3323</v>
      </c>
      <c r="C1724" s="15"/>
      <c r="D1724" s="15"/>
      <c r="E1724" s="15"/>
      <c r="F1724" s="16" t="s">
        <v>227</v>
      </c>
      <c r="G1724" s="18">
        <v>11.93</v>
      </c>
      <c r="H1724" s="15"/>
    </row>
    <row r="1725" spans="1:8" ht="12.2" customHeight="1" x14ac:dyDescent="0.25">
      <c r="A1725" s="15" t="s">
        <v>3324</v>
      </c>
      <c r="B1725" s="15" t="s">
        <v>3325</v>
      </c>
      <c r="C1725" s="15"/>
      <c r="D1725" s="15"/>
      <c r="E1725" s="15"/>
      <c r="F1725" s="16" t="s">
        <v>227</v>
      </c>
      <c r="G1725" s="18">
        <v>25.04</v>
      </c>
      <c r="H1725" s="15"/>
    </row>
    <row r="1726" spans="1:8" ht="36.6" customHeight="1" x14ac:dyDescent="0.25">
      <c r="A1726" s="15" t="s">
        <v>3326</v>
      </c>
      <c r="B1726" s="15" t="s">
        <v>3327</v>
      </c>
      <c r="C1726" s="15"/>
      <c r="D1726" s="15"/>
      <c r="E1726" s="15"/>
      <c r="F1726" s="16" t="s">
        <v>227</v>
      </c>
      <c r="G1726" s="18">
        <v>16.52</v>
      </c>
      <c r="H1726" s="15"/>
    </row>
    <row r="1727" spans="1:8" ht="36.6" customHeight="1" x14ac:dyDescent="0.25">
      <c r="A1727" s="15" t="s">
        <v>3328</v>
      </c>
      <c r="B1727" s="15" t="s">
        <v>3329</v>
      </c>
      <c r="C1727" s="15"/>
      <c r="D1727" s="15"/>
      <c r="E1727" s="15"/>
      <c r="F1727" s="16" t="s">
        <v>227</v>
      </c>
      <c r="G1727" s="18">
        <v>16.78</v>
      </c>
      <c r="H1727" s="15"/>
    </row>
    <row r="1728" spans="1:8" ht="36.6" customHeight="1" x14ac:dyDescent="0.25">
      <c r="A1728" s="15" t="s">
        <v>3330</v>
      </c>
      <c r="B1728" s="15" t="s">
        <v>3331</v>
      </c>
      <c r="C1728" s="15"/>
      <c r="D1728" s="15"/>
      <c r="E1728" s="15"/>
      <c r="F1728" s="16" t="s">
        <v>227</v>
      </c>
      <c r="G1728" s="18">
        <v>17.170000000000002</v>
      </c>
      <c r="H1728" s="15"/>
    </row>
    <row r="1729" spans="1:8" ht="36.6" customHeight="1" x14ac:dyDescent="0.25">
      <c r="A1729" s="15" t="s">
        <v>3332</v>
      </c>
      <c r="B1729" s="15" t="s">
        <v>3333</v>
      </c>
      <c r="C1729" s="15"/>
      <c r="D1729" s="15"/>
      <c r="E1729" s="15"/>
      <c r="F1729" s="16" t="s">
        <v>227</v>
      </c>
      <c r="G1729" s="18">
        <v>16.95</v>
      </c>
      <c r="H1729" s="15"/>
    </row>
    <row r="1730" spans="1:8" ht="36.6" customHeight="1" x14ac:dyDescent="0.25">
      <c r="A1730" s="15" t="s">
        <v>3334</v>
      </c>
      <c r="B1730" s="15" t="s">
        <v>3335</v>
      </c>
      <c r="C1730" s="15"/>
      <c r="D1730" s="15"/>
      <c r="E1730" s="15"/>
      <c r="F1730" s="16" t="s">
        <v>227</v>
      </c>
      <c r="G1730" s="18">
        <v>24.5</v>
      </c>
      <c r="H1730" s="15"/>
    </row>
    <row r="1731" spans="1:8" ht="36.6" customHeight="1" x14ac:dyDescent="0.25">
      <c r="A1731" s="15" t="s">
        <v>3336</v>
      </c>
      <c r="B1731" s="15" t="s">
        <v>3337</v>
      </c>
      <c r="C1731" s="15"/>
      <c r="D1731" s="15"/>
      <c r="E1731" s="15"/>
      <c r="F1731" s="16" t="s">
        <v>227</v>
      </c>
      <c r="G1731" s="18">
        <v>82.99</v>
      </c>
      <c r="H1731" s="15"/>
    </row>
    <row r="1732" spans="1:8" ht="36.6" customHeight="1" x14ac:dyDescent="0.25">
      <c r="A1732" s="15" t="s">
        <v>3338</v>
      </c>
      <c r="B1732" s="15" t="s">
        <v>3339</v>
      </c>
      <c r="C1732" s="15"/>
      <c r="D1732" s="15"/>
      <c r="E1732" s="15"/>
      <c r="F1732" s="16" t="s">
        <v>227</v>
      </c>
      <c r="G1732" s="18">
        <v>19.649999999999999</v>
      </c>
      <c r="H1732" s="15"/>
    </row>
    <row r="1733" spans="1:8" ht="24.4" customHeight="1" x14ac:dyDescent="0.25">
      <c r="A1733" s="15" t="s">
        <v>3340</v>
      </c>
      <c r="B1733" s="15" t="s">
        <v>3341</v>
      </c>
      <c r="C1733" s="15"/>
      <c r="D1733" s="15"/>
      <c r="E1733" s="15"/>
      <c r="F1733" s="16" t="s">
        <v>227</v>
      </c>
      <c r="G1733" s="17">
        <v>9.57</v>
      </c>
      <c r="H1733" s="15"/>
    </row>
    <row r="1734" spans="1:8" ht="12.2" customHeight="1" x14ac:dyDescent="0.25">
      <c r="A1734" s="12">
        <v>8936</v>
      </c>
      <c r="B1734" s="13" t="s">
        <v>3342</v>
      </c>
      <c r="C1734" s="13"/>
      <c r="D1734" s="13"/>
      <c r="E1734" s="13"/>
      <c r="F1734" s="14"/>
      <c r="G1734" s="13"/>
      <c r="H1734" s="13"/>
    </row>
    <row r="1735" spans="1:8" ht="24.4" customHeight="1" x14ac:dyDescent="0.25">
      <c r="A1735" s="15" t="s">
        <v>3343</v>
      </c>
      <c r="B1735" s="15" t="s">
        <v>3344</v>
      </c>
      <c r="C1735" s="15"/>
      <c r="D1735" s="15"/>
      <c r="E1735" s="15"/>
      <c r="F1735" s="16" t="s">
        <v>244</v>
      </c>
      <c r="G1735" s="18">
        <v>55.11</v>
      </c>
      <c r="H1735" s="15"/>
    </row>
    <row r="1736" spans="1:8" ht="24.4" customHeight="1" x14ac:dyDescent="0.25">
      <c r="A1736" s="15" t="s">
        <v>3345</v>
      </c>
      <c r="B1736" s="15" t="s">
        <v>3346</v>
      </c>
      <c r="C1736" s="15"/>
      <c r="D1736" s="15"/>
      <c r="E1736" s="15"/>
      <c r="F1736" s="16" t="s">
        <v>244</v>
      </c>
      <c r="G1736" s="18">
        <v>81.8</v>
      </c>
      <c r="H1736" s="15"/>
    </row>
    <row r="1737" spans="1:8" ht="24.4" customHeight="1" x14ac:dyDescent="0.25">
      <c r="A1737" s="15" t="s">
        <v>3347</v>
      </c>
      <c r="B1737" s="15" t="s">
        <v>3348</v>
      </c>
      <c r="C1737" s="15"/>
      <c r="D1737" s="15"/>
      <c r="E1737" s="15"/>
      <c r="F1737" s="16" t="s">
        <v>244</v>
      </c>
      <c r="G1737" s="19">
        <v>107.32</v>
      </c>
      <c r="H1737" s="15"/>
    </row>
    <row r="1738" spans="1:8" ht="24.4" customHeight="1" x14ac:dyDescent="0.25">
      <c r="A1738" s="15" t="s">
        <v>3349</v>
      </c>
      <c r="B1738" s="15" t="s">
        <v>3350</v>
      </c>
      <c r="C1738" s="15"/>
      <c r="D1738" s="15"/>
      <c r="E1738" s="15"/>
      <c r="F1738" s="16" t="s">
        <v>244</v>
      </c>
      <c r="G1738" s="18">
        <v>23.5</v>
      </c>
      <c r="H1738" s="15"/>
    </row>
    <row r="1739" spans="1:8" ht="24.4" customHeight="1" x14ac:dyDescent="0.25">
      <c r="A1739" s="15" t="s">
        <v>3351</v>
      </c>
      <c r="B1739" s="15" t="s">
        <v>95</v>
      </c>
      <c r="C1739" s="15"/>
      <c r="D1739" s="15"/>
      <c r="E1739" s="15"/>
      <c r="F1739" s="16" t="s">
        <v>244</v>
      </c>
      <c r="G1739" s="18">
        <v>24.18</v>
      </c>
      <c r="H1739" s="15"/>
    </row>
    <row r="1740" spans="1:8" ht="24.4" customHeight="1" x14ac:dyDescent="0.25">
      <c r="A1740" s="15" t="s">
        <v>3352</v>
      </c>
      <c r="B1740" s="15" t="s">
        <v>3353</v>
      </c>
      <c r="C1740" s="15"/>
      <c r="D1740" s="15"/>
      <c r="E1740" s="15"/>
      <c r="F1740" s="16" t="s">
        <v>244</v>
      </c>
      <c r="G1740" s="18">
        <v>25.5</v>
      </c>
      <c r="H1740" s="15"/>
    </row>
    <row r="1741" spans="1:8" ht="24.4" customHeight="1" x14ac:dyDescent="0.25">
      <c r="A1741" s="15" t="s">
        <v>3354</v>
      </c>
      <c r="B1741" s="15" t="s">
        <v>3355</v>
      </c>
      <c r="C1741" s="15"/>
      <c r="D1741" s="15"/>
      <c r="E1741" s="15"/>
      <c r="F1741" s="16" t="s">
        <v>244</v>
      </c>
      <c r="G1741" s="18">
        <v>40.17</v>
      </c>
      <c r="H1741" s="15"/>
    </row>
    <row r="1742" spans="1:8" ht="12.2" customHeight="1" x14ac:dyDescent="0.25">
      <c r="A1742" s="12">
        <v>8938</v>
      </c>
      <c r="B1742" s="13" t="s">
        <v>3356</v>
      </c>
      <c r="C1742" s="13"/>
      <c r="D1742" s="13"/>
      <c r="E1742" s="13"/>
      <c r="F1742" s="14"/>
      <c r="G1742" s="13"/>
      <c r="H1742" s="13"/>
    </row>
    <row r="1743" spans="1:8" ht="36.6" customHeight="1" x14ac:dyDescent="0.25">
      <c r="A1743" s="15" t="s">
        <v>3357</v>
      </c>
      <c r="B1743" s="15" t="s">
        <v>3358</v>
      </c>
      <c r="C1743" s="15"/>
      <c r="D1743" s="15"/>
      <c r="E1743" s="15"/>
      <c r="F1743" s="16" t="s">
        <v>227</v>
      </c>
      <c r="G1743" s="18">
        <v>43.47</v>
      </c>
      <c r="H1743" s="15"/>
    </row>
    <row r="1744" spans="1:8" ht="48.75" customHeight="1" x14ac:dyDescent="0.25">
      <c r="A1744" s="15" t="s">
        <v>3359</v>
      </c>
      <c r="B1744" s="15" t="s">
        <v>3360</v>
      </c>
      <c r="C1744" s="15"/>
      <c r="D1744" s="15"/>
      <c r="E1744" s="15"/>
      <c r="F1744" s="16" t="s">
        <v>227</v>
      </c>
      <c r="G1744" s="20">
        <v>2854.59</v>
      </c>
      <c r="H1744" s="15"/>
    </row>
    <row r="1745" spans="1:8" ht="48.75" customHeight="1" x14ac:dyDescent="0.25">
      <c r="A1745" s="15" t="s">
        <v>3361</v>
      </c>
      <c r="B1745" s="15" t="s">
        <v>3362</v>
      </c>
      <c r="C1745" s="15"/>
      <c r="D1745" s="15"/>
      <c r="E1745" s="15"/>
      <c r="F1745" s="16" t="s">
        <v>227</v>
      </c>
      <c r="G1745" s="20">
        <v>2956.18</v>
      </c>
      <c r="H1745" s="15"/>
    </row>
    <row r="1746" spans="1:8" ht="48.75" customHeight="1" x14ac:dyDescent="0.25">
      <c r="A1746" s="15" t="s">
        <v>3363</v>
      </c>
      <c r="B1746" s="15" t="s">
        <v>3364</v>
      </c>
      <c r="C1746" s="15"/>
      <c r="D1746" s="15"/>
      <c r="E1746" s="15"/>
      <c r="F1746" s="16" t="s">
        <v>227</v>
      </c>
      <c r="G1746" s="20">
        <v>3313.24</v>
      </c>
      <c r="H1746" s="15"/>
    </row>
    <row r="1747" spans="1:8" ht="48.75" customHeight="1" x14ac:dyDescent="0.25">
      <c r="A1747" s="15" t="s">
        <v>3365</v>
      </c>
      <c r="B1747" s="15" t="s">
        <v>3366</v>
      </c>
      <c r="C1747" s="15"/>
      <c r="D1747" s="15"/>
      <c r="E1747" s="15"/>
      <c r="F1747" s="16" t="s">
        <v>227</v>
      </c>
      <c r="G1747" s="20">
        <v>3389.67</v>
      </c>
      <c r="H1747" s="15"/>
    </row>
    <row r="1748" spans="1:8" ht="48.75" customHeight="1" x14ac:dyDescent="0.25">
      <c r="A1748" s="15" t="s">
        <v>3367</v>
      </c>
      <c r="B1748" s="15" t="s">
        <v>3368</v>
      </c>
      <c r="C1748" s="15"/>
      <c r="D1748" s="15"/>
      <c r="E1748" s="15"/>
      <c r="F1748" s="16" t="s">
        <v>227</v>
      </c>
      <c r="G1748" s="20">
        <v>3430.71</v>
      </c>
      <c r="H1748" s="15"/>
    </row>
    <row r="1749" spans="1:8" ht="48.75" customHeight="1" x14ac:dyDescent="0.25">
      <c r="A1749" s="15" t="s">
        <v>3369</v>
      </c>
      <c r="B1749" s="15" t="s">
        <v>3370</v>
      </c>
      <c r="C1749" s="15"/>
      <c r="D1749" s="15"/>
      <c r="E1749" s="15"/>
      <c r="F1749" s="16" t="s">
        <v>227</v>
      </c>
      <c r="G1749" s="20">
        <v>4441.63</v>
      </c>
      <c r="H1749" s="15"/>
    </row>
    <row r="1750" spans="1:8" ht="48.75" customHeight="1" x14ac:dyDescent="0.25">
      <c r="A1750" s="15" t="s">
        <v>3371</v>
      </c>
      <c r="B1750" s="15" t="s">
        <v>3372</v>
      </c>
      <c r="C1750" s="15"/>
      <c r="D1750" s="15"/>
      <c r="E1750" s="15"/>
      <c r="F1750" s="16" t="s">
        <v>227</v>
      </c>
      <c r="G1750" s="20">
        <v>4831.49</v>
      </c>
      <c r="H1750" s="15"/>
    </row>
    <row r="1751" spans="1:8" ht="48.75" customHeight="1" x14ac:dyDescent="0.25">
      <c r="A1751" s="15" t="s">
        <v>3373</v>
      </c>
      <c r="B1751" s="15" t="s">
        <v>3374</v>
      </c>
      <c r="C1751" s="15"/>
      <c r="D1751" s="15"/>
      <c r="E1751" s="15"/>
      <c r="F1751" s="16" t="s">
        <v>227</v>
      </c>
      <c r="G1751" s="20">
        <v>7511.5</v>
      </c>
      <c r="H1751" s="15"/>
    </row>
    <row r="1752" spans="1:8" ht="48.75" customHeight="1" x14ac:dyDescent="0.25">
      <c r="A1752" s="15" t="s">
        <v>3375</v>
      </c>
      <c r="B1752" s="15" t="s">
        <v>3376</v>
      </c>
      <c r="C1752" s="15"/>
      <c r="D1752" s="15"/>
      <c r="E1752" s="15"/>
      <c r="F1752" s="16" t="s">
        <v>227</v>
      </c>
      <c r="G1752" s="20">
        <v>7609.64</v>
      </c>
      <c r="H1752" s="15"/>
    </row>
    <row r="1753" spans="1:8" ht="48.75" customHeight="1" x14ac:dyDescent="0.25">
      <c r="A1753" s="15" t="s">
        <v>3377</v>
      </c>
      <c r="B1753" s="15" t="s">
        <v>84</v>
      </c>
      <c r="C1753" s="15"/>
      <c r="D1753" s="15"/>
      <c r="E1753" s="15"/>
      <c r="F1753" s="16" t="s">
        <v>227</v>
      </c>
      <c r="G1753" s="20">
        <v>7636.54</v>
      </c>
      <c r="H1753" s="15"/>
    </row>
    <row r="1754" spans="1:8" ht="48.75" customHeight="1" x14ac:dyDescent="0.25">
      <c r="A1754" s="15" t="s">
        <v>3378</v>
      </c>
      <c r="B1754" s="15" t="s">
        <v>3379</v>
      </c>
      <c r="C1754" s="15"/>
      <c r="D1754" s="15"/>
      <c r="E1754" s="15"/>
      <c r="F1754" s="16" t="s">
        <v>227</v>
      </c>
      <c r="G1754" s="20">
        <v>9902.4599999999991</v>
      </c>
      <c r="H1754" s="15"/>
    </row>
    <row r="1755" spans="1:8" ht="48.75" customHeight="1" x14ac:dyDescent="0.25">
      <c r="A1755" s="15" t="s">
        <v>3380</v>
      </c>
      <c r="B1755" s="15" t="s">
        <v>3381</v>
      </c>
      <c r="C1755" s="15"/>
      <c r="D1755" s="15"/>
      <c r="E1755" s="15"/>
      <c r="F1755" s="16" t="s">
        <v>227</v>
      </c>
      <c r="G1755" s="21">
        <v>10566.26</v>
      </c>
      <c r="H1755" s="15"/>
    </row>
    <row r="1756" spans="1:8" ht="48.75" customHeight="1" x14ac:dyDescent="0.25">
      <c r="A1756" s="15" t="s">
        <v>3382</v>
      </c>
      <c r="B1756" s="15" t="s">
        <v>3383</v>
      </c>
      <c r="C1756" s="15"/>
      <c r="D1756" s="15"/>
      <c r="E1756" s="15"/>
      <c r="F1756" s="16" t="s">
        <v>227</v>
      </c>
      <c r="G1756" s="21">
        <v>10117.06</v>
      </c>
      <c r="H1756" s="15"/>
    </row>
    <row r="1757" spans="1:8" ht="48.75" customHeight="1" x14ac:dyDescent="0.25">
      <c r="A1757" s="15" t="s">
        <v>3384</v>
      </c>
      <c r="B1757" s="15" t="s">
        <v>3385</v>
      </c>
      <c r="C1757" s="15"/>
      <c r="D1757" s="15"/>
      <c r="E1757" s="15"/>
      <c r="F1757" s="16" t="s">
        <v>227</v>
      </c>
      <c r="G1757" s="21">
        <v>10326.27</v>
      </c>
      <c r="H1757" s="15"/>
    </row>
    <row r="1758" spans="1:8" ht="48.75" customHeight="1" x14ac:dyDescent="0.25">
      <c r="A1758" s="15" t="s">
        <v>3386</v>
      </c>
      <c r="B1758" s="15" t="s">
        <v>3387</v>
      </c>
      <c r="C1758" s="15"/>
      <c r="D1758" s="15"/>
      <c r="E1758" s="15"/>
      <c r="F1758" s="16" t="s">
        <v>227</v>
      </c>
      <c r="G1758" s="21">
        <v>11343.62</v>
      </c>
      <c r="H1758" s="15"/>
    </row>
    <row r="1759" spans="1:8" ht="48.75" customHeight="1" x14ac:dyDescent="0.25">
      <c r="A1759" s="15" t="s">
        <v>3388</v>
      </c>
      <c r="B1759" s="15" t="s">
        <v>3389</v>
      </c>
      <c r="C1759" s="15"/>
      <c r="D1759" s="15"/>
      <c r="E1759" s="15"/>
      <c r="F1759" s="16" t="s">
        <v>227</v>
      </c>
      <c r="G1759" s="21">
        <v>12037.6</v>
      </c>
      <c r="H1759" s="15"/>
    </row>
    <row r="1760" spans="1:8" ht="48.75" customHeight="1" x14ac:dyDescent="0.25">
      <c r="A1760" s="15" t="s">
        <v>3390</v>
      </c>
      <c r="B1760" s="15" t="s">
        <v>3391</v>
      </c>
      <c r="C1760" s="15"/>
      <c r="D1760" s="15"/>
      <c r="E1760" s="15"/>
      <c r="F1760" s="16" t="s">
        <v>227</v>
      </c>
      <c r="G1760" s="21">
        <v>12534.03</v>
      </c>
      <c r="H1760" s="15"/>
    </row>
    <row r="1761" spans="1:8" ht="48.75" customHeight="1" x14ac:dyDescent="0.25">
      <c r="A1761" s="15" t="s">
        <v>3392</v>
      </c>
      <c r="B1761" s="15" t="s">
        <v>3393</v>
      </c>
      <c r="C1761" s="15"/>
      <c r="D1761" s="15"/>
      <c r="E1761" s="15"/>
      <c r="F1761" s="16" t="s">
        <v>227</v>
      </c>
      <c r="G1761" s="21">
        <v>13548.09</v>
      </c>
      <c r="H1761" s="15"/>
    </row>
    <row r="1762" spans="1:8" ht="48.75" customHeight="1" x14ac:dyDescent="0.25">
      <c r="A1762" s="15" t="s">
        <v>3394</v>
      </c>
      <c r="B1762" s="15" t="s">
        <v>3395</v>
      </c>
      <c r="C1762" s="15"/>
      <c r="D1762" s="15"/>
      <c r="E1762" s="15"/>
      <c r="F1762" s="16" t="s">
        <v>227</v>
      </c>
      <c r="G1762" s="21">
        <v>14564.85</v>
      </c>
      <c r="H1762" s="15"/>
    </row>
    <row r="1763" spans="1:8" ht="24.4" customHeight="1" x14ac:dyDescent="0.25">
      <c r="A1763" s="15" t="s">
        <v>3396</v>
      </c>
      <c r="B1763" s="15" t="s">
        <v>3397</v>
      </c>
      <c r="C1763" s="15"/>
      <c r="D1763" s="15"/>
      <c r="E1763" s="15"/>
      <c r="F1763" s="16" t="s">
        <v>227</v>
      </c>
      <c r="G1763" s="18">
        <v>11.07</v>
      </c>
      <c r="H1763" s="15"/>
    </row>
    <row r="1764" spans="1:8" ht="12.2" customHeight="1" x14ac:dyDescent="0.25">
      <c r="A1764" s="12">
        <v>8939</v>
      </c>
      <c r="B1764" s="13" t="s">
        <v>3398</v>
      </c>
      <c r="C1764" s="13"/>
      <c r="D1764" s="13"/>
      <c r="E1764" s="13"/>
      <c r="F1764" s="14"/>
      <c r="G1764" s="13"/>
      <c r="H1764" s="13"/>
    </row>
    <row r="1765" spans="1:8" ht="24.4" customHeight="1" x14ac:dyDescent="0.25">
      <c r="A1765" s="15" t="s">
        <v>3399</v>
      </c>
      <c r="B1765" s="15" t="s">
        <v>3400</v>
      </c>
      <c r="C1765" s="15"/>
      <c r="D1765" s="15"/>
      <c r="E1765" s="15"/>
      <c r="F1765" s="16" t="s">
        <v>244</v>
      </c>
      <c r="G1765" s="18">
        <v>10.39</v>
      </c>
      <c r="H1765" s="15"/>
    </row>
    <row r="1766" spans="1:8" ht="24.4" customHeight="1" x14ac:dyDescent="0.25">
      <c r="A1766" s="15" t="s">
        <v>3401</v>
      </c>
      <c r="B1766" s="15" t="s">
        <v>3402</v>
      </c>
      <c r="C1766" s="15"/>
      <c r="D1766" s="15"/>
      <c r="E1766" s="15"/>
      <c r="F1766" s="16" t="s">
        <v>244</v>
      </c>
      <c r="G1766" s="18">
        <v>24.45</v>
      </c>
      <c r="H1766" s="15"/>
    </row>
    <row r="1767" spans="1:8" ht="12.2" customHeight="1" x14ac:dyDescent="0.25">
      <c r="A1767" s="12">
        <v>8942</v>
      </c>
      <c r="B1767" s="13" t="s">
        <v>3403</v>
      </c>
      <c r="C1767" s="13"/>
      <c r="D1767" s="13"/>
      <c r="E1767" s="13"/>
      <c r="F1767" s="14"/>
      <c r="G1767" s="13"/>
      <c r="H1767" s="13"/>
    </row>
    <row r="1768" spans="1:8" ht="24.4" customHeight="1" x14ac:dyDescent="0.25">
      <c r="A1768" s="15" t="s">
        <v>3404</v>
      </c>
      <c r="B1768" s="15" t="s">
        <v>3405</v>
      </c>
      <c r="C1768" s="15"/>
      <c r="D1768" s="15"/>
      <c r="E1768" s="15"/>
      <c r="F1768" s="16" t="s">
        <v>227</v>
      </c>
      <c r="G1768" s="20">
        <v>2212.3000000000002</v>
      </c>
      <c r="H1768" s="15"/>
    </row>
    <row r="1769" spans="1:8" ht="36.6" customHeight="1" x14ac:dyDescent="0.25">
      <c r="A1769" s="15" t="s">
        <v>3406</v>
      </c>
      <c r="B1769" s="15" t="s">
        <v>3407</v>
      </c>
      <c r="C1769" s="15"/>
      <c r="D1769" s="15"/>
      <c r="E1769" s="15"/>
      <c r="F1769" s="16" t="s">
        <v>227</v>
      </c>
      <c r="G1769" s="19">
        <v>317.24</v>
      </c>
      <c r="H1769" s="15"/>
    </row>
    <row r="1770" spans="1:8" ht="36.6" customHeight="1" x14ac:dyDescent="0.25">
      <c r="A1770" s="15" t="s">
        <v>3408</v>
      </c>
      <c r="B1770" s="15" t="s">
        <v>3409</v>
      </c>
      <c r="C1770" s="15"/>
      <c r="D1770" s="15"/>
      <c r="E1770" s="15"/>
      <c r="F1770" s="16" t="s">
        <v>227</v>
      </c>
      <c r="G1770" s="20">
        <v>3098.09</v>
      </c>
      <c r="H1770" s="15"/>
    </row>
    <row r="1771" spans="1:8" ht="48.75" customHeight="1" x14ac:dyDescent="0.25">
      <c r="A1771" s="15" t="s">
        <v>3410</v>
      </c>
      <c r="B1771" s="15" t="s">
        <v>3411</v>
      </c>
      <c r="C1771" s="15"/>
      <c r="D1771" s="15"/>
      <c r="E1771" s="15"/>
      <c r="F1771" s="16" t="s">
        <v>227</v>
      </c>
      <c r="G1771" s="20">
        <v>6569.1</v>
      </c>
      <c r="H1771" s="15"/>
    </row>
    <row r="1772" spans="1:8" ht="48.75" customHeight="1" x14ac:dyDescent="0.25">
      <c r="A1772" s="15" t="s">
        <v>3412</v>
      </c>
      <c r="B1772" s="15" t="s">
        <v>3413</v>
      </c>
      <c r="C1772" s="15"/>
      <c r="D1772" s="15"/>
      <c r="E1772" s="15"/>
      <c r="F1772" s="16" t="s">
        <v>227</v>
      </c>
      <c r="G1772" s="20">
        <v>4941.8900000000003</v>
      </c>
      <c r="H1772" s="15"/>
    </row>
    <row r="1773" spans="1:8" ht="48.75" customHeight="1" x14ac:dyDescent="0.25">
      <c r="A1773" s="15" t="s">
        <v>3414</v>
      </c>
      <c r="B1773" s="15" t="s">
        <v>3415</v>
      </c>
      <c r="C1773" s="15"/>
      <c r="D1773" s="15"/>
      <c r="E1773" s="15"/>
      <c r="F1773" s="16" t="s">
        <v>227</v>
      </c>
      <c r="G1773" s="20">
        <v>5780.48</v>
      </c>
      <c r="H1773" s="15"/>
    </row>
    <row r="1774" spans="1:8" ht="36.6" customHeight="1" x14ac:dyDescent="0.25">
      <c r="A1774" s="15" t="s">
        <v>3416</v>
      </c>
      <c r="B1774" s="15" t="s">
        <v>3417</v>
      </c>
      <c r="C1774" s="15"/>
      <c r="D1774" s="15"/>
      <c r="E1774" s="15"/>
      <c r="F1774" s="16" t="s">
        <v>227</v>
      </c>
      <c r="G1774" s="19">
        <v>651.73</v>
      </c>
      <c r="H1774" s="15"/>
    </row>
    <row r="1775" spans="1:8" ht="24.4" customHeight="1" x14ac:dyDescent="0.25">
      <c r="A1775" s="15" t="s">
        <v>3418</v>
      </c>
      <c r="B1775" s="15" t="s">
        <v>3419</v>
      </c>
      <c r="C1775" s="15"/>
      <c r="D1775" s="15"/>
      <c r="E1775" s="15"/>
      <c r="F1775" s="16" t="s">
        <v>227</v>
      </c>
      <c r="G1775" s="19">
        <v>318.33</v>
      </c>
      <c r="H1775" s="15"/>
    </row>
    <row r="1776" spans="1:8" ht="36.6" customHeight="1" x14ac:dyDescent="0.25">
      <c r="A1776" s="15" t="s">
        <v>3420</v>
      </c>
      <c r="B1776" s="15" t="s">
        <v>3421</v>
      </c>
      <c r="C1776" s="15"/>
      <c r="D1776" s="15"/>
      <c r="E1776" s="15"/>
      <c r="F1776" s="16" t="s">
        <v>227</v>
      </c>
      <c r="G1776" s="19">
        <v>595.24</v>
      </c>
      <c r="H1776" s="15"/>
    </row>
    <row r="1777" spans="1:8" ht="24.4" customHeight="1" x14ac:dyDescent="0.25">
      <c r="A1777" s="15" t="s">
        <v>3422</v>
      </c>
      <c r="B1777" s="15" t="s">
        <v>3423</v>
      </c>
      <c r="C1777" s="15"/>
      <c r="D1777" s="15"/>
      <c r="E1777" s="15"/>
      <c r="F1777" s="16" t="s">
        <v>227</v>
      </c>
      <c r="G1777" s="19">
        <v>702.45</v>
      </c>
      <c r="H1777" s="15"/>
    </row>
    <row r="1778" spans="1:8" ht="24.4" customHeight="1" x14ac:dyDescent="0.25">
      <c r="A1778" s="15" t="s">
        <v>3424</v>
      </c>
      <c r="B1778" s="15" t="s">
        <v>3425</v>
      </c>
      <c r="C1778" s="15"/>
      <c r="D1778" s="15"/>
      <c r="E1778" s="15"/>
      <c r="F1778" s="16" t="s">
        <v>227</v>
      </c>
      <c r="G1778" s="20">
        <v>2609.1799999999998</v>
      </c>
      <c r="H1778" s="15"/>
    </row>
    <row r="1779" spans="1:8" ht="36.6" customHeight="1" x14ac:dyDescent="0.25">
      <c r="A1779" s="15" t="s">
        <v>3426</v>
      </c>
      <c r="B1779" s="15" t="s">
        <v>3427</v>
      </c>
      <c r="C1779" s="15"/>
      <c r="D1779" s="15"/>
      <c r="E1779" s="15"/>
      <c r="F1779" s="16" t="s">
        <v>227</v>
      </c>
      <c r="G1779" s="19">
        <v>328.06</v>
      </c>
      <c r="H1779" s="15"/>
    </row>
    <row r="1780" spans="1:8" ht="12.2" customHeight="1" x14ac:dyDescent="0.25">
      <c r="A1780" s="12">
        <v>8943</v>
      </c>
      <c r="B1780" s="13" t="s">
        <v>3428</v>
      </c>
      <c r="C1780" s="13"/>
      <c r="D1780" s="13"/>
      <c r="E1780" s="13"/>
      <c r="F1780" s="14"/>
      <c r="G1780" s="13"/>
      <c r="H1780" s="13"/>
    </row>
    <row r="1781" spans="1:8" ht="36.6" customHeight="1" x14ac:dyDescent="0.25">
      <c r="A1781" s="15" t="s">
        <v>3429</v>
      </c>
      <c r="B1781" s="15" t="s">
        <v>3430</v>
      </c>
      <c r="C1781" s="15"/>
      <c r="D1781" s="15"/>
      <c r="E1781" s="15"/>
      <c r="F1781" s="16" t="s">
        <v>227</v>
      </c>
      <c r="G1781" s="19">
        <v>169.85</v>
      </c>
      <c r="H1781" s="15"/>
    </row>
    <row r="1782" spans="1:8" ht="36.6" customHeight="1" x14ac:dyDescent="0.25">
      <c r="A1782" s="15" t="s">
        <v>3431</v>
      </c>
      <c r="B1782" s="15" t="s">
        <v>3432</v>
      </c>
      <c r="C1782" s="15"/>
      <c r="D1782" s="15"/>
      <c r="E1782" s="15"/>
      <c r="F1782" s="16" t="s">
        <v>227</v>
      </c>
      <c r="G1782" s="19">
        <v>113.01</v>
      </c>
      <c r="H1782" s="15"/>
    </row>
    <row r="1783" spans="1:8" ht="24.4" customHeight="1" x14ac:dyDescent="0.25">
      <c r="A1783" s="15" t="s">
        <v>3433</v>
      </c>
      <c r="B1783" s="15" t="s">
        <v>3434</v>
      </c>
      <c r="C1783" s="15"/>
      <c r="D1783" s="15"/>
      <c r="E1783" s="15"/>
      <c r="F1783" s="16" t="s">
        <v>227</v>
      </c>
      <c r="G1783" s="19">
        <v>194.15</v>
      </c>
      <c r="H1783" s="15"/>
    </row>
    <row r="1784" spans="1:8" ht="24.4" customHeight="1" x14ac:dyDescent="0.25">
      <c r="A1784" s="15" t="s">
        <v>3435</v>
      </c>
      <c r="B1784" s="15" t="s">
        <v>3436</v>
      </c>
      <c r="C1784" s="15"/>
      <c r="D1784" s="15"/>
      <c r="E1784" s="15"/>
      <c r="F1784" s="16" t="s">
        <v>227</v>
      </c>
      <c r="G1784" s="19">
        <v>270.51</v>
      </c>
      <c r="H1784" s="15"/>
    </row>
    <row r="1785" spans="1:8" ht="24.4" customHeight="1" x14ac:dyDescent="0.25">
      <c r="A1785" s="15" t="s">
        <v>3437</v>
      </c>
      <c r="B1785" s="15" t="s">
        <v>3438</v>
      </c>
      <c r="C1785" s="15"/>
      <c r="D1785" s="15"/>
      <c r="E1785" s="15"/>
      <c r="F1785" s="16" t="s">
        <v>227</v>
      </c>
      <c r="G1785" s="19">
        <v>365.59</v>
      </c>
      <c r="H1785" s="15"/>
    </row>
    <row r="1786" spans="1:8" ht="24.4" customHeight="1" x14ac:dyDescent="0.25">
      <c r="A1786" s="15" t="s">
        <v>3439</v>
      </c>
      <c r="B1786" s="15" t="s">
        <v>3440</v>
      </c>
      <c r="C1786" s="15"/>
      <c r="D1786" s="15"/>
      <c r="E1786" s="15"/>
      <c r="F1786" s="16" t="s">
        <v>227</v>
      </c>
      <c r="G1786" s="19">
        <v>475.26</v>
      </c>
      <c r="H1786" s="15"/>
    </row>
    <row r="1787" spans="1:8" ht="24.4" customHeight="1" x14ac:dyDescent="0.25">
      <c r="A1787" s="15" t="s">
        <v>3441</v>
      </c>
      <c r="B1787" s="15" t="s">
        <v>3442</v>
      </c>
      <c r="C1787" s="15"/>
      <c r="D1787" s="15"/>
      <c r="E1787" s="15"/>
      <c r="F1787" s="16" t="s">
        <v>227</v>
      </c>
      <c r="G1787" s="19">
        <v>805.12</v>
      </c>
      <c r="H1787" s="15"/>
    </row>
    <row r="1788" spans="1:8" ht="24.4" customHeight="1" x14ac:dyDescent="0.25">
      <c r="A1788" s="15" t="s">
        <v>3443</v>
      </c>
      <c r="B1788" s="15" t="s">
        <v>3444</v>
      </c>
      <c r="C1788" s="15"/>
      <c r="D1788" s="15"/>
      <c r="E1788" s="15"/>
      <c r="F1788" s="16" t="s">
        <v>227</v>
      </c>
      <c r="G1788" s="20">
        <v>1079.19</v>
      </c>
      <c r="H1788" s="15"/>
    </row>
    <row r="1789" spans="1:8" ht="24.4" customHeight="1" x14ac:dyDescent="0.25">
      <c r="A1789" s="15" t="s">
        <v>3445</v>
      </c>
      <c r="B1789" s="15" t="s">
        <v>3446</v>
      </c>
      <c r="C1789" s="15"/>
      <c r="D1789" s="15"/>
      <c r="E1789" s="15"/>
      <c r="F1789" s="16" t="s">
        <v>227</v>
      </c>
      <c r="G1789" s="19">
        <v>149.38999999999999</v>
      </c>
      <c r="H1789" s="15"/>
    </row>
    <row r="1790" spans="1:8" ht="12.2" customHeight="1" x14ac:dyDescent="0.25">
      <c r="A1790" s="12">
        <v>8944</v>
      </c>
      <c r="B1790" s="13" t="s">
        <v>3447</v>
      </c>
      <c r="C1790" s="13"/>
      <c r="D1790" s="13"/>
      <c r="E1790" s="13"/>
      <c r="F1790" s="14"/>
      <c r="G1790" s="13"/>
      <c r="H1790" s="13"/>
    </row>
    <row r="1791" spans="1:8" ht="12.2" customHeight="1" x14ac:dyDescent="0.25">
      <c r="A1791" s="15" t="s">
        <v>3448</v>
      </c>
      <c r="B1791" s="15" t="s">
        <v>3449</v>
      </c>
      <c r="C1791" s="15"/>
      <c r="D1791" s="15"/>
      <c r="E1791" s="15"/>
      <c r="F1791" s="16" t="s">
        <v>227</v>
      </c>
      <c r="G1791" s="18">
        <v>76.430000000000007</v>
      </c>
      <c r="H1791" s="15"/>
    </row>
    <row r="1792" spans="1:8" ht="12.2" customHeight="1" x14ac:dyDescent="0.25">
      <c r="A1792" s="15" t="s">
        <v>3450</v>
      </c>
      <c r="B1792" s="15" t="s">
        <v>3451</v>
      </c>
      <c r="C1792" s="15"/>
      <c r="D1792" s="15"/>
      <c r="E1792" s="15"/>
      <c r="F1792" s="16" t="s">
        <v>227</v>
      </c>
      <c r="G1792" s="19">
        <v>241.17</v>
      </c>
      <c r="H1792" s="15"/>
    </row>
    <row r="1793" spans="1:8" ht="12.2" customHeight="1" x14ac:dyDescent="0.25">
      <c r="A1793" s="15" t="s">
        <v>3452</v>
      </c>
      <c r="B1793" s="15" t="s">
        <v>3453</v>
      </c>
      <c r="C1793" s="15"/>
      <c r="D1793" s="15"/>
      <c r="E1793" s="15"/>
      <c r="F1793" s="16" t="s">
        <v>227</v>
      </c>
      <c r="G1793" s="19">
        <v>241.17</v>
      </c>
      <c r="H1793" s="15"/>
    </row>
    <row r="1794" spans="1:8" ht="12.2" customHeight="1" x14ac:dyDescent="0.25">
      <c r="A1794" s="15" t="s">
        <v>3454</v>
      </c>
      <c r="B1794" s="15" t="s">
        <v>3455</v>
      </c>
      <c r="C1794" s="15"/>
      <c r="D1794" s="15"/>
      <c r="E1794" s="15"/>
      <c r="F1794" s="16" t="s">
        <v>227</v>
      </c>
      <c r="G1794" s="19">
        <v>241.17</v>
      </c>
      <c r="H1794" s="15"/>
    </row>
    <row r="1795" spans="1:8" ht="12.2" customHeight="1" x14ac:dyDescent="0.25">
      <c r="A1795" s="15" t="s">
        <v>3456</v>
      </c>
      <c r="B1795" s="15" t="s">
        <v>107</v>
      </c>
      <c r="C1795" s="15"/>
      <c r="D1795" s="15"/>
      <c r="E1795" s="15"/>
      <c r="F1795" s="16" t="s">
        <v>227</v>
      </c>
      <c r="G1795" s="18">
        <v>64.14</v>
      </c>
      <c r="H1795" s="15"/>
    </row>
    <row r="1796" spans="1:8" ht="12.2" customHeight="1" x14ac:dyDescent="0.25">
      <c r="A1796" s="15" t="s">
        <v>3457</v>
      </c>
      <c r="B1796" s="15" t="s">
        <v>3458</v>
      </c>
      <c r="C1796" s="15"/>
      <c r="D1796" s="15"/>
      <c r="E1796" s="15"/>
      <c r="F1796" s="16" t="s">
        <v>227</v>
      </c>
      <c r="G1796" s="18">
        <v>64.14</v>
      </c>
      <c r="H1796" s="15"/>
    </row>
    <row r="1797" spans="1:8" ht="12.2" customHeight="1" x14ac:dyDescent="0.25">
      <c r="A1797" s="15" t="s">
        <v>3459</v>
      </c>
      <c r="B1797" s="15" t="s">
        <v>3460</v>
      </c>
      <c r="C1797" s="15"/>
      <c r="D1797" s="15"/>
      <c r="E1797" s="15"/>
      <c r="F1797" s="16" t="s">
        <v>227</v>
      </c>
      <c r="G1797" s="18">
        <v>64.14</v>
      </c>
      <c r="H1797" s="15"/>
    </row>
    <row r="1798" spans="1:8" ht="12.2" customHeight="1" x14ac:dyDescent="0.25">
      <c r="A1798" s="15" t="s">
        <v>3461</v>
      </c>
      <c r="B1798" s="15" t="s">
        <v>3462</v>
      </c>
      <c r="C1798" s="15"/>
      <c r="D1798" s="15"/>
      <c r="E1798" s="15"/>
      <c r="F1798" s="16" t="s">
        <v>227</v>
      </c>
      <c r="G1798" s="18">
        <v>64.14</v>
      </c>
      <c r="H1798" s="15"/>
    </row>
    <row r="1799" spans="1:8" ht="12.2" customHeight="1" x14ac:dyDescent="0.25">
      <c r="A1799" s="15" t="s">
        <v>3463</v>
      </c>
      <c r="B1799" s="15" t="s">
        <v>3464</v>
      </c>
      <c r="C1799" s="15"/>
      <c r="D1799" s="15"/>
      <c r="E1799" s="15"/>
      <c r="F1799" s="16" t="s">
        <v>227</v>
      </c>
      <c r="G1799" s="18">
        <v>64.14</v>
      </c>
      <c r="H1799" s="15"/>
    </row>
    <row r="1800" spans="1:8" ht="12.2" customHeight="1" x14ac:dyDescent="0.25">
      <c r="A1800" s="15" t="s">
        <v>3465</v>
      </c>
      <c r="B1800" s="15" t="s">
        <v>3466</v>
      </c>
      <c r="C1800" s="15"/>
      <c r="D1800" s="15"/>
      <c r="E1800" s="15"/>
      <c r="F1800" s="16" t="s">
        <v>227</v>
      </c>
      <c r="G1800" s="18">
        <v>76.430000000000007</v>
      </c>
      <c r="H1800" s="15"/>
    </row>
    <row r="1801" spans="1:8" ht="12.2" customHeight="1" x14ac:dyDescent="0.25">
      <c r="A1801" s="15" t="s">
        <v>3467</v>
      </c>
      <c r="B1801" s="15" t="s">
        <v>3468</v>
      </c>
      <c r="C1801" s="15"/>
      <c r="D1801" s="15"/>
      <c r="E1801" s="15"/>
      <c r="F1801" s="16" t="s">
        <v>227</v>
      </c>
      <c r="G1801" s="18">
        <v>76.430000000000007</v>
      </c>
      <c r="H1801" s="15"/>
    </row>
    <row r="1802" spans="1:8" ht="12.2" customHeight="1" x14ac:dyDescent="0.25">
      <c r="A1802" s="15" t="s">
        <v>3469</v>
      </c>
      <c r="B1802" s="15" t="s">
        <v>3470</v>
      </c>
      <c r="C1802" s="15"/>
      <c r="D1802" s="15"/>
      <c r="E1802" s="15"/>
      <c r="F1802" s="16" t="s">
        <v>227</v>
      </c>
      <c r="G1802" s="18">
        <v>76.430000000000007</v>
      </c>
      <c r="H1802" s="15"/>
    </row>
    <row r="1803" spans="1:8" ht="12.2" customHeight="1" x14ac:dyDescent="0.25">
      <c r="A1803" s="15" t="s">
        <v>3471</v>
      </c>
      <c r="B1803" s="15" t="s">
        <v>3472</v>
      </c>
      <c r="C1803" s="15"/>
      <c r="D1803" s="15"/>
      <c r="E1803" s="15"/>
      <c r="F1803" s="16" t="s">
        <v>227</v>
      </c>
      <c r="G1803" s="18">
        <v>50.33</v>
      </c>
      <c r="H1803" s="15"/>
    </row>
    <row r="1804" spans="1:8" ht="12.2" customHeight="1" x14ac:dyDescent="0.25">
      <c r="A1804" s="15" t="s">
        <v>3473</v>
      </c>
      <c r="B1804" s="15" t="s">
        <v>3474</v>
      </c>
      <c r="C1804" s="15"/>
      <c r="D1804" s="15"/>
      <c r="E1804" s="15"/>
      <c r="F1804" s="16" t="s">
        <v>227</v>
      </c>
      <c r="G1804" s="18">
        <v>67.58</v>
      </c>
      <c r="H1804" s="15"/>
    </row>
    <row r="1805" spans="1:8" ht="12.2" customHeight="1" x14ac:dyDescent="0.25">
      <c r="A1805" s="15" t="s">
        <v>3475</v>
      </c>
      <c r="B1805" s="15" t="s">
        <v>3476</v>
      </c>
      <c r="C1805" s="15"/>
      <c r="D1805" s="15"/>
      <c r="E1805" s="15"/>
      <c r="F1805" s="16" t="s">
        <v>227</v>
      </c>
      <c r="G1805" s="18">
        <v>50.33</v>
      </c>
      <c r="H1805" s="15"/>
    </row>
    <row r="1806" spans="1:8" ht="12.2" customHeight="1" x14ac:dyDescent="0.25">
      <c r="A1806" s="15" t="s">
        <v>3477</v>
      </c>
      <c r="B1806" s="15" t="s">
        <v>3478</v>
      </c>
      <c r="C1806" s="15"/>
      <c r="D1806" s="15"/>
      <c r="E1806" s="15"/>
      <c r="F1806" s="16" t="s">
        <v>227</v>
      </c>
      <c r="G1806" s="18">
        <v>50.33</v>
      </c>
      <c r="H1806" s="15"/>
    </row>
    <row r="1807" spans="1:8" ht="12.2" customHeight="1" x14ac:dyDescent="0.25">
      <c r="A1807" s="15" t="s">
        <v>3479</v>
      </c>
      <c r="B1807" s="15" t="s">
        <v>3480</v>
      </c>
      <c r="C1807" s="15"/>
      <c r="D1807" s="15"/>
      <c r="E1807" s="15"/>
      <c r="F1807" s="16" t="s">
        <v>227</v>
      </c>
      <c r="G1807" s="18">
        <v>50.33</v>
      </c>
      <c r="H1807" s="15"/>
    </row>
    <row r="1808" spans="1:8" ht="12.2" customHeight="1" x14ac:dyDescent="0.25">
      <c r="A1808" s="15" t="s">
        <v>3481</v>
      </c>
      <c r="B1808" s="15" t="s">
        <v>3482</v>
      </c>
      <c r="C1808" s="15"/>
      <c r="D1808" s="15"/>
      <c r="E1808" s="15"/>
      <c r="F1808" s="16" t="s">
        <v>227</v>
      </c>
      <c r="G1808" s="18">
        <v>50.33</v>
      </c>
      <c r="H1808" s="15"/>
    </row>
    <row r="1809" spans="1:8" ht="12.2" customHeight="1" x14ac:dyDescent="0.25">
      <c r="A1809" s="15" t="s">
        <v>3483</v>
      </c>
      <c r="B1809" s="15" t="s">
        <v>3484</v>
      </c>
      <c r="C1809" s="15"/>
      <c r="D1809" s="15"/>
      <c r="E1809" s="15"/>
      <c r="F1809" s="16" t="s">
        <v>227</v>
      </c>
      <c r="G1809" s="18">
        <v>50.33</v>
      </c>
      <c r="H1809" s="15"/>
    </row>
    <row r="1810" spans="1:8" ht="12.2" customHeight="1" x14ac:dyDescent="0.25">
      <c r="A1810" s="15" t="s">
        <v>3485</v>
      </c>
      <c r="B1810" s="15" t="s">
        <v>109</v>
      </c>
      <c r="C1810" s="15"/>
      <c r="D1810" s="15"/>
      <c r="E1810" s="15"/>
      <c r="F1810" s="16" t="s">
        <v>227</v>
      </c>
      <c r="G1810" s="18">
        <v>50.33</v>
      </c>
      <c r="H1810" s="15"/>
    </row>
    <row r="1811" spans="1:8" ht="12.2" customHeight="1" x14ac:dyDescent="0.25">
      <c r="A1811" s="15" t="s">
        <v>3486</v>
      </c>
      <c r="B1811" s="15" t="s">
        <v>3487</v>
      </c>
      <c r="C1811" s="15"/>
      <c r="D1811" s="15"/>
      <c r="E1811" s="15"/>
      <c r="F1811" s="16" t="s">
        <v>227</v>
      </c>
      <c r="G1811" s="18">
        <v>50.33</v>
      </c>
      <c r="H1811" s="15"/>
    </row>
    <row r="1812" spans="1:8" ht="12.2" customHeight="1" x14ac:dyDescent="0.25">
      <c r="A1812" s="15" t="s">
        <v>3488</v>
      </c>
      <c r="B1812" s="15" t="s">
        <v>3489</v>
      </c>
      <c r="C1812" s="15"/>
      <c r="D1812" s="15"/>
      <c r="E1812" s="15"/>
      <c r="F1812" s="16" t="s">
        <v>227</v>
      </c>
      <c r="G1812" s="18">
        <v>52.19</v>
      </c>
      <c r="H1812" s="15"/>
    </row>
    <row r="1813" spans="1:8" ht="12.2" customHeight="1" x14ac:dyDescent="0.25">
      <c r="A1813" s="15" t="s">
        <v>3490</v>
      </c>
      <c r="B1813" s="15" t="s">
        <v>3491</v>
      </c>
      <c r="C1813" s="15"/>
      <c r="D1813" s="15"/>
      <c r="E1813" s="15"/>
      <c r="F1813" s="16" t="s">
        <v>227</v>
      </c>
      <c r="G1813" s="18">
        <v>52.19</v>
      </c>
      <c r="H1813" s="15"/>
    </row>
    <row r="1814" spans="1:8" ht="12.2" customHeight="1" x14ac:dyDescent="0.25">
      <c r="A1814" s="15" t="s">
        <v>3492</v>
      </c>
      <c r="B1814" s="15" t="s">
        <v>3493</v>
      </c>
      <c r="C1814" s="15"/>
      <c r="D1814" s="15"/>
      <c r="E1814" s="15"/>
      <c r="F1814" s="16" t="s">
        <v>227</v>
      </c>
      <c r="G1814" s="18">
        <v>62.24</v>
      </c>
      <c r="H1814" s="15"/>
    </row>
    <row r="1815" spans="1:8" ht="12.2" customHeight="1" x14ac:dyDescent="0.25">
      <c r="A1815" s="15" t="s">
        <v>3494</v>
      </c>
      <c r="B1815" s="15" t="s">
        <v>3495</v>
      </c>
      <c r="C1815" s="15"/>
      <c r="D1815" s="15"/>
      <c r="E1815" s="15"/>
      <c r="F1815" s="16" t="s">
        <v>227</v>
      </c>
      <c r="G1815" s="18">
        <v>67.58</v>
      </c>
      <c r="H1815" s="15"/>
    </row>
    <row r="1816" spans="1:8" ht="12.2" customHeight="1" x14ac:dyDescent="0.25">
      <c r="A1816" s="15" t="s">
        <v>3496</v>
      </c>
      <c r="B1816" s="15" t="s">
        <v>3497</v>
      </c>
      <c r="C1816" s="15"/>
      <c r="D1816" s="15"/>
      <c r="E1816" s="15"/>
      <c r="F1816" s="16" t="s">
        <v>227</v>
      </c>
      <c r="G1816" s="18">
        <v>67.58</v>
      </c>
      <c r="H1816" s="15"/>
    </row>
    <row r="1817" spans="1:8" ht="48.75" customHeight="1" x14ac:dyDescent="0.25">
      <c r="A1817" s="15" t="s">
        <v>3498</v>
      </c>
      <c r="B1817" s="15" t="s">
        <v>108</v>
      </c>
      <c r="C1817" s="15"/>
      <c r="D1817" s="15"/>
      <c r="E1817" s="15"/>
      <c r="F1817" s="16" t="s">
        <v>227</v>
      </c>
      <c r="G1817" s="19">
        <v>124.69</v>
      </c>
      <c r="H1817" s="15"/>
    </row>
    <row r="1818" spans="1:8" ht="48.75" customHeight="1" x14ac:dyDescent="0.25">
      <c r="A1818" s="15" t="s">
        <v>3499</v>
      </c>
      <c r="B1818" s="15" t="s">
        <v>3500</v>
      </c>
      <c r="C1818" s="15"/>
      <c r="D1818" s="15"/>
      <c r="E1818" s="15"/>
      <c r="F1818" s="16" t="s">
        <v>227</v>
      </c>
      <c r="G1818" s="19">
        <v>128.36000000000001</v>
      </c>
      <c r="H1818" s="15"/>
    </row>
    <row r="1819" spans="1:8" ht="48.75" customHeight="1" x14ac:dyDescent="0.25">
      <c r="A1819" s="15" t="s">
        <v>3501</v>
      </c>
      <c r="B1819" s="15" t="s">
        <v>3502</v>
      </c>
      <c r="C1819" s="15"/>
      <c r="D1819" s="15"/>
      <c r="E1819" s="15"/>
      <c r="F1819" s="16" t="s">
        <v>227</v>
      </c>
      <c r="G1819" s="19">
        <v>147.52000000000001</v>
      </c>
      <c r="H1819" s="15"/>
    </row>
    <row r="1820" spans="1:8" ht="48.75" customHeight="1" x14ac:dyDescent="0.25">
      <c r="A1820" s="15" t="s">
        <v>3503</v>
      </c>
      <c r="B1820" s="15" t="s">
        <v>3504</v>
      </c>
      <c r="C1820" s="15"/>
      <c r="D1820" s="15"/>
      <c r="E1820" s="15"/>
      <c r="F1820" s="16" t="s">
        <v>227</v>
      </c>
      <c r="G1820" s="19">
        <v>158.94</v>
      </c>
      <c r="H1820" s="15"/>
    </row>
    <row r="1821" spans="1:8" ht="12.2" customHeight="1" x14ac:dyDescent="0.25">
      <c r="A1821" s="15" t="s">
        <v>3505</v>
      </c>
      <c r="B1821" s="15" t="s">
        <v>3506</v>
      </c>
      <c r="C1821" s="15"/>
      <c r="D1821" s="15"/>
      <c r="E1821" s="15"/>
      <c r="F1821" s="16" t="s">
        <v>227</v>
      </c>
      <c r="G1821" s="18">
        <v>21.73</v>
      </c>
      <c r="H1821" s="15"/>
    </row>
    <row r="1822" spans="1:8" ht="12.2" customHeight="1" x14ac:dyDescent="0.25">
      <c r="A1822" s="15" t="s">
        <v>3507</v>
      </c>
      <c r="B1822" s="15" t="s">
        <v>3508</v>
      </c>
      <c r="C1822" s="15"/>
      <c r="D1822" s="15"/>
      <c r="E1822" s="15"/>
      <c r="F1822" s="16" t="s">
        <v>227</v>
      </c>
      <c r="G1822" s="18">
        <v>21.73</v>
      </c>
      <c r="H1822" s="15"/>
    </row>
    <row r="1823" spans="1:8" ht="12.2" customHeight="1" x14ac:dyDescent="0.25">
      <c r="A1823" s="15" t="s">
        <v>3509</v>
      </c>
      <c r="B1823" s="15" t="s">
        <v>106</v>
      </c>
      <c r="C1823" s="15"/>
      <c r="D1823" s="15"/>
      <c r="E1823" s="15"/>
      <c r="F1823" s="16" t="s">
        <v>227</v>
      </c>
      <c r="G1823" s="18">
        <v>21.73</v>
      </c>
      <c r="H1823" s="15"/>
    </row>
    <row r="1824" spans="1:8" ht="12.2" customHeight="1" x14ac:dyDescent="0.25">
      <c r="A1824" s="15" t="s">
        <v>3510</v>
      </c>
      <c r="B1824" s="15" t="s">
        <v>3511</v>
      </c>
      <c r="C1824" s="15"/>
      <c r="D1824" s="15"/>
      <c r="E1824" s="15"/>
      <c r="F1824" s="16" t="s">
        <v>227</v>
      </c>
      <c r="G1824" s="18">
        <v>21.73</v>
      </c>
      <c r="H1824" s="15"/>
    </row>
    <row r="1825" spans="1:8" ht="12.2" customHeight="1" x14ac:dyDescent="0.25">
      <c r="A1825" s="15" t="s">
        <v>3512</v>
      </c>
      <c r="B1825" s="15" t="s">
        <v>3513</v>
      </c>
      <c r="C1825" s="15"/>
      <c r="D1825" s="15"/>
      <c r="E1825" s="15"/>
      <c r="F1825" s="16" t="s">
        <v>227</v>
      </c>
      <c r="G1825" s="18">
        <v>21.73</v>
      </c>
      <c r="H1825" s="15"/>
    </row>
    <row r="1826" spans="1:8" ht="12.2" customHeight="1" x14ac:dyDescent="0.25">
      <c r="A1826" s="15" t="s">
        <v>3514</v>
      </c>
      <c r="B1826" s="15" t="s">
        <v>3515</v>
      </c>
      <c r="C1826" s="15"/>
      <c r="D1826" s="15"/>
      <c r="E1826" s="15"/>
      <c r="F1826" s="16" t="s">
        <v>227</v>
      </c>
      <c r="G1826" s="18">
        <v>21.73</v>
      </c>
      <c r="H1826" s="15"/>
    </row>
    <row r="1827" spans="1:8" ht="12.2" customHeight="1" x14ac:dyDescent="0.25">
      <c r="A1827" s="15" t="s">
        <v>3516</v>
      </c>
      <c r="B1827" s="15" t="s">
        <v>3517</v>
      </c>
      <c r="C1827" s="15"/>
      <c r="D1827" s="15"/>
      <c r="E1827" s="15"/>
      <c r="F1827" s="16" t="s">
        <v>227</v>
      </c>
      <c r="G1827" s="18">
        <v>21.73</v>
      </c>
      <c r="H1827" s="15"/>
    </row>
    <row r="1828" spans="1:8" ht="12.2" customHeight="1" x14ac:dyDescent="0.25">
      <c r="A1828" s="15" t="s">
        <v>3518</v>
      </c>
      <c r="B1828" s="15" t="s">
        <v>3519</v>
      </c>
      <c r="C1828" s="15"/>
      <c r="D1828" s="15"/>
      <c r="E1828" s="15"/>
      <c r="F1828" s="16" t="s">
        <v>227</v>
      </c>
      <c r="G1828" s="18">
        <v>27.62</v>
      </c>
      <c r="H1828" s="15"/>
    </row>
    <row r="1829" spans="1:8" ht="12.2" customHeight="1" x14ac:dyDescent="0.25">
      <c r="A1829" s="15" t="s">
        <v>3520</v>
      </c>
      <c r="B1829" s="15" t="s">
        <v>3521</v>
      </c>
      <c r="C1829" s="15"/>
      <c r="D1829" s="15"/>
      <c r="E1829" s="15"/>
      <c r="F1829" s="16" t="s">
        <v>227</v>
      </c>
      <c r="G1829" s="18">
        <v>27.62</v>
      </c>
      <c r="H1829" s="15"/>
    </row>
    <row r="1830" spans="1:8" ht="12.2" customHeight="1" x14ac:dyDescent="0.25">
      <c r="A1830" s="15" t="s">
        <v>3522</v>
      </c>
      <c r="B1830" s="15" t="s">
        <v>3523</v>
      </c>
      <c r="C1830" s="15"/>
      <c r="D1830" s="15"/>
      <c r="E1830" s="15"/>
      <c r="F1830" s="16" t="s">
        <v>227</v>
      </c>
      <c r="G1830" s="18">
        <v>27.62</v>
      </c>
      <c r="H1830" s="15"/>
    </row>
    <row r="1831" spans="1:8" ht="12.2" customHeight="1" x14ac:dyDescent="0.25">
      <c r="A1831" s="15" t="s">
        <v>3524</v>
      </c>
      <c r="B1831" s="15" t="s">
        <v>3525</v>
      </c>
      <c r="C1831" s="15"/>
      <c r="D1831" s="15"/>
      <c r="E1831" s="15"/>
      <c r="F1831" s="16" t="s">
        <v>227</v>
      </c>
      <c r="G1831" s="18">
        <v>36.01</v>
      </c>
      <c r="H1831" s="15"/>
    </row>
    <row r="1832" spans="1:8" ht="12.2" customHeight="1" x14ac:dyDescent="0.25">
      <c r="A1832" s="15" t="s">
        <v>3526</v>
      </c>
      <c r="B1832" s="15" t="s">
        <v>3527</v>
      </c>
      <c r="C1832" s="15"/>
      <c r="D1832" s="15"/>
      <c r="E1832" s="15"/>
      <c r="F1832" s="16" t="s">
        <v>227</v>
      </c>
      <c r="G1832" s="18">
        <v>36.01</v>
      </c>
      <c r="H1832" s="15"/>
    </row>
    <row r="1833" spans="1:8" ht="12.2" customHeight="1" x14ac:dyDescent="0.25">
      <c r="A1833" s="15" t="s">
        <v>3528</v>
      </c>
      <c r="B1833" s="15" t="s">
        <v>3529</v>
      </c>
      <c r="C1833" s="15"/>
      <c r="D1833" s="15"/>
      <c r="E1833" s="15"/>
      <c r="F1833" s="16" t="s">
        <v>227</v>
      </c>
      <c r="G1833" s="19">
        <v>317.42</v>
      </c>
      <c r="H1833" s="15"/>
    </row>
    <row r="1834" spans="1:8" ht="12.2" customHeight="1" x14ac:dyDescent="0.25">
      <c r="A1834" s="15" t="s">
        <v>3530</v>
      </c>
      <c r="B1834" s="15" t="s">
        <v>3531</v>
      </c>
      <c r="C1834" s="15"/>
      <c r="D1834" s="15"/>
      <c r="E1834" s="15"/>
      <c r="F1834" s="16" t="s">
        <v>227</v>
      </c>
      <c r="G1834" s="18">
        <v>93.81</v>
      </c>
      <c r="H1834" s="15"/>
    </row>
    <row r="1835" spans="1:8" ht="12.2" customHeight="1" x14ac:dyDescent="0.25">
      <c r="A1835" s="15" t="s">
        <v>3532</v>
      </c>
      <c r="B1835" s="15" t="s">
        <v>3533</v>
      </c>
      <c r="C1835" s="15"/>
      <c r="D1835" s="15"/>
      <c r="E1835" s="15"/>
      <c r="F1835" s="16" t="s">
        <v>227</v>
      </c>
      <c r="G1835" s="19">
        <v>118.44</v>
      </c>
      <c r="H1835" s="15"/>
    </row>
    <row r="1836" spans="1:8" ht="12.2" customHeight="1" x14ac:dyDescent="0.25">
      <c r="A1836" s="15" t="s">
        <v>3534</v>
      </c>
      <c r="B1836" s="15" t="s">
        <v>3535</v>
      </c>
      <c r="C1836" s="15"/>
      <c r="D1836" s="15"/>
      <c r="E1836" s="15"/>
      <c r="F1836" s="16" t="s">
        <v>227</v>
      </c>
      <c r="G1836" s="19">
        <v>323.04000000000002</v>
      </c>
      <c r="H1836" s="15"/>
    </row>
    <row r="1837" spans="1:8" ht="12.2" customHeight="1" x14ac:dyDescent="0.25">
      <c r="A1837" s="15" t="s">
        <v>3536</v>
      </c>
      <c r="B1837" s="15" t="s">
        <v>3537</v>
      </c>
      <c r="C1837" s="15"/>
      <c r="D1837" s="15"/>
      <c r="E1837" s="15"/>
      <c r="F1837" s="16" t="s">
        <v>227</v>
      </c>
      <c r="G1837" s="19">
        <v>323.04000000000002</v>
      </c>
      <c r="H1837" s="15"/>
    </row>
    <row r="1838" spans="1:8" ht="12.2" customHeight="1" x14ac:dyDescent="0.25">
      <c r="A1838" s="15" t="s">
        <v>3538</v>
      </c>
      <c r="B1838" s="15" t="s">
        <v>3539</v>
      </c>
      <c r="C1838" s="15"/>
      <c r="D1838" s="15"/>
      <c r="E1838" s="15"/>
      <c r="F1838" s="16" t="s">
        <v>227</v>
      </c>
      <c r="G1838" s="18">
        <v>93.81</v>
      </c>
      <c r="H1838" s="15"/>
    </row>
    <row r="1839" spans="1:8" ht="12.2" customHeight="1" x14ac:dyDescent="0.25">
      <c r="A1839" s="15" t="s">
        <v>3540</v>
      </c>
      <c r="B1839" s="15" t="s">
        <v>3541</v>
      </c>
      <c r="C1839" s="15"/>
      <c r="D1839" s="15"/>
      <c r="E1839" s="15"/>
      <c r="F1839" s="16" t="s">
        <v>227</v>
      </c>
      <c r="G1839" s="19">
        <v>323.04000000000002</v>
      </c>
      <c r="H1839" s="15"/>
    </row>
    <row r="1840" spans="1:8" ht="12.2" customHeight="1" x14ac:dyDescent="0.25">
      <c r="A1840" s="15" t="s">
        <v>3542</v>
      </c>
      <c r="B1840" s="15" t="s">
        <v>3543</v>
      </c>
      <c r="C1840" s="15"/>
      <c r="D1840" s="15"/>
      <c r="E1840" s="15"/>
      <c r="F1840" s="16" t="s">
        <v>227</v>
      </c>
      <c r="G1840" s="18">
        <v>93.81</v>
      </c>
      <c r="H1840" s="15"/>
    </row>
    <row r="1841" spans="1:8" ht="12.2" customHeight="1" x14ac:dyDescent="0.25">
      <c r="A1841" s="15" t="s">
        <v>3544</v>
      </c>
      <c r="B1841" s="15" t="s">
        <v>3545</v>
      </c>
      <c r="C1841" s="15"/>
      <c r="D1841" s="15"/>
      <c r="E1841" s="15"/>
      <c r="F1841" s="16" t="s">
        <v>227</v>
      </c>
      <c r="G1841" s="19">
        <v>345.19</v>
      </c>
      <c r="H1841" s="15"/>
    </row>
    <row r="1842" spans="1:8" ht="12.2" customHeight="1" x14ac:dyDescent="0.25">
      <c r="A1842" s="15" t="s">
        <v>3546</v>
      </c>
      <c r="B1842" s="15" t="s">
        <v>3547</v>
      </c>
      <c r="C1842" s="15"/>
      <c r="D1842" s="15"/>
      <c r="E1842" s="15"/>
      <c r="F1842" s="16" t="s">
        <v>227</v>
      </c>
      <c r="G1842" s="18">
        <v>93.81</v>
      </c>
      <c r="H1842" s="15"/>
    </row>
    <row r="1843" spans="1:8" ht="12.2" customHeight="1" x14ac:dyDescent="0.25">
      <c r="A1843" s="15" t="s">
        <v>3548</v>
      </c>
      <c r="B1843" s="15" t="s">
        <v>3549</v>
      </c>
      <c r="C1843" s="15"/>
      <c r="D1843" s="15"/>
      <c r="E1843" s="15"/>
      <c r="F1843" s="16" t="s">
        <v>227</v>
      </c>
      <c r="G1843" s="18">
        <v>93.81</v>
      </c>
      <c r="H1843" s="15"/>
    </row>
    <row r="1844" spans="1:8" ht="12.2" customHeight="1" x14ac:dyDescent="0.25">
      <c r="A1844" s="15" t="s">
        <v>3550</v>
      </c>
      <c r="B1844" s="15" t="s">
        <v>3551</v>
      </c>
      <c r="C1844" s="15"/>
      <c r="D1844" s="15"/>
      <c r="E1844" s="15"/>
      <c r="F1844" s="16" t="s">
        <v>227</v>
      </c>
      <c r="G1844" s="18">
        <v>93.81</v>
      </c>
      <c r="H1844" s="15"/>
    </row>
    <row r="1845" spans="1:8" ht="12.2" customHeight="1" x14ac:dyDescent="0.25">
      <c r="A1845" s="15" t="s">
        <v>3552</v>
      </c>
      <c r="B1845" s="15" t="s">
        <v>3553</v>
      </c>
      <c r="C1845" s="15"/>
      <c r="D1845" s="15"/>
      <c r="E1845" s="15"/>
      <c r="F1845" s="16" t="s">
        <v>227</v>
      </c>
      <c r="G1845" s="18">
        <v>93.81</v>
      </c>
      <c r="H1845" s="15"/>
    </row>
    <row r="1846" spans="1:8" ht="12.2" customHeight="1" x14ac:dyDescent="0.25">
      <c r="A1846" s="15" t="s">
        <v>3554</v>
      </c>
      <c r="B1846" s="15" t="s">
        <v>3555</v>
      </c>
      <c r="C1846" s="15"/>
      <c r="D1846" s="15"/>
      <c r="E1846" s="15"/>
      <c r="F1846" s="16" t="s">
        <v>227</v>
      </c>
      <c r="G1846" s="18">
        <v>93.81</v>
      </c>
      <c r="H1846" s="15"/>
    </row>
    <row r="1847" spans="1:8" ht="12.2" customHeight="1" x14ac:dyDescent="0.25">
      <c r="A1847" s="15" t="s">
        <v>3556</v>
      </c>
      <c r="B1847" s="15" t="s">
        <v>3557</v>
      </c>
      <c r="C1847" s="15"/>
      <c r="D1847" s="15"/>
      <c r="E1847" s="15"/>
      <c r="F1847" s="16" t="s">
        <v>227</v>
      </c>
      <c r="G1847" s="19">
        <v>118.44</v>
      </c>
      <c r="H1847" s="15"/>
    </row>
    <row r="1848" spans="1:8" ht="12.2" customHeight="1" x14ac:dyDescent="0.25">
      <c r="A1848" s="15" t="s">
        <v>3558</v>
      </c>
      <c r="B1848" s="15" t="s">
        <v>3559</v>
      </c>
      <c r="C1848" s="15"/>
      <c r="D1848" s="15"/>
      <c r="E1848" s="15"/>
      <c r="F1848" s="16" t="s">
        <v>227</v>
      </c>
      <c r="G1848" s="19">
        <v>118.44</v>
      </c>
      <c r="H1848" s="15"/>
    </row>
    <row r="1849" spans="1:8" ht="12.2" customHeight="1" x14ac:dyDescent="0.25">
      <c r="A1849" s="15" t="s">
        <v>3560</v>
      </c>
      <c r="B1849" s="15" t="s">
        <v>3561</v>
      </c>
      <c r="C1849" s="15"/>
      <c r="D1849" s="15"/>
      <c r="E1849" s="15"/>
      <c r="F1849" s="16" t="s">
        <v>227</v>
      </c>
      <c r="G1849" s="19">
        <v>118.44</v>
      </c>
      <c r="H1849" s="15"/>
    </row>
    <row r="1850" spans="1:8" ht="12.2" customHeight="1" x14ac:dyDescent="0.25">
      <c r="A1850" s="15" t="s">
        <v>3562</v>
      </c>
      <c r="B1850" s="15" t="s">
        <v>3563</v>
      </c>
      <c r="C1850" s="15"/>
      <c r="D1850" s="15"/>
      <c r="E1850" s="15"/>
      <c r="F1850" s="16" t="s">
        <v>227</v>
      </c>
      <c r="G1850" s="18">
        <v>92.22</v>
      </c>
      <c r="H1850" s="15"/>
    </row>
    <row r="1851" spans="1:8" ht="12.2" customHeight="1" x14ac:dyDescent="0.25">
      <c r="A1851" s="15" t="s">
        <v>3564</v>
      </c>
      <c r="B1851" s="15" t="s">
        <v>3565</v>
      </c>
      <c r="C1851" s="15"/>
      <c r="D1851" s="15"/>
      <c r="E1851" s="15"/>
      <c r="F1851" s="16" t="s">
        <v>227</v>
      </c>
      <c r="G1851" s="19">
        <v>107.96</v>
      </c>
      <c r="H1851" s="15"/>
    </row>
    <row r="1852" spans="1:8" ht="12.2" customHeight="1" x14ac:dyDescent="0.25">
      <c r="A1852" s="15" t="s">
        <v>3566</v>
      </c>
      <c r="B1852" s="15" t="s">
        <v>3567</v>
      </c>
      <c r="C1852" s="15"/>
      <c r="D1852" s="15"/>
      <c r="E1852" s="15"/>
      <c r="F1852" s="16" t="s">
        <v>227</v>
      </c>
      <c r="G1852" s="18">
        <v>92.22</v>
      </c>
      <c r="H1852" s="15"/>
    </row>
    <row r="1853" spans="1:8" ht="12.2" customHeight="1" x14ac:dyDescent="0.25">
      <c r="A1853" s="15" t="s">
        <v>3568</v>
      </c>
      <c r="B1853" s="15" t="s">
        <v>3569</v>
      </c>
      <c r="C1853" s="15"/>
      <c r="D1853" s="15"/>
      <c r="E1853" s="15"/>
      <c r="F1853" s="16" t="s">
        <v>227</v>
      </c>
      <c r="G1853" s="18">
        <v>92.22</v>
      </c>
      <c r="H1853" s="15"/>
    </row>
    <row r="1854" spans="1:8" ht="12.2" customHeight="1" x14ac:dyDescent="0.25">
      <c r="A1854" s="15" t="s">
        <v>3570</v>
      </c>
      <c r="B1854" s="15" t="s">
        <v>3571</v>
      </c>
      <c r="C1854" s="15"/>
      <c r="D1854" s="15"/>
      <c r="E1854" s="15"/>
      <c r="F1854" s="16" t="s">
        <v>227</v>
      </c>
      <c r="G1854" s="18">
        <v>92.22</v>
      </c>
      <c r="H1854" s="15"/>
    </row>
    <row r="1855" spans="1:8" ht="12.2" customHeight="1" x14ac:dyDescent="0.25">
      <c r="A1855" s="15" t="s">
        <v>3572</v>
      </c>
      <c r="B1855" s="15" t="s">
        <v>3573</v>
      </c>
      <c r="C1855" s="15"/>
      <c r="D1855" s="15"/>
      <c r="E1855" s="15"/>
      <c r="F1855" s="16" t="s">
        <v>227</v>
      </c>
      <c r="G1855" s="18">
        <v>92.22</v>
      </c>
      <c r="H1855" s="15"/>
    </row>
    <row r="1856" spans="1:8" ht="12.2" customHeight="1" x14ac:dyDescent="0.25">
      <c r="A1856" s="15" t="s">
        <v>3574</v>
      </c>
      <c r="B1856" s="15" t="s">
        <v>3575</v>
      </c>
      <c r="C1856" s="15"/>
      <c r="D1856" s="15"/>
      <c r="E1856" s="15"/>
      <c r="F1856" s="16" t="s">
        <v>227</v>
      </c>
      <c r="G1856" s="18">
        <v>92.22</v>
      </c>
      <c r="H1856" s="15"/>
    </row>
    <row r="1857" spans="1:8" ht="12.2" customHeight="1" x14ac:dyDescent="0.25">
      <c r="A1857" s="15" t="s">
        <v>3576</v>
      </c>
      <c r="B1857" s="15" t="s">
        <v>3577</v>
      </c>
      <c r="C1857" s="15"/>
      <c r="D1857" s="15"/>
      <c r="E1857" s="15"/>
      <c r="F1857" s="16" t="s">
        <v>227</v>
      </c>
      <c r="G1857" s="18">
        <v>92.22</v>
      </c>
      <c r="H1857" s="15"/>
    </row>
    <row r="1858" spans="1:8" ht="12.2" customHeight="1" x14ac:dyDescent="0.25">
      <c r="A1858" s="15" t="s">
        <v>3578</v>
      </c>
      <c r="B1858" s="15" t="s">
        <v>3579</v>
      </c>
      <c r="C1858" s="15"/>
      <c r="D1858" s="15"/>
      <c r="E1858" s="15"/>
      <c r="F1858" s="16" t="s">
        <v>227</v>
      </c>
      <c r="G1858" s="19">
        <v>108.6</v>
      </c>
      <c r="H1858" s="15"/>
    </row>
    <row r="1859" spans="1:8" ht="12.2" customHeight="1" x14ac:dyDescent="0.25">
      <c r="A1859" s="15" t="s">
        <v>3580</v>
      </c>
      <c r="B1859" s="15" t="s">
        <v>3581</v>
      </c>
      <c r="C1859" s="15"/>
      <c r="D1859" s="15"/>
      <c r="E1859" s="15"/>
      <c r="F1859" s="16" t="s">
        <v>227</v>
      </c>
      <c r="G1859" s="19">
        <v>107.96</v>
      </c>
      <c r="H1859" s="15"/>
    </row>
    <row r="1860" spans="1:8" ht="12.2" customHeight="1" x14ac:dyDescent="0.25">
      <c r="A1860" s="15" t="s">
        <v>3582</v>
      </c>
      <c r="B1860" s="15" t="s">
        <v>3583</v>
      </c>
      <c r="C1860" s="15"/>
      <c r="D1860" s="15"/>
      <c r="E1860" s="15"/>
      <c r="F1860" s="16" t="s">
        <v>227</v>
      </c>
      <c r="G1860" s="19">
        <v>107.96</v>
      </c>
      <c r="H1860" s="15"/>
    </row>
    <row r="1861" spans="1:8" ht="12.2" customHeight="1" x14ac:dyDescent="0.25">
      <c r="A1861" s="15" t="s">
        <v>3584</v>
      </c>
      <c r="B1861" s="15" t="s">
        <v>3585</v>
      </c>
      <c r="C1861" s="15"/>
      <c r="D1861" s="15"/>
      <c r="E1861" s="15"/>
      <c r="F1861" s="16" t="s">
        <v>227</v>
      </c>
      <c r="G1861" s="19">
        <v>107.96</v>
      </c>
      <c r="H1861" s="15"/>
    </row>
    <row r="1862" spans="1:8" ht="12.2" customHeight="1" x14ac:dyDescent="0.25">
      <c r="A1862" s="12">
        <v>8945</v>
      </c>
      <c r="B1862" s="13" t="s">
        <v>3586</v>
      </c>
      <c r="C1862" s="13"/>
      <c r="D1862" s="13"/>
      <c r="E1862" s="13"/>
      <c r="F1862" s="14"/>
      <c r="G1862" s="13"/>
      <c r="H1862" s="13"/>
    </row>
    <row r="1863" spans="1:8" ht="24.4" customHeight="1" x14ac:dyDescent="0.25">
      <c r="A1863" s="15" t="s">
        <v>3587</v>
      </c>
      <c r="B1863" s="15" t="s">
        <v>3588</v>
      </c>
      <c r="C1863" s="15"/>
      <c r="D1863" s="15"/>
      <c r="E1863" s="15"/>
      <c r="F1863" s="16" t="s">
        <v>227</v>
      </c>
      <c r="G1863" s="19">
        <v>286.31</v>
      </c>
      <c r="H1863" s="15"/>
    </row>
    <row r="1864" spans="1:8" ht="24.4" customHeight="1" x14ac:dyDescent="0.25">
      <c r="A1864" s="15" t="s">
        <v>3589</v>
      </c>
      <c r="B1864" s="15" t="s">
        <v>3590</v>
      </c>
      <c r="C1864" s="15"/>
      <c r="D1864" s="15"/>
      <c r="E1864" s="15"/>
      <c r="F1864" s="16" t="s">
        <v>227</v>
      </c>
      <c r="G1864" s="19">
        <v>297.45999999999998</v>
      </c>
      <c r="H1864" s="15"/>
    </row>
    <row r="1865" spans="1:8" ht="12.2" customHeight="1" x14ac:dyDescent="0.25">
      <c r="A1865" s="12">
        <v>8947</v>
      </c>
      <c r="B1865" s="13" t="s">
        <v>3591</v>
      </c>
      <c r="C1865" s="13"/>
      <c r="D1865" s="13"/>
      <c r="E1865" s="13"/>
      <c r="F1865" s="14"/>
      <c r="G1865" s="13"/>
      <c r="H1865" s="13"/>
    </row>
    <row r="1866" spans="1:8" ht="12.2" customHeight="1" x14ac:dyDescent="0.25">
      <c r="A1866" s="15" t="s">
        <v>3592</v>
      </c>
      <c r="B1866" s="15" t="s">
        <v>3593</v>
      </c>
      <c r="C1866" s="15"/>
      <c r="D1866" s="15"/>
      <c r="E1866" s="15"/>
      <c r="F1866" s="16" t="s">
        <v>227</v>
      </c>
      <c r="G1866" s="19">
        <v>244.01</v>
      </c>
      <c r="H1866" s="15"/>
    </row>
    <row r="1867" spans="1:8" ht="12.2" customHeight="1" x14ac:dyDescent="0.25">
      <c r="A1867" s="15" t="s">
        <v>3594</v>
      </c>
      <c r="B1867" s="15" t="s">
        <v>3595</v>
      </c>
      <c r="C1867" s="15"/>
      <c r="D1867" s="15"/>
      <c r="E1867" s="15"/>
      <c r="F1867" s="16" t="s">
        <v>227</v>
      </c>
      <c r="G1867" s="19">
        <v>252.32</v>
      </c>
      <c r="H1867" s="15"/>
    </row>
    <row r="1868" spans="1:8" ht="12.2" customHeight="1" x14ac:dyDescent="0.25">
      <c r="A1868" s="15" t="s">
        <v>3596</v>
      </c>
      <c r="B1868" s="15" t="s">
        <v>3597</v>
      </c>
      <c r="C1868" s="15"/>
      <c r="D1868" s="15"/>
      <c r="E1868" s="15"/>
      <c r="F1868" s="16" t="s">
        <v>227</v>
      </c>
      <c r="G1868" s="19">
        <v>257.35000000000002</v>
      </c>
      <c r="H1868" s="15"/>
    </row>
    <row r="1869" spans="1:8" ht="12.2" customHeight="1" x14ac:dyDescent="0.25">
      <c r="A1869" s="15" t="s">
        <v>3598</v>
      </c>
      <c r="B1869" s="15" t="s">
        <v>3599</v>
      </c>
      <c r="C1869" s="15"/>
      <c r="D1869" s="15"/>
      <c r="E1869" s="15"/>
      <c r="F1869" s="16" t="s">
        <v>227</v>
      </c>
      <c r="G1869" s="19">
        <v>308.92</v>
      </c>
      <c r="H1869" s="15"/>
    </row>
    <row r="1870" spans="1:8" ht="12.2" customHeight="1" x14ac:dyDescent="0.25">
      <c r="A1870" s="15" t="s">
        <v>3600</v>
      </c>
      <c r="B1870" s="15" t="s">
        <v>3601</v>
      </c>
      <c r="C1870" s="15"/>
      <c r="D1870" s="15"/>
      <c r="E1870" s="15"/>
      <c r="F1870" s="16" t="s">
        <v>227</v>
      </c>
      <c r="G1870" s="19">
        <v>312.45999999999998</v>
      </c>
      <c r="H1870" s="15"/>
    </row>
    <row r="1871" spans="1:8" ht="12.2" customHeight="1" x14ac:dyDescent="0.25">
      <c r="A1871" s="15" t="s">
        <v>3602</v>
      </c>
      <c r="B1871" s="15" t="s">
        <v>3603</v>
      </c>
      <c r="C1871" s="15"/>
      <c r="D1871" s="15"/>
      <c r="E1871" s="15"/>
      <c r="F1871" s="16" t="s">
        <v>227</v>
      </c>
      <c r="G1871" s="19">
        <v>315.86</v>
      </c>
      <c r="H1871" s="15"/>
    </row>
    <row r="1872" spans="1:8" ht="48.75" customHeight="1" x14ac:dyDescent="0.25">
      <c r="A1872" s="15" t="s">
        <v>3604</v>
      </c>
      <c r="B1872" s="15" t="s">
        <v>3605</v>
      </c>
      <c r="C1872" s="15"/>
      <c r="D1872" s="15"/>
      <c r="E1872" s="15"/>
      <c r="F1872" s="16" t="s">
        <v>1238</v>
      </c>
      <c r="G1872" s="19">
        <v>495.38</v>
      </c>
      <c r="H1872" s="15"/>
    </row>
    <row r="1873" spans="1:8" ht="12.2" customHeight="1" x14ac:dyDescent="0.25">
      <c r="A1873" s="12">
        <v>8949</v>
      </c>
      <c r="B1873" s="13" t="s">
        <v>3606</v>
      </c>
      <c r="C1873" s="13"/>
      <c r="D1873" s="13"/>
      <c r="E1873" s="13"/>
      <c r="F1873" s="14"/>
      <c r="G1873" s="13"/>
      <c r="H1873" s="13"/>
    </row>
    <row r="1874" spans="1:8" ht="48.75" customHeight="1" x14ac:dyDescent="0.25">
      <c r="A1874" s="15" t="s">
        <v>3607</v>
      </c>
      <c r="B1874" s="15" t="s">
        <v>3608</v>
      </c>
      <c r="C1874" s="15"/>
      <c r="D1874" s="15"/>
      <c r="E1874" s="15"/>
      <c r="F1874" s="16" t="s">
        <v>227</v>
      </c>
      <c r="G1874" s="18">
        <v>13.01</v>
      </c>
      <c r="H1874" s="15"/>
    </row>
    <row r="1875" spans="1:8" ht="12.2" customHeight="1" x14ac:dyDescent="0.25">
      <c r="A1875" s="12">
        <v>8950</v>
      </c>
      <c r="B1875" s="13" t="s">
        <v>3609</v>
      </c>
      <c r="C1875" s="13"/>
      <c r="D1875" s="13"/>
      <c r="E1875" s="13"/>
      <c r="F1875" s="14"/>
      <c r="G1875" s="13"/>
      <c r="H1875" s="13"/>
    </row>
    <row r="1876" spans="1:8" ht="24.4" customHeight="1" x14ac:dyDescent="0.25">
      <c r="A1876" s="15" t="s">
        <v>3610</v>
      </c>
      <c r="B1876" s="15" t="s">
        <v>3611</v>
      </c>
      <c r="C1876" s="15"/>
      <c r="D1876" s="15"/>
      <c r="E1876" s="15"/>
      <c r="F1876" s="16" t="s">
        <v>227</v>
      </c>
      <c r="G1876" s="19">
        <v>636.20000000000005</v>
      </c>
      <c r="H1876" s="15"/>
    </row>
    <row r="1877" spans="1:8" ht="24.4" customHeight="1" x14ac:dyDescent="0.25">
      <c r="A1877" s="15" t="s">
        <v>3612</v>
      </c>
      <c r="B1877" s="15" t="s">
        <v>3613</v>
      </c>
      <c r="C1877" s="15"/>
      <c r="D1877" s="15"/>
      <c r="E1877" s="15"/>
      <c r="F1877" s="16" t="s">
        <v>227</v>
      </c>
      <c r="G1877" s="19">
        <v>981.56</v>
      </c>
      <c r="H1877" s="15"/>
    </row>
    <row r="1878" spans="1:8" ht="24.4" customHeight="1" x14ac:dyDescent="0.25">
      <c r="A1878" s="15" t="s">
        <v>3614</v>
      </c>
      <c r="B1878" s="15" t="s">
        <v>3615</v>
      </c>
      <c r="C1878" s="15"/>
      <c r="D1878" s="15"/>
      <c r="E1878" s="15"/>
      <c r="F1878" s="16" t="s">
        <v>227</v>
      </c>
      <c r="G1878" s="20">
        <v>1845.72</v>
      </c>
      <c r="H1878" s="15"/>
    </row>
    <row r="1879" spans="1:8" ht="24.4" customHeight="1" x14ac:dyDescent="0.25">
      <c r="A1879" s="15" t="s">
        <v>3616</v>
      </c>
      <c r="B1879" s="15" t="s">
        <v>89</v>
      </c>
      <c r="C1879" s="15"/>
      <c r="D1879" s="15"/>
      <c r="E1879" s="15"/>
      <c r="F1879" s="16" t="s">
        <v>227</v>
      </c>
      <c r="G1879" s="18">
        <v>41.44</v>
      </c>
      <c r="H1879" s="15"/>
    </row>
    <row r="1880" spans="1:8" ht="24.4" customHeight="1" x14ac:dyDescent="0.25">
      <c r="A1880" s="15" t="s">
        <v>3617</v>
      </c>
      <c r="B1880" s="15" t="s">
        <v>3618</v>
      </c>
      <c r="C1880" s="15"/>
      <c r="D1880" s="15"/>
      <c r="E1880" s="15"/>
      <c r="F1880" s="16" t="s">
        <v>227</v>
      </c>
      <c r="G1880" s="18">
        <v>47.12</v>
      </c>
      <c r="H1880" s="15"/>
    </row>
    <row r="1881" spans="1:8" ht="12.2" customHeight="1" x14ac:dyDescent="0.25">
      <c r="A1881" s="12">
        <v>8951</v>
      </c>
      <c r="B1881" s="13" t="s">
        <v>3619</v>
      </c>
      <c r="C1881" s="13"/>
      <c r="D1881" s="13"/>
      <c r="E1881" s="13"/>
      <c r="F1881" s="14"/>
      <c r="G1881" s="13"/>
      <c r="H1881" s="13"/>
    </row>
    <row r="1882" spans="1:8" ht="12.2" customHeight="1" x14ac:dyDescent="0.25">
      <c r="A1882" s="15" t="s">
        <v>3620</v>
      </c>
      <c r="B1882" s="15" t="s">
        <v>3621</v>
      </c>
      <c r="C1882" s="15"/>
      <c r="D1882" s="15"/>
      <c r="E1882" s="15"/>
      <c r="F1882" s="16" t="s">
        <v>227</v>
      </c>
      <c r="G1882" s="19">
        <v>432.09</v>
      </c>
      <c r="H1882" s="15"/>
    </row>
    <row r="1883" spans="1:8" ht="12.2" customHeight="1" x14ac:dyDescent="0.25">
      <c r="A1883" s="15" t="s">
        <v>3622</v>
      </c>
      <c r="B1883" s="15" t="s">
        <v>3623</v>
      </c>
      <c r="C1883" s="15"/>
      <c r="D1883" s="15"/>
      <c r="E1883" s="15"/>
      <c r="F1883" s="16" t="s">
        <v>227</v>
      </c>
      <c r="G1883" s="19">
        <v>516.86</v>
      </c>
      <c r="H1883" s="15"/>
    </row>
    <row r="1884" spans="1:8" ht="12.2" customHeight="1" x14ac:dyDescent="0.25">
      <c r="A1884" s="12">
        <v>8952</v>
      </c>
      <c r="B1884" s="13" t="s">
        <v>3624</v>
      </c>
      <c r="C1884" s="13"/>
      <c r="D1884" s="13"/>
      <c r="E1884" s="13"/>
      <c r="F1884" s="14"/>
      <c r="G1884" s="13"/>
      <c r="H1884" s="13"/>
    </row>
    <row r="1885" spans="1:8" ht="12.2" customHeight="1" x14ac:dyDescent="0.25">
      <c r="A1885" s="15" t="s">
        <v>3625</v>
      </c>
      <c r="B1885" s="15" t="s">
        <v>3626</v>
      </c>
      <c r="C1885" s="15"/>
      <c r="D1885" s="15"/>
      <c r="E1885" s="15"/>
      <c r="F1885" s="16" t="s">
        <v>1238</v>
      </c>
      <c r="G1885" s="19">
        <v>730.65</v>
      </c>
      <c r="H1885" s="15"/>
    </row>
    <row r="1886" spans="1:8" ht="12.2" customHeight="1" x14ac:dyDescent="0.25">
      <c r="A1886" s="22">
        <v>10715</v>
      </c>
      <c r="B1886" s="13" t="s">
        <v>3627</v>
      </c>
      <c r="C1886" s="13"/>
      <c r="D1886" s="13"/>
      <c r="E1886" s="13"/>
      <c r="F1886" s="14"/>
      <c r="G1886" s="13"/>
      <c r="H1886" s="13"/>
    </row>
    <row r="1887" spans="1:8" ht="12.2" customHeight="1" x14ac:dyDescent="0.25">
      <c r="A1887" s="15" t="s">
        <v>3628</v>
      </c>
      <c r="B1887" s="15" t="s">
        <v>3629</v>
      </c>
      <c r="C1887" s="15"/>
      <c r="D1887" s="15"/>
      <c r="E1887" s="15"/>
      <c r="F1887" s="16" t="s">
        <v>1238</v>
      </c>
      <c r="G1887" s="17">
        <v>5.14</v>
      </c>
      <c r="H1887" s="15"/>
    </row>
    <row r="1888" spans="1:8" ht="12.2" customHeight="1" x14ac:dyDescent="0.25">
      <c r="A1888" s="15" t="s">
        <v>3630</v>
      </c>
      <c r="B1888" s="15" t="s">
        <v>105</v>
      </c>
      <c r="C1888" s="15"/>
      <c r="D1888" s="15"/>
      <c r="E1888" s="15"/>
      <c r="F1888" s="16" t="s">
        <v>1238</v>
      </c>
      <c r="G1888" s="18">
        <v>21.93</v>
      </c>
      <c r="H1888" s="15"/>
    </row>
    <row r="1889" spans="1:8" ht="12.2" customHeight="1" x14ac:dyDescent="0.25">
      <c r="A1889" s="22">
        <v>10716</v>
      </c>
      <c r="B1889" s="13" t="s">
        <v>3631</v>
      </c>
      <c r="C1889" s="13"/>
      <c r="D1889" s="13"/>
      <c r="E1889" s="13"/>
      <c r="F1889" s="14"/>
      <c r="G1889" s="13"/>
      <c r="H1889" s="13"/>
    </row>
    <row r="1890" spans="1:8" ht="24.4" customHeight="1" x14ac:dyDescent="0.25">
      <c r="A1890" s="15" t="s">
        <v>3632</v>
      </c>
      <c r="B1890" s="15" t="s">
        <v>3633</v>
      </c>
      <c r="C1890" s="15"/>
      <c r="D1890" s="15"/>
      <c r="E1890" s="15"/>
      <c r="F1890" s="16" t="s">
        <v>244</v>
      </c>
      <c r="G1890" s="17">
        <v>4.5199999999999996</v>
      </c>
      <c r="H1890" s="15"/>
    </row>
    <row r="1891" spans="1:8" ht="12.2" customHeight="1" x14ac:dyDescent="0.25">
      <c r="A1891" s="12">
        <v>8682</v>
      </c>
      <c r="B1891" s="13" t="s">
        <v>3634</v>
      </c>
      <c r="C1891" s="13"/>
      <c r="D1891" s="13"/>
      <c r="E1891" s="13"/>
      <c r="F1891" s="14"/>
      <c r="G1891" s="13"/>
      <c r="H1891" s="13"/>
    </row>
    <row r="1892" spans="1:8" ht="12.2" customHeight="1" x14ac:dyDescent="0.25">
      <c r="A1892" s="12">
        <v>8954</v>
      </c>
      <c r="B1892" s="13" t="s">
        <v>3635</v>
      </c>
      <c r="C1892" s="13"/>
      <c r="D1892" s="13"/>
      <c r="E1892" s="13"/>
      <c r="F1892" s="14"/>
      <c r="G1892" s="13"/>
      <c r="H1892" s="13"/>
    </row>
    <row r="1893" spans="1:8" ht="24.4" customHeight="1" x14ac:dyDescent="0.25">
      <c r="A1893" s="15" t="s">
        <v>3636</v>
      </c>
      <c r="B1893" s="15" t="s">
        <v>115</v>
      </c>
      <c r="C1893" s="15"/>
      <c r="D1893" s="15"/>
      <c r="E1893" s="15"/>
      <c r="F1893" s="16" t="s">
        <v>244</v>
      </c>
      <c r="G1893" s="17">
        <v>8.5500000000000007</v>
      </c>
      <c r="H1893" s="15"/>
    </row>
    <row r="1894" spans="1:8" ht="12.2" customHeight="1" x14ac:dyDescent="0.25">
      <c r="A1894" s="12">
        <v>8955</v>
      </c>
      <c r="B1894" s="13" t="s">
        <v>3637</v>
      </c>
      <c r="C1894" s="13"/>
      <c r="D1894" s="13"/>
      <c r="E1894" s="13"/>
      <c r="F1894" s="14"/>
      <c r="G1894" s="13"/>
      <c r="H1894" s="13"/>
    </row>
    <row r="1895" spans="1:8" ht="12.2" customHeight="1" x14ac:dyDescent="0.25">
      <c r="A1895" s="15" t="s">
        <v>3638</v>
      </c>
      <c r="B1895" s="15" t="s">
        <v>3639</v>
      </c>
      <c r="C1895" s="15"/>
      <c r="D1895" s="15"/>
      <c r="E1895" s="15"/>
      <c r="F1895" s="16" t="s">
        <v>244</v>
      </c>
      <c r="G1895" s="18">
        <v>21.5</v>
      </c>
      <c r="H1895" s="15"/>
    </row>
    <row r="1896" spans="1:8" ht="12.2" customHeight="1" x14ac:dyDescent="0.25">
      <c r="A1896" s="15" t="s">
        <v>3640</v>
      </c>
      <c r="B1896" s="15" t="s">
        <v>3641</v>
      </c>
      <c r="C1896" s="15"/>
      <c r="D1896" s="15"/>
      <c r="E1896" s="15"/>
      <c r="F1896" s="16" t="s">
        <v>244</v>
      </c>
      <c r="G1896" s="18">
        <v>22.37</v>
      </c>
      <c r="H1896" s="15"/>
    </row>
    <row r="1897" spans="1:8" ht="12.2" customHeight="1" x14ac:dyDescent="0.25">
      <c r="A1897" s="15" t="s">
        <v>3642</v>
      </c>
      <c r="B1897" s="15" t="s">
        <v>3643</v>
      </c>
      <c r="C1897" s="15"/>
      <c r="D1897" s="15"/>
      <c r="E1897" s="15"/>
      <c r="F1897" s="16" t="s">
        <v>244</v>
      </c>
      <c r="G1897" s="18">
        <v>22.84</v>
      </c>
      <c r="H1897" s="15"/>
    </row>
    <row r="1898" spans="1:8" ht="12.2" customHeight="1" x14ac:dyDescent="0.25">
      <c r="A1898" s="15" t="s">
        <v>3644</v>
      </c>
      <c r="B1898" s="15" t="s">
        <v>3645</v>
      </c>
      <c r="C1898" s="15"/>
      <c r="D1898" s="15"/>
      <c r="E1898" s="15"/>
      <c r="F1898" s="16" t="s">
        <v>244</v>
      </c>
      <c r="G1898" s="18">
        <v>23.05</v>
      </c>
      <c r="H1898" s="15"/>
    </row>
    <row r="1899" spans="1:8" ht="12.2" customHeight="1" x14ac:dyDescent="0.25">
      <c r="A1899" s="15" t="s">
        <v>3646</v>
      </c>
      <c r="B1899" s="15" t="s">
        <v>3647</v>
      </c>
      <c r="C1899" s="15"/>
      <c r="D1899" s="15"/>
      <c r="E1899" s="15"/>
      <c r="F1899" s="16" t="s">
        <v>244</v>
      </c>
      <c r="G1899" s="18">
        <v>24.94</v>
      </c>
      <c r="H1899" s="15"/>
    </row>
    <row r="1900" spans="1:8" ht="12.2" customHeight="1" x14ac:dyDescent="0.25">
      <c r="A1900" s="15" t="s">
        <v>3648</v>
      </c>
      <c r="B1900" s="15" t="s">
        <v>3649</v>
      </c>
      <c r="C1900" s="15"/>
      <c r="D1900" s="15"/>
      <c r="E1900" s="15"/>
      <c r="F1900" s="16" t="s">
        <v>244</v>
      </c>
      <c r="G1900" s="18">
        <v>12.53</v>
      </c>
      <c r="H1900" s="15"/>
    </row>
    <row r="1901" spans="1:8" ht="12.2" customHeight="1" x14ac:dyDescent="0.25">
      <c r="A1901" s="15" t="s">
        <v>3650</v>
      </c>
      <c r="B1901" s="15" t="s">
        <v>3651</v>
      </c>
      <c r="C1901" s="15"/>
      <c r="D1901" s="15"/>
      <c r="E1901" s="15"/>
      <c r="F1901" s="16" t="s">
        <v>244</v>
      </c>
      <c r="G1901" s="18">
        <v>82.81</v>
      </c>
      <c r="H1901" s="15"/>
    </row>
    <row r="1902" spans="1:8" ht="12.2" customHeight="1" x14ac:dyDescent="0.25">
      <c r="A1902" s="15" t="s">
        <v>3652</v>
      </c>
      <c r="B1902" s="15" t="s">
        <v>3653</v>
      </c>
      <c r="C1902" s="15"/>
      <c r="D1902" s="15"/>
      <c r="E1902" s="15"/>
      <c r="F1902" s="16" t="s">
        <v>244</v>
      </c>
      <c r="G1902" s="18">
        <v>20.420000000000002</v>
      </c>
      <c r="H1902" s="15"/>
    </row>
    <row r="1903" spans="1:8" ht="12.2" customHeight="1" x14ac:dyDescent="0.25">
      <c r="A1903" s="15" t="s">
        <v>3654</v>
      </c>
      <c r="B1903" s="15" t="s">
        <v>3655</v>
      </c>
      <c r="C1903" s="15"/>
      <c r="D1903" s="15"/>
      <c r="E1903" s="15"/>
      <c r="F1903" s="16" t="s">
        <v>244</v>
      </c>
      <c r="G1903" s="18">
        <v>30.47</v>
      </c>
      <c r="H1903" s="15"/>
    </row>
    <row r="1904" spans="1:8" ht="12.2" customHeight="1" x14ac:dyDescent="0.25">
      <c r="A1904" s="15" t="s">
        <v>3656</v>
      </c>
      <c r="B1904" s="15" t="s">
        <v>3657</v>
      </c>
      <c r="C1904" s="15"/>
      <c r="D1904" s="15"/>
      <c r="E1904" s="15"/>
      <c r="F1904" s="16" t="s">
        <v>244</v>
      </c>
      <c r="G1904" s="18">
        <v>57.4</v>
      </c>
      <c r="H1904" s="15"/>
    </row>
    <row r="1905" spans="1:8" ht="12.2" customHeight="1" x14ac:dyDescent="0.25">
      <c r="A1905" s="15" t="s">
        <v>3658</v>
      </c>
      <c r="B1905" s="15" t="s">
        <v>3659</v>
      </c>
      <c r="C1905" s="15"/>
      <c r="D1905" s="15"/>
      <c r="E1905" s="15"/>
      <c r="F1905" s="16" t="s">
        <v>244</v>
      </c>
      <c r="G1905" s="18">
        <v>45.72</v>
      </c>
      <c r="H1905" s="15"/>
    </row>
    <row r="1906" spans="1:8" ht="12.2" customHeight="1" x14ac:dyDescent="0.25">
      <c r="A1906" s="15" t="s">
        <v>3660</v>
      </c>
      <c r="B1906" s="15" t="s">
        <v>3661</v>
      </c>
      <c r="C1906" s="15"/>
      <c r="D1906" s="15"/>
      <c r="E1906" s="15"/>
      <c r="F1906" s="16" t="s">
        <v>244</v>
      </c>
      <c r="G1906" s="19">
        <v>109.1</v>
      </c>
      <c r="H1906" s="15"/>
    </row>
    <row r="1907" spans="1:8" ht="12.2" customHeight="1" x14ac:dyDescent="0.25">
      <c r="A1907" s="15" t="s">
        <v>3662</v>
      </c>
      <c r="B1907" s="15" t="s">
        <v>3663</v>
      </c>
      <c r="C1907" s="15"/>
      <c r="D1907" s="15"/>
      <c r="E1907" s="15"/>
      <c r="F1907" s="16" t="s">
        <v>244</v>
      </c>
      <c r="G1907" s="18">
        <v>52.81</v>
      </c>
      <c r="H1907" s="15"/>
    </row>
    <row r="1908" spans="1:8" ht="12.2" customHeight="1" x14ac:dyDescent="0.25">
      <c r="A1908" s="15" t="s">
        <v>3664</v>
      </c>
      <c r="B1908" s="15" t="s">
        <v>3665</v>
      </c>
      <c r="C1908" s="15"/>
      <c r="D1908" s="15"/>
      <c r="E1908" s="15"/>
      <c r="F1908" s="16" t="s">
        <v>244</v>
      </c>
      <c r="G1908" s="18">
        <v>61.95</v>
      </c>
      <c r="H1908" s="15"/>
    </row>
    <row r="1909" spans="1:8" ht="12.2" customHeight="1" x14ac:dyDescent="0.25">
      <c r="A1909" s="15" t="s">
        <v>3666</v>
      </c>
      <c r="B1909" s="15" t="s">
        <v>3667</v>
      </c>
      <c r="C1909" s="15"/>
      <c r="D1909" s="15"/>
      <c r="E1909" s="15"/>
      <c r="F1909" s="16" t="s">
        <v>244</v>
      </c>
      <c r="G1909" s="18">
        <v>72.09</v>
      </c>
      <c r="H1909" s="15"/>
    </row>
    <row r="1910" spans="1:8" ht="12.2" customHeight="1" x14ac:dyDescent="0.25">
      <c r="A1910" s="15" t="s">
        <v>3668</v>
      </c>
      <c r="B1910" s="15" t="s">
        <v>3669</v>
      </c>
      <c r="C1910" s="15"/>
      <c r="D1910" s="15"/>
      <c r="E1910" s="15"/>
      <c r="F1910" s="16" t="s">
        <v>244</v>
      </c>
      <c r="G1910" s="17">
        <v>6.04</v>
      </c>
      <c r="H1910" s="15"/>
    </row>
    <row r="1911" spans="1:8" ht="48.75" customHeight="1" x14ac:dyDescent="0.25">
      <c r="A1911" s="15" t="s">
        <v>3670</v>
      </c>
      <c r="B1911" s="15" t="s">
        <v>3671</v>
      </c>
      <c r="C1911" s="15"/>
      <c r="D1911" s="15"/>
      <c r="E1911" s="15"/>
      <c r="F1911" s="16" t="s">
        <v>244</v>
      </c>
      <c r="G1911" s="17">
        <v>3.59</v>
      </c>
      <c r="H1911" s="15"/>
    </row>
    <row r="1912" spans="1:8" ht="12.2" customHeight="1" x14ac:dyDescent="0.25">
      <c r="A1912" s="12">
        <v>8956</v>
      </c>
      <c r="B1912" s="13" t="s">
        <v>3672</v>
      </c>
      <c r="C1912" s="13"/>
      <c r="D1912" s="13"/>
      <c r="E1912" s="13"/>
      <c r="F1912" s="14"/>
      <c r="G1912" s="13"/>
      <c r="H1912" s="13"/>
    </row>
    <row r="1913" spans="1:8" ht="36.6" customHeight="1" x14ac:dyDescent="0.25">
      <c r="A1913" s="15" t="s">
        <v>3673</v>
      </c>
      <c r="B1913" s="15" t="s">
        <v>3674</v>
      </c>
      <c r="C1913" s="15"/>
      <c r="D1913" s="15"/>
      <c r="E1913" s="15"/>
      <c r="F1913" s="16" t="s">
        <v>227</v>
      </c>
      <c r="G1913" s="18">
        <v>65.44</v>
      </c>
      <c r="H1913" s="15"/>
    </row>
    <row r="1914" spans="1:8" ht="36.6" customHeight="1" x14ac:dyDescent="0.25">
      <c r="A1914" s="15" t="s">
        <v>3675</v>
      </c>
      <c r="B1914" s="15" t="s">
        <v>3676</v>
      </c>
      <c r="C1914" s="15"/>
      <c r="D1914" s="15"/>
      <c r="E1914" s="15"/>
      <c r="F1914" s="16" t="s">
        <v>227</v>
      </c>
      <c r="G1914" s="18">
        <v>70.14</v>
      </c>
      <c r="H1914" s="15"/>
    </row>
    <row r="1915" spans="1:8" ht="36.6" customHeight="1" x14ac:dyDescent="0.25">
      <c r="A1915" s="15" t="s">
        <v>3677</v>
      </c>
      <c r="B1915" s="15" t="s">
        <v>3678</v>
      </c>
      <c r="C1915" s="15"/>
      <c r="D1915" s="15"/>
      <c r="E1915" s="15"/>
      <c r="F1915" s="16" t="s">
        <v>227</v>
      </c>
      <c r="G1915" s="18">
        <v>48.76</v>
      </c>
      <c r="H1915" s="15"/>
    </row>
    <row r="1916" spans="1:8" ht="36.6" customHeight="1" x14ac:dyDescent="0.25">
      <c r="A1916" s="15" t="s">
        <v>3679</v>
      </c>
      <c r="B1916" s="15" t="s">
        <v>3680</v>
      </c>
      <c r="C1916" s="15"/>
      <c r="D1916" s="15"/>
      <c r="E1916" s="15"/>
      <c r="F1916" s="16" t="s">
        <v>227</v>
      </c>
      <c r="G1916" s="18">
        <v>37.659999999999997</v>
      </c>
      <c r="H1916" s="15"/>
    </row>
    <row r="1917" spans="1:8" ht="36.6" customHeight="1" x14ac:dyDescent="0.25">
      <c r="A1917" s="15" t="s">
        <v>3681</v>
      </c>
      <c r="B1917" s="15" t="s">
        <v>3682</v>
      </c>
      <c r="C1917" s="15"/>
      <c r="D1917" s="15"/>
      <c r="E1917" s="15"/>
      <c r="F1917" s="16" t="s">
        <v>227</v>
      </c>
      <c r="G1917" s="18">
        <v>26.97</v>
      </c>
      <c r="H1917" s="15"/>
    </row>
    <row r="1918" spans="1:8" ht="48.75" customHeight="1" x14ac:dyDescent="0.25">
      <c r="A1918" s="15" t="s">
        <v>3683</v>
      </c>
      <c r="B1918" s="15" t="s">
        <v>3684</v>
      </c>
      <c r="C1918" s="15"/>
      <c r="D1918" s="15"/>
      <c r="E1918" s="15"/>
      <c r="F1918" s="16" t="s">
        <v>227</v>
      </c>
      <c r="G1918" s="18">
        <v>60.76</v>
      </c>
      <c r="H1918" s="15"/>
    </row>
    <row r="1919" spans="1:8" ht="60.95" customHeight="1" x14ac:dyDescent="0.25">
      <c r="A1919" s="15" t="s">
        <v>3685</v>
      </c>
      <c r="B1919" s="15" t="s">
        <v>3686</v>
      </c>
      <c r="C1919" s="15"/>
      <c r="D1919" s="15"/>
      <c r="E1919" s="15"/>
      <c r="F1919" s="16" t="s">
        <v>227</v>
      </c>
      <c r="G1919" s="18">
        <v>34.130000000000003</v>
      </c>
      <c r="H1919" s="15"/>
    </row>
    <row r="1920" spans="1:8" ht="24.4" customHeight="1" x14ac:dyDescent="0.25">
      <c r="A1920" s="15" t="s">
        <v>3687</v>
      </c>
      <c r="B1920" s="15" t="s">
        <v>3688</v>
      </c>
      <c r="C1920" s="15"/>
      <c r="D1920" s="15"/>
      <c r="E1920" s="15"/>
      <c r="F1920" s="16" t="s">
        <v>227</v>
      </c>
      <c r="G1920" s="18">
        <v>26.78</v>
      </c>
      <c r="H1920" s="15"/>
    </row>
    <row r="1921" spans="1:8" ht="24.4" customHeight="1" x14ac:dyDescent="0.25">
      <c r="A1921" s="15" t="s">
        <v>3689</v>
      </c>
      <c r="B1921" s="15" t="s">
        <v>3690</v>
      </c>
      <c r="C1921" s="15"/>
      <c r="D1921" s="15"/>
      <c r="E1921" s="15"/>
      <c r="F1921" s="16" t="s">
        <v>227</v>
      </c>
      <c r="G1921" s="18">
        <v>27.1</v>
      </c>
      <c r="H1921" s="15"/>
    </row>
    <row r="1922" spans="1:8" ht="24.4" customHeight="1" x14ac:dyDescent="0.25">
      <c r="A1922" s="15" t="s">
        <v>3691</v>
      </c>
      <c r="B1922" s="15" t="s">
        <v>3692</v>
      </c>
      <c r="C1922" s="15"/>
      <c r="D1922" s="15"/>
      <c r="E1922" s="15"/>
      <c r="F1922" s="16" t="s">
        <v>227</v>
      </c>
      <c r="G1922" s="18">
        <v>16.41</v>
      </c>
      <c r="H1922" s="15"/>
    </row>
    <row r="1923" spans="1:8" ht="12.2" customHeight="1" x14ac:dyDescent="0.25">
      <c r="A1923" s="15" t="s">
        <v>3693</v>
      </c>
      <c r="B1923" s="15" t="s">
        <v>3694</v>
      </c>
      <c r="C1923" s="15"/>
      <c r="D1923" s="15"/>
      <c r="E1923" s="15"/>
      <c r="F1923" s="16" t="s">
        <v>291</v>
      </c>
      <c r="G1923" s="19">
        <v>158.5</v>
      </c>
      <c r="H1923" s="15"/>
    </row>
    <row r="1924" spans="1:8" ht="12.2" customHeight="1" x14ac:dyDescent="0.25">
      <c r="A1924" s="12">
        <v>8957</v>
      </c>
      <c r="B1924" s="13" t="s">
        <v>3695</v>
      </c>
      <c r="C1924" s="13"/>
      <c r="D1924" s="13"/>
      <c r="E1924" s="13"/>
      <c r="F1924" s="14"/>
      <c r="G1924" s="13"/>
      <c r="H1924" s="13"/>
    </row>
    <row r="1925" spans="1:8" ht="24.4" customHeight="1" x14ac:dyDescent="0.25">
      <c r="A1925" s="15" t="s">
        <v>3696</v>
      </c>
      <c r="B1925" s="15" t="s">
        <v>3697</v>
      </c>
      <c r="C1925" s="15"/>
      <c r="D1925" s="15"/>
      <c r="E1925" s="15"/>
      <c r="F1925" s="16" t="s">
        <v>1238</v>
      </c>
      <c r="G1925" s="18">
        <v>14.38</v>
      </c>
      <c r="H1925" s="15"/>
    </row>
    <row r="1926" spans="1:8" ht="24.4" customHeight="1" x14ac:dyDescent="0.25">
      <c r="A1926" s="15" t="s">
        <v>3698</v>
      </c>
      <c r="B1926" s="15" t="s">
        <v>116</v>
      </c>
      <c r="C1926" s="15"/>
      <c r="D1926" s="15"/>
      <c r="E1926" s="15"/>
      <c r="F1926" s="16" t="s">
        <v>1238</v>
      </c>
      <c r="G1926" s="18">
        <v>14.52</v>
      </c>
      <c r="H1926" s="15"/>
    </row>
    <row r="1927" spans="1:8" ht="12.2" customHeight="1" x14ac:dyDescent="0.25">
      <c r="A1927" s="12">
        <v>8958</v>
      </c>
      <c r="B1927" s="13" t="s">
        <v>3699</v>
      </c>
      <c r="C1927" s="13"/>
      <c r="D1927" s="13"/>
      <c r="E1927" s="13"/>
      <c r="F1927" s="14"/>
      <c r="G1927" s="13"/>
      <c r="H1927" s="13"/>
    </row>
    <row r="1928" spans="1:8" ht="24.4" customHeight="1" x14ac:dyDescent="0.25">
      <c r="A1928" s="15" t="s">
        <v>3700</v>
      </c>
      <c r="B1928" s="15" t="s">
        <v>3701</v>
      </c>
      <c r="C1928" s="15"/>
      <c r="D1928" s="15"/>
      <c r="E1928" s="15"/>
      <c r="F1928" s="16" t="s">
        <v>1238</v>
      </c>
      <c r="G1928" s="18">
        <v>72.23</v>
      </c>
      <c r="H1928" s="15"/>
    </row>
    <row r="1929" spans="1:8" ht="24.4" customHeight="1" x14ac:dyDescent="0.25">
      <c r="A1929" s="15" t="s">
        <v>3702</v>
      </c>
      <c r="B1929" s="15" t="s">
        <v>3703</v>
      </c>
      <c r="C1929" s="15"/>
      <c r="D1929" s="15"/>
      <c r="E1929" s="15"/>
      <c r="F1929" s="16" t="s">
        <v>1238</v>
      </c>
      <c r="G1929" s="18">
        <v>56.08</v>
      </c>
      <c r="H1929" s="15"/>
    </row>
    <row r="1930" spans="1:8" ht="12.2" customHeight="1" x14ac:dyDescent="0.25">
      <c r="A1930" s="15" t="s">
        <v>3704</v>
      </c>
      <c r="B1930" s="15" t="s">
        <v>3705</v>
      </c>
      <c r="C1930" s="15"/>
      <c r="D1930" s="15"/>
      <c r="E1930" s="15"/>
      <c r="F1930" s="16" t="s">
        <v>291</v>
      </c>
      <c r="G1930" s="19">
        <v>400.12</v>
      </c>
      <c r="H1930" s="15"/>
    </row>
    <row r="1931" spans="1:8" ht="12.2" customHeight="1" x14ac:dyDescent="0.25">
      <c r="A1931" s="15" t="s">
        <v>3706</v>
      </c>
      <c r="B1931" s="15" t="s">
        <v>3707</v>
      </c>
      <c r="C1931" s="15"/>
      <c r="D1931" s="15"/>
      <c r="E1931" s="15"/>
      <c r="F1931" s="16" t="s">
        <v>291</v>
      </c>
      <c r="G1931" s="19">
        <v>134.81</v>
      </c>
      <c r="H1931" s="15"/>
    </row>
    <row r="1932" spans="1:8" ht="24.4" customHeight="1" x14ac:dyDescent="0.25">
      <c r="A1932" s="15" t="s">
        <v>3708</v>
      </c>
      <c r="B1932" s="15" t="s">
        <v>3709</v>
      </c>
      <c r="C1932" s="15"/>
      <c r="D1932" s="15"/>
      <c r="E1932" s="15"/>
      <c r="F1932" s="16" t="s">
        <v>291</v>
      </c>
      <c r="G1932" s="18">
        <v>28.71</v>
      </c>
      <c r="H1932" s="15"/>
    </row>
    <row r="1933" spans="1:8" ht="12.2" customHeight="1" x14ac:dyDescent="0.25">
      <c r="A1933" s="15" t="s">
        <v>3710</v>
      </c>
      <c r="B1933" s="15" t="s">
        <v>117</v>
      </c>
      <c r="C1933" s="15"/>
      <c r="D1933" s="15"/>
      <c r="E1933" s="15"/>
      <c r="F1933" s="16" t="s">
        <v>291</v>
      </c>
      <c r="G1933" s="20">
        <v>1360.29</v>
      </c>
      <c r="H1933" s="15"/>
    </row>
    <row r="1934" spans="1:8" ht="12.2" customHeight="1" x14ac:dyDescent="0.25">
      <c r="A1934" s="15" t="s">
        <v>3711</v>
      </c>
      <c r="B1934" s="15" t="s">
        <v>3712</v>
      </c>
      <c r="C1934" s="15"/>
      <c r="D1934" s="15"/>
      <c r="E1934" s="15"/>
      <c r="F1934" s="16" t="s">
        <v>291</v>
      </c>
      <c r="G1934" s="20">
        <v>1783.5</v>
      </c>
      <c r="H1934" s="15"/>
    </row>
    <row r="1935" spans="1:8" ht="24.4" customHeight="1" x14ac:dyDescent="0.25">
      <c r="A1935" s="15" t="s">
        <v>3713</v>
      </c>
      <c r="B1935" s="15" t="s">
        <v>3714</v>
      </c>
      <c r="C1935" s="15"/>
      <c r="D1935" s="15"/>
      <c r="E1935" s="15"/>
      <c r="F1935" s="16" t="s">
        <v>227</v>
      </c>
      <c r="G1935" s="18">
        <v>73.849999999999994</v>
      </c>
      <c r="H1935" s="15"/>
    </row>
    <row r="1936" spans="1:8" ht="12.2" customHeight="1" x14ac:dyDescent="0.25">
      <c r="A1936" s="15" t="s">
        <v>3715</v>
      </c>
      <c r="B1936" s="15" t="s">
        <v>3716</v>
      </c>
      <c r="C1936" s="15"/>
      <c r="D1936" s="15"/>
      <c r="E1936" s="15"/>
      <c r="F1936" s="16" t="s">
        <v>291</v>
      </c>
      <c r="G1936" s="18">
        <v>10.66</v>
      </c>
      <c r="H1936" s="15"/>
    </row>
    <row r="1937" spans="1:8" ht="12.2" customHeight="1" x14ac:dyDescent="0.25">
      <c r="A1937" s="12">
        <v>8683</v>
      </c>
      <c r="B1937" s="13" t="s">
        <v>3717</v>
      </c>
      <c r="C1937" s="13"/>
      <c r="D1937" s="13"/>
      <c r="E1937" s="13"/>
      <c r="F1937" s="14"/>
      <c r="G1937" s="13"/>
      <c r="H1937" s="13"/>
    </row>
    <row r="1938" spans="1:8" ht="12.2" customHeight="1" x14ac:dyDescent="0.25">
      <c r="A1938" s="12">
        <v>8960</v>
      </c>
      <c r="B1938" s="13" t="s">
        <v>3718</v>
      </c>
      <c r="C1938" s="13"/>
      <c r="D1938" s="13"/>
      <c r="E1938" s="13"/>
      <c r="F1938" s="14"/>
      <c r="G1938" s="13"/>
      <c r="H1938" s="13"/>
    </row>
    <row r="1939" spans="1:8" ht="36.6" customHeight="1" x14ac:dyDescent="0.25">
      <c r="A1939" s="15" t="s">
        <v>3719</v>
      </c>
      <c r="B1939" s="15" t="s">
        <v>3720</v>
      </c>
      <c r="C1939" s="15"/>
      <c r="D1939" s="15"/>
      <c r="E1939" s="15"/>
      <c r="F1939" s="16" t="s">
        <v>244</v>
      </c>
      <c r="G1939" s="17">
        <v>6.18</v>
      </c>
      <c r="H1939" s="15"/>
    </row>
    <row r="1940" spans="1:8" ht="12.2" customHeight="1" x14ac:dyDescent="0.25">
      <c r="A1940" s="15" t="s">
        <v>3721</v>
      </c>
      <c r="B1940" s="15" t="s">
        <v>181</v>
      </c>
      <c r="C1940" s="15"/>
      <c r="D1940" s="15"/>
      <c r="E1940" s="15"/>
      <c r="F1940" s="16" t="s">
        <v>244</v>
      </c>
      <c r="G1940" s="17">
        <v>5.61</v>
      </c>
      <c r="H1940" s="15"/>
    </row>
    <row r="1941" spans="1:8" ht="12.2" customHeight="1" x14ac:dyDescent="0.25">
      <c r="A1941" s="12">
        <v>8684</v>
      </c>
      <c r="B1941" s="13" t="s">
        <v>3722</v>
      </c>
      <c r="C1941" s="13"/>
      <c r="D1941" s="13"/>
      <c r="E1941" s="13"/>
      <c r="F1941" s="14"/>
      <c r="G1941" s="13"/>
      <c r="H1941" s="13"/>
    </row>
    <row r="1942" spans="1:8" ht="12.2" customHeight="1" x14ac:dyDescent="0.25">
      <c r="A1942" s="12">
        <v>8961</v>
      </c>
      <c r="B1942" s="13" t="s">
        <v>3723</v>
      </c>
      <c r="C1942" s="13"/>
      <c r="D1942" s="13"/>
      <c r="E1942" s="13"/>
      <c r="F1942" s="14"/>
      <c r="G1942" s="13"/>
      <c r="H1942" s="13"/>
    </row>
    <row r="1943" spans="1:8" ht="24.4" customHeight="1" x14ac:dyDescent="0.25">
      <c r="A1943" s="15" t="s">
        <v>3724</v>
      </c>
      <c r="B1943" s="15" t="s">
        <v>3725</v>
      </c>
      <c r="C1943" s="15"/>
      <c r="D1943" s="15"/>
      <c r="E1943" s="15"/>
      <c r="F1943" s="16" t="s">
        <v>1238</v>
      </c>
      <c r="G1943" s="19">
        <v>186.87</v>
      </c>
      <c r="H1943" s="15"/>
    </row>
    <row r="1944" spans="1:8" ht="24.4" customHeight="1" x14ac:dyDescent="0.25">
      <c r="A1944" s="15" t="s">
        <v>3726</v>
      </c>
      <c r="B1944" s="15" t="s">
        <v>3727</v>
      </c>
      <c r="C1944" s="15"/>
      <c r="D1944" s="15"/>
      <c r="E1944" s="15"/>
      <c r="F1944" s="16" t="s">
        <v>1238</v>
      </c>
      <c r="G1944" s="19">
        <v>159.86000000000001</v>
      </c>
      <c r="H1944" s="15"/>
    </row>
    <row r="1945" spans="1:8" ht="12.2" customHeight="1" x14ac:dyDescent="0.25">
      <c r="A1945" s="15" t="s">
        <v>3728</v>
      </c>
      <c r="B1945" s="15" t="s">
        <v>119</v>
      </c>
      <c r="C1945" s="15"/>
      <c r="D1945" s="15"/>
      <c r="E1945" s="15"/>
      <c r="F1945" s="16" t="s">
        <v>1238</v>
      </c>
      <c r="G1945" s="19">
        <v>358.58</v>
      </c>
      <c r="H1945" s="15"/>
    </row>
    <row r="1946" spans="1:8" ht="12.2" customHeight="1" x14ac:dyDescent="0.25">
      <c r="A1946" s="12">
        <v>8962</v>
      </c>
      <c r="B1946" s="13" t="s">
        <v>3729</v>
      </c>
      <c r="C1946" s="13"/>
      <c r="D1946" s="13"/>
      <c r="E1946" s="13"/>
      <c r="F1946" s="14"/>
      <c r="G1946" s="13"/>
      <c r="H1946" s="13"/>
    </row>
    <row r="1947" spans="1:8" ht="24.4" customHeight="1" x14ac:dyDescent="0.25">
      <c r="A1947" s="15" t="s">
        <v>3730</v>
      </c>
      <c r="B1947" s="15" t="s">
        <v>3731</v>
      </c>
      <c r="C1947" s="15"/>
      <c r="D1947" s="15"/>
      <c r="E1947" s="15"/>
      <c r="F1947" s="16" t="s">
        <v>227</v>
      </c>
      <c r="G1947" s="19">
        <v>126.97</v>
      </c>
      <c r="H1947" s="15"/>
    </row>
    <row r="1948" spans="1:8" ht="36.6" customHeight="1" x14ac:dyDescent="0.25">
      <c r="A1948" s="15" t="s">
        <v>3732</v>
      </c>
      <c r="B1948" s="15" t="s">
        <v>125</v>
      </c>
      <c r="C1948" s="15"/>
      <c r="D1948" s="15"/>
      <c r="E1948" s="15"/>
      <c r="F1948" s="16" t="s">
        <v>227</v>
      </c>
      <c r="G1948" s="18">
        <v>99.08</v>
      </c>
      <c r="H1948" s="15"/>
    </row>
    <row r="1949" spans="1:8" ht="12.2" customHeight="1" x14ac:dyDescent="0.25">
      <c r="A1949" s="12">
        <v>8963</v>
      </c>
      <c r="B1949" s="13" t="s">
        <v>3733</v>
      </c>
      <c r="C1949" s="13"/>
      <c r="D1949" s="13"/>
      <c r="E1949" s="13"/>
      <c r="F1949" s="14"/>
      <c r="G1949" s="13"/>
      <c r="H1949" s="13"/>
    </row>
    <row r="1950" spans="1:8" ht="36.6" customHeight="1" x14ac:dyDescent="0.25">
      <c r="A1950" s="15" t="s">
        <v>3734</v>
      </c>
      <c r="B1950" s="15" t="s">
        <v>3735</v>
      </c>
      <c r="C1950" s="15"/>
      <c r="D1950" s="15"/>
      <c r="E1950" s="15"/>
      <c r="F1950" s="16" t="s">
        <v>227</v>
      </c>
      <c r="G1950" s="19">
        <v>333.63</v>
      </c>
      <c r="H1950" s="15"/>
    </row>
    <row r="1951" spans="1:8" ht="36.6" customHeight="1" x14ac:dyDescent="0.25">
      <c r="A1951" s="15" t="s">
        <v>3736</v>
      </c>
      <c r="B1951" s="15" t="s">
        <v>3737</v>
      </c>
      <c r="C1951" s="15"/>
      <c r="D1951" s="15"/>
      <c r="E1951" s="15"/>
      <c r="F1951" s="16" t="s">
        <v>1238</v>
      </c>
      <c r="G1951" s="19">
        <v>107.05</v>
      </c>
      <c r="H1951" s="15"/>
    </row>
    <row r="1952" spans="1:8" ht="12.2" customHeight="1" x14ac:dyDescent="0.25">
      <c r="A1952" s="12">
        <v>8964</v>
      </c>
      <c r="B1952" s="13" t="s">
        <v>3738</v>
      </c>
      <c r="C1952" s="13"/>
      <c r="D1952" s="13"/>
      <c r="E1952" s="13"/>
      <c r="F1952" s="14"/>
      <c r="G1952" s="13"/>
      <c r="H1952" s="13"/>
    </row>
    <row r="1953" spans="1:8" ht="36.6" customHeight="1" x14ac:dyDescent="0.25">
      <c r="A1953" s="15" t="s">
        <v>3739</v>
      </c>
      <c r="B1953" s="15" t="s">
        <v>3740</v>
      </c>
      <c r="C1953" s="15"/>
      <c r="D1953" s="15"/>
      <c r="E1953" s="15"/>
      <c r="F1953" s="16" t="s">
        <v>1238</v>
      </c>
      <c r="G1953" s="19">
        <v>203.73</v>
      </c>
      <c r="H1953" s="15"/>
    </row>
    <row r="1954" spans="1:8" ht="24.4" customHeight="1" x14ac:dyDescent="0.25">
      <c r="A1954" s="15" t="s">
        <v>3741</v>
      </c>
      <c r="B1954" s="15" t="s">
        <v>3742</v>
      </c>
      <c r="C1954" s="15"/>
      <c r="D1954" s="15"/>
      <c r="E1954" s="15"/>
      <c r="F1954" s="16" t="s">
        <v>1238</v>
      </c>
      <c r="G1954" s="19">
        <v>192.14</v>
      </c>
      <c r="H1954" s="15"/>
    </row>
    <row r="1955" spans="1:8" ht="24.4" customHeight="1" x14ac:dyDescent="0.25">
      <c r="A1955" s="15" t="s">
        <v>3743</v>
      </c>
      <c r="B1955" s="15" t="s">
        <v>3744</v>
      </c>
      <c r="C1955" s="15"/>
      <c r="D1955" s="15"/>
      <c r="E1955" s="15"/>
      <c r="F1955" s="16" t="s">
        <v>1238</v>
      </c>
      <c r="G1955" s="19">
        <v>277.08999999999997</v>
      </c>
      <c r="H1955" s="15"/>
    </row>
    <row r="1956" spans="1:8" ht="12.2" customHeight="1" x14ac:dyDescent="0.25">
      <c r="A1956" s="12">
        <v>8965</v>
      </c>
      <c r="B1956" s="13" t="s">
        <v>3745</v>
      </c>
      <c r="C1956" s="13"/>
      <c r="D1956" s="13"/>
      <c r="E1956" s="13"/>
      <c r="F1956" s="14"/>
      <c r="G1956" s="13"/>
      <c r="H1956" s="13"/>
    </row>
    <row r="1957" spans="1:8" ht="12.2" customHeight="1" x14ac:dyDescent="0.25">
      <c r="A1957" s="15" t="s">
        <v>3746</v>
      </c>
      <c r="B1957" s="15" t="s">
        <v>3747</v>
      </c>
      <c r="C1957" s="15"/>
      <c r="D1957" s="15"/>
      <c r="E1957" s="15"/>
      <c r="F1957" s="16" t="s">
        <v>1238</v>
      </c>
      <c r="G1957" s="19">
        <v>101.68</v>
      </c>
      <c r="H1957" s="15"/>
    </row>
    <row r="1958" spans="1:8" ht="12.2" customHeight="1" x14ac:dyDescent="0.25">
      <c r="A1958" s="12">
        <v>8966</v>
      </c>
      <c r="B1958" s="13" t="s">
        <v>3748</v>
      </c>
      <c r="C1958" s="13"/>
      <c r="D1958" s="13"/>
      <c r="E1958" s="13"/>
      <c r="F1958" s="14"/>
      <c r="G1958" s="13"/>
      <c r="H1958" s="13"/>
    </row>
    <row r="1959" spans="1:8" ht="12.2" customHeight="1" x14ac:dyDescent="0.25">
      <c r="A1959" s="15" t="s">
        <v>3749</v>
      </c>
      <c r="B1959" s="15" t="s">
        <v>3750</v>
      </c>
      <c r="C1959" s="15"/>
      <c r="D1959" s="15"/>
      <c r="E1959" s="15"/>
      <c r="F1959" s="16" t="s">
        <v>1238</v>
      </c>
      <c r="G1959" s="18">
        <v>19.45</v>
      </c>
      <c r="H1959" s="15"/>
    </row>
    <row r="1960" spans="1:8" ht="12.2" customHeight="1" x14ac:dyDescent="0.25">
      <c r="A1960" s="15" t="s">
        <v>3751</v>
      </c>
      <c r="B1960" s="15" t="s">
        <v>123</v>
      </c>
      <c r="C1960" s="15"/>
      <c r="D1960" s="15"/>
      <c r="E1960" s="15"/>
      <c r="F1960" s="16" t="s">
        <v>1238</v>
      </c>
      <c r="G1960" s="18">
        <v>27.51</v>
      </c>
      <c r="H1960" s="15"/>
    </row>
    <row r="1961" spans="1:8" ht="12.2" customHeight="1" x14ac:dyDescent="0.25">
      <c r="A1961" s="15" t="s">
        <v>3752</v>
      </c>
      <c r="B1961" s="15" t="s">
        <v>3753</v>
      </c>
      <c r="C1961" s="15"/>
      <c r="D1961" s="15"/>
      <c r="E1961" s="15"/>
      <c r="F1961" s="16" t="s">
        <v>1238</v>
      </c>
      <c r="G1961" s="17">
        <v>6.84</v>
      </c>
      <c r="H1961" s="15"/>
    </row>
    <row r="1962" spans="1:8" ht="12.2" customHeight="1" x14ac:dyDescent="0.25">
      <c r="A1962" s="15" t="s">
        <v>3754</v>
      </c>
      <c r="B1962" s="15" t="s">
        <v>3755</v>
      </c>
      <c r="C1962" s="15"/>
      <c r="D1962" s="15"/>
      <c r="E1962" s="15"/>
      <c r="F1962" s="16" t="s">
        <v>1238</v>
      </c>
      <c r="G1962" s="17">
        <v>4.75</v>
      </c>
      <c r="H1962" s="15"/>
    </row>
    <row r="1963" spans="1:8" ht="12.2" customHeight="1" x14ac:dyDescent="0.25">
      <c r="A1963" s="15" t="s">
        <v>3756</v>
      </c>
      <c r="B1963" s="15" t="s">
        <v>3757</v>
      </c>
      <c r="C1963" s="15"/>
      <c r="D1963" s="15"/>
      <c r="E1963" s="15"/>
      <c r="F1963" s="16" t="s">
        <v>1238</v>
      </c>
      <c r="G1963" s="18">
        <v>21.74</v>
      </c>
      <c r="H1963" s="15"/>
    </row>
    <row r="1964" spans="1:8" ht="12.2" customHeight="1" x14ac:dyDescent="0.25">
      <c r="A1964" s="12">
        <v>8967</v>
      </c>
      <c r="B1964" s="13" t="s">
        <v>3758</v>
      </c>
      <c r="C1964" s="13"/>
      <c r="D1964" s="13"/>
      <c r="E1964" s="13"/>
      <c r="F1964" s="14"/>
      <c r="G1964" s="13"/>
      <c r="H1964" s="13"/>
    </row>
    <row r="1965" spans="1:8" ht="12.2" customHeight="1" x14ac:dyDescent="0.25">
      <c r="A1965" s="15" t="s">
        <v>3759</v>
      </c>
      <c r="B1965" s="15" t="s">
        <v>3760</v>
      </c>
      <c r="C1965" s="15"/>
      <c r="D1965" s="15"/>
      <c r="E1965" s="15"/>
      <c r="F1965" s="16" t="s">
        <v>1238</v>
      </c>
      <c r="G1965" s="18">
        <v>69.08</v>
      </c>
      <c r="H1965" s="15"/>
    </row>
    <row r="1966" spans="1:8" ht="12.2" customHeight="1" x14ac:dyDescent="0.25">
      <c r="A1966" s="15" t="s">
        <v>3761</v>
      </c>
      <c r="B1966" s="15" t="s">
        <v>3762</v>
      </c>
      <c r="C1966" s="15"/>
      <c r="D1966" s="15"/>
      <c r="E1966" s="15"/>
      <c r="F1966" s="16" t="s">
        <v>1238</v>
      </c>
      <c r="G1966" s="18">
        <v>66.75</v>
      </c>
      <c r="H1966" s="15"/>
    </row>
    <row r="1967" spans="1:8" ht="12.2" customHeight="1" x14ac:dyDescent="0.25">
      <c r="A1967" s="15" t="s">
        <v>3763</v>
      </c>
      <c r="B1967" s="15" t="s">
        <v>3764</v>
      </c>
      <c r="C1967" s="15"/>
      <c r="D1967" s="15"/>
      <c r="E1967" s="15"/>
      <c r="F1967" s="16" t="s">
        <v>1238</v>
      </c>
      <c r="G1967" s="18">
        <v>59.42</v>
      </c>
      <c r="H1967" s="15"/>
    </row>
    <row r="1968" spans="1:8" ht="12.2" customHeight="1" x14ac:dyDescent="0.25">
      <c r="A1968" s="12">
        <v>8968</v>
      </c>
      <c r="B1968" s="13" t="s">
        <v>3765</v>
      </c>
      <c r="C1968" s="13"/>
      <c r="D1968" s="13"/>
      <c r="E1968" s="13"/>
      <c r="F1968" s="14"/>
      <c r="G1968" s="13"/>
      <c r="H1968" s="13"/>
    </row>
    <row r="1969" spans="1:8" ht="36.6" customHeight="1" x14ac:dyDescent="0.25">
      <c r="A1969" s="15" t="s">
        <v>3766</v>
      </c>
      <c r="B1969" s="15" t="s">
        <v>3767</v>
      </c>
      <c r="C1969" s="15"/>
      <c r="D1969" s="15"/>
      <c r="E1969" s="15"/>
      <c r="F1969" s="16" t="s">
        <v>244</v>
      </c>
      <c r="G1969" s="18">
        <v>21.91</v>
      </c>
      <c r="H1969" s="15"/>
    </row>
    <row r="1970" spans="1:8" ht="36.6" customHeight="1" x14ac:dyDescent="0.25">
      <c r="A1970" s="15" t="s">
        <v>3768</v>
      </c>
      <c r="B1970" s="15" t="s">
        <v>3769</v>
      </c>
      <c r="C1970" s="15"/>
      <c r="D1970" s="15"/>
      <c r="E1970" s="15"/>
      <c r="F1970" s="16" t="s">
        <v>244</v>
      </c>
      <c r="G1970" s="18">
        <v>15.07</v>
      </c>
      <c r="H1970" s="15"/>
    </row>
    <row r="1971" spans="1:8" ht="12.2" customHeight="1" x14ac:dyDescent="0.25">
      <c r="A1971" s="12">
        <v>8969</v>
      </c>
      <c r="B1971" s="13" t="s">
        <v>3770</v>
      </c>
      <c r="C1971" s="13"/>
      <c r="D1971" s="13"/>
      <c r="E1971" s="13"/>
      <c r="F1971" s="14"/>
      <c r="G1971" s="13"/>
      <c r="H1971" s="13"/>
    </row>
    <row r="1972" spans="1:8" ht="36.6" customHeight="1" x14ac:dyDescent="0.25">
      <c r="A1972" s="15" t="s">
        <v>3771</v>
      </c>
      <c r="B1972" s="15" t="s">
        <v>3772</v>
      </c>
      <c r="C1972" s="15"/>
      <c r="D1972" s="15"/>
      <c r="E1972" s="15"/>
      <c r="F1972" s="16" t="s">
        <v>244</v>
      </c>
      <c r="G1972" s="18">
        <v>28.5</v>
      </c>
      <c r="H1972" s="15"/>
    </row>
    <row r="1973" spans="1:8" ht="36.6" customHeight="1" x14ac:dyDescent="0.25">
      <c r="A1973" s="15" t="s">
        <v>3773</v>
      </c>
      <c r="B1973" s="15" t="s">
        <v>3774</v>
      </c>
      <c r="C1973" s="15"/>
      <c r="D1973" s="15"/>
      <c r="E1973" s="15"/>
      <c r="F1973" s="16" t="s">
        <v>244</v>
      </c>
      <c r="G1973" s="18">
        <v>22.14</v>
      </c>
      <c r="H1973" s="15"/>
    </row>
    <row r="1974" spans="1:8" ht="36.6" customHeight="1" x14ac:dyDescent="0.25">
      <c r="A1974" s="15" t="s">
        <v>3775</v>
      </c>
      <c r="B1974" s="15" t="s">
        <v>3776</v>
      </c>
      <c r="C1974" s="15"/>
      <c r="D1974" s="15"/>
      <c r="E1974" s="15"/>
      <c r="F1974" s="16" t="s">
        <v>244</v>
      </c>
      <c r="G1974" s="18">
        <v>36.83</v>
      </c>
      <c r="H1974" s="15"/>
    </row>
    <row r="1975" spans="1:8" ht="36.6" customHeight="1" x14ac:dyDescent="0.25">
      <c r="A1975" s="15" t="s">
        <v>3777</v>
      </c>
      <c r="B1975" s="15" t="s">
        <v>3778</v>
      </c>
      <c r="C1975" s="15"/>
      <c r="D1975" s="15"/>
      <c r="E1975" s="15"/>
      <c r="F1975" s="16" t="s">
        <v>244</v>
      </c>
      <c r="G1975" s="18">
        <v>30.47</v>
      </c>
      <c r="H1975" s="15"/>
    </row>
    <row r="1976" spans="1:8" ht="36.6" customHeight="1" x14ac:dyDescent="0.25">
      <c r="A1976" s="15" t="s">
        <v>3779</v>
      </c>
      <c r="B1976" s="15" t="s">
        <v>3780</v>
      </c>
      <c r="C1976" s="15"/>
      <c r="D1976" s="15"/>
      <c r="E1976" s="15"/>
      <c r="F1976" s="16" t="s">
        <v>244</v>
      </c>
      <c r="G1976" s="18">
        <v>48.47</v>
      </c>
      <c r="H1976" s="15"/>
    </row>
    <row r="1977" spans="1:8" ht="36.6" customHeight="1" x14ac:dyDescent="0.25">
      <c r="A1977" s="15" t="s">
        <v>3781</v>
      </c>
      <c r="B1977" s="15" t="s">
        <v>3782</v>
      </c>
      <c r="C1977" s="15"/>
      <c r="D1977" s="15"/>
      <c r="E1977" s="15"/>
      <c r="F1977" s="16" t="s">
        <v>244</v>
      </c>
      <c r="G1977" s="18">
        <v>42.72</v>
      </c>
      <c r="H1977" s="15"/>
    </row>
    <row r="1978" spans="1:8" ht="36.6" customHeight="1" x14ac:dyDescent="0.25">
      <c r="A1978" s="15" t="s">
        <v>3783</v>
      </c>
      <c r="B1978" s="15" t="s">
        <v>120</v>
      </c>
      <c r="C1978" s="15"/>
      <c r="D1978" s="15"/>
      <c r="E1978" s="15"/>
      <c r="F1978" s="16" t="s">
        <v>244</v>
      </c>
      <c r="G1978" s="18">
        <v>56.07</v>
      </c>
      <c r="H1978" s="15"/>
    </row>
    <row r="1979" spans="1:8" ht="36.6" customHeight="1" x14ac:dyDescent="0.25">
      <c r="A1979" s="15" t="s">
        <v>3784</v>
      </c>
      <c r="B1979" s="15" t="s">
        <v>3785</v>
      </c>
      <c r="C1979" s="15"/>
      <c r="D1979" s="15"/>
      <c r="E1979" s="15"/>
      <c r="F1979" s="16" t="s">
        <v>244</v>
      </c>
      <c r="G1979" s="18">
        <v>61.82</v>
      </c>
      <c r="H1979" s="15"/>
    </row>
    <row r="1980" spans="1:8" ht="12.2" customHeight="1" x14ac:dyDescent="0.25">
      <c r="A1980" s="12">
        <v>8970</v>
      </c>
      <c r="B1980" s="13" t="s">
        <v>3786</v>
      </c>
      <c r="C1980" s="13"/>
      <c r="D1980" s="13"/>
      <c r="E1980" s="13"/>
      <c r="F1980" s="14"/>
      <c r="G1980" s="13"/>
      <c r="H1980" s="13"/>
    </row>
    <row r="1981" spans="1:8" ht="12.2" customHeight="1" x14ac:dyDescent="0.25">
      <c r="A1981" s="15" t="s">
        <v>3787</v>
      </c>
      <c r="B1981" s="15" t="s">
        <v>121</v>
      </c>
      <c r="C1981" s="15"/>
      <c r="D1981" s="15"/>
      <c r="E1981" s="15"/>
      <c r="F1981" s="16" t="s">
        <v>244</v>
      </c>
      <c r="G1981" s="18">
        <v>35.96</v>
      </c>
      <c r="H1981" s="15"/>
    </row>
    <row r="1982" spans="1:8" ht="24.4" customHeight="1" x14ac:dyDescent="0.25">
      <c r="A1982" s="15" t="s">
        <v>3788</v>
      </c>
      <c r="B1982" s="15" t="s">
        <v>3789</v>
      </c>
      <c r="C1982" s="15"/>
      <c r="D1982" s="15"/>
      <c r="E1982" s="15"/>
      <c r="F1982" s="16" t="s">
        <v>1238</v>
      </c>
      <c r="G1982" s="18">
        <v>45.69</v>
      </c>
      <c r="H1982" s="15"/>
    </row>
    <row r="1983" spans="1:8" ht="24.4" customHeight="1" x14ac:dyDescent="0.25">
      <c r="A1983" s="15" t="s">
        <v>3790</v>
      </c>
      <c r="B1983" s="15" t="s">
        <v>3791</v>
      </c>
      <c r="C1983" s="15"/>
      <c r="D1983" s="15"/>
      <c r="E1983" s="15"/>
      <c r="F1983" s="16" t="s">
        <v>1238</v>
      </c>
      <c r="G1983" s="18">
        <v>46.48</v>
      </c>
      <c r="H1983" s="15"/>
    </row>
    <row r="1984" spans="1:8" ht="24.4" customHeight="1" x14ac:dyDescent="0.25">
      <c r="A1984" s="15" t="s">
        <v>3792</v>
      </c>
      <c r="B1984" s="15" t="s">
        <v>3793</v>
      </c>
      <c r="C1984" s="15"/>
      <c r="D1984" s="15"/>
      <c r="E1984" s="15"/>
      <c r="F1984" s="16" t="s">
        <v>1238</v>
      </c>
      <c r="G1984" s="18">
        <v>29.47</v>
      </c>
      <c r="H1984" s="15"/>
    </row>
    <row r="1985" spans="1:8" ht="24.4" customHeight="1" x14ac:dyDescent="0.25">
      <c r="A1985" s="15" t="s">
        <v>3794</v>
      </c>
      <c r="B1985" s="15" t="s">
        <v>3795</v>
      </c>
      <c r="C1985" s="15"/>
      <c r="D1985" s="15"/>
      <c r="E1985" s="15"/>
      <c r="F1985" s="16" t="s">
        <v>1238</v>
      </c>
      <c r="G1985" s="18">
        <v>57.18</v>
      </c>
      <c r="H1985" s="15"/>
    </row>
    <row r="1986" spans="1:8" ht="12.2" customHeight="1" x14ac:dyDescent="0.25">
      <c r="A1986" s="12">
        <v>8971</v>
      </c>
      <c r="B1986" s="13" t="s">
        <v>3796</v>
      </c>
      <c r="C1986" s="13"/>
      <c r="D1986" s="13"/>
      <c r="E1986" s="13"/>
      <c r="F1986" s="14"/>
      <c r="G1986" s="13"/>
      <c r="H1986" s="13"/>
    </row>
    <row r="1987" spans="1:8" ht="48.75" customHeight="1" x14ac:dyDescent="0.25">
      <c r="A1987" s="15" t="s">
        <v>3797</v>
      </c>
      <c r="B1987" s="15" t="s">
        <v>3798</v>
      </c>
      <c r="C1987" s="15"/>
      <c r="D1987" s="15"/>
      <c r="E1987" s="15"/>
      <c r="F1987" s="16" t="s">
        <v>1238</v>
      </c>
      <c r="G1987" s="19">
        <v>137.05000000000001</v>
      </c>
      <c r="H1987" s="15"/>
    </row>
    <row r="1988" spans="1:8" ht="24.4" customHeight="1" x14ac:dyDescent="0.25">
      <c r="A1988" s="15" t="s">
        <v>3799</v>
      </c>
      <c r="B1988" s="15" t="s">
        <v>3800</v>
      </c>
      <c r="C1988" s="15"/>
      <c r="D1988" s="15"/>
      <c r="E1988" s="15"/>
      <c r="F1988" s="16" t="s">
        <v>1238</v>
      </c>
      <c r="G1988" s="20">
        <v>1202.3699999999999</v>
      </c>
      <c r="H1988" s="15"/>
    </row>
    <row r="1989" spans="1:8" ht="24.4" customHeight="1" x14ac:dyDescent="0.25">
      <c r="A1989" s="15" t="s">
        <v>3801</v>
      </c>
      <c r="B1989" s="15" t="s">
        <v>3802</v>
      </c>
      <c r="C1989" s="15"/>
      <c r="D1989" s="15"/>
      <c r="E1989" s="15"/>
      <c r="F1989" s="16" t="s">
        <v>1238</v>
      </c>
      <c r="G1989" s="20">
        <v>1105.24</v>
      </c>
      <c r="H1989" s="15"/>
    </row>
    <row r="1990" spans="1:8" ht="24.4" customHeight="1" x14ac:dyDescent="0.25">
      <c r="A1990" s="15" t="s">
        <v>3803</v>
      </c>
      <c r="B1990" s="15" t="s">
        <v>3804</v>
      </c>
      <c r="C1990" s="15"/>
      <c r="D1990" s="15"/>
      <c r="E1990" s="15"/>
      <c r="F1990" s="16" t="s">
        <v>1238</v>
      </c>
      <c r="G1990" s="19">
        <v>178.68</v>
      </c>
      <c r="H1990" s="15"/>
    </row>
    <row r="1991" spans="1:8" ht="12.2" customHeight="1" x14ac:dyDescent="0.25">
      <c r="A1991" s="12">
        <v>8972</v>
      </c>
      <c r="B1991" s="13" t="s">
        <v>3805</v>
      </c>
      <c r="C1991" s="13"/>
      <c r="D1991" s="13"/>
      <c r="E1991" s="13"/>
      <c r="F1991" s="14"/>
      <c r="G1991" s="13"/>
      <c r="H1991" s="13"/>
    </row>
    <row r="1992" spans="1:8" ht="24.4" customHeight="1" x14ac:dyDescent="0.25">
      <c r="A1992" s="15" t="s">
        <v>3806</v>
      </c>
      <c r="B1992" s="15" t="s">
        <v>3807</v>
      </c>
      <c r="C1992" s="15"/>
      <c r="D1992" s="15"/>
      <c r="E1992" s="15"/>
      <c r="F1992" s="16" t="s">
        <v>1238</v>
      </c>
      <c r="G1992" s="18">
        <v>15.29</v>
      </c>
      <c r="H1992" s="15"/>
    </row>
    <row r="1993" spans="1:8" ht="24.4" customHeight="1" x14ac:dyDescent="0.25">
      <c r="A1993" s="15" t="s">
        <v>3808</v>
      </c>
      <c r="B1993" s="15" t="s">
        <v>3809</v>
      </c>
      <c r="C1993" s="15"/>
      <c r="D1993" s="15"/>
      <c r="E1993" s="15"/>
      <c r="F1993" s="16" t="s">
        <v>1238</v>
      </c>
      <c r="G1993" s="17">
        <v>5.52</v>
      </c>
      <c r="H1993" s="15"/>
    </row>
    <row r="1994" spans="1:8" ht="24.4" customHeight="1" x14ac:dyDescent="0.25">
      <c r="A1994" s="15" t="s">
        <v>3810</v>
      </c>
      <c r="B1994" s="15" t="s">
        <v>3811</v>
      </c>
      <c r="C1994" s="15"/>
      <c r="D1994" s="15"/>
      <c r="E1994" s="15"/>
      <c r="F1994" s="16" t="s">
        <v>1238</v>
      </c>
      <c r="G1994" s="18">
        <v>17.91</v>
      </c>
      <c r="H1994" s="15"/>
    </row>
    <row r="1995" spans="1:8" ht="24.4" customHeight="1" x14ac:dyDescent="0.25">
      <c r="A1995" s="15" t="s">
        <v>3812</v>
      </c>
      <c r="B1995" s="15" t="s">
        <v>3813</v>
      </c>
      <c r="C1995" s="15"/>
      <c r="D1995" s="15"/>
      <c r="E1995" s="15"/>
      <c r="F1995" s="16" t="s">
        <v>1238</v>
      </c>
      <c r="G1995" s="18">
        <v>19.82</v>
      </c>
      <c r="H1995" s="15"/>
    </row>
    <row r="1996" spans="1:8" ht="24.4" customHeight="1" x14ac:dyDescent="0.25">
      <c r="A1996" s="15" t="s">
        <v>3814</v>
      </c>
      <c r="B1996" s="15" t="s">
        <v>118</v>
      </c>
      <c r="C1996" s="15"/>
      <c r="D1996" s="15"/>
      <c r="E1996" s="15"/>
      <c r="F1996" s="16" t="s">
        <v>1238</v>
      </c>
      <c r="G1996" s="18">
        <v>25.33</v>
      </c>
      <c r="H1996" s="15"/>
    </row>
    <row r="1997" spans="1:8" ht="24.4" customHeight="1" x14ac:dyDescent="0.25">
      <c r="A1997" s="15" t="s">
        <v>3815</v>
      </c>
      <c r="B1997" s="15" t="s">
        <v>3816</v>
      </c>
      <c r="C1997" s="15"/>
      <c r="D1997" s="15"/>
      <c r="E1997" s="15"/>
      <c r="F1997" s="16" t="s">
        <v>1238</v>
      </c>
      <c r="G1997" s="18">
        <v>19.239999999999998</v>
      </c>
      <c r="H1997" s="15"/>
    </row>
    <row r="1998" spans="1:8" ht="24.4" customHeight="1" x14ac:dyDescent="0.25">
      <c r="A1998" s="15" t="s">
        <v>3817</v>
      </c>
      <c r="B1998" s="15" t="s">
        <v>3818</v>
      </c>
      <c r="C1998" s="15"/>
      <c r="D1998" s="15"/>
      <c r="E1998" s="15"/>
      <c r="F1998" s="16" t="s">
        <v>1238</v>
      </c>
      <c r="G1998" s="18">
        <v>20.53</v>
      </c>
      <c r="H1998" s="15"/>
    </row>
    <row r="1999" spans="1:8" ht="24.4" customHeight="1" x14ac:dyDescent="0.25">
      <c r="A1999" s="15" t="s">
        <v>3819</v>
      </c>
      <c r="B1999" s="15" t="s">
        <v>3820</v>
      </c>
      <c r="C1999" s="15"/>
      <c r="D1999" s="15"/>
      <c r="E1999" s="15"/>
      <c r="F1999" s="16" t="s">
        <v>1238</v>
      </c>
      <c r="G1999" s="18">
        <v>24.44</v>
      </c>
      <c r="H1999" s="15"/>
    </row>
    <row r="2000" spans="1:8" ht="24.4" customHeight="1" x14ac:dyDescent="0.25">
      <c r="A2000" s="15" t="s">
        <v>3821</v>
      </c>
      <c r="B2000" s="15" t="s">
        <v>3822</v>
      </c>
      <c r="C2000" s="15"/>
      <c r="D2000" s="15"/>
      <c r="E2000" s="15"/>
      <c r="F2000" s="16" t="s">
        <v>1238</v>
      </c>
      <c r="G2000" s="18">
        <v>32.119999999999997</v>
      </c>
      <c r="H2000" s="15"/>
    </row>
    <row r="2001" spans="1:8" ht="12.2" customHeight="1" x14ac:dyDescent="0.25">
      <c r="A2001" s="12">
        <v>8973</v>
      </c>
      <c r="B2001" s="13" t="s">
        <v>3823</v>
      </c>
      <c r="C2001" s="13"/>
      <c r="D2001" s="13"/>
      <c r="E2001" s="13"/>
      <c r="F2001" s="14"/>
      <c r="G2001" s="13"/>
      <c r="H2001" s="13"/>
    </row>
    <row r="2002" spans="1:8" ht="24.4" customHeight="1" x14ac:dyDescent="0.25">
      <c r="A2002" s="15" t="s">
        <v>3824</v>
      </c>
      <c r="B2002" s="15" t="s">
        <v>3825</v>
      </c>
      <c r="C2002" s="15"/>
      <c r="D2002" s="15"/>
      <c r="E2002" s="15"/>
      <c r="F2002" s="16" t="s">
        <v>1238</v>
      </c>
      <c r="G2002" s="18">
        <v>21.32</v>
      </c>
      <c r="H2002" s="15"/>
    </row>
    <row r="2003" spans="1:8" ht="24.4" customHeight="1" x14ac:dyDescent="0.25">
      <c r="A2003" s="15" t="s">
        <v>3826</v>
      </c>
      <c r="B2003" s="15" t="s">
        <v>3827</v>
      </c>
      <c r="C2003" s="15"/>
      <c r="D2003" s="15"/>
      <c r="E2003" s="15"/>
      <c r="F2003" s="16" t="s">
        <v>1238</v>
      </c>
      <c r="G2003" s="18">
        <v>21.23</v>
      </c>
      <c r="H2003" s="15"/>
    </row>
    <row r="2004" spans="1:8" ht="24.4" customHeight="1" x14ac:dyDescent="0.25">
      <c r="A2004" s="15" t="s">
        <v>3828</v>
      </c>
      <c r="B2004" s="15" t="s">
        <v>3829</v>
      </c>
      <c r="C2004" s="15"/>
      <c r="D2004" s="15"/>
      <c r="E2004" s="15"/>
      <c r="F2004" s="16" t="s">
        <v>1238</v>
      </c>
      <c r="G2004" s="18">
        <v>13.52</v>
      </c>
      <c r="H2004" s="15"/>
    </row>
    <row r="2005" spans="1:8" ht="24.4" customHeight="1" x14ac:dyDescent="0.25">
      <c r="A2005" s="15" t="s">
        <v>3830</v>
      </c>
      <c r="B2005" s="15" t="s">
        <v>3831</v>
      </c>
      <c r="C2005" s="15"/>
      <c r="D2005" s="15"/>
      <c r="E2005" s="15"/>
      <c r="F2005" s="16" t="s">
        <v>1238</v>
      </c>
      <c r="G2005" s="18">
        <v>14.16</v>
      </c>
      <c r="H2005" s="15"/>
    </row>
    <row r="2006" spans="1:8" ht="12.2" customHeight="1" x14ac:dyDescent="0.25">
      <c r="A2006" s="12">
        <v>8975</v>
      </c>
      <c r="B2006" s="13" t="s">
        <v>3832</v>
      </c>
      <c r="C2006" s="13"/>
      <c r="D2006" s="13"/>
      <c r="E2006" s="13"/>
      <c r="F2006" s="14"/>
      <c r="G2006" s="13"/>
      <c r="H2006" s="13"/>
    </row>
    <row r="2007" spans="1:8" ht="48.75" customHeight="1" x14ac:dyDescent="0.25">
      <c r="A2007" s="15" t="s">
        <v>3833</v>
      </c>
      <c r="B2007" s="15" t="s">
        <v>3834</v>
      </c>
      <c r="C2007" s="15"/>
      <c r="D2007" s="15"/>
      <c r="E2007" s="15"/>
      <c r="F2007" s="16" t="s">
        <v>1238</v>
      </c>
      <c r="G2007" s="19">
        <v>316.64999999999998</v>
      </c>
      <c r="H2007" s="15"/>
    </row>
    <row r="2008" spans="1:8" ht="12.2" customHeight="1" x14ac:dyDescent="0.25">
      <c r="A2008" s="12">
        <v>8685</v>
      </c>
      <c r="B2008" s="13" t="s">
        <v>127</v>
      </c>
      <c r="C2008" s="13"/>
      <c r="D2008" s="13"/>
      <c r="E2008" s="13"/>
      <c r="F2008" s="14"/>
      <c r="G2008" s="13"/>
      <c r="H2008" s="13"/>
    </row>
    <row r="2009" spans="1:8" ht="12.2" customHeight="1" x14ac:dyDescent="0.25">
      <c r="A2009" s="12">
        <v>8977</v>
      </c>
      <c r="B2009" s="13" t="s">
        <v>3835</v>
      </c>
      <c r="C2009" s="13"/>
      <c r="D2009" s="13"/>
      <c r="E2009" s="13"/>
      <c r="F2009" s="14"/>
      <c r="G2009" s="13"/>
      <c r="H2009" s="13"/>
    </row>
    <row r="2010" spans="1:8" ht="36.6" customHeight="1" x14ac:dyDescent="0.25">
      <c r="A2010" s="15" t="s">
        <v>3836</v>
      </c>
      <c r="B2010" s="15" t="s">
        <v>3837</v>
      </c>
      <c r="C2010" s="15"/>
      <c r="D2010" s="15"/>
      <c r="E2010" s="15"/>
      <c r="F2010" s="16" t="s">
        <v>227</v>
      </c>
      <c r="G2010" s="19">
        <v>329.07</v>
      </c>
      <c r="H2010" s="15"/>
    </row>
    <row r="2011" spans="1:8" ht="36.6" customHeight="1" x14ac:dyDescent="0.25">
      <c r="A2011" s="15" t="s">
        <v>3838</v>
      </c>
      <c r="B2011" s="15" t="s">
        <v>3839</v>
      </c>
      <c r="C2011" s="15"/>
      <c r="D2011" s="15"/>
      <c r="E2011" s="15"/>
      <c r="F2011" s="16" t="s">
        <v>227</v>
      </c>
      <c r="G2011" s="19">
        <v>368.33</v>
      </c>
      <c r="H2011" s="15"/>
    </row>
    <row r="2012" spans="1:8" ht="48.75" customHeight="1" x14ac:dyDescent="0.25">
      <c r="A2012" s="15" t="s">
        <v>3840</v>
      </c>
      <c r="B2012" s="15" t="s">
        <v>3841</v>
      </c>
      <c r="C2012" s="15"/>
      <c r="D2012" s="15"/>
      <c r="E2012" s="15"/>
      <c r="F2012" s="16" t="s">
        <v>227</v>
      </c>
      <c r="G2012" s="19">
        <v>275.92</v>
      </c>
      <c r="H2012" s="15"/>
    </row>
    <row r="2013" spans="1:8" ht="48.75" customHeight="1" x14ac:dyDescent="0.25">
      <c r="A2013" s="15" t="s">
        <v>3842</v>
      </c>
      <c r="B2013" s="15" t="s">
        <v>128</v>
      </c>
      <c r="C2013" s="15"/>
      <c r="D2013" s="15"/>
      <c r="E2013" s="15"/>
      <c r="F2013" s="16" t="s">
        <v>227</v>
      </c>
      <c r="G2013" s="19">
        <v>315.56</v>
      </c>
      <c r="H2013" s="15"/>
    </row>
    <row r="2014" spans="1:8" ht="12.2" customHeight="1" x14ac:dyDescent="0.25">
      <c r="A2014" s="12">
        <v>8978</v>
      </c>
      <c r="B2014" s="13" t="s">
        <v>3843</v>
      </c>
      <c r="C2014" s="13"/>
      <c r="D2014" s="13"/>
      <c r="E2014" s="13"/>
      <c r="F2014" s="14"/>
      <c r="G2014" s="13"/>
      <c r="H2014" s="13"/>
    </row>
    <row r="2015" spans="1:8" ht="36.6" customHeight="1" x14ac:dyDescent="0.25">
      <c r="A2015" s="15" t="s">
        <v>3844</v>
      </c>
      <c r="B2015" s="15" t="s">
        <v>3845</v>
      </c>
      <c r="C2015" s="15"/>
      <c r="D2015" s="15"/>
      <c r="E2015" s="15"/>
      <c r="F2015" s="16" t="s">
        <v>244</v>
      </c>
      <c r="G2015" s="18">
        <v>52.89</v>
      </c>
      <c r="H2015" s="15"/>
    </row>
    <row r="2016" spans="1:8" ht="36.6" customHeight="1" x14ac:dyDescent="0.25">
      <c r="A2016" s="15" t="s">
        <v>3846</v>
      </c>
      <c r="B2016" s="15" t="s">
        <v>3847</v>
      </c>
      <c r="C2016" s="15"/>
      <c r="D2016" s="15"/>
      <c r="E2016" s="15"/>
      <c r="F2016" s="16" t="s">
        <v>244</v>
      </c>
      <c r="G2016" s="19">
        <v>101.73</v>
      </c>
      <c r="H2016" s="15"/>
    </row>
    <row r="2017" spans="1:8" ht="36.6" customHeight="1" x14ac:dyDescent="0.25">
      <c r="A2017" s="15" t="s">
        <v>3848</v>
      </c>
      <c r="B2017" s="15" t="s">
        <v>3849</v>
      </c>
      <c r="C2017" s="15"/>
      <c r="D2017" s="15"/>
      <c r="E2017" s="15"/>
      <c r="F2017" s="16" t="s">
        <v>244</v>
      </c>
      <c r="G2017" s="19">
        <v>154.47</v>
      </c>
      <c r="H2017" s="15"/>
    </row>
    <row r="2018" spans="1:8" ht="36.6" customHeight="1" x14ac:dyDescent="0.25">
      <c r="A2018" s="15" t="s">
        <v>3850</v>
      </c>
      <c r="B2018" s="15" t="s">
        <v>3851</v>
      </c>
      <c r="C2018" s="15"/>
      <c r="D2018" s="15"/>
      <c r="E2018" s="15"/>
      <c r="F2018" s="16" t="s">
        <v>244</v>
      </c>
      <c r="G2018" s="19">
        <v>271.94</v>
      </c>
      <c r="H2018" s="15"/>
    </row>
    <row r="2019" spans="1:8" ht="36.6" customHeight="1" x14ac:dyDescent="0.25">
      <c r="A2019" s="15" t="s">
        <v>3852</v>
      </c>
      <c r="B2019" s="15" t="s">
        <v>3853</v>
      </c>
      <c r="C2019" s="15"/>
      <c r="D2019" s="15"/>
      <c r="E2019" s="15"/>
      <c r="F2019" s="16" t="s">
        <v>244</v>
      </c>
      <c r="G2019" s="19">
        <v>428.12</v>
      </c>
      <c r="H2019" s="15"/>
    </row>
    <row r="2020" spans="1:8" ht="36.6" customHeight="1" x14ac:dyDescent="0.25">
      <c r="A2020" s="15" t="s">
        <v>3854</v>
      </c>
      <c r="B2020" s="15" t="s">
        <v>3855</v>
      </c>
      <c r="C2020" s="15"/>
      <c r="D2020" s="15"/>
      <c r="E2020" s="15"/>
      <c r="F2020" s="16" t="s">
        <v>244</v>
      </c>
      <c r="G2020" s="19">
        <v>518.41999999999996</v>
      </c>
      <c r="H2020" s="15"/>
    </row>
    <row r="2021" spans="1:8" ht="36.6" customHeight="1" x14ac:dyDescent="0.25">
      <c r="A2021" s="15" t="s">
        <v>3856</v>
      </c>
      <c r="B2021" s="15" t="s">
        <v>3857</v>
      </c>
      <c r="C2021" s="15"/>
      <c r="D2021" s="15"/>
      <c r="E2021" s="15"/>
      <c r="F2021" s="16" t="s">
        <v>244</v>
      </c>
      <c r="G2021" s="19">
        <v>707.17</v>
      </c>
      <c r="H2021" s="15"/>
    </row>
    <row r="2022" spans="1:8" ht="36.6" customHeight="1" x14ac:dyDescent="0.25">
      <c r="A2022" s="15" t="s">
        <v>3858</v>
      </c>
      <c r="B2022" s="15" t="s">
        <v>3859</v>
      </c>
      <c r="C2022" s="15"/>
      <c r="D2022" s="15"/>
      <c r="E2022" s="15"/>
      <c r="F2022" s="16" t="s">
        <v>244</v>
      </c>
      <c r="G2022" s="18">
        <v>21.93</v>
      </c>
      <c r="H2022" s="15"/>
    </row>
    <row r="2023" spans="1:8" ht="36.6" customHeight="1" x14ac:dyDescent="0.25">
      <c r="A2023" s="15" t="s">
        <v>3860</v>
      </c>
      <c r="B2023" s="15" t="s">
        <v>3861</v>
      </c>
      <c r="C2023" s="15"/>
      <c r="D2023" s="15"/>
      <c r="E2023" s="15"/>
      <c r="F2023" s="16" t="s">
        <v>244</v>
      </c>
      <c r="G2023" s="18">
        <v>28.64</v>
      </c>
      <c r="H2023" s="15"/>
    </row>
    <row r="2024" spans="1:8" ht="36.6" customHeight="1" x14ac:dyDescent="0.25">
      <c r="A2024" s="15" t="s">
        <v>3862</v>
      </c>
      <c r="B2024" s="15" t="s">
        <v>138</v>
      </c>
      <c r="C2024" s="15"/>
      <c r="D2024" s="15"/>
      <c r="E2024" s="15"/>
      <c r="F2024" s="16" t="s">
        <v>244</v>
      </c>
      <c r="G2024" s="18">
        <v>45.1</v>
      </c>
      <c r="H2024" s="15"/>
    </row>
    <row r="2025" spans="1:8" ht="36.6" customHeight="1" x14ac:dyDescent="0.25">
      <c r="A2025" s="15" t="s">
        <v>3863</v>
      </c>
      <c r="B2025" s="15" t="s">
        <v>3864</v>
      </c>
      <c r="C2025" s="15"/>
      <c r="D2025" s="15"/>
      <c r="E2025" s="15"/>
      <c r="F2025" s="16" t="s">
        <v>244</v>
      </c>
      <c r="G2025" s="18">
        <v>75.64</v>
      </c>
      <c r="H2025" s="15"/>
    </row>
    <row r="2026" spans="1:8" ht="36.6" customHeight="1" x14ac:dyDescent="0.25">
      <c r="A2026" s="15" t="s">
        <v>3865</v>
      </c>
      <c r="B2026" s="15" t="s">
        <v>3866</v>
      </c>
      <c r="C2026" s="15"/>
      <c r="D2026" s="15"/>
      <c r="E2026" s="15"/>
      <c r="F2026" s="16" t="s">
        <v>244</v>
      </c>
      <c r="G2026" s="19">
        <v>170.07</v>
      </c>
      <c r="H2026" s="15"/>
    </row>
    <row r="2027" spans="1:8" ht="36.6" customHeight="1" x14ac:dyDescent="0.25">
      <c r="A2027" s="15" t="s">
        <v>3867</v>
      </c>
      <c r="B2027" s="15" t="s">
        <v>136</v>
      </c>
      <c r="C2027" s="15"/>
      <c r="D2027" s="15"/>
      <c r="E2027" s="15"/>
      <c r="F2027" s="16" t="s">
        <v>244</v>
      </c>
      <c r="G2027" s="18">
        <v>30.25</v>
      </c>
      <c r="H2027" s="15"/>
    </row>
    <row r="2028" spans="1:8" ht="36.6" customHeight="1" x14ac:dyDescent="0.25">
      <c r="A2028" s="15" t="s">
        <v>3868</v>
      </c>
      <c r="B2028" s="15" t="s">
        <v>137</v>
      </c>
      <c r="C2028" s="15"/>
      <c r="D2028" s="15"/>
      <c r="E2028" s="15"/>
      <c r="F2028" s="16" t="s">
        <v>244</v>
      </c>
      <c r="G2028" s="18">
        <v>41.24</v>
      </c>
      <c r="H2028" s="15"/>
    </row>
    <row r="2029" spans="1:8" ht="36.6" customHeight="1" x14ac:dyDescent="0.25">
      <c r="A2029" s="15" t="s">
        <v>3869</v>
      </c>
      <c r="B2029" s="15" t="s">
        <v>3870</v>
      </c>
      <c r="C2029" s="15"/>
      <c r="D2029" s="15"/>
      <c r="E2029" s="15"/>
      <c r="F2029" s="16" t="s">
        <v>244</v>
      </c>
      <c r="G2029" s="18">
        <v>68.47</v>
      </c>
      <c r="H2029" s="15"/>
    </row>
    <row r="2030" spans="1:8" ht="36.6" customHeight="1" x14ac:dyDescent="0.25">
      <c r="A2030" s="15" t="s">
        <v>3871</v>
      </c>
      <c r="B2030" s="15" t="s">
        <v>3872</v>
      </c>
      <c r="C2030" s="15"/>
      <c r="D2030" s="15"/>
      <c r="E2030" s="15"/>
      <c r="F2030" s="16" t="s">
        <v>244</v>
      </c>
      <c r="G2030" s="18">
        <v>84.4</v>
      </c>
      <c r="H2030" s="15"/>
    </row>
    <row r="2031" spans="1:8" ht="36.6" customHeight="1" x14ac:dyDescent="0.25">
      <c r="A2031" s="15" t="s">
        <v>3873</v>
      </c>
      <c r="B2031" s="15" t="s">
        <v>3874</v>
      </c>
      <c r="C2031" s="15"/>
      <c r="D2031" s="15"/>
      <c r="E2031" s="15"/>
      <c r="F2031" s="16" t="s">
        <v>244</v>
      </c>
      <c r="G2031" s="18">
        <v>35.619999999999997</v>
      </c>
      <c r="H2031" s="15"/>
    </row>
    <row r="2032" spans="1:8" ht="36.6" customHeight="1" x14ac:dyDescent="0.25">
      <c r="A2032" s="15" t="s">
        <v>3875</v>
      </c>
      <c r="B2032" s="15" t="s">
        <v>3876</v>
      </c>
      <c r="C2032" s="15"/>
      <c r="D2032" s="15"/>
      <c r="E2032" s="15"/>
      <c r="F2032" s="16" t="s">
        <v>244</v>
      </c>
      <c r="G2032" s="18">
        <v>44.66</v>
      </c>
      <c r="H2032" s="15"/>
    </row>
    <row r="2033" spans="1:8" ht="36.6" customHeight="1" x14ac:dyDescent="0.25">
      <c r="A2033" s="15" t="s">
        <v>3877</v>
      </c>
      <c r="B2033" s="15" t="s">
        <v>3878</v>
      </c>
      <c r="C2033" s="15"/>
      <c r="D2033" s="15"/>
      <c r="E2033" s="15"/>
      <c r="F2033" s="16" t="s">
        <v>244</v>
      </c>
      <c r="G2033" s="18">
        <v>35.97</v>
      </c>
      <c r="H2033" s="15"/>
    </row>
    <row r="2034" spans="1:8" ht="36.6" customHeight="1" x14ac:dyDescent="0.25">
      <c r="A2034" s="15" t="s">
        <v>3879</v>
      </c>
      <c r="B2034" s="15" t="s">
        <v>139</v>
      </c>
      <c r="C2034" s="15"/>
      <c r="D2034" s="15"/>
      <c r="E2034" s="15"/>
      <c r="F2034" s="16" t="s">
        <v>244</v>
      </c>
      <c r="G2034" s="18">
        <v>25.26</v>
      </c>
      <c r="H2034" s="15"/>
    </row>
    <row r="2035" spans="1:8" ht="36.6" customHeight="1" x14ac:dyDescent="0.25">
      <c r="A2035" s="15" t="s">
        <v>3880</v>
      </c>
      <c r="B2035" s="15" t="s">
        <v>3881</v>
      </c>
      <c r="C2035" s="15"/>
      <c r="D2035" s="15"/>
      <c r="E2035" s="15"/>
      <c r="F2035" s="16" t="s">
        <v>244</v>
      </c>
      <c r="G2035" s="18">
        <v>35.51</v>
      </c>
      <c r="H2035" s="15"/>
    </row>
    <row r="2036" spans="1:8" ht="12.2" customHeight="1" x14ac:dyDescent="0.25">
      <c r="A2036" s="12">
        <v>8979</v>
      </c>
      <c r="B2036" s="13" t="s">
        <v>3882</v>
      </c>
      <c r="C2036" s="13"/>
      <c r="D2036" s="13"/>
      <c r="E2036" s="13"/>
      <c r="F2036" s="14"/>
      <c r="G2036" s="13"/>
      <c r="H2036" s="13"/>
    </row>
    <row r="2037" spans="1:8" ht="24.4" customHeight="1" x14ac:dyDescent="0.25">
      <c r="A2037" s="15" t="s">
        <v>3883</v>
      </c>
      <c r="B2037" s="15" t="s">
        <v>3884</v>
      </c>
      <c r="C2037" s="15"/>
      <c r="D2037" s="15"/>
      <c r="E2037" s="15"/>
      <c r="F2037" s="16" t="s">
        <v>227</v>
      </c>
      <c r="G2037" s="18">
        <v>15.69</v>
      </c>
      <c r="H2037" s="15"/>
    </row>
    <row r="2038" spans="1:8" ht="24.4" customHeight="1" x14ac:dyDescent="0.25">
      <c r="A2038" s="15" t="s">
        <v>3885</v>
      </c>
      <c r="B2038" s="15" t="s">
        <v>3886</v>
      </c>
      <c r="C2038" s="15"/>
      <c r="D2038" s="15"/>
      <c r="E2038" s="15"/>
      <c r="F2038" s="16" t="s">
        <v>227</v>
      </c>
      <c r="G2038" s="18">
        <v>17.72</v>
      </c>
      <c r="H2038" s="15"/>
    </row>
    <row r="2039" spans="1:8" ht="24.4" customHeight="1" x14ac:dyDescent="0.25">
      <c r="A2039" s="15" t="s">
        <v>3887</v>
      </c>
      <c r="B2039" s="15" t="s">
        <v>3888</v>
      </c>
      <c r="C2039" s="15"/>
      <c r="D2039" s="15"/>
      <c r="E2039" s="15"/>
      <c r="F2039" s="16" t="s">
        <v>227</v>
      </c>
      <c r="G2039" s="18">
        <v>22.58</v>
      </c>
      <c r="H2039" s="15"/>
    </row>
    <row r="2040" spans="1:8" ht="24.4" customHeight="1" x14ac:dyDescent="0.25">
      <c r="A2040" s="15" t="s">
        <v>3889</v>
      </c>
      <c r="B2040" s="15" t="s">
        <v>3890</v>
      </c>
      <c r="C2040" s="15"/>
      <c r="D2040" s="15"/>
      <c r="E2040" s="15"/>
      <c r="F2040" s="16" t="s">
        <v>227</v>
      </c>
      <c r="G2040" s="18">
        <v>33.65</v>
      </c>
      <c r="H2040" s="15"/>
    </row>
    <row r="2041" spans="1:8" ht="24.4" customHeight="1" x14ac:dyDescent="0.25">
      <c r="A2041" s="15" t="s">
        <v>3891</v>
      </c>
      <c r="B2041" s="15" t="s">
        <v>3892</v>
      </c>
      <c r="C2041" s="15"/>
      <c r="D2041" s="15"/>
      <c r="E2041" s="15"/>
      <c r="F2041" s="16" t="s">
        <v>227</v>
      </c>
      <c r="G2041" s="18">
        <v>38.72</v>
      </c>
      <c r="H2041" s="15"/>
    </row>
    <row r="2042" spans="1:8" ht="24.4" customHeight="1" x14ac:dyDescent="0.25">
      <c r="A2042" s="15" t="s">
        <v>3893</v>
      </c>
      <c r="B2042" s="15" t="s">
        <v>3894</v>
      </c>
      <c r="C2042" s="15"/>
      <c r="D2042" s="15"/>
      <c r="E2042" s="15"/>
      <c r="F2042" s="16" t="s">
        <v>227</v>
      </c>
      <c r="G2042" s="18">
        <v>55.14</v>
      </c>
      <c r="H2042" s="15"/>
    </row>
    <row r="2043" spans="1:8" ht="24.4" customHeight="1" x14ac:dyDescent="0.25">
      <c r="A2043" s="15" t="s">
        <v>3895</v>
      </c>
      <c r="B2043" s="15" t="s">
        <v>3896</v>
      </c>
      <c r="C2043" s="15"/>
      <c r="D2043" s="15"/>
      <c r="E2043" s="15"/>
      <c r="F2043" s="16" t="s">
        <v>244</v>
      </c>
      <c r="G2043" s="19">
        <v>150.51</v>
      </c>
      <c r="H2043" s="15"/>
    </row>
    <row r="2044" spans="1:8" ht="24.4" customHeight="1" x14ac:dyDescent="0.25">
      <c r="A2044" s="15" t="s">
        <v>3897</v>
      </c>
      <c r="B2044" s="15" t="s">
        <v>3898</v>
      </c>
      <c r="C2044" s="15"/>
      <c r="D2044" s="15"/>
      <c r="E2044" s="15"/>
      <c r="F2044" s="16" t="s">
        <v>244</v>
      </c>
      <c r="G2044" s="18">
        <v>19.39</v>
      </c>
      <c r="H2044" s="15"/>
    </row>
    <row r="2045" spans="1:8" ht="24.4" customHeight="1" x14ac:dyDescent="0.25">
      <c r="A2045" s="15" t="s">
        <v>3899</v>
      </c>
      <c r="B2045" s="15" t="s">
        <v>134</v>
      </c>
      <c r="C2045" s="15"/>
      <c r="D2045" s="15"/>
      <c r="E2045" s="15"/>
      <c r="F2045" s="16" t="s">
        <v>244</v>
      </c>
      <c r="G2045" s="18">
        <v>22.47</v>
      </c>
      <c r="H2045" s="15"/>
    </row>
    <row r="2046" spans="1:8" ht="24.4" customHeight="1" x14ac:dyDescent="0.25">
      <c r="A2046" s="15" t="s">
        <v>3900</v>
      </c>
      <c r="B2046" s="15" t="s">
        <v>3901</v>
      </c>
      <c r="C2046" s="15"/>
      <c r="D2046" s="15"/>
      <c r="E2046" s="15"/>
      <c r="F2046" s="16" t="s">
        <v>244</v>
      </c>
      <c r="G2046" s="18">
        <v>32.26</v>
      </c>
      <c r="H2046" s="15"/>
    </row>
    <row r="2047" spans="1:8" ht="24.4" customHeight="1" x14ac:dyDescent="0.25">
      <c r="A2047" s="15" t="s">
        <v>3902</v>
      </c>
      <c r="B2047" s="15" t="s">
        <v>3903</v>
      </c>
      <c r="C2047" s="15"/>
      <c r="D2047" s="15"/>
      <c r="E2047" s="15"/>
      <c r="F2047" s="16" t="s">
        <v>244</v>
      </c>
      <c r="G2047" s="18">
        <v>40.049999999999997</v>
      </c>
      <c r="H2047" s="15"/>
    </row>
    <row r="2048" spans="1:8" ht="24.4" customHeight="1" x14ac:dyDescent="0.25">
      <c r="A2048" s="15" t="s">
        <v>3904</v>
      </c>
      <c r="B2048" s="15" t="s">
        <v>135</v>
      </c>
      <c r="C2048" s="15"/>
      <c r="D2048" s="15"/>
      <c r="E2048" s="15"/>
      <c r="F2048" s="16" t="s">
        <v>244</v>
      </c>
      <c r="G2048" s="18">
        <v>42.89</v>
      </c>
      <c r="H2048" s="15"/>
    </row>
    <row r="2049" spans="1:8" ht="24.4" customHeight="1" x14ac:dyDescent="0.25">
      <c r="A2049" s="15" t="s">
        <v>3905</v>
      </c>
      <c r="B2049" s="15" t="s">
        <v>3906</v>
      </c>
      <c r="C2049" s="15"/>
      <c r="D2049" s="15"/>
      <c r="E2049" s="15"/>
      <c r="F2049" s="16" t="s">
        <v>244</v>
      </c>
      <c r="G2049" s="18">
        <v>57.42</v>
      </c>
      <c r="H2049" s="15"/>
    </row>
    <row r="2050" spans="1:8" ht="24.4" customHeight="1" x14ac:dyDescent="0.25">
      <c r="A2050" s="15" t="s">
        <v>3907</v>
      </c>
      <c r="B2050" s="15" t="s">
        <v>3908</v>
      </c>
      <c r="C2050" s="15"/>
      <c r="D2050" s="15"/>
      <c r="E2050" s="15"/>
      <c r="F2050" s="16" t="s">
        <v>244</v>
      </c>
      <c r="G2050" s="18">
        <v>88.3</v>
      </c>
      <c r="H2050" s="15"/>
    </row>
    <row r="2051" spans="1:8" ht="24.4" customHeight="1" x14ac:dyDescent="0.25">
      <c r="A2051" s="15" t="s">
        <v>3909</v>
      </c>
      <c r="B2051" s="15" t="s">
        <v>3910</v>
      </c>
      <c r="C2051" s="15"/>
      <c r="D2051" s="15"/>
      <c r="E2051" s="15"/>
      <c r="F2051" s="16" t="s">
        <v>244</v>
      </c>
      <c r="G2051" s="19">
        <v>113.58</v>
      </c>
      <c r="H2051" s="15"/>
    </row>
    <row r="2052" spans="1:8" ht="12.2" customHeight="1" x14ac:dyDescent="0.25">
      <c r="A2052" s="12">
        <v>8980</v>
      </c>
      <c r="B2052" s="13" t="s">
        <v>3911</v>
      </c>
      <c r="C2052" s="13"/>
      <c r="D2052" s="13"/>
      <c r="E2052" s="13"/>
      <c r="F2052" s="14"/>
      <c r="G2052" s="13"/>
      <c r="H2052" s="13"/>
    </row>
    <row r="2053" spans="1:8" ht="24.4" customHeight="1" x14ac:dyDescent="0.25">
      <c r="A2053" s="15" t="s">
        <v>3912</v>
      </c>
      <c r="B2053" s="15" t="s">
        <v>3913</v>
      </c>
      <c r="C2053" s="15"/>
      <c r="D2053" s="15"/>
      <c r="E2053" s="15"/>
      <c r="F2053" s="16" t="s">
        <v>244</v>
      </c>
      <c r="G2053" s="18">
        <v>48.62</v>
      </c>
      <c r="H2053" s="15"/>
    </row>
    <row r="2054" spans="1:8" ht="24.4" customHeight="1" x14ac:dyDescent="0.25">
      <c r="A2054" s="15" t="s">
        <v>3914</v>
      </c>
      <c r="B2054" s="15" t="s">
        <v>3915</v>
      </c>
      <c r="C2054" s="15"/>
      <c r="D2054" s="15"/>
      <c r="E2054" s="15"/>
      <c r="F2054" s="16" t="s">
        <v>244</v>
      </c>
      <c r="G2054" s="18">
        <v>68.27</v>
      </c>
      <c r="H2054" s="15"/>
    </row>
    <row r="2055" spans="1:8" ht="24.4" customHeight="1" x14ac:dyDescent="0.25">
      <c r="A2055" s="15" t="s">
        <v>3916</v>
      </c>
      <c r="B2055" s="15" t="s">
        <v>3917</v>
      </c>
      <c r="C2055" s="15"/>
      <c r="D2055" s="15"/>
      <c r="E2055" s="15"/>
      <c r="F2055" s="16" t="s">
        <v>244</v>
      </c>
      <c r="G2055" s="18">
        <v>56.79</v>
      </c>
      <c r="H2055" s="15"/>
    </row>
    <row r="2056" spans="1:8" ht="24.4" customHeight="1" x14ac:dyDescent="0.25">
      <c r="A2056" s="15" t="s">
        <v>3918</v>
      </c>
      <c r="B2056" s="15" t="s">
        <v>3919</v>
      </c>
      <c r="C2056" s="15"/>
      <c r="D2056" s="15"/>
      <c r="E2056" s="15"/>
      <c r="F2056" s="16" t="s">
        <v>244</v>
      </c>
      <c r="G2056" s="18">
        <v>28.18</v>
      </c>
      <c r="H2056" s="15"/>
    </row>
    <row r="2057" spans="1:8" ht="24.4" customHeight="1" x14ac:dyDescent="0.25">
      <c r="A2057" s="15" t="s">
        <v>3920</v>
      </c>
      <c r="B2057" s="15" t="s">
        <v>3921</v>
      </c>
      <c r="C2057" s="15"/>
      <c r="D2057" s="15"/>
      <c r="E2057" s="15"/>
      <c r="F2057" s="16" t="s">
        <v>244</v>
      </c>
      <c r="G2057" s="18">
        <v>89.65</v>
      </c>
      <c r="H2057" s="15"/>
    </row>
    <row r="2058" spans="1:8" ht="24.4" customHeight="1" x14ac:dyDescent="0.25">
      <c r="A2058" s="15" t="s">
        <v>3922</v>
      </c>
      <c r="B2058" s="15" t="s">
        <v>3923</v>
      </c>
      <c r="C2058" s="15"/>
      <c r="D2058" s="15"/>
      <c r="E2058" s="15"/>
      <c r="F2058" s="16" t="s">
        <v>244</v>
      </c>
      <c r="G2058" s="19">
        <v>128.33000000000001</v>
      </c>
      <c r="H2058" s="15"/>
    </row>
    <row r="2059" spans="1:8" ht="24.4" customHeight="1" x14ac:dyDescent="0.25">
      <c r="A2059" s="15" t="s">
        <v>3924</v>
      </c>
      <c r="B2059" s="15" t="s">
        <v>3925</v>
      </c>
      <c r="C2059" s="15"/>
      <c r="D2059" s="15"/>
      <c r="E2059" s="15"/>
      <c r="F2059" s="16" t="s">
        <v>244</v>
      </c>
      <c r="G2059" s="19">
        <v>165.96</v>
      </c>
      <c r="H2059" s="15"/>
    </row>
    <row r="2060" spans="1:8" ht="24.4" customHeight="1" x14ac:dyDescent="0.25">
      <c r="A2060" s="15" t="s">
        <v>3926</v>
      </c>
      <c r="B2060" s="15" t="s">
        <v>180</v>
      </c>
      <c r="C2060" s="15"/>
      <c r="D2060" s="15"/>
      <c r="E2060" s="15"/>
      <c r="F2060" s="16" t="s">
        <v>244</v>
      </c>
      <c r="G2060" s="18">
        <v>33.19</v>
      </c>
      <c r="H2060" s="15"/>
    </row>
    <row r="2061" spans="1:8" ht="24.4" customHeight="1" x14ac:dyDescent="0.25">
      <c r="A2061" s="15" t="s">
        <v>3927</v>
      </c>
      <c r="B2061" s="15" t="s">
        <v>3928</v>
      </c>
      <c r="C2061" s="15"/>
      <c r="D2061" s="15"/>
      <c r="E2061" s="15"/>
      <c r="F2061" s="16" t="s">
        <v>244</v>
      </c>
      <c r="G2061" s="19">
        <v>193.22</v>
      </c>
      <c r="H2061" s="15"/>
    </row>
    <row r="2062" spans="1:8" ht="12.2" customHeight="1" x14ac:dyDescent="0.25">
      <c r="A2062" s="12">
        <v>8981</v>
      </c>
      <c r="B2062" s="13" t="s">
        <v>3929</v>
      </c>
      <c r="C2062" s="13"/>
      <c r="D2062" s="13"/>
      <c r="E2062" s="13"/>
      <c r="F2062" s="14"/>
      <c r="G2062" s="13"/>
      <c r="H2062" s="13"/>
    </row>
    <row r="2063" spans="1:8" ht="36.6" customHeight="1" x14ac:dyDescent="0.25">
      <c r="A2063" s="15" t="s">
        <v>3930</v>
      </c>
      <c r="B2063" s="15" t="s">
        <v>3931</v>
      </c>
      <c r="C2063" s="15"/>
      <c r="D2063" s="15"/>
      <c r="E2063" s="15"/>
      <c r="F2063" s="16" t="s">
        <v>244</v>
      </c>
      <c r="G2063" s="19">
        <v>240.49</v>
      </c>
      <c r="H2063" s="15"/>
    </row>
    <row r="2064" spans="1:8" ht="36.6" customHeight="1" x14ac:dyDescent="0.25">
      <c r="A2064" s="15" t="s">
        <v>3932</v>
      </c>
      <c r="B2064" s="15" t="s">
        <v>3933</v>
      </c>
      <c r="C2064" s="15"/>
      <c r="D2064" s="15"/>
      <c r="E2064" s="15"/>
      <c r="F2064" s="16" t="s">
        <v>244</v>
      </c>
      <c r="G2064" s="18">
        <v>27.01</v>
      </c>
      <c r="H2064" s="15"/>
    </row>
    <row r="2065" spans="1:8" ht="36.6" customHeight="1" x14ac:dyDescent="0.25">
      <c r="A2065" s="15" t="s">
        <v>3934</v>
      </c>
      <c r="B2065" s="15" t="s">
        <v>3935</v>
      </c>
      <c r="C2065" s="15"/>
      <c r="D2065" s="15"/>
      <c r="E2065" s="15"/>
      <c r="F2065" s="16" t="s">
        <v>244</v>
      </c>
      <c r="G2065" s="18">
        <v>36.39</v>
      </c>
      <c r="H2065" s="15"/>
    </row>
    <row r="2066" spans="1:8" ht="36.6" customHeight="1" x14ac:dyDescent="0.25">
      <c r="A2066" s="15" t="s">
        <v>3936</v>
      </c>
      <c r="B2066" s="15" t="s">
        <v>3937</v>
      </c>
      <c r="C2066" s="15"/>
      <c r="D2066" s="15"/>
      <c r="E2066" s="15"/>
      <c r="F2066" s="16" t="s">
        <v>244</v>
      </c>
      <c r="G2066" s="18">
        <v>53.11</v>
      </c>
      <c r="H2066" s="15"/>
    </row>
    <row r="2067" spans="1:8" ht="36.6" customHeight="1" x14ac:dyDescent="0.25">
      <c r="A2067" s="15" t="s">
        <v>3938</v>
      </c>
      <c r="B2067" s="15" t="s">
        <v>3939</v>
      </c>
      <c r="C2067" s="15"/>
      <c r="D2067" s="15"/>
      <c r="E2067" s="15"/>
      <c r="F2067" s="16" t="s">
        <v>244</v>
      </c>
      <c r="G2067" s="18">
        <v>78.78</v>
      </c>
      <c r="H2067" s="15"/>
    </row>
    <row r="2068" spans="1:8" ht="36.6" customHeight="1" x14ac:dyDescent="0.25">
      <c r="A2068" s="15" t="s">
        <v>3940</v>
      </c>
      <c r="B2068" s="15" t="s">
        <v>3941</v>
      </c>
      <c r="C2068" s="15"/>
      <c r="D2068" s="15"/>
      <c r="E2068" s="15"/>
      <c r="F2068" s="16" t="s">
        <v>244</v>
      </c>
      <c r="G2068" s="19">
        <v>128.09</v>
      </c>
      <c r="H2068" s="15"/>
    </row>
    <row r="2069" spans="1:8" ht="36.6" customHeight="1" x14ac:dyDescent="0.25">
      <c r="A2069" s="15" t="s">
        <v>3942</v>
      </c>
      <c r="B2069" s="15" t="s">
        <v>3943</v>
      </c>
      <c r="C2069" s="15"/>
      <c r="D2069" s="15"/>
      <c r="E2069" s="15"/>
      <c r="F2069" s="16" t="s">
        <v>244</v>
      </c>
      <c r="G2069" s="19">
        <v>161.21</v>
      </c>
      <c r="H2069" s="15"/>
    </row>
    <row r="2070" spans="1:8" ht="36.6" customHeight="1" x14ac:dyDescent="0.25">
      <c r="A2070" s="15" t="s">
        <v>3944</v>
      </c>
      <c r="B2070" s="15" t="s">
        <v>3945</v>
      </c>
      <c r="C2070" s="15"/>
      <c r="D2070" s="15"/>
      <c r="E2070" s="15"/>
      <c r="F2070" s="16" t="s">
        <v>244</v>
      </c>
      <c r="G2070" s="19">
        <v>282.61</v>
      </c>
      <c r="H2070" s="15"/>
    </row>
    <row r="2071" spans="1:8" ht="36.6" customHeight="1" x14ac:dyDescent="0.25">
      <c r="A2071" s="15" t="s">
        <v>3946</v>
      </c>
      <c r="B2071" s="15" t="s">
        <v>3947</v>
      </c>
      <c r="C2071" s="15"/>
      <c r="D2071" s="15"/>
      <c r="E2071" s="15"/>
      <c r="F2071" s="16" t="s">
        <v>244</v>
      </c>
      <c r="G2071" s="18">
        <v>25.06</v>
      </c>
      <c r="H2071" s="15"/>
    </row>
    <row r="2072" spans="1:8" ht="36.6" customHeight="1" x14ac:dyDescent="0.25">
      <c r="A2072" s="15" t="s">
        <v>3948</v>
      </c>
      <c r="B2072" s="15" t="s">
        <v>3949</v>
      </c>
      <c r="C2072" s="15"/>
      <c r="D2072" s="15"/>
      <c r="E2072" s="15"/>
      <c r="F2072" s="16" t="s">
        <v>244</v>
      </c>
      <c r="G2072" s="18">
        <v>40.409999999999997</v>
      </c>
      <c r="H2072" s="15"/>
    </row>
    <row r="2073" spans="1:8" ht="36.6" customHeight="1" x14ac:dyDescent="0.25">
      <c r="A2073" s="15" t="s">
        <v>3950</v>
      </c>
      <c r="B2073" s="15" t="s">
        <v>3951</v>
      </c>
      <c r="C2073" s="15"/>
      <c r="D2073" s="15"/>
      <c r="E2073" s="15"/>
      <c r="F2073" s="16" t="s">
        <v>244</v>
      </c>
      <c r="G2073" s="18">
        <v>45.03</v>
      </c>
      <c r="H2073" s="15"/>
    </row>
    <row r="2074" spans="1:8" ht="36.6" customHeight="1" x14ac:dyDescent="0.25">
      <c r="A2074" s="15" t="s">
        <v>3952</v>
      </c>
      <c r="B2074" s="15" t="s">
        <v>3953</v>
      </c>
      <c r="C2074" s="15"/>
      <c r="D2074" s="15"/>
      <c r="E2074" s="15"/>
      <c r="F2074" s="16" t="s">
        <v>244</v>
      </c>
      <c r="G2074" s="18">
        <v>58.3</v>
      </c>
      <c r="H2074" s="15"/>
    </row>
    <row r="2075" spans="1:8" ht="36.6" customHeight="1" x14ac:dyDescent="0.25">
      <c r="A2075" s="15" t="s">
        <v>3954</v>
      </c>
      <c r="B2075" s="15" t="s">
        <v>3955</v>
      </c>
      <c r="C2075" s="15"/>
      <c r="D2075" s="15"/>
      <c r="E2075" s="15"/>
      <c r="F2075" s="16" t="s">
        <v>244</v>
      </c>
      <c r="G2075" s="18">
        <v>90.93</v>
      </c>
      <c r="H2075" s="15"/>
    </row>
    <row r="2076" spans="1:8" ht="36.6" customHeight="1" x14ac:dyDescent="0.25">
      <c r="A2076" s="15" t="s">
        <v>3956</v>
      </c>
      <c r="B2076" s="15" t="s">
        <v>3957</v>
      </c>
      <c r="C2076" s="15"/>
      <c r="D2076" s="15"/>
      <c r="E2076" s="15"/>
      <c r="F2076" s="16" t="s">
        <v>244</v>
      </c>
      <c r="G2076" s="19">
        <v>147.4</v>
      </c>
      <c r="H2076" s="15"/>
    </row>
    <row r="2077" spans="1:8" ht="36.6" customHeight="1" x14ac:dyDescent="0.25">
      <c r="A2077" s="15" t="s">
        <v>3958</v>
      </c>
      <c r="B2077" s="15" t="s">
        <v>3959</v>
      </c>
      <c r="C2077" s="15"/>
      <c r="D2077" s="15"/>
      <c r="E2077" s="15"/>
      <c r="F2077" s="16" t="s">
        <v>244</v>
      </c>
      <c r="G2077" s="19">
        <v>200.87</v>
      </c>
      <c r="H2077" s="15"/>
    </row>
    <row r="2078" spans="1:8" ht="36.6" customHeight="1" x14ac:dyDescent="0.25">
      <c r="A2078" s="15" t="s">
        <v>3960</v>
      </c>
      <c r="B2078" s="15" t="s">
        <v>3961</v>
      </c>
      <c r="C2078" s="15"/>
      <c r="D2078" s="15"/>
      <c r="E2078" s="15"/>
      <c r="F2078" s="16" t="s">
        <v>244</v>
      </c>
      <c r="G2078" s="19">
        <v>377.96</v>
      </c>
      <c r="H2078" s="15"/>
    </row>
    <row r="2079" spans="1:8" ht="36.6" customHeight="1" x14ac:dyDescent="0.25">
      <c r="A2079" s="15" t="s">
        <v>3962</v>
      </c>
      <c r="B2079" s="15" t="s">
        <v>3963</v>
      </c>
      <c r="C2079" s="15"/>
      <c r="D2079" s="15"/>
      <c r="E2079" s="15"/>
      <c r="F2079" s="16" t="s">
        <v>244</v>
      </c>
      <c r="G2079" s="18">
        <v>31.79</v>
      </c>
      <c r="H2079" s="15"/>
    </row>
    <row r="2080" spans="1:8" ht="36.6" customHeight="1" x14ac:dyDescent="0.25">
      <c r="A2080" s="15" t="s">
        <v>3964</v>
      </c>
      <c r="B2080" s="15" t="s">
        <v>3965</v>
      </c>
      <c r="C2080" s="15"/>
      <c r="D2080" s="15"/>
      <c r="E2080" s="15"/>
      <c r="F2080" s="16" t="s">
        <v>244</v>
      </c>
      <c r="G2080" s="18">
        <v>39.79</v>
      </c>
      <c r="H2080" s="15"/>
    </row>
    <row r="2081" spans="1:8" ht="36.6" customHeight="1" x14ac:dyDescent="0.25">
      <c r="A2081" s="15" t="s">
        <v>3966</v>
      </c>
      <c r="B2081" s="15" t="s">
        <v>3967</v>
      </c>
      <c r="C2081" s="15"/>
      <c r="D2081" s="15"/>
      <c r="E2081" s="15"/>
      <c r="F2081" s="16" t="s">
        <v>244</v>
      </c>
      <c r="G2081" s="18">
        <v>65.86</v>
      </c>
      <c r="H2081" s="15"/>
    </row>
    <row r="2082" spans="1:8" ht="36.6" customHeight="1" x14ac:dyDescent="0.25">
      <c r="A2082" s="15" t="s">
        <v>3968</v>
      </c>
      <c r="B2082" s="15" t="s">
        <v>3969</v>
      </c>
      <c r="C2082" s="15"/>
      <c r="D2082" s="15"/>
      <c r="E2082" s="15"/>
      <c r="F2082" s="16" t="s">
        <v>244</v>
      </c>
      <c r="G2082" s="18">
        <v>97.5</v>
      </c>
      <c r="H2082" s="15"/>
    </row>
    <row r="2083" spans="1:8" ht="36.6" customHeight="1" x14ac:dyDescent="0.25">
      <c r="A2083" s="15" t="s">
        <v>3970</v>
      </c>
      <c r="B2083" s="15" t="s">
        <v>3971</v>
      </c>
      <c r="C2083" s="15"/>
      <c r="D2083" s="15"/>
      <c r="E2083" s="15"/>
      <c r="F2083" s="16" t="s">
        <v>244</v>
      </c>
      <c r="G2083" s="19">
        <v>125.61</v>
      </c>
      <c r="H2083" s="15"/>
    </row>
    <row r="2084" spans="1:8" ht="36.6" customHeight="1" x14ac:dyDescent="0.25">
      <c r="A2084" s="15" t="s">
        <v>3972</v>
      </c>
      <c r="B2084" s="15" t="s">
        <v>3973</v>
      </c>
      <c r="C2084" s="15"/>
      <c r="D2084" s="15"/>
      <c r="E2084" s="15"/>
      <c r="F2084" s="16" t="s">
        <v>244</v>
      </c>
      <c r="G2084" s="19">
        <v>192.17</v>
      </c>
      <c r="H2084" s="15"/>
    </row>
    <row r="2085" spans="1:8" ht="36.6" customHeight="1" x14ac:dyDescent="0.25">
      <c r="A2085" s="15" t="s">
        <v>3974</v>
      </c>
      <c r="B2085" s="15" t="s">
        <v>3975</v>
      </c>
      <c r="C2085" s="15"/>
      <c r="D2085" s="15"/>
      <c r="E2085" s="15"/>
      <c r="F2085" s="16" t="s">
        <v>244</v>
      </c>
      <c r="G2085" s="19">
        <v>279.08</v>
      </c>
      <c r="H2085" s="15"/>
    </row>
    <row r="2086" spans="1:8" ht="12.2" customHeight="1" x14ac:dyDescent="0.25">
      <c r="A2086" s="12">
        <v>8982</v>
      </c>
      <c r="B2086" s="13" t="s">
        <v>3976</v>
      </c>
      <c r="C2086" s="13"/>
      <c r="D2086" s="13"/>
      <c r="E2086" s="13"/>
      <c r="F2086" s="14"/>
      <c r="G2086" s="13"/>
      <c r="H2086" s="13"/>
    </row>
    <row r="2087" spans="1:8" ht="36.6" customHeight="1" x14ac:dyDescent="0.25">
      <c r="A2087" s="15" t="s">
        <v>3977</v>
      </c>
      <c r="B2087" s="15" t="s">
        <v>3978</v>
      </c>
      <c r="C2087" s="15"/>
      <c r="D2087" s="15"/>
      <c r="E2087" s="15"/>
      <c r="F2087" s="16" t="s">
        <v>244</v>
      </c>
      <c r="G2087" s="18">
        <v>18.48</v>
      </c>
      <c r="H2087" s="15"/>
    </row>
    <row r="2088" spans="1:8" ht="36.6" customHeight="1" x14ac:dyDescent="0.25">
      <c r="A2088" s="15" t="s">
        <v>3979</v>
      </c>
      <c r="B2088" s="15" t="s">
        <v>3980</v>
      </c>
      <c r="C2088" s="15"/>
      <c r="D2088" s="15"/>
      <c r="E2088" s="15"/>
      <c r="F2088" s="16" t="s">
        <v>244</v>
      </c>
      <c r="G2088" s="18">
        <v>23.5</v>
      </c>
      <c r="H2088" s="15"/>
    </row>
    <row r="2089" spans="1:8" ht="36.6" customHeight="1" x14ac:dyDescent="0.25">
      <c r="A2089" s="15" t="s">
        <v>3981</v>
      </c>
      <c r="B2089" s="15" t="s">
        <v>3982</v>
      </c>
      <c r="C2089" s="15"/>
      <c r="D2089" s="15"/>
      <c r="E2089" s="15"/>
      <c r="F2089" s="16" t="s">
        <v>244</v>
      </c>
      <c r="G2089" s="18">
        <v>18.93</v>
      </c>
      <c r="H2089" s="15"/>
    </row>
    <row r="2090" spans="1:8" ht="36.6" customHeight="1" x14ac:dyDescent="0.25">
      <c r="A2090" s="15" t="s">
        <v>3983</v>
      </c>
      <c r="B2090" s="15" t="s">
        <v>3984</v>
      </c>
      <c r="C2090" s="15"/>
      <c r="D2090" s="15"/>
      <c r="E2090" s="15"/>
      <c r="F2090" s="16" t="s">
        <v>244</v>
      </c>
      <c r="G2090" s="18">
        <v>25.89</v>
      </c>
      <c r="H2090" s="15"/>
    </row>
    <row r="2091" spans="1:8" ht="12.2" customHeight="1" x14ac:dyDescent="0.25">
      <c r="A2091" s="12">
        <v>8983</v>
      </c>
      <c r="B2091" s="13" t="s">
        <v>3985</v>
      </c>
      <c r="C2091" s="13"/>
      <c r="D2091" s="13"/>
      <c r="E2091" s="13"/>
      <c r="F2091" s="14"/>
      <c r="G2091" s="13"/>
      <c r="H2091" s="13"/>
    </row>
    <row r="2092" spans="1:8" ht="24.4" customHeight="1" x14ac:dyDescent="0.25">
      <c r="A2092" s="15" t="s">
        <v>3986</v>
      </c>
      <c r="B2092" s="15" t="s">
        <v>3987</v>
      </c>
      <c r="C2092" s="15"/>
      <c r="D2092" s="15"/>
      <c r="E2092" s="15"/>
      <c r="F2092" s="16" t="s">
        <v>244</v>
      </c>
      <c r="G2092" s="19">
        <v>510.29</v>
      </c>
      <c r="H2092" s="15"/>
    </row>
    <row r="2093" spans="1:8" ht="24.4" customHeight="1" x14ac:dyDescent="0.25">
      <c r="A2093" s="15" t="s">
        <v>3988</v>
      </c>
      <c r="B2093" s="15" t="s">
        <v>3989</v>
      </c>
      <c r="C2093" s="15"/>
      <c r="D2093" s="15"/>
      <c r="E2093" s="15"/>
      <c r="F2093" s="16" t="s">
        <v>244</v>
      </c>
      <c r="G2093" s="18">
        <v>23.85</v>
      </c>
      <c r="H2093" s="15"/>
    </row>
    <row r="2094" spans="1:8" ht="24.4" customHeight="1" x14ac:dyDescent="0.25">
      <c r="A2094" s="15" t="s">
        <v>3990</v>
      </c>
      <c r="B2094" s="15" t="s">
        <v>3991</v>
      </c>
      <c r="C2094" s="15"/>
      <c r="D2094" s="15"/>
      <c r="E2094" s="15"/>
      <c r="F2094" s="16" t="s">
        <v>244</v>
      </c>
      <c r="G2094" s="18">
        <v>37.58</v>
      </c>
      <c r="H2094" s="15"/>
    </row>
    <row r="2095" spans="1:8" ht="24.4" customHeight="1" x14ac:dyDescent="0.25">
      <c r="A2095" s="15" t="s">
        <v>3992</v>
      </c>
      <c r="B2095" s="15" t="s">
        <v>3993</v>
      </c>
      <c r="C2095" s="15"/>
      <c r="D2095" s="15"/>
      <c r="E2095" s="15"/>
      <c r="F2095" s="16" t="s">
        <v>244</v>
      </c>
      <c r="G2095" s="18">
        <v>57.07</v>
      </c>
      <c r="H2095" s="15"/>
    </row>
    <row r="2096" spans="1:8" ht="24.4" customHeight="1" x14ac:dyDescent="0.25">
      <c r="A2096" s="15" t="s">
        <v>3994</v>
      </c>
      <c r="B2096" s="15" t="s">
        <v>3995</v>
      </c>
      <c r="C2096" s="15"/>
      <c r="D2096" s="15"/>
      <c r="E2096" s="15"/>
      <c r="F2096" s="16" t="s">
        <v>244</v>
      </c>
      <c r="G2096" s="18">
        <v>72.86</v>
      </c>
      <c r="H2096" s="15"/>
    </row>
    <row r="2097" spans="1:8" ht="24.4" customHeight="1" x14ac:dyDescent="0.25">
      <c r="A2097" s="15" t="s">
        <v>3996</v>
      </c>
      <c r="B2097" s="15" t="s">
        <v>3997</v>
      </c>
      <c r="C2097" s="15"/>
      <c r="D2097" s="15"/>
      <c r="E2097" s="15"/>
      <c r="F2097" s="16" t="s">
        <v>244</v>
      </c>
      <c r="G2097" s="18">
        <v>88.31</v>
      </c>
      <c r="H2097" s="15"/>
    </row>
    <row r="2098" spans="1:8" ht="24.4" customHeight="1" x14ac:dyDescent="0.25">
      <c r="A2098" s="15" t="s">
        <v>3998</v>
      </c>
      <c r="B2098" s="15" t="s">
        <v>3999</v>
      </c>
      <c r="C2098" s="15"/>
      <c r="D2098" s="15"/>
      <c r="E2098" s="15"/>
      <c r="F2098" s="16" t="s">
        <v>244</v>
      </c>
      <c r="G2098" s="19">
        <v>130.68</v>
      </c>
      <c r="H2098" s="15"/>
    </row>
    <row r="2099" spans="1:8" ht="24.4" customHeight="1" x14ac:dyDescent="0.25">
      <c r="A2099" s="15" t="s">
        <v>4000</v>
      </c>
      <c r="B2099" s="15" t="s">
        <v>4001</v>
      </c>
      <c r="C2099" s="15"/>
      <c r="D2099" s="15"/>
      <c r="E2099" s="15"/>
      <c r="F2099" s="16" t="s">
        <v>244</v>
      </c>
      <c r="G2099" s="19">
        <v>217.98</v>
      </c>
      <c r="H2099" s="15"/>
    </row>
    <row r="2100" spans="1:8" ht="24.4" customHeight="1" x14ac:dyDescent="0.25">
      <c r="A2100" s="15" t="s">
        <v>4002</v>
      </c>
      <c r="B2100" s="15" t="s">
        <v>4003</v>
      </c>
      <c r="C2100" s="15"/>
      <c r="D2100" s="15"/>
      <c r="E2100" s="15"/>
      <c r="F2100" s="16" t="s">
        <v>244</v>
      </c>
      <c r="G2100" s="19">
        <v>300.83</v>
      </c>
      <c r="H2100" s="15"/>
    </row>
    <row r="2101" spans="1:8" ht="12.2" customHeight="1" x14ac:dyDescent="0.25">
      <c r="A2101" s="12">
        <v>8984</v>
      </c>
      <c r="B2101" s="13" t="s">
        <v>4004</v>
      </c>
      <c r="C2101" s="13"/>
      <c r="D2101" s="13"/>
      <c r="E2101" s="13"/>
      <c r="F2101" s="14"/>
      <c r="G2101" s="13"/>
      <c r="H2101" s="13"/>
    </row>
    <row r="2102" spans="1:8" ht="36.6" customHeight="1" x14ac:dyDescent="0.25">
      <c r="A2102" s="15" t="s">
        <v>4005</v>
      </c>
      <c r="B2102" s="15" t="s">
        <v>4006</v>
      </c>
      <c r="C2102" s="15"/>
      <c r="D2102" s="15"/>
      <c r="E2102" s="15"/>
      <c r="F2102" s="16" t="s">
        <v>244</v>
      </c>
      <c r="G2102" s="19">
        <v>761.95</v>
      </c>
      <c r="H2102" s="15"/>
    </row>
    <row r="2103" spans="1:8" ht="36.6" customHeight="1" x14ac:dyDescent="0.25">
      <c r="A2103" s="15" t="s">
        <v>4007</v>
      </c>
      <c r="B2103" s="15" t="s">
        <v>177</v>
      </c>
      <c r="C2103" s="15"/>
      <c r="D2103" s="15"/>
      <c r="E2103" s="15"/>
      <c r="F2103" s="16" t="s">
        <v>244</v>
      </c>
      <c r="G2103" s="19">
        <v>107.15</v>
      </c>
      <c r="H2103" s="15"/>
    </row>
    <row r="2104" spans="1:8" ht="36.6" customHeight="1" x14ac:dyDescent="0.25">
      <c r="A2104" s="15" t="s">
        <v>4008</v>
      </c>
      <c r="B2104" s="15" t="s">
        <v>4009</v>
      </c>
      <c r="C2104" s="15"/>
      <c r="D2104" s="15"/>
      <c r="E2104" s="15"/>
      <c r="F2104" s="16" t="s">
        <v>244</v>
      </c>
      <c r="G2104" s="19">
        <v>155.09</v>
      </c>
      <c r="H2104" s="15"/>
    </row>
    <row r="2105" spans="1:8" ht="36.6" customHeight="1" x14ac:dyDescent="0.25">
      <c r="A2105" s="15" t="s">
        <v>4010</v>
      </c>
      <c r="B2105" s="15" t="s">
        <v>4011</v>
      </c>
      <c r="C2105" s="15"/>
      <c r="D2105" s="15"/>
      <c r="E2105" s="15"/>
      <c r="F2105" s="16" t="s">
        <v>244</v>
      </c>
      <c r="G2105" s="19">
        <v>186.65</v>
      </c>
      <c r="H2105" s="15"/>
    </row>
    <row r="2106" spans="1:8" ht="36.6" customHeight="1" x14ac:dyDescent="0.25">
      <c r="A2106" s="15" t="s">
        <v>4012</v>
      </c>
      <c r="B2106" s="15" t="s">
        <v>4013</v>
      </c>
      <c r="C2106" s="15"/>
      <c r="D2106" s="15"/>
      <c r="E2106" s="15"/>
      <c r="F2106" s="16" t="s">
        <v>244</v>
      </c>
      <c r="G2106" s="19">
        <v>294.18</v>
      </c>
      <c r="H2106" s="15"/>
    </row>
    <row r="2107" spans="1:8" ht="36.6" customHeight="1" x14ac:dyDescent="0.25">
      <c r="A2107" s="15" t="s">
        <v>4014</v>
      </c>
      <c r="B2107" s="15" t="s">
        <v>4015</v>
      </c>
      <c r="C2107" s="15"/>
      <c r="D2107" s="15"/>
      <c r="E2107" s="15"/>
      <c r="F2107" s="16" t="s">
        <v>244</v>
      </c>
      <c r="G2107" s="19">
        <v>334.98</v>
      </c>
      <c r="H2107" s="15"/>
    </row>
    <row r="2108" spans="1:8" ht="36.6" customHeight="1" x14ac:dyDescent="0.25">
      <c r="A2108" s="15" t="s">
        <v>4016</v>
      </c>
      <c r="B2108" s="15" t="s">
        <v>4017</v>
      </c>
      <c r="C2108" s="15"/>
      <c r="D2108" s="15"/>
      <c r="E2108" s="15"/>
      <c r="F2108" s="16" t="s">
        <v>244</v>
      </c>
      <c r="G2108" s="19">
        <v>450.99</v>
      </c>
      <c r="H2108" s="15"/>
    </row>
    <row r="2109" spans="1:8" ht="36.6" customHeight="1" x14ac:dyDescent="0.25">
      <c r="A2109" s="15" t="s">
        <v>4018</v>
      </c>
      <c r="B2109" s="15" t="s">
        <v>4019</v>
      </c>
      <c r="C2109" s="15"/>
      <c r="D2109" s="15"/>
      <c r="E2109" s="15"/>
      <c r="F2109" s="16" t="s">
        <v>244</v>
      </c>
      <c r="G2109" s="19">
        <v>554.63</v>
      </c>
      <c r="H2109" s="15"/>
    </row>
    <row r="2110" spans="1:8" ht="36.6" customHeight="1" x14ac:dyDescent="0.25">
      <c r="A2110" s="15" t="s">
        <v>4020</v>
      </c>
      <c r="B2110" s="15" t="s">
        <v>4021</v>
      </c>
      <c r="C2110" s="15"/>
      <c r="D2110" s="15"/>
      <c r="E2110" s="15"/>
      <c r="F2110" s="16" t="s">
        <v>244</v>
      </c>
      <c r="G2110" s="19">
        <v>593.88</v>
      </c>
      <c r="H2110" s="15"/>
    </row>
    <row r="2111" spans="1:8" ht="36.6" customHeight="1" x14ac:dyDescent="0.25">
      <c r="A2111" s="15" t="s">
        <v>4022</v>
      </c>
      <c r="B2111" s="15" t="s">
        <v>4023</v>
      </c>
      <c r="C2111" s="15"/>
      <c r="D2111" s="15"/>
      <c r="E2111" s="15"/>
      <c r="F2111" s="16" t="s">
        <v>244</v>
      </c>
      <c r="G2111" s="19">
        <v>761.95</v>
      </c>
      <c r="H2111" s="15"/>
    </row>
    <row r="2112" spans="1:8" ht="36.6" customHeight="1" x14ac:dyDescent="0.25">
      <c r="A2112" s="15" t="s">
        <v>4024</v>
      </c>
      <c r="B2112" s="15" t="s">
        <v>4025</v>
      </c>
      <c r="C2112" s="15"/>
      <c r="D2112" s="15"/>
      <c r="E2112" s="15"/>
      <c r="F2112" s="16" t="s">
        <v>244</v>
      </c>
      <c r="G2112" s="18">
        <v>78.67</v>
      </c>
      <c r="H2112" s="15"/>
    </row>
    <row r="2113" spans="1:8" ht="36.6" customHeight="1" x14ac:dyDescent="0.25">
      <c r="A2113" s="15" t="s">
        <v>4026</v>
      </c>
      <c r="B2113" s="15" t="s">
        <v>4027</v>
      </c>
      <c r="C2113" s="15"/>
      <c r="D2113" s="15"/>
      <c r="E2113" s="15"/>
      <c r="F2113" s="16" t="s">
        <v>244</v>
      </c>
      <c r="G2113" s="19">
        <v>114.99</v>
      </c>
      <c r="H2113" s="15"/>
    </row>
    <row r="2114" spans="1:8" ht="36.6" customHeight="1" x14ac:dyDescent="0.25">
      <c r="A2114" s="15" t="s">
        <v>4028</v>
      </c>
      <c r="B2114" s="15" t="s">
        <v>4029</v>
      </c>
      <c r="C2114" s="15"/>
      <c r="D2114" s="15"/>
      <c r="E2114" s="15"/>
      <c r="F2114" s="16" t="s">
        <v>244</v>
      </c>
      <c r="G2114" s="19">
        <v>138.69999999999999</v>
      </c>
      <c r="H2114" s="15"/>
    </row>
    <row r="2115" spans="1:8" ht="36.6" customHeight="1" x14ac:dyDescent="0.25">
      <c r="A2115" s="15" t="s">
        <v>4030</v>
      </c>
      <c r="B2115" s="15" t="s">
        <v>4031</v>
      </c>
      <c r="C2115" s="15"/>
      <c r="D2115" s="15"/>
      <c r="E2115" s="15"/>
      <c r="F2115" s="16" t="s">
        <v>244</v>
      </c>
      <c r="G2115" s="19">
        <v>206.38</v>
      </c>
      <c r="H2115" s="15"/>
    </row>
    <row r="2116" spans="1:8" ht="36.6" customHeight="1" x14ac:dyDescent="0.25">
      <c r="A2116" s="15" t="s">
        <v>4032</v>
      </c>
      <c r="B2116" s="15" t="s">
        <v>4033</v>
      </c>
      <c r="C2116" s="15"/>
      <c r="D2116" s="15"/>
      <c r="E2116" s="15"/>
      <c r="F2116" s="16" t="s">
        <v>244</v>
      </c>
      <c r="G2116" s="19">
        <v>249.97</v>
      </c>
      <c r="H2116" s="15"/>
    </row>
    <row r="2117" spans="1:8" ht="36.6" customHeight="1" x14ac:dyDescent="0.25">
      <c r="A2117" s="15" t="s">
        <v>4034</v>
      </c>
      <c r="B2117" s="15" t="s">
        <v>4035</v>
      </c>
      <c r="C2117" s="15"/>
      <c r="D2117" s="15"/>
      <c r="E2117" s="15"/>
      <c r="F2117" s="16" t="s">
        <v>244</v>
      </c>
      <c r="G2117" s="19">
        <v>349.15</v>
      </c>
      <c r="H2117" s="15"/>
    </row>
    <row r="2118" spans="1:8" ht="36.6" customHeight="1" x14ac:dyDescent="0.25">
      <c r="A2118" s="15" t="s">
        <v>4036</v>
      </c>
      <c r="B2118" s="15" t="s">
        <v>4037</v>
      </c>
      <c r="C2118" s="15"/>
      <c r="D2118" s="15"/>
      <c r="E2118" s="15"/>
      <c r="F2118" s="16" t="s">
        <v>244</v>
      </c>
      <c r="G2118" s="19">
        <v>477.87</v>
      </c>
      <c r="H2118" s="15"/>
    </row>
    <row r="2119" spans="1:8" ht="36.6" customHeight="1" x14ac:dyDescent="0.25">
      <c r="A2119" s="15" t="s">
        <v>4038</v>
      </c>
      <c r="B2119" s="15" t="s">
        <v>4039</v>
      </c>
      <c r="C2119" s="15"/>
      <c r="D2119" s="15"/>
      <c r="E2119" s="15"/>
      <c r="F2119" s="16" t="s">
        <v>244</v>
      </c>
      <c r="G2119" s="19">
        <v>593.88</v>
      </c>
      <c r="H2119" s="15"/>
    </row>
    <row r="2120" spans="1:8" ht="12.2" customHeight="1" x14ac:dyDescent="0.25">
      <c r="A2120" s="12">
        <v>8985</v>
      </c>
      <c r="B2120" s="13" t="s">
        <v>4040</v>
      </c>
      <c r="C2120" s="13"/>
      <c r="D2120" s="13"/>
      <c r="E2120" s="13"/>
      <c r="F2120" s="14"/>
      <c r="G2120" s="13"/>
      <c r="H2120" s="13"/>
    </row>
    <row r="2121" spans="1:8" ht="36.6" customHeight="1" x14ac:dyDescent="0.25">
      <c r="A2121" s="15" t="s">
        <v>4041</v>
      </c>
      <c r="B2121" s="15" t="s">
        <v>4042</v>
      </c>
      <c r="C2121" s="15"/>
      <c r="D2121" s="15"/>
      <c r="E2121" s="15"/>
      <c r="F2121" s="16" t="s">
        <v>244</v>
      </c>
      <c r="G2121" s="18">
        <v>86.6</v>
      </c>
      <c r="H2121" s="15"/>
    </row>
    <row r="2122" spans="1:8" ht="36.6" customHeight="1" x14ac:dyDescent="0.25">
      <c r="A2122" s="15" t="s">
        <v>4043</v>
      </c>
      <c r="B2122" s="15" t="s">
        <v>4044</v>
      </c>
      <c r="C2122" s="15"/>
      <c r="D2122" s="15"/>
      <c r="E2122" s="15"/>
      <c r="F2122" s="16" t="s">
        <v>244</v>
      </c>
      <c r="G2122" s="19">
        <v>111.28</v>
      </c>
      <c r="H2122" s="15"/>
    </row>
    <row r="2123" spans="1:8" ht="36.6" customHeight="1" x14ac:dyDescent="0.25">
      <c r="A2123" s="15" t="s">
        <v>4045</v>
      </c>
      <c r="B2123" s="15" t="s">
        <v>4046</v>
      </c>
      <c r="C2123" s="15"/>
      <c r="D2123" s="15"/>
      <c r="E2123" s="15"/>
      <c r="F2123" s="16" t="s">
        <v>244</v>
      </c>
      <c r="G2123" s="19">
        <v>105.38</v>
      </c>
      <c r="H2123" s="15"/>
    </row>
    <row r="2124" spans="1:8" ht="36.6" customHeight="1" x14ac:dyDescent="0.25">
      <c r="A2124" s="15" t="s">
        <v>4047</v>
      </c>
      <c r="B2124" s="15" t="s">
        <v>4048</v>
      </c>
      <c r="C2124" s="15"/>
      <c r="D2124" s="15"/>
      <c r="E2124" s="15"/>
      <c r="F2124" s="16" t="s">
        <v>244</v>
      </c>
      <c r="G2124" s="18">
        <v>56.08</v>
      </c>
      <c r="H2124" s="15"/>
    </row>
    <row r="2125" spans="1:8" ht="36.6" customHeight="1" x14ac:dyDescent="0.25">
      <c r="A2125" s="15" t="s">
        <v>4049</v>
      </c>
      <c r="B2125" s="15" t="s">
        <v>4050</v>
      </c>
      <c r="C2125" s="15"/>
      <c r="D2125" s="15"/>
      <c r="E2125" s="15"/>
      <c r="F2125" s="16" t="s">
        <v>244</v>
      </c>
      <c r="G2125" s="19">
        <v>132.13</v>
      </c>
      <c r="H2125" s="15"/>
    </row>
    <row r="2126" spans="1:8" ht="36.6" customHeight="1" x14ac:dyDescent="0.25">
      <c r="A2126" s="15" t="s">
        <v>4051</v>
      </c>
      <c r="B2126" s="15" t="s">
        <v>4052</v>
      </c>
      <c r="C2126" s="15"/>
      <c r="D2126" s="15"/>
      <c r="E2126" s="15"/>
      <c r="F2126" s="16" t="s">
        <v>244</v>
      </c>
      <c r="G2126" s="19">
        <v>180.64</v>
      </c>
      <c r="H2126" s="15"/>
    </row>
    <row r="2127" spans="1:8" ht="36.6" customHeight="1" x14ac:dyDescent="0.25">
      <c r="A2127" s="15" t="s">
        <v>4053</v>
      </c>
      <c r="B2127" s="15" t="s">
        <v>4054</v>
      </c>
      <c r="C2127" s="15"/>
      <c r="D2127" s="15"/>
      <c r="E2127" s="15"/>
      <c r="F2127" s="16" t="s">
        <v>244</v>
      </c>
      <c r="G2127" s="18">
        <v>70.42</v>
      </c>
      <c r="H2127" s="15"/>
    </row>
    <row r="2128" spans="1:8" ht="12.2" customHeight="1" x14ac:dyDescent="0.25">
      <c r="A2128" s="12">
        <v>8986</v>
      </c>
      <c r="B2128" s="13" t="s">
        <v>4055</v>
      </c>
      <c r="C2128" s="13"/>
      <c r="D2128" s="13"/>
      <c r="E2128" s="13"/>
      <c r="F2128" s="14"/>
      <c r="G2128" s="13"/>
      <c r="H2128" s="13"/>
    </row>
    <row r="2129" spans="1:8" ht="24.4" customHeight="1" x14ac:dyDescent="0.25">
      <c r="A2129" s="15" t="s">
        <v>4056</v>
      </c>
      <c r="B2129" s="15" t="s">
        <v>4057</v>
      </c>
      <c r="C2129" s="15"/>
      <c r="D2129" s="15"/>
      <c r="E2129" s="15"/>
      <c r="F2129" s="16" t="s">
        <v>227</v>
      </c>
      <c r="G2129" s="18">
        <v>26.86</v>
      </c>
      <c r="H2129" s="15"/>
    </row>
    <row r="2130" spans="1:8" ht="24.4" customHeight="1" x14ac:dyDescent="0.25">
      <c r="A2130" s="15" t="s">
        <v>4058</v>
      </c>
      <c r="B2130" s="15" t="s">
        <v>161</v>
      </c>
      <c r="C2130" s="15"/>
      <c r="D2130" s="15"/>
      <c r="E2130" s="15"/>
      <c r="F2130" s="16" t="s">
        <v>227</v>
      </c>
      <c r="G2130" s="18">
        <v>24.19</v>
      </c>
      <c r="H2130" s="15"/>
    </row>
    <row r="2131" spans="1:8" ht="24.4" customHeight="1" x14ac:dyDescent="0.25">
      <c r="A2131" s="15" t="s">
        <v>4059</v>
      </c>
      <c r="B2131" s="15" t="s">
        <v>4060</v>
      </c>
      <c r="C2131" s="15"/>
      <c r="D2131" s="15"/>
      <c r="E2131" s="15"/>
      <c r="F2131" s="16" t="s">
        <v>227</v>
      </c>
      <c r="G2131" s="18">
        <v>42.7</v>
      </c>
      <c r="H2131" s="15"/>
    </row>
    <row r="2132" spans="1:8" ht="24.4" customHeight="1" x14ac:dyDescent="0.25">
      <c r="A2132" s="15" t="s">
        <v>4061</v>
      </c>
      <c r="B2132" s="15" t="s">
        <v>4062</v>
      </c>
      <c r="C2132" s="15"/>
      <c r="D2132" s="15"/>
      <c r="E2132" s="15"/>
      <c r="F2132" s="16" t="s">
        <v>227</v>
      </c>
      <c r="G2132" s="18">
        <v>49.78</v>
      </c>
      <c r="H2132" s="15"/>
    </row>
    <row r="2133" spans="1:8" ht="24.4" customHeight="1" x14ac:dyDescent="0.25">
      <c r="A2133" s="15" t="s">
        <v>4063</v>
      </c>
      <c r="B2133" s="15" t="s">
        <v>162</v>
      </c>
      <c r="C2133" s="15"/>
      <c r="D2133" s="15"/>
      <c r="E2133" s="15"/>
      <c r="F2133" s="16" t="s">
        <v>227</v>
      </c>
      <c r="G2133" s="18">
        <v>47.58</v>
      </c>
      <c r="H2133" s="15"/>
    </row>
    <row r="2134" spans="1:8" ht="24.4" customHeight="1" x14ac:dyDescent="0.25">
      <c r="A2134" s="15" t="s">
        <v>4064</v>
      </c>
      <c r="B2134" s="15" t="s">
        <v>4065</v>
      </c>
      <c r="C2134" s="15"/>
      <c r="D2134" s="15"/>
      <c r="E2134" s="15"/>
      <c r="F2134" s="16" t="s">
        <v>227</v>
      </c>
      <c r="G2134" s="19">
        <v>105.06</v>
      </c>
      <c r="H2134" s="15"/>
    </row>
    <row r="2135" spans="1:8" ht="36.6" customHeight="1" x14ac:dyDescent="0.25">
      <c r="A2135" s="15" t="s">
        <v>4066</v>
      </c>
      <c r="B2135" s="15" t="s">
        <v>4067</v>
      </c>
      <c r="C2135" s="15"/>
      <c r="D2135" s="15"/>
      <c r="E2135" s="15"/>
      <c r="F2135" s="16" t="s">
        <v>227</v>
      </c>
      <c r="G2135" s="19">
        <v>119.57</v>
      </c>
      <c r="H2135" s="15"/>
    </row>
    <row r="2136" spans="1:8" ht="36.6" customHeight="1" x14ac:dyDescent="0.25">
      <c r="A2136" s="15" t="s">
        <v>4068</v>
      </c>
      <c r="B2136" s="15" t="s">
        <v>4069</v>
      </c>
      <c r="C2136" s="15"/>
      <c r="D2136" s="15"/>
      <c r="E2136" s="15"/>
      <c r="F2136" s="16" t="s">
        <v>227</v>
      </c>
      <c r="G2136" s="19">
        <v>117.35</v>
      </c>
      <c r="H2136" s="15"/>
    </row>
    <row r="2137" spans="1:8" ht="36.6" customHeight="1" x14ac:dyDescent="0.25">
      <c r="A2137" s="15" t="s">
        <v>4070</v>
      </c>
      <c r="B2137" s="15" t="s">
        <v>4071</v>
      </c>
      <c r="C2137" s="15"/>
      <c r="D2137" s="15"/>
      <c r="E2137" s="15"/>
      <c r="F2137" s="16" t="s">
        <v>227</v>
      </c>
      <c r="G2137" s="19">
        <v>188.37</v>
      </c>
      <c r="H2137" s="15"/>
    </row>
    <row r="2138" spans="1:8" ht="36.6" customHeight="1" x14ac:dyDescent="0.25">
      <c r="A2138" s="15" t="s">
        <v>4072</v>
      </c>
      <c r="B2138" s="15" t="s">
        <v>4073</v>
      </c>
      <c r="C2138" s="15"/>
      <c r="D2138" s="15"/>
      <c r="E2138" s="15"/>
      <c r="F2138" s="16" t="s">
        <v>227</v>
      </c>
      <c r="G2138" s="19">
        <v>179.43</v>
      </c>
      <c r="H2138" s="15"/>
    </row>
    <row r="2139" spans="1:8" ht="36.6" customHeight="1" x14ac:dyDescent="0.25">
      <c r="A2139" s="15" t="s">
        <v>4074</v>
      </c>
      <c r="B2139" s="15" t="s">
        <v>4075</v>
      </c>
      <c r="C2139" s="15"/>
      <c r="D2139" s="15"/>
      <c r="E2139" s="15"/>
      <c r="F2139" s="16" t="s">
        <v>227</v>
      </c>
      <c r="G2139" s="19">
        <v>158.59</v>
      </c>
      <c r="H2139" s="15"/>
    </row>
    <row r="2140" spans="1:8" ht="36.6" customHeight="1" x14ac:dyDescent="0.25">
      <c r="A2140" s="15" t="s">
        <v>4076</v>
      </c>
      <c r="B2140" s="15" t="s">
        <v>169</v>
      </c>
      <c r="C2140" s="15"/>
      <c r="D2140" s="15"/>
      <c r="E2140" s="15"/>
      <c r="F2140" s="16" t="s">
        <v>227</v>
      </c>
      <c r="G2140" s="19">
        <v>149.65</v>
      </c>
      <c r="H2140" s="15"/>
    </row>
    <row r="2141" spans="1:8" ht="36.6" customHeight="1" x14ac:dyDescent="0.25">
      <c r="A2141" s="15" t="s">
        <v>4077</v>
      </c>
      <c r="B2141" s="15" t="s">
        <v>4078</v>
      </c>
      <c r="C2141" s="15"/>
      <c r="D2141" s="15"/>
      <c r="E2141" s="15"/>
      <c r="F2141" s="16" t="s">
        <v>227</v>
      </c>
      <c r="G2141" s="18">
        <v>86.61</v>
      </c>
      <c r="H2141" s="15"/>
    </row>
    <row r="2142" spans="1:8" ht="36.6" customHeight="1" x14ac:dyDescent="0.25">
      <c r="A2142" s="15" t="s">
        <v>4079</v>
      </c>
      <c r="B2142" s="15" t="s">
        <v>4080</v>
      </c>
      <c r="C2142" s="15"/>
      <c r="D2142" s="15"/>
      <c r="E2142" s="15"/>
      <c r="F2142" s="16" t="s">
        <v>227</v>
      </c>
      <c r="G2142" s="18">
        <v>84.39</v>
      </c>
      <c r="H2142" s="15"/>
    </row>
    <row r="2143" spans="1:8" ht="36.6" customHeight="1" x14ac:dyDescent="0.25">
      <c r="A2143" s="15" t="s">
        <v>4081</v>
      </c>
      <c r="B2143" s="15" t="s">
        <v>160</v>
      </c>
      <c r="C2143" s="15"/>
      <c r="D2143" s="15"/>
      <c r="E2143" s="15"/>
      <c r="F2143" s="16" t="s">
        <v>227</v>
      </c>
      <c r="G2143" s="18">
        <v>80.599999999999994</v>
      </c>
      <c r="H2143" s="15"/>
    </row>
    <row r="2144" spans="1:8" ht="36.6" customHeight="1" x14ac:dyDescent="0.25">
      <c r="A2144" s="15" t="s">
        <v>4082</v>
      </c>
      <c r="B2144" s="15" t="s">
        <v>4083</v>
      </c>
      <c r="C2144" s="15"/>
      <c r="D2144" s="15"/>
      <c r="E2144" s="15"/>
      <c r="F2144" s="16" t="s">
        <v>227</v>
      </c>
      <c r="G2144" s="18">
        <v>78.349999999999994</v>
      </c>
      <c r="H2144" s="15"/>
    </row>
    <row r="2145" spans="1:8" ht="36.6" customHeight="1" x14ac:dyDescent="0.25">
      <c r="A2145" s="15" t="s">
        <v>4084</v>
      </c>
      <c r="B2145" s="15" t="s">
        <v>170</v>
      </c>
      <c r="C2145" s="15"/>
      <c r="D2145" s="15"/>
      <c r="E2145" s="15"/>
      <c r="F2145" s="16" t="s">
        <v>227</v>
      </c>
      <c r="G2145" s="18">
        <v>72.16</v>
      </c>
      <c r="H2145" s="15"/>
    </row>
    <row r="2146" spans="1:8" ht="36.6" customHeight="1" x14ac:dyDescent="0.25">
      <c r="A2146" s="15" t="s">
        <v>4085</v>
      </c>
      <c r="B2146" s="15" t="s">
        <v>4086</v>
      </c>
      <c r="C2146" s="15"/>
      <c r="D2146" s="15"/>
      <c r="E2146" s="15"/>
      <c r="F2146" s="16" t="s">
        <v>227</v>
      </c>
      <c r="G2146" s="19">
        <v>108.02</v>
      </c>
      <c r="H2146" s="15"/>
    </row>
    <row r="2147" spans="1:8" ht="36.6" customHeight="1" x14ac:dyDescent="0.25">
      <c r="A2147" s="15" t="s">
        <v>4087</v>
      </c>
      <c r="B2147" s="15" t="s">
        <v>4088</v>
      </c>
      <c r="C2147" s="15"/>
      <c r="D2147" s="15"/>
      <c r="E2147" s="15"/>
      <c r="F2147" s="16" t="s">
        <v>227</v>
      </c>
      <c r="G2147" s="18">
        <v>92.43</v>
      </c>
      <c r="H2147" s="15"/>
    </row>
    <row r="2148" spans="1:8" ht="36.6" customHeight="1" x14ac:dyDescent="0.25">
      <c r="A2148" s="15" t="s">
        <v>4089</v>
      </c>
      <c r="B2148" s="15" t="s">
        <v>4090</v>
      </c>
      <c r="C2148" s="15"/>
      <c r="D2148" s="15"/>
      <c r="E2148" s="15"/>
      <c r="F2148" s="16" t="s">
        <v>227</v>
      </c>
      <c r="G2148" s="18">
        <v>50.68</v>
      </c>
      <c r="H2148" s="15"/>
    </row>
    <row r="2149" spans="1:8" ht="36.6" customHeight="1" x14ac:dyDescent="0.25">
      <c r="A2149" s="15" t="s">
        <v>4091</v>
      </c>
      <c r="B2149" s="15" t="s">
        <v>4092</v>
      </c>
      <c r="C2149" s="15"/>
      <c r="D2149" s="15"/>
      <c r="E2149" s="15"/>
      <c r="F2149" s="16" t="s">
        <v>227</v>
      </c>
      <c r="G2149" s="19">
        <v>188.46</v>
      </c>
      <c r="H2149" s="15"/>
    </row>
    <row r="2150" spans="1:8" ht="36.6" customHeight="1" x14ac:dyDescent="0.25">
      <c r="A2150" s="15" t="s">
        <v>4093</v>
      </c>
      <c r="B2150" s="15" t="s">
        <v>4094</v>
      </c>
      <c r="C2150" s="15"/>
      <c r="D2150" s="15"/>
      <c r="E2150" s="15"/>
      <c r="F2150" s="16" t="s">
        <v>227</v>
      </c>
      <c r="G2150" s="19">
        <v>360.1</v>
      </c>
      <c r="H2150" s="15"/>
    </row>
    <row r="2151" spans="1:8" ht="36.6" customHeight="1" x14ac:dyDescent="0.25">
      <c r="A2151" s="15" t="s">
        <v>4095</v>
      </c>
      <c r="B2151" s="15" t="s">
        <v>4096</v>
      </c>
      <c r="C2151" s="15"/>
      <c r="D2151" s="15"/>
      <c r="E2151" s="15"/>
      <c r="F2151" s="16" t="s">
        <v>227</v>
      </c>
      <c r="G2151" s="19">
        <v>538.83000000000004</v>
      </c>
      <c r="H2151" s="15"/>
    </row>
    <row r="2152" spans="1:8" ht="36.6" customHeight="1" x14ac:dyDescent="0.25">
      <c r="A2152" s="15" t="s">
        <v>4097</v>
      </c>
      <c r="B2152" s="15" t="s">
        <v>4098</v>
      </c>
      <c r="C2152" s="15"/>
      <c r="D2152" s="15"/>
      <c r="E2152" s="15"/>
      <c r="F2152" s="16" t="s">
        <v>227</v>
      </c>
      <c r="G2152" s="18">
        <v>52.46</v>
      </c>
      <c r="H2152" s="15"/>
    </row>
    <row r="2153" spans="1:8" ht="36.6" customHeight="1" x14ac:dyDescent="0.25">
      <c r="A2153" s="15" t="s">
        <v>4099</v>
      </c>
      <c r="B2153" s="15" t="s">
        <v>4100</v>
      </c>
      <c r="C2153" s="15"/>
      <c r="D2153" s="15"/>
      <c r="E2153" s="15"/>
      <c r="F2153" s="16" t="s">
        <v>227</v>
      </c>
      <c r="G2153" s="19">
        <v>892.39</v>
      </c>
      <c r="H2153" s="15"/>
    </row>
    <row r="2154" spans="1:8" ht="36.6" customHeight="1" x14ac:dyDescent="0.25">
      <c r="A2154" s="15" t="s">
        <v>4101</v>
      </c>
      <c r="B2154" s="15" t="s">
        <v>4102</v>
      </c>
      <c r="C2154" s="15"/>
      <c r="D2154" s="15"/>
      <c r="E2154" s="15"/>
      <c r="F2154" s="16" t="s">
        <v>227</v>
      </c>
      <c r="G2154" s="18">
        <v>92.53</v>
      </c>
      <c r="H2154" s="15"/>
    </row>
    <row r="2155" spans="1:8" ht="36.6" customHeight="1" x14ac:dyDescent="0.25">
      <c r="A2155" s="15" t="s">
        <v>4103</v>
      </c>
      <c r="B2155" s="15" t="s">
        <v>4104</v>
      </c>
      <c r="C2155" s="15"/>
      <c r="D2155" s="15"/>
      <c r="E2155" s="15"/>
      <c r="F2155" s="16" t="s">
        <v>227</v>
      </c>
      <c r="G2155" s="18">
        <v>90.31</v>
      </c>
      <c r="H2155" s="15"/>
    </row>
    <row r="2156" spans="1:8" ht="36.6" customHeight="1" x14ac:dyDescent="0.25">
      <c r="A2156" s="15" t="s">
        <v>4105</v>
      </c>
      <c r="B2156" s="15" t="s">
        <v>159</v>
      </c>
      <c r="C2156" s="15"/>
      <c r="D2156" s="15"/>
      <c r="E2156" s="15"/>
      <c r="F2156" s="16" t="s">
        <v>227</v>
      </c>
      <c r="G2156" s="18">
        <v>82.65</v>
      </c>
      <c r="H2156" s="15"/>
    </row>
    <row r="2157" spans="1:8" ht="36.6" customHeight="1" x14ac:dyDescent="0.25">
      <c r="A2157" s="15" t="s">
        <v>4106</v>
      </c>
      <c r="B2157" s="15" t="s">
        <v>4107</v>
      </c>
      <c r="C2157" s="15"/>
      <c r="D2157" s="15"/>
      <c r="E2157" s="15"/>
      <c r="F2157" s="16" t="s">
        <v>227</v>
      </c>
      <c r="G2157" s="18">
        <v>80.430000000000007</v>
      </c>
      <c r="H2157" s="15"/>
    </row>
    <row r="2158" spans="1:8" ht="12.2" customHeight="1" x14ac:dyDescent="0.25">
      <c r="A2158" s="15" t="s">
        <v>4108</v>
      </c>
      <c r="B2158" s="15" t="s">
        <v>4109</v>
      </c>
      <c r="C2158" s="15"/>
      <c r="D2158" s="15"/>
      <c r="E2158" s="15"/>
      <c r="F2158" s="16" t="s">
        <v>1238</v>
      </c>
      <c r="G2158" s="19">
        <v>728.41</v>
      </c>
      <c r="H2158" s="15"/>
    </row>
    <row r="2159" spans="1:8" ht="12.2" customHeight="1" x14ac:dyDescent="0.25">
      <c r="A2159" s="15" t="s">
        <v>4110</v>
      </c>
      <c r="B2159" s="15" t="s">
        <v>4111</v>
      </c>
      <c r="C2159" s="15"/>
      <c r="D2159" s="15"/>
      <c r="E2159" s="15"/>
      <c r="F2159" s="16" t="s">
        <v>1238</v>
      </c>
      <c r="G2159" s="18">
        <v>60.5</v>
      </c>
      <c r="H2159" s="15"/>
    </row>
    <row r="2160" spans="1:8" ht="12.2" customHeight="1" x14ac:dyDescent="0.25">
      <c r="A2160" s="15" t="s">
        <v>4112</v>
      </c>
      <c r="B2160" s="15" t="s">
        <v>4113</v>
      </c>
      <c r="C2160" s="15"/>
      <c r="D2160" s="15"/>
      <c r="E2160" s="15"/>
      <c r="F2160" s="16" t="s">
        <v>1238</v>
      </c>
      <c r="G2160" s="18">
        <v>76.739999999999995</v>
      </c>
      <c r="H2160" s="15"/>
    </row>
    <row r="2161" spans="1:8" ht="12.2" customHeight="1" x14ac:dyDescent="0.25">
      <c r="A2161" s="15" t="s">
        <v>4114</v>
      </c>
      <c r="B2161" s="15" t="s">
        <v>4115</v>
      </c>
      <c r="C2161" s="15"/>
      <c r="D2161" s="15"/>
      <c r="E2161" s="15"/>
      <c r="F2161" s="16" t="s">
        <v>1238</v>
      </c>
      <c r="G2161" s="18">
        <v>85.44</v>
      </c>
      <c r="H2161" s="15"/>
    </row>
    <row r="2162" spans="1:8" ht="12.2" customHeight="1" x14ac:dyDescent="0.25">
      <c r="A2162" s="15" t="s">
        <v>4116</v>
      </c>
      <c r="B2162" s="15" t="s">
        <v>4117</v>
      </c>
      <c r="C2162" s="15"/>
      <c r="D2162" s="15"/>
      <c r="E2162" s="15"/>
      <c r="F2162" s="16" t="s">
        <v>1238</v>
      </c>
      <c r="G2162" s="19">
        <v>129.76</v>
      </c>
      <c r="H2162" s="15"/>
    </row>
    <row r="2163" spans="1:8" ht="12.2" customHeight="1" x14ac:dyDescent="0.25">
      <c r="A2163" s="15" t="s">
        <v>4118</v>
      </c>
      <c r="B2163" s="15" t="s">
        <v>4119</v>
      </c>
      <c r="C2163" s="15"/>
      <c r="D2163" s="15"/>
      <c r="E2163" s="15"/>
      <c r="F2163" s="16" t="s">
        <v>1238</v>
      </c>
      <c r="G2163" s="19">
        <v>137.38999999999999</v>
      </c>
      <c r="H2163" s="15"/>
    </row>
    <row r="2164" spans="1:8" ht="12.2" customHeight="1" x14ac:dyDescent="0.25">
      <c r="A2164" s="15" t="s">
        <v>4120</v>
      </c>
      <c r="B2164" s="15" t="s">
        <v>4121</v>
      </c>
      <c r="C2164" s="15"/>
      <c r="D2164" s="15"/>
      <c r="E2164" s="15"/>
      <c r="F2164" s="16" t="s">
        <v>1238</v>
      </c>
      <c r="G2164" s="19">
        <v>189.68</v>
      </c>
      <c r="H2164" s="15"/>
    </row>
    <row r="2165" spans="1:8" ht="12.2" customHeight="1" x14ac:dyDescent="0.25">
      <c r="A2165" s="15" t="s">
        <v>4122</v>
      </c>
      <c r="B2165" s="15" t="s">
        <v>4123</v>
      </c>
      <c r="C2165" s="15"/>
      <c r="D2165" s="15"/>
      <c r="E2165" s="15"/>
      <c r="F2165" s="16" t="s">
        <v>1238</v>
      </c>
      <c r="G2165" s="19">
        <v>323.69</v>
      </c>
      <c r="H2165" s="15"/>
    </row>
    <row r="2166" spans="1:8" ht="12.2" customHeight="1" x14ac:dyDescent="0.25">
      <c r="A2166" s="15" t="s">
        <v>4124</v>
      </c>
      <c r="B2166" s="15" t="s">
        <v>4125</v>
      </c>
      <c r="C2166" s="15"/>
      <c r="D2166" s="15"/>
      <c r="E2166" s="15"/>
      <c r="F2166" s="16" t="s">
        <v>1238</v>
      </c>
      <c r="G2166" s="19">
        <v>419.9</v>
      </c>
      <c r="H2166" s="15"/>
    </row>
    <row r="2167" spans="1:8" ht="24.4" customHeight="1" x14ac:dyDescent="0.25">
      <c r="A2167" s="15" t="s">
        <v>4126</v>
      </c>
      <c r="B2167" s="15" t="s">
        <v>163</v>
      </c>
      <c r="C2167" s="15"/>
      <c r="D2167" s="15"/>
      <c r="E2167" s="15"/>
      <c r="F2167" s="16" t="s">
        <v>1238</v>
      </c>
      <c r="G2167" s="19">
        <v>907.03</v>
      </c>
      <c r="H2167" s="15"/>
    </row>
    <row r="2168" spans="1:8" ht="24.4" customHeight="1" x14ac:dyDescent="0.25">
      <c r="A2168" s="15" t="s">
        <v>4127</v>
      </c>
      <c r="B2168" s="15" t="s">
        <v>4128</v>
      </c>
      <c r="C2168" s="15"/>
      <c r="D2168" s="15"/>
      <c r="E2168" s="15"/>
      <c r="F2168" s="16" t="s">
        <v>1238</v>
      </c>
      <c r="G2168" s="18">
        <v>94.08</v>
      </c>
      <c r="H2168" s="15"/>
    </row>
    <row r="2169" spans="1:8" ht="24.4" customHeight="1" x14ac:dyDescent="0.25">
      <c r="A2169" s="15" t="s">
        <v>4129</v>
      </c>
      <c r="B2169" s="15" t="s">
        <v>4130</v>
      </c>
      <c r="C2169" s="15"/>
      <c r="D2169" s="15"/>
      <c r="E2169" s="15"/>
      <c r="F2169" s="16" t="s">
        <v>1238</v>
      </c>
      <c r="G2169" s="19">
        <v>109.19</v>
      </c>
      <c r="H2169" s="15"/>
    </row>
    <row r="2170" spans="1:8" ht="12.2" customHeight="1" x14ac:dyDescent="0.25">
      <c r="A2170" s="15" t="s">
        <v>4131</v>
      </c>
      <c r="B2170" s="15" t="s">
        <v>167</v>
      </c>
      <c r="C2170" s="15"/>
      <c r="D2170" s="15"/>
      <c r="E2170" s="15"/>
      <c r="F2170" s="16" t="s">
        <v>1238</v>
      </c>
      <c r="G2170" s="19">
        <v>141.85</v>
      </c>
      <c r="H2170" s="15"/>
    </row>
    <row r="2171" spans="1:8" ht="24.4" customHeight="1" x14ac:dyDescent="0.25">
      <c r="A2171" s="15" t="s">
        <v>4132</v>
      </c>
      <c r="B2171" s="15" t="s">
        <v>4133</v>
      </c>
      <c r="C2171" s="15"/>
      <c r="D2171" s="15"/>
      <c r="E2171" s="15"/>
      <c r="F2171" s="16" t="s">
        <v>1238</v>
      </c>
      <c r="G2171" s="19">
        <v>216.68</v>
      </c>
      <c r="H2171" s="15"/>
    </row>
    <row r="2172" spans="1:8" ht="24.4" customHeight="1" x14ac:dyDescent="0.25">
      <c r="A2172" s="15" t="s">
        <v>4134</v>
      </c>
      <c r="B2172" s="15" t="s">
        <v>4135</v>
      </c>
      <c r="C2172" s="15"/>
      <c r="D2172" s="15"/>
      <c r="E2172" s="15"/>
      <c r="F2172" s="16" t="s">
        <v>1238</v>
      </c>
      <c r="G2172" s="19">
        <v>230.18</v>
      </c>
      <c r="H2172" s="15"/>
    </row>
    <row r="2173" spans="1:8" ht="12.2" customHeight="1" x14ac:dyDescent="0.25">
      <c r="A2173" s="15" t="s">
        <v>4136</v>
      </c>
      <c r="B2173" s="15" t="s">
        <v>4137</v>
      </c>
      <c r="C2173" s="15"/>
      <c r="D2173" s="15"/>
      <c r="E2173" s="15"/>
      <c r="F2173" s="16" t="s">
        <v>1238</v>
      </c>
      <c r="G2173" s="19">
        <v>311.91000000000003</v>
      </c>
      <c r="H2173" s="15"/>
    </row>
    <row r="2174" spans="1:8" ht="24.4" customHeight="1" x14ac:dyDescent="0.25">
      <c r="A2174" s="15" t="s">
        <v>4138</v>
      </c>
      <c r="B2174" s="15" t="s">
        <v>4139</v>
      </c>
      <c r="C2174" s="15"/>
      <c r="D2174" s="15"/>
      <c r="E2174" s="15"/>
      <c r="F2174" s="16" t="s">
        <v>1238</v>
      </c>
      <c r="G2174" s="19">
        <v>441.26</v>
      </c>
      <c r="H2174" s="15"/>
    </row>
    <row r="2175" spans="1:8" ht="12.2" customHeight="1" x14ac:dyDescent="0.25">
      <c r="A2175" s="15" t="s">
        <v>4140</v>
      </c>
      <c r="B2175" s="15" t="s">
        <v>4141</v>
      </c>
      <c r="C2175" s="15"/>
      <c r="D2175" s="15"/>
      <c r="E2175" s="15"/>
      <c r="F2175" s="16" t="s">
        <v>1238</v>
      </c>
      <c r="G2175" s="19">
        <v>590.58000000000004</v>
      </c>
      <c r="H2175" s="15"/>
    </row>
    <row r="2176" spans="1:8" ht="12.2" customHeight="1" x14ac:dyDescent="0.25">
      <c r="A2176" s="12">
        <v>8987</v>
      </c>
      <c r="B2176" s="13" t="s">
        <v>4142</v>
      </c>
      <c r="C2176" s="13"/>
      <c r="D2176" s="13"/>
      <c r="E2176" s="13"/>
      <c r="F2176" s="14"/>
      <c r="G2176" s="13"/>
      <c r="H2176" s="13"/>
    </row>
    <row r="2177" spans="1:8" ht="12.2" customHeight="1" x14ac:dyDescent="0.25">
      <c r="A2177" s="15" t="s">
        <v>4143</v>
      </c>
      <c r="B2177" s="15" t="s">
        <v>4144</v>
      </c>
      <c r="C2177" s="15"/>
      <c r="D2177" s="15"/>
      <c r="E2177" s="15"/>
      <c r="F2177" s="16" t="s">
        <v>227</v>
      </c>
      <c r="G2177" s="19">
        <v>172.15</v>
      </c>
      <c r="H2177" s="15"/>
    </row>
    <row r="2178" spans="1:8" ht="12.2" customHeight="1" x14ac:dyDescent="0.25">
      <c r="A2178" s="15" t="s">
        <v>4145</v>
      </c>
      <c r="B2178" s="15" t="s">
        <v>4146</v>
      </c>
      <c r="C2178" s="15"/>
      <c r="D2178" s="15"/>
      <c r="E2178" s="15"/>
      <c r="F2178" s="16" t="s">
        <v>227</v>
      </c>
      <c r="G2178" s="18">
        <v>44.93</v>
      </c>
      <c r="H2178" s="15"/>
    </row>
    <row r="2179" spans="1:8" ht="24.4" customHeight="1" x14ac:dyDescent="0.25">
      <c r="A2179" s="15" t="s">
        <v>4147</v>
      </c>
      <c r="B2179" s="15" t="s">
        <v>4148</v>
      </c>
      <c r="C2179" s="15"/>
      <c r="D2179" s="15"/>
      <c r="E2179" s="15"/>
      <c r="F2179" s="16" t="s">
        <v>227</v>
      </c>
      <c r="G2179" s="18">
        <v>70.19</v>
      </c>
      <c r="H2179" s="15"/>
    </row>
    <row r="2180" spans="1:8" ht="24.4" customHeight="1" x14ac:dyDescent="0.25">
      <c r="A2180" s="15" t="s">
        <v>4149</v>
      </c>
      <c r="B2180" s="15" t="s">
        <v>141</v>
      </c>
      <c r="C2180" s="15"/>
      <c r="D2180" s="15"/>
      <c r="E2180" s="15"/>
      <c r="F2180" s="16" t="s">
        <v>227</v>
      </c>
      <c r="G2180" s="18">
        <v>65.27</v>
      </c>
      <c r="H2180" s="15"/>
    </row>
    <row r="2181" spans="1:8" ht="24.4" customHeight="1" x14ac:dyDescent="0.25">
      <c r="A2181" s="15" t="s">
        <v>4150</v>
      </c>
      <c r="B2181" s="15" t="s">
        <v>4151</v>
      </c>
      <c r="C2181" s="15"/>
      <c r="D2181" s="15"/>
      <c r="E2181" s="15"/>
      <c r="F2181" s="16" t="s">
        <v>227</v>
      </c>
      <c r="G2181" s="18">
        <v>53.63</v>
      </c>
      <c r="H2181" s="15"/>
    </row>
    <row r="2182" spans="1:8" ht="24.4" customHeight="1" x14ac:dyDescent="0.25">
      <c r="A2182" s="15" t="s">
        <v>4152</v>
      </c>
      <c r="B2182" s="15" t="s">
        <v>4153</v>
      </c>
      <c r="C2182" s="15"/>
      <c r="D2182" s="15"/>
      <c r="E2182" s="15"/>
      <c r="F2182" s="16" t="s">
        <v>227</v>
      </c>
      <c r="G2182" s="18">
        <v>54.79</v>
      </c>
      <c r="H2182" s="15"/>
    </row>
    <row r="2183" spans="1:8" ht="24.4" customHeight="1" x14ac:dyDescent="0.25">
      <c r="A2183" s="15" t="s">
        <v>4154</v>
      </c>
      <c r="B2183" s="15" t="s">
        <v>4155</v>
      </c>
      <c r="C2183" s="15"/>
      <c r="D2183" s="15"/>
      <c r="E2183" s="15"/>
      <c r="F2183" s="16" t="s">
        <v>227</v>
      </c>
      <c r="G2183" s="18">
        <v>65.38</v>
      </c>
      <c r="H2183" s="15"/>
    </row>
    <row r="2184" spans="1:8" ht="12.2" customHeight="1" x14ac:dyDescent="0.25">
      <c r="A2184" s="15" t="s">
        <v>4156</v>
      </c>
      <c r="B2184" s="15" t="s">
        <v>4157</v>
      </c>
      <c r="C2184" s="15"/>
      <c r="D2184" s="15"/>
      <c r="E2184" s="15"/>
      <c r="F2184" s="16" t="s">
        <v>227</v>
      </c>
      <c r="G2184" s="18">
        <v>66.489999999999995</v>
      </c>
      <c r="H2184" s="15"/>
    </row>
    <row r="2185" spans="1:8" ht="12.2" customHeight="1" x14ac:dyDescent="0.25">
      <c r="A2185" s="15" t="s">
        <v>4158</v>
      </c>
      <c r="B2185" s="15" t="s">
        <v>4159</v>
      </c>
      <c r="C2185" s="15"/>
      <c r="D2185" s="15"/>
      <c r="E2185" s="15"/>
      <c r="F2185" s="16" t="s">
        <v>227</v>
      </c>
      <c r="G2185" s="18">
        <v>73.680000000000007</v>
      </c>
      <c r="H2185" s="15"/>
    </row>
    <row r="2186" spans="1:8" ht="12.2" customHeight="1" x14ac:dyDescent="0.25">
      <c r="A2186" s="15" t="s">
        <v>4160</v>
      </c>
      <c r="B2186" s="15" t="s">
        <v>4161</v>
      </c>
      <c r="C2186" s="15"/>
      <c r="D2186" s="15"/>
      <c r="E2186" s="15"/>
      <c r="F2186" s="16" t="s">
        <v>227</v>
      </c>
      <c r="G2186" s="18">
        <v>76.599999999999994</v>
      </c>
      <c r="H2186" s="15"/>
    </row>
    <row r="2187" spans="1:8" ht="12.2" customHeight="1" x14ac:dyDescent="0.25">
      <c r="A2187" s="15" t="s">
        <v>4162</v>
      </c>
      <c r="B2187" s="15" t="s">
        <v>4163</v>
      </c>
      <c r="C2187" s="15"/>
      <c r="D2187" s="15"/>
      <c r="E2187" s="15"/>
      <c r="F2187" s="16" t="s">
        <v>227</v>
      </c>
      <c r="G2187" s="18">
        <v>82.77</v>
      </c>
      <c r="H2187" s="15"/>
    </row>
    <row r="2188" spans="1:8" ht="12.2" customHeight="1" x14ac:dyDescent="0.25">
      <c r="A2188" s="15" t="s">
        <v>4164</v>
      </c>
      <c r="B2188" s="15" t="s">
        <v>4165</v>
      </c>
      <c r="C2188" s="15"/>
      <c r="D2188" s="15"/>
      <c r="E2188" s="15"/>
      <c r="F2188" s="16" t="s">
        <v>227</v>
      </c>
      <c r="G2188" s="18">
        <v>32.76</v>
      </c>
      <c r="H2188" s="15"/>
    </row>
    <row r="2189" spans="1:8" ht="12.2" customHeight="1" x14ac:dyDescent="0.25">
      <c r="A2189" s="15" t="s">
        <v>4166</v>
      </c>
      <c r="B2189" s="15" t="s">
        <v>4167</v>
      </c>
      <c r="C2189" s="15"/>
      <c r="D2189" s="15"/>
      <c r="E2189" s="15"/>
      <c r="F2189" s="16" t="s">
        <v>227</v>
      </c>
      <c r="G2189" s="18">
        <v>33.369999999999997</v>
      </c>
      <c r="H2189" s="15"/>
    </row>
    <row r="2190" spans="1:8" ht="24.4" customHeight="1" x14ac:dyDescent="0.25">
      <c r="A2190" s="15" t="s">
        <v>4168</v>
      </c>
      <c r="B2190" s="15" t="s">
        <v>4169</v>
      </c>
      <c r="C2190" s="15"/>
      <c r="D2190" s="15"/>
      <c r="E2190" s="15"/>
      <c r="F2190" s="16" t="s">
        <v>227</v>
      </c>
      <c r="G2190" s="18">
        <v>23.79</v>
      </c>
      <c r="H2190" s="15"/>
    </row>
    <row r="2191" spans="1:8" ht="24.4" customHeight="1" x14ac:dyDescent="0.25">
      <c r="A2191" s="15" t="s">
        <v>4170</v>
      </c>
      <c r="B2191" s="15" t="s">
        <v>4171</v>
      </c>
      <c r="C2191" s="15"/>
      <c r="D2191" s="15"/>
      <c r="E2191" s="15"/>
      <c r="F2191" s="16" t="s">
        <v>227</v>
      </c>
      <c r="G2191" s="18">
        <v>24.76</v>
      </c>
      <c r="H2191" s="15"/>
    </row>
    <row r="2192" spans="1:8" ht="24.4" customHeight="1" x14ac:dyDescent="0.25">
      <c r="A2192" s="15" t="s">
        <v>4172</v>
      </c>
      <c r="B2192" s="15" t="s">
        <v>4173</v>
      </c>
      <c r="C2192" s="15"/>
      <c r="D2192" s="15"/>
      <c r="E2192" s="15"/>
      <c r="F2192" s="16" t="s">
        <v>227</v>
      </c>
      <c r="G2192" s="18">
        <v>24.7</v>
      </c>
      <c r="H2192" s="15"/>
    </row>
    <row r="2193" spans="1:8" ht="24.4" customHeight="1" x14ac:dyDescent="0.25">
      <c r="A2193" s="15" t="s">
        <v>4174</v>
      </c>
      <c r="B2193" s="15" t="s">
        <v>4175</v>
      </c>
      <c r="C2193" s="15"/>
      <c r="D2193" s="15"/>
      <c r="E2193" s="15"/>
      <c r="F2193" s="16" t="s">
        <v>227</v>
      </c>
      <c r="G2193" s="18">
        <v>53.73</v>
      </c>
      <c r="H2193" s="15"/>
    </row>
    <row r="2194" spans="1:8" ht="24.4" customHeight="1" x14ac:dyDescent="0.25">
      <c r="A2194" s="15" t="s">
        <v>4176</v>
      </c>
      <c r="B2194" s="15" t="s">
        <v>4177</v>
      </c>
      <c r="C2194" s="15"/>
      <c r="D2194" s="15"/>
      <c r="E2194" s="15"/>
      <c r="F2194" s="16" t="s">
        <v>227</v>
      </c>
      <c r="G2194" s="18">
        <v>22.86</v>
      </c>
      <c r="H2194" s="15"/>
    </row>
    <row r="2195" spans="1:8" ht="24.4" customHeight="1" x14ac:dyDescent="0.25">
      <c r="A2195" s="15" t="s">
        <v>4178</v>
      </c>
      <c r="B2195" s="15" t="s">
        <v>4179</v>
      </c>
      <c r="C2195" s="15"/>
      <c r="D2195" s="15"/>
      <c r="E2195" s="15"/>
      <c r="F2195" s="16" t="s">
        <v>227</v>
      </c>
      <c r="G2195" s="18">
        <v>30.82</v>
      </c>
      <c r="H2195" s="15"/>
    </row>
    <row r="2196" spans="1:8" ht="12.2" customHeight="1" x14ac:dyDescent="0.25">
      <c r="A2196" s="12">
        <v>8988</v>
      </c>
      <c r="B2196" s="13" t="s">
        <v>4180</v>
      </c>
      <c r="C2196" s="13"/>
      <c r="D2196" s="13"/>
      <c r="E2196" s="13"/>
      <c r="F2196" s="14"/>
      <c r="G2196" s="13"/>
      <c r="H2196" s="13"/>
    </row>
    <row r="2197" spans="1:8" ht="12.2" customHeight="1" x14ac:dyDescent="0.25">
      <c r="A2197" s="15" t="s">
        <v>4181</v>
      </c>
      <c r="B2197" s="15" t="s">
        <v>4182</v>
      </c>
      <c r="C2197" s="15"/>
      <c r="D2197" s="15"/>
      <c r="E2197" s="15"/>
      <c r="F2197" s="16" t="s">
        <v>227</v>
      </c>
      <c r="G2197" s="18">
        <v>99.62</v>
      </c>
      <c r="H2197" s="15"/>
    </row>
    <row r="2198" spans="1:8" ht="12.2" customHeight="1" x14ac:dyDescent="0.25">
      <c r="A2198" s="15" t="s">
        <v>4183</v>
      </c>
      <c r="B2198" s="15" t="s">
        <v>4184</v>
      </c>
      <c r="C2198" s="15"/>
      <c r="D2198" s="15"/>
      <c r="E2198" s="15"/>
      <c r="F2198" s="16" t="s">
        <v>227</v>
      </c>
      <c r="G2198" s="18">
        <v>41.46</v>
      </c>
      <c r="H2198" s="15"/>
    </row>
    <row r="2199" spans="1:8" ht="12.2" customHeight="1" x14ac:dyDescent="0.25">
      <c r="A2199" s="15" t="s">
        <v>4185</v>
      </c>
      <c r="B2199" s="15" t="s">
        <v>4186</v>
      </c>
      <c r="C2199" s="15"/>
      <c r="D2199" s="15"/>
      <c r="E2199" s="15"/>
      <c r="F2199" s="16" t="s">
        <v>227</v>
      </c>
      <c r="G2199" s="18">
        <v>46.32</v>
      </c>
      <c r="H2199" s="15"/>
    </row>
    <row r="2200" spans="1:8" ht="24.4" customHeight="1" x14ac:dyDescent="0.25">
      <c r="A2200" s="15" t="s">
        <v>4187</v>
      </c>
      <c r="B2200" s="15" t="s">
        <v>4188</v>
      </c>
      <c r="C2200" s="15"/>
      <c r="D2200" s="15"/>
      <c r="E2200" s="15"/>
      <c r="F2200" s="16" t="s">
        <v>227</v>
      </c>
      <c r="G2200" s="18">
        <v>29.64</v>
      </c>
      <c r="H2200" s="15"/>
    </row>
    <row r="2201" spans="1:8" ht="24.4" customHeight="1" x14ac:dyDescent="0.25">
      <c r="A2201" s="15" t="s">
        <v>4189</v>
      </c>
      <c r="B2201" s="15" t="s">
        <v>4190</v>
      </c>
      <c r="C2201" s="15"/>
      <c r="D2201" s="15"/>
      <c r="E2201" s="15"/>
      <c r="F2201" s="16" t="s">
        <v>227</v>
      </c>
      <c r="G2201" s="18">
        <v>40.869999999999997</v>
      </c>
      <c r="H2201" s="15"/>
    </row>
    <row r="2202" spans="1:8" ht="12.2" customHeight="1" x14ac:dyDescent="0.25">
      <c r="A2202" s="12">
        <v>8990</v>
      </c>
      <c r="B2202" s="13" t="s">
        <v>4191</v>
      </c>
      <c r="C2202" s="13"/>
      <c r="D2202" s="13"/>
      <c r="E2202" s="13"/>
      <c r="F2202" s="14"/>
      <c r="G2202" s="13"/>
      <c r="H2202" s="13"/>
    </row>
    <row r="2203" spans="1:8" ht="12.2" customHeight="1" x14ac:dyDescent="0.25">
      <c r="A2203" s="15" t="s">
        <v>4192</v>
      </c>
      <c r="B2203" s="15" t="s">
        <v>4193</v>
      </c>
      <c r="C2203" s="15"/>
      <c r="D2203" s="15"/>
      <c r="E2203" s="15"/>
      <c r="F2203" s="16" t="s">
        <v>1238</v>
      </c>
      <c r="G2203" s="17">
        <v>7.49</v>
      </c>
      <c r="H2203" s="15"/>
    </row>
    <row r="2204" spans="1:8" ht="12.2" customHeight="1" x14ac:dyDescent="0.25">
      <c r="A2204" s="12">
        <v>8991</v>
      </c>
      <c r="B2204" s="13" t="s">
        <v>4194</v>
      </c>
      <c r="C2204" s="13"/>
      <c r="D2204" s="13"/>
      <c r="E2204" s="13"/>
      <c r="F2204" s="14"/>
      <c r="G2204" s="13"/>
      <c r="H2204" s="13"/>
    </row>
    <row r="2205" spans="1:8" ht="48.75" customHeight="1" x14ac:dyDescent="0.25">
      <c r="A2205" s="15" t="s">
        <v>4195</v>
      </c>
      <c r="B2205" s="15" t="s">
        <v>4196</v>
      </c>
      <c r="C2205" s="15"/>
      <c r="D2205" s="15"/>
      <c r="E2205" s="15"/>
      <c r="F2205" s="16" t="s">
        <v>227</v>
      </c>
      <c r="G2205" s="19">
        <v>115.76</v>
      </c>
      <c r="H2205" s="15"/>
    </row>
    <row r="2206" spans="1:8" ht="48.75" customHeight="1" x14ac:dyDescent="0.25">
      <c r="A2206" s="15" t="s">
        <v>4197</v>
      </c>
      <c r="B2206" s="15" t="s">
        <v>4198</v>
      </c>
      <c r="C2206" s="15"/>
      <c r="D2206" s="15"/>
      <c r="E2206" s="15"/>
      <c r="F2206" s="16" t="s">
        <v>227</v>
      </c>
      <c r="G2206" s="18">
        <v>75.13</v>
      </c>
      <c r="H2206" s="15"/>
    </row>
    <row r="2207" spans="1:8" ht="12.2" customHeight="1" x14ac:dyDescent="0.25">
      <c r="A2207" s="12">
        <v>8992</v>
      </c>
      <c r="B2207" s="13" t="s">
        <v>4199</v>
      </c>
      <c r="C2207" s="13"/>
      <c r="D2207" s="13"/>
      <c r="E2207" s="13"/>
      <c r="F2207" s="14"/>
      <c r="G2207" s="13"/>
      <c r="H2207" s="13"/>
    </row>
    <row r="2208" spans="1:8" ht="60.95" customHeight="1" x14ac:dyDescent="0.25">
      <c r="A2208" s="15" t="s">
        <v>4200</v>
      </c>
      <c r="B2208" s="15" t="s">
        <v>4201</v>
      </c>
      <c r="C2208" s="15"/>
      <c r="D2208" s="15"/>
      <c r="E2208" s="15"/>
      <c r="F2208" s="16" t="s">
        <v>227</v>
      </c>
      <c r="G2208" s="19">
        <v>741.27</v>
      </c>
      <c r="H2208" s="15"/>
    </row>
    <row r="2209" spans="1:8" ht="60.95" customHeight="1" x14ac:dyDescent="0.25">
      <c r="A2209" s="15" t="s">
        <v>4202</v>
      </c>
      <c r="B2209" s="15" t="s">
        <v>4203</v>
      </c>
      <c r="C2209" s="15"/>
      <c r="D2209" s="15"/>
      <c r="E2209" s="15"/>
      <c r="F2209" s="16" t="s">
        <v>227</v>
      </c>
      <c r="G2209" s="19">
        <v>969.81</v>
      </c>
      <c r="H2209" s="15"/>
    </row>
    <row r="2210" spans="1:8" ht="60.95" customHeight="1" x14ac:dyDescent="0.25">
      <c r="A2210" s="15" t="s">
        <v>4204</v>
      </c>
      <c r="B2210" s="15" t="s">
        <v>4205</v>
      </c>
      <c r="C2210" s="15"/>
      <c r="D2210" s="15"/>
      <c r="E2210" s="15"/>
      <c r="F2210" s="16" t="s">
        <v>227</v>
      </c>
      <c r="G2210" s="19">
        <v>127.88</v>
      </c>
      <c r="H2210" s="15"/>
    </row>
    <row r="2211" spans="1:8" ht="60.95" customHeight="1" x14ac:dyDescent="0.25">
      <c r="A2211" s="15" t="s">
        <v>4206</v>
      </c>
      <c r="B2211" s="15" t="s">
        <v>4207</v>
      </c>
      <c r="C2211" s="15"/>
      <c r="D2211" s="15"/>
      <c r="E2211" s="15"/>
      <c r="F2211" s="16" t="s">
        <v>227</v>
      </c>
      <c r="G2211" s="19">
        <v>159.9</v>
      </c>
      <c r="H2211" s="15"/>
    </row>
    <row r="2212" spans="1:8" ht="60.95" customHeight="1" x14ac:dyDescent="0.25">
      <c r="A2212" s="15" t="s">
        <v>4208</v>
      </c>
      <c r="B2212" s="15" t="s">
        <v>4209</v>
      </c>
      <c r="C2212" s="15"/>
      <c r="D2212" s="15"/>
      <c r="E2212" s="15"/>
      <c r="F2212" s="16" t="s">
        <v>227</v>
      </c>
      <c r="G2212" s="19">
        <v>199</v>
      </c>
      <c r="H2212" s="15"/>
    </row>
    <row r="2213" spans="1:8" ht="60.95" customHeight="1" x14ac:dyDescent="0.25">
      <c r="A2213" s="15" t="s">
        <v>4210</v>
      </c>
      <c r="B2213" s="15" t="s">
        <v>4211</v>
      </c>
      <c r="C2213" s="15"/>
      <c r="D2213" s="15"/>
      <c r="E2213" s="15"/>
      <c r="F2213" s="16" t="s">
        <v>227</v>
      </c>
      <c r="G2213" s="19">
        <v>385.8</v>
      </c>
      <c r="H2213" s="15"/>
    </row>
    <row r="2214" spans="1:8" ht="60.95" customHeight="1" x14ac:dyDescent="0.25">
      <c r="A2214" s="15" t="s">
        <v>4212</v>
      </c>
      <c r="B2214" s="15" t="s">
        <v>4213</v>
      </c>
      <c r="C2214" s="15"/>
      <c r="D2214" s="15"/>
      <c r="E2214" s="15"/>
      <c r="F2214" s="16" t="s">
        <v>227</v>
      </c>
      <c r="G2214" s="19">
        <v>202.54</v>
      </c>
      <c r="H2214" s="15"/>
    </row>
    <row r="2215" spans="1:8" ht="60.95" customHeight="1" x14ac:dyDescent="0.25">
      <c r="A2215" s="15" t="s">
        <v>4214</v>
      </c>
      <c r="B2215" s="15" t="s">
        <v>4215</v>
      </c>
      <c r="C2215" s="15"/>
      <c r="D2215" s="15"/>
      <c r="E2215" s="15"/>
      <c r="F2215" s="16" t="s">
        <v>227</v>
      </c>
      <c r="G2215" s="19">
        <v>263.62</v>
      </c>
      <c r="H2215" s="15"/>
    </row>
    <row r="2216" spans="1:8" ht="60.95" customHeight="1" x14ac:dyDescent="0.25">
      <c r="A2216" s="15" t="s">
        <v>4216</v>
      </c>
      <c r="B2216" s="15" t="s">
        <v>4217</v>
      </c>
      <c r="C2216" s="15"/>
      <c r="D2216" s="15"/>
      <c r="E2216" s="15"/>
      <c r="F2216" s="16" t="s">
        <v>227</v>
      </c>
      <c r="G2216" s="19">
        <v>324.70999999999998</v>
      </c>
      <c r="H2216" s="15"/>
    </row>
    <row r="2217" spans="1:8" ht="60.95" customHeight="1" x14ac:dyDescent="0.25">
      <c r="A2217" s="15" t="s">
        <v>4218</v>
      </c>
      <c r="B2217" s="15" t="s">
        <v>4219</v>
      </c>
      <c r="C2217" s="15"/>
      <c r="D2217" s="15"/>
      <c r="E2217" s="15"/>
      <c r="F2217" s="16" t="s">
        <v>227</v>
      </c>
      <c r="G2217" s="19">
        <v>483.96</v>
      </c>
      <c r="H2217" s="15"/>
    </row>
    <row r="2218" spans="1:8" ht="60.95" customHeight="1" x14ac:dyDescent="0.25">
      <c r="A2218" s="15" t="s">
        <v>4220</v>
      </c>
      <c r="B2218" s="15" t="s">
        <v>4221</v>
      </c>
      <c r="C2218" s="15"/>
      <c r="D2218" s="15"/>
      <c r="E2218" s="15"/>
      <c r="F2218" s="16" t="s">
        <v>227</v>
      </c>
      <c r="G2218" s="19">
        <v>258.39999999999998</v>
      </c>
      <c r="H2218" s="15"/>
    </row>
    <row r="2219" spans="1:8" ht="60.95" customHeight="1" x14ac:dyDescent="0.25">
      <c r="A2219" s="15" t="s">
        <v>4222</v>
      </c>
      <c r="B2219" s="15" t="s">
        <v>4223</v>
      </c>
      <c r="C2219" s="15"/>
      <c r="D2219" s="15"/>
      <c r="E2219" s="15"/>
      <c r="F2219" s="16" t="s">
        <v>227</v>
      </c>
      <c r="G2219" s="19">
        <v>236.59</v>
      </c>
      <c r="H2219" s="15"/>
    </row>
    <row r="2220" spans="1:8" ht="60.95" customHeight="1" x14ac:dyDescent="0.25">
      <c r="A2220" s="15" t="s">
        <v>4224</v>
      </c>
      <c r="B2220" s="15" t="s">
        <v>4225</v>
      </c>
      <c r="C2220" s="15"/>
      <c r="D2220" s="15"/>
      <c r="E2220" s="15"/>
      <c r="F2220" s="16" t="s">
        <v>227</v>
      </c>
      <c r="G2220" s="19">
        <v>333.59</v>
      </c>
      <c r="H2220" s="15"/>
    </row>
    <row r="2221" spans="1:8" ht="60.95" customHeight="1" x14ac:dyDescent="0.25">
      <c r="A2221" s="15" t="s">
        <v>4226</v>
      </c>
      <c r="B2221" s="15" t="s">
        <v>4227</v>
      </c>
      <c r="C2221" s="15"/>
      <c r="D2221" s="15"/>
      <c r="E2221" s="15"/>
      <c r="F2221" s="16" t="s">
        <v>227</v>
      </c>
      <c r="G2221" s="19">
        <v>408.77</v>
      </c>
      <c r="H2221" s="15"/>
    </row>
    <row r="2222" spans="1:8" ht="60.95" customHeight="1" x14ac:dyDescent="0.25">
      <c r="A2222" s="15" t="s">
        <v>4228</v>
      </c>
      <c r="B2222" s="15" t="s">
        <v>4229</v>
      </c>
      <c r="C2222" s="15"/>
      <c r="D2222" s="15"/>
      <c r="E2222" s="15"/>
      <c r="F2222" s="16" t="s">
        <v>227</v>
      </c>
      <c r="G2222" s="19">
        <v>588.38</v>
      </c>
      <c r="H2222" s="15"/>
    </row>
    <row r="2223" spans="1:8" ht="60.95" customHeight="1" x14ac:dyDescent="0.25">
      <c r="A2223" s="15" t="s">
        <v>4230</v>
      </c>
      <c r="B2223" s="15" t="s">
        <v>4231</v>
      </c>
      <c r="C2223" s="15"/>
      <c r="D2223" s="15"/>
      <c r="E2223" s="15"/>
      <c r="F2223" s="16" t="s">
        <v>227</v>
      </c>
      <c r="G2223" s="19">
        <v>319.18</v>
      </c>
      <c r="H2223" s="15"/>
    </row>
    <row r="2224" spans="1:8" ht="60.95" customHeight="1" x14ac:dyDescent="0.25">
      <c r="A2224" s="15" t="s">
        <v>4232</v>
      </c>
      <c r="B2224" s="15" t="s">
        <v>142</v>
      </c>
      <c r="C2224" s="15"/>
      <c r="D2224" s="15"/>
      <c r="E2224" s="15"/>
      <c r="F2224" s="16" t="s">
        <v>227</v>
      </c>
      <c r="G2224" s="19">
        <v>408.91</v>
      </c>
      <c r="H2224" s="15"/>
    </row>
    <row r="2225" spans="1:8" ht="60.95" customHeight="1" x14ac:dyDescent="0.25">
      <c r="A2225" s="15" t="s">
        <v>4233</v>
      </c>
      <c r="B2225" s="15" t="s">
        <v>4234</v>
      </c>
      <c r="C2225" s="15"/>
      <c r="D2225" s="15"/>
      <c r="E2225" s="15"/>
      <c r="F2225" s="16" t="s">
        <v>227</v>
      </c>
      <c r="G2225" s="19">
        <v>431.35</v>
      </c>
      <c r="H2225" s="15"/>
    </row>
    <row r="2226" spans="1:8" ht="60.95" customHeight="1" x14ac:dyDescent="0.25">
      <c r="A2226" s="15" t="s">
        <v>4235</v>
      </c>
      <c r="B2226" s="15" t="s">
        <v>4236</v>
      </c>
      <c r="C2226" s="15"/>
      <c r="D2226" s="15"/>
      <c r="E2226" s="15"/>
      <c r="F2226" s="16" t="s">
        <v>227</v>
      </c>
      <c r="G2226" s="19">
        <v>451.32</v>
      </c>
      <c r="H2226" s="15"/>
    </row>
    <row r="2227" spans="1:8" ht="60.95" customHeight="1" x14ac:dyDescent="0.25">
      <c r="A2227" s="15" t="s">
        <v>4237</v>
      </c>
      <c r="B2227" s="15" t="s">
        <v>4238</v>
      </c>
      <c r="C2227" s="15"/>
      <c r="D2227" s="15"/>
      <c r="E2227" s="15"/>
      <c r="F2227" s="16" t="s">
        <v>227</v>
      </c>
      <c r="G2227" s="19">
        <v>476.22</v>
      </c>
      <c r="H2227" s="15"/>
    </row>
    <row r="2228" spans="1:8" ht="60.95" customHeight="1" x14ac:dyDescent="0.25">
      <c r="A2228" s="15" t="s">
        <v>4239</v>
      </c>
      <c r="B2228" s="15" t="s">
        <v>4240</v>
      </c>
      <c r="C2228" s="15"/>
      <c r="D2228" s="15"/>
      <c r="E2228" s="15"/>
      <c r="F2228" s="16" t="s">
        <v>227</v>
      </c>
      <c r="G2228" s="19">
        <v>498.64</v>
      </c>
      <c r="H2228" s="15"/>
    </row>
    <row r="2229" spans="1:8" ht="60.95" customHeight="1" x14ac:dyDescent="0.25">
      <c r="A2229" s="15" t="s">
        <v>4241</v>
      </c>
      <c r="B2229" s="15" t="s">
        <v>4242</v>
      </c>
      <c r="C2229" s="15"/>
      <c r="D2229" s="15"/>
      <c r="E2229" s="15"/>
      <c r="F2229" s="16" t="s">
        <v>227</v>
      </c>
      <c r="G2229" s="19">
        <v>521.08000000000004</v>
      </c>
      <c r="H2229" s="15"/>
    </row>
    <row r="2230" spans="1:8" ht="60.95" customHeight="1" x14ac:dyDescent="0.25">
      <c r="A2230" s="15" t="s">
        <v>4243</v>
      </c>
      <c r="B2230" s="15" t="s">
        <v>4244</v>
      </c>
      <c r="C2230" s="15"/>
      <c r="D2230" s="15"/>
      <c r="E2230" s="15"/>
      <c r="F2230" s="16" t="s">
        <v>227</v>
      </c>
      <c r="G2230" s="19">
        <v>767.51</v>
      </c>
      <c r="H2230" s="15"/>
    </row>
    <row r="2231" spans="1:8" ht="60.95" customHeight="1" x14ac:dyDescent="0.25">
      <c r="A2231" s="15" t="s">
        <v>4245</v>
      </c>
      <c r="B2231" s="15" t="s">
        <v>4246</v>
      </c>
      <c r="C2231" s="15"/>
      <c r="D2231" s="15"/>
      <c r="E2231" s="15"/>
      <c r="F2231" s="16" t="s">
        <v>227</v>
      </c>
      <c r="G2231" s="19">
        <v>400.96</v>
      </c>
      <c r="H2231" s="15"/>
    </row>
    <row r="2232" spans="1:8" ht="60.95" customHeight="1" x14ac:dyDescent="0.25">
      <c r="A2232" s="15" t="s">
        <v>4247</v>
      </c>
      <c r="B2232" s="15" t="s">
        <v>4248</v>
      </c>
      <c r="C2232" s="15"/>
      <c r="D2232" s="15"/>
      <c r="E2232" s="15"/>
      <c r="F2232" s="16" t="s">
        <v>227</v>
      </c>
      <c r="G2232" s="19">
        <v>505.68</v>
      </c>
      <c r="H2232" s="15"/>
    </row>
    <row r="2233" spans="1:8" ht="60.95" customHeight="1" x14ac:dyDescent="0.25">
      <c r="A2233" s="15" t="s">
        <v>4249</v>
      </c>
      <c r="B2233" s="15" t="s">
        <v>4250</v>
      </c>
      <c r="C2233" s="15"/>
      <c r="D2233" s="15"/>
      <c r="E2233" s="15"/>
      <c r="F2233" s="16" t="s">
        <v>227</v>
      </c>
      <c r="G2233" s="19">
        <v>610.42999999999995</v>
      </c>
      <c r="H2233" s="15"/>
    </row>
    <row r="2234" spans="1:8" ht="60.95" customHeight="1" x14ac:dyDescent="0.25">
      <c r="A2234" s="15" t="s">
        <v>4251</v>
      </c>
      <c r="B2234" s="15" t="s">
        <v>4252</v>
      </c>
      <c r="C2234" s="15"/>
      <c r="D2234" s="15"/>
      <c r="E2234" s="15"/>
      <c r="F2234" s="16" t="s">
        <v>227</v>
      </c>
      <c r="G2234" s="19">
        <v>835.35</v>
      </c>
      <c r="H2234" s="15"/>
    </row>
    <row r="2235" spans="1:8" ht="60.95" customHeight="1" x14ac:dyDescent="0.25">
      <c r="A2235" s="15" t="s">
        <v>4253</v>
      </c>
      <c r="B2235" s="15" t="s">
        <v>4254</v>
      </c>
      <c r="C2235" s="15"/>
      <c r="D2235" s="15"/>
      <c r="E2235" s="15"/>
      <c r="F2235" s="16" t="s">
        <v>227</v>
      </c>
      <c r="G2235" s="20">
        <v>1075.69</v>
      </c>
      <c r="H2235" s="15"/>
    </row>
    <row r="2236" spans="1:8" ht="60.95" customHeight="1" x14ac:dyDescent="0.25">
      <c r="A2236" s="15" t="s">
        <v>4255</v>
      </c>
      <c r="B2236" s="15" t="s">
        <v>4256</v>
      </c>
      <c r="C2236" s="15"/>
      <c r="D2236" s="15"/>
      <c r="E2236" s="15"/>
      <c r="F2236" s="16" t="s">
        <v>227</v>
      </c>
      <c r="G2236" s="19">
        <v>474.86</v>
      </c>
      <c r="H2236" s="15"/>
    </row>
    <row r="2237" spans="1:8" ht="60.95" customHeight="1" x14ac:dyDescent="0.25">
      <c r="A2237" s="15" t="s">
        <v>4257</v>
      </c>
      <c r="B2237" s="15" t="s">
        <v>4258</v>
      </c>
      <c r="C2237" s="15"/>
      <c r="D2237" s="15"/>
      <c r="E2237" s="15"/>
      <c r="F2237" s="16" t="s">
        <v>227</v>
      </c>
      <c r="G2237" s="19">
        <v>595.03</v>
      </c>
      <c r="H2237" s="15"/>
    </row>
    <row r="2238" spans="1:8" ht="60.95" customHeight="1" x14ac:dyDescent="0.25">
      <c r="A2238" s="15" t="s">
        <v>4259</v>
      </c>
      <c r="B2238" s="15" t="s">
        <v>4260</v>
      </c>
      <c r="C2238" s="15"/>
      <c r="D2238" s="15"/>
      <c r="E2238" s="15"/>
      <c r="F2238" s="16" t="s">
        <v>227</v>
      </c>
      <c r="G2238" s="19">
        <v>715.18</v>
      </c>
      <c r="H2238" s="15"/>
    </row>
    <row r="2239" spans="1:8" ht="60.95" customHeight="1" x14ac:dyDescent="0.25">
      <c r="A2239" s="15" t="s">
        <v>4261</v>
      </c>
      <c r="B2239" s="15" t="s">
        <v>4262</v>
      </c>
      <c r="C2239" s="15"/>
      <c r="D2239" s="15"/>
      <c r="E2239" s="15"/>
      <c r="F2239" s="16" t="s">
        <v>227</v>
      </c>
      <c r="G2239" s="19">
        <v>962.09</v>
      </c>
      <c r="H2239" s="15"/>
    </row>
    <row r="2240" spans="1:8" ht="60.95" customHeight="1" x14ac:dyDescent="0.25">
      <c r="A2240" s="15" t="s">
        <v>4263</v>
      </c>
      <c r="B2240" s="15" t="s">
        <v>4264</v>
      </c>
      <c r="C2240" s="15"/>
      <c r="D2240" s="15"/>
      <c r="E2240" s="15"/>
      <c r="F2240" s="16" t="s">
        <v>227</v>
      </c>
      <c r="G2240" s="20">
        <v>1234.1600000000001</v>
      </c>
      <c r="H2240" s="15"/>
    </row>
    <row r="2241" spans="1:8" ht="60.95" customHeight="1" x14ac:dyDescent="0.25">
      <c r="A2241" s="15" t="s">
        <v>4265</v>
      </c>
      <c r="B2241" s="15" t="s">
        <v>4266</v>
      </c>
      <c r="C2241" s="15"/>
      <c r="D2241" s="15"/>
      <c r="E2241" s="15"/>
      <c r="F2241" s="16" t="s">
        <v>227</v>
      </c>
      <c r="G2241" s="19">
        <v>690</v>
      </c>
      <c r="H2241" s="15"/>
    </row>
    <row r="2242" spans="1:8" ht="60.95" customHeight="1" x14ac:dyDescent="0.25">
      <c r="A2242" s="15" t="s">
        <v>4267</v>
      </c>
      <c r="B2242" s="15" t="s">
        <v>4268</v>
      </c>
      <c r="C2242" s="15"/>
      <c r="D2242" s="15"/>
      <c r="E2242" s="15"/>
      <c r="F2242" s="16" t="s">
        <v>227</v>
      </c>
      <c r="G2242" s="19">
        <v>826.05</v>
      </c>
      <c r="H2242" s="15"/>
    </row>
    <row r="2243" spans="1:8" ht="12.2" customHeight="1" x14ac:dyDescent="0.25">
      <c r="A2243" s="12">
        <v>8993</v>
      </c>
      <c r="B2243" s="13" t="s">
        <v>4269</v>
      </c>
      <c r="C2243" s="13"/>
      <c r="D2243" s="13"/>
      <c r="E2243" s="13"/>
      <c r="F2243" s="14"/>
      <c r="G2243" s="13"/>
      <c r="H2243" s="13"/>
    </row>
    <row r="2244" spans="1:8" ht="60.95" customHeight="1" x14ac:dyDescent="0.25">
      <c r="A2244" s="15" t="s">
        <v>4270</v>
      </c>
      <c r="B2244" s="15" t="s">
        <v>4271</v>
      </c>
      <c r="C2244" s="15"/>
      <c r="D2244" s="15"/>
      <c r="E2244" s="15"/>
      <c r="F2244" s="16" t="s">
        <v>227</v>
      </c>
      <c r="G2244" s="20">
        <v>1428.72</v>
      </c>
      <c r="H2244" s="15"/>
    </row>
    <row r="2245" spans="1:8" ht="60.95" customHeight="1" x14ac:dyDescent="0.25">
      <c r="A2245" s="15" t="s">
        <v>4272</v>
      </c>
      <c r="B2245" s="15" t="s">
        <v>4273</v>
      </c>
      <c r="C2245" s="15"/>
      <c r="D2245" s="15"/>
      <c r="E2245" s="15"/>
      <c r="F2245" s="16" t="s">
        <v>227</v>
      </c>
      <c r="G2245" s="19">
        <v>802.8</v>
      </c>
      <c r="H2245" s="15"/>
    </row>
    <row r="2246" spans="1:8" ht="60.95" customHeight="1" x14ac:dyDescent="0.25">
      <c r="A2246" s="15" t="s">
        <v>4274</v>
      </c>
      <c r="B2246" s="15" t="s">
        <v>4275</v>
      </c>
      <c r="C2246" s="15"/>
      <c r="D2246" s="15"/>
      <c r="E2246" s="15"/>
      <c r="F2246" s="16" t="s">
        <v>227</v>
      </c>
      <c r="G2246" s="19">
        <v>221.96</v>
      </c>
      <c r="H2246" s="15"/>
    </row>
    <row r="2247" spans="1:8" ht="60.95" customHeight="1" x14ac:dyDescent="0.25">
      <c r="A2247" s="15" t="s">
        <v>4276</v>
      </c>
      <c r="B2247" s="15" t="s">
        <v>4277</v>
      </c>
      <c r="C2247" s="15"/>
      <c r="D2247" s="15"/>
      <c r="E2247" s="15"/>
      <c r="F2247" s="16" t="s">
        <v>227</v>
      </c>
      <c r="G2247" s="19">
        <v>245.66</v>
      </c>
      <c r="H2247" s="15"/>
    </row>
    <row r="2248" spans="1:8" ht="60.95" customHeight="1" x14ac:dyDescent="0.25">
      <c r="A2248" s="15" t="s">
        <v>4278</v>
      </c>
      <c r="B2248" s="15" t="s">
        <v>4279</v>
      </c>
      <c r="C2248" s="15"/>
      <c r="D2248" s="15"/>
      <c r="E2248" s="15"/>
      <c r="F2248" s="16" t="s">
        <v>227</v>
      </c>
      <c r="G2248" s="19">
        <v>293.07</v>
      </c>
      <c r="H2248" s="15"/>
    </row>
    <row r="2249" spans="1:8" ht="60.95" customHeight="1" x14ac:dyDescent="0.25">
      <c r="A2249" s="15" t="s">
        <v>4280</v>
      </c>
      <c r="B2249" s="15" t="s">
        <v>4281</v>
      </c>
      <c r="C2249" s="15"/>
      <c r="D2249" s="15"/>
      <c r="E2249" s="15"/>
      <c r="F2249" s="16" t="s">
        <v>227</v>
      </c>
      <c r="G2249" s="19">
        <v>351.26</v>
      </c>
      <c r="H2249" s="15"/>
    </row>
    <row r="2250" spans="1:8" ht="60.95" customHeight="1" x14ac:dyDescent="0.25">
      <c r="A2250" s="15" t="s">
        <v>4282</v>
      </c>
      <c r="B2250" s="15" t="s">
        <v>4283</v>
      </c>
      <c r="C2250" s="15"/>
      <c r="D2250" s="15"/>
      <c r="E2250" s="15"/>
      <c r="F2250" s="16" t="s">
        <v>227</v>
      </c>
      <c r="G2250" s="19">
        <v>412.35</v>
      </c>
      <c r="H2250" s="15"/>
    </row>
    <row r="2251" spans="1:8" ht="60.95" customHeight="1" x14ac:dyDescent="0.25">
      <c r="A2251" s="15" t="s">
        <v>4284</v>
      </c>
      <c r="B2251" s="15" t="s">
        <v>4285</v>
      </c>
      <c r="C2251" s="15"/>
      <c r="D2251" s="15"/>
      <c r="E2251" s="15"/>
      <c r="F2251" s="16" t="s">
        <v>227</v>
      </c>
      <c r="G2251" s="19">
        <v>473.43</v>
      </c>
      <c r="H2251" s="15"/>
    </row>
    <row r="2252" spans="1:8" ht="60.95" customHeight="1" x14ac:dyDescent="0.25">
      <c r="A2252" s="15" t="s">
        <v>4286</v>
      </c>
      <c r="B2252" s="15" t="s">
        <v>4287</v>
      </c>
      <c r="C2252" s="15"/>
      <c r="D2252" s="15"/>
      <c r="E2252" s="15"/>
      <c r="F2252" s="16" t="s">
        <v>227</v>
      </c>
      <c r="G2252" s="19">
        <v>699.96</v>
      </c>
      <c r="H2252" s="15"/>
    </row>
    <row r="2253" spans="1:8" ht="60.95" customHeight="1" x14ac:dyDescent="0.25">
      <c r="A2253" s="15" t="s">
        <v>4288</v>
      </c>
      <c r="B2253" s="15" t="s">
        <v>4289</v>
      </c>
      <c r="C2253" s="15"/>
      <c r="D2253" s="15"/>
      <c r="E2253" s="15"/>
      <c r="F2253" s="16" t="s">
        <v>227</v>
      </c>
      <c r="G2253" s="19">
        <v>474.38</v>
      </c>
      <c r="H2253" s="15"/>
    </row>
    <row r="2254" spans="1:8" ht="60.95" customHeight="1" x14ac:dyDescent="0.25">
      <c r="A2254" s="15" t="s">
        <v>4290</v>
      </c>
      <c r="B2254" s="15" t="s">
        <v>4291</v>
      </c>
      <c r="C2254" s="15"/>
      <c r="D2254" s="15"/>
      <c r="E2254" s="15"/>
      <c r="F2254" s="16" t="s">
        <v>227</v>
      </c>
      <c r="G2254" s="19">
        <v>549.58000000000004</v>
      </c>
      <c r="H2254" s="15"/>
    </row>
    <row r="2255" spans="1:8" ht="60.95" customHeight="1" x14ac:dyDescent="0.25">
      <c r="A2255" s="15" t="s">
        <v>4292</v>
      </c>
      <c r="B2255" s="15" t="s">
        <v>4293</v>
      </c>
      <c r="C2255" s="15"/>
      <c r="D2255" s="15"/>
      <c r="E2255" s="15"/>
      <c r="F2255" s="16" t="s">
        <v>227</v>
      </c>
      <c r="G2255" s="19">
        <v>884.22</v>
      </c>
      <c r="H2255" s="15"/>
    </row>
    <row r="2256" spans="1:8" ht="60.95" customHeight="1" x14ac:dyDescent="0.25">
      <c r="A2256" s="15" t="s">
        <v>4294</v>
      </c>
      <c r="B2256" s="15" t="s">
        <v>4295</v>
      </c>
      <c r="C2256" s="15"/>
      <c r="D2256" s="15"/>
      <c r="E2256" s="15"/>
      <c r="F2256" s="16" t="s">
        <v>227</v>
      </c>
      <c r="G2256" s="19">
        <v>615.02</v>
      </c>
      <c r="H2256" s="15"/>
    </row>
    <row r="2257" spans="1:8" ht="60.95" customHeight="1" x14ac:dyDescent="0.25">
      <c r="A2257" s="15" t="s">
        <v>4296</v>
      </c>
      <c r="B2257" s="15" t="s">
        <v>4297</v>
      </c>
      <c r="C2257" s="15"/>
      <c r="D2257" s="15"/>
      <c r="E2257" s="15"/>
      <c r="F2257" s="16" t="s">
        <v>227</v>
      </c>
      <c r="G2257" s="19">
        <v>704.74</v>
      </c>
      <c r="H2257" s="15"/>
    </row>
    <row r="2258" spans="1:8" ht="60.95" customHeight="1" x14ac:dyDescent="0.25">
      <c r="A2258" s="15" t="s">
        <v>4298</v>
      </c>
      <c r="B2258" s="15" t="s">
        <v>4299</v>
      </c>
      <c r="C2258" s="15"/>
      <c r="D2258" s="15"/>
      <c r="E2258" s="15"/>
      <c r="F2258" s="16" t="s">
        <v>227</v>
      </c>
      <c r="G2258" s="19">
        <v>794.48</v>
      </c>
      <c r="H2258" s="15"/>
    </row>
    <row r="2259" spans="1:8" ht="60.95" customHeight="1" x14ac:dyDescent="0.25">
      <c r="A2259" s="15" t="s">
        <v>4300</v>
      </c>
      <c r="B2259" s="15" t="s">
        <v>4301</v>
      </c>
      <c r="C2259" s="15"/>
      <c r="D2259" s="15"/>
      <c r="E2259" s="15"/>
      <c r="F2259" s="16" t="s">
        <v>227</v>
      </c>
      <c r="G2259" s="20">
        <v>1139.68</v>
      </c>
      <c r="H2259" s="15"/>
    </row>
    <row r="2260" spans="1:8" ht="60.95" customHeight="1" x14ac:dyDescent="0.25">
      <c r="A2260" s="15" t="s">
        <v>4302</v>
      </c>
      <c r="B2260" s="15" t="s">
        <v>4303</v>
      </c>
      <c r="C2260" s="15"/>
      <c r="D2260" s="15"/>
      <c r="E2260" s="15"/>
      <c r="F2260" s="16" t="s">
        <v>227</v>
      </c>
      <c r="G2260" s="19">
        <v>773.13</v>
      </c>
      <c r="H2260" s="15"/>
    </row>
    <row r="2261" spans="1:8" ht="60.95" customHeight="1" x14ac:dyDescent="0.25">
      <c r="A2261" s="15" t="s">
        <v>4304</v>
      </c>
      <c r="B2261" s="15" t="s">
        <v>4305</v>
      </c>
      <c r="C2261" s="15"/>
      <c r="D2261" s="15"/>
      <c r="E2261" s="15"/>
      <c r="F2261" s="16" t="s">
        <v>227</v>
      </c>
      <c r="G2261" s="19">
        <v>877.87</v>
      </c>
      <c r="H2261" s="15"/>
    </row>
    <row r="2262" spans="1:8" ht="60.95" customHeight="1" x14ac:dyDescent="0.25">
      <c r="A2262" s="15" t="s">
        <v>4306</v>
      </c>
      <c r="B2262" s="15" t="s">
        <v>4307</v>
      </c>
      <c r="C2262" s="15"/>
      <c r="D2262" s="15"/>
      <c r="E2262" s="15"/>
      <c r="F2262" s="16" t="s">
        <v>227</v>
      </c>
      <c r="G2262" s="19">
        <v>982.6</v>
      </c>
      <c r="H2262" s="15"/>
    </row>
    <row r="2263" spans="1:8" ht="60.95" customHeight="1" x14ac:dyDescent="0.25">
      <c r="A2263" s="15" t="s">
        <v>4308</v>
      </c>
      <c r="B2263" s="15" t="s">
        <v>4309</v>
      </c>
      <c r="C2263" s="15"/>
      <c r="D2263" s="15"/>
      <c r="E2263" s="15"/>
      <c r="F2263" s="16" t="s">
        <v>227</v>
      </c>
      <c r="G2263" s="20">
        <v>1309.26</v>
      </c>
      <c r="H2263" s="15"/>
    </row>
    <row r="2264" spans="1:8" ht="60.95" customHeight="1" x14ac:dyDescent="0.25">
      <c r="A2264" s="15" t="s">
        <v>4310</v>
      </c>
      <c r="B2264" s="15" t="s">
        <v>4311</v>
      </c>
      <c r="C2264" s="15"/>
      <c r="D2264" s="15"/>
      <c r="E2264" s="15"/>
      <c r="F2264" s="16" t="s">
        <v>227</v>
      </c>
      <c r="G2264" s="20">
        <v>1549.6</v>
      </c>
      <c r="H2264" s="15"/>
    </row>
    <row r="2265" spans="1:8" ht="60.95" customHeight="1" x14ac:dyDescent="0.25">
      <c r="A2265" s="15" t="s">
        <v>4312</v>
      </c>
      <c r="B2265" s="15" t="s">
        <v>4313</v>
      </c>
      <c r="C2265" s="15"/>
      <c r="D2265" s="15"/>
      <c r="E2265" s="15"/>
      <c r="F2265" s="16" t="s">
        <v>227</v>
      </c>
      <c r="G2265" s="19">
        <v>948.77</v>
      </c>
      <c r="H2265" s="15"/>
    </row>
    <row r="2266" spans="1:8" ht="60.95" customHeight="1" x14ac:dyDescent="0.25">
      <c r="A2266" s="15" t="s">
        <v>4314</v>
      </c>
      <c r="B2266" s="15" t="s">
        <v>4315</v>
      </c>
      <c r="C2266" s="15"/>
      <c r="D2266" s="15"/>
      <c r="E2266" s="15"/>
      <c r="F2266" s="16" t="s">
        <v>227</v>
      </c>
      <c r="G2266" s="20">
        <v>1068.93</v>
      </c>
      <c r="H2266" s="15"/>
    </row>
    <row r="2267" spans="1:8" ht="60.95" customHeight="1" x14ac:dyDescent="0.25">
      <c r="A2267" s="15" t="s">
        <v>4316</v>
      </c>
      <c r="B2267" s="15" t="s">
        <v>4317</v>
      </c>
      <c r="C2267" s="15"/>
      <c r="D2267" s="15"/>
      <c r="E2267" s="15"/>
      <c r="F2267" s="16" t="s">
        <v>227</v>
      </c>
      <c r="G2267" s="20">
        <v>1189.0899999999999</v>
      </c>
      <c r="H2267" s="15"/>
    </row>
    <row r="2268" spans="1:8" ht="60.95" customHeight="1" x14ac:dyDescent="0.25">
      <c r="A2268" s="15" t="s">
        <v>4318</v>
      </c>
      <c r="B2268" s="15" t="s">
        <v>4319</v>
      </c>
      <c r="C2268" s="15"/>
      <c r="D2268" s="15"/>
      <c r="E2268" s="15"/>
      <c r="F2268" s="16" t="s">
        <v>227</v>
      </c>
      <c r="G2268" s="20">
        <v>1550.03</v>
      </c>
      <c r="H2268" s="15"/>
    </row>
    <row r="2269" spans="1:8" ht="60.95" customHeight="1" x14ac:dyDescent="0.25">
      <c r="A2269" s="15" t="s">
        <v>4320</v>
      </c>
      <c r="B2269" s="15" t="s">
        <v>4321</v>
      </c>
      <c r="C2269" s="15"/>
      <c r="D2269" s="15"/>
      <c r="E2269" s="15"/>
      <c r="F2269" s="16" t="s">
        <v>227</v>
      </c>
      <c r="G2269" s="20">
        <v>1822.1</v>
      </c>
      <c r="H2269" s="15"/>
    </row>
    <row r="2270" spans="1:8" ht="60.95" customHeight="1" x14ac:dyDescent="0.25">
      <c r="A2270" s="15" t="s">
        <v>4322</v>
      </c>
      <c r="B2270" s="15" t="s">
        <v>4323</v>
      </c>
      <c r="C2270" s="15"/>
      <c r="D2270" s="15"/>
      <c r="E2270" s="15"/>
      <c r="F2270" s="16" t="s">
        <v>227</v>
      </c>
      <c r="G2270" s="20">
        <v>1277.94</v>
      </c>
      <c r="H2270" s="15"/>
    </row>
    <row r="2271" spans="1:8" ht="60.95" customHeight="1" x14ac:dyDescent="0.25">
      <c r="A2271" s="15" t="s">
        <v>4324</v>
      </c>
      <c r="B2271" s="15" t="s">
        <v>4325</v>
      </c>
      <c r="C2271" s="15"/>
      <c r="D2271" s="15"/>
      <c r="E2271" s="15"/>
      <c r="F2271" s="16" t="s">
        <v>227</v>
      </c>
      <c r="G2271" s="20">
        <v>1413.99</v>
      </c>
      <c r="H2271" s="15"/>
    </row>
    <row r="2272" spans="1:8" ht="12.2" customHeight="1" x14ac:dyDescent="0.25">
      <c r="A2272" s="12">
        <v>8994</v>
      </c>
      <c r="B2272" s="13" t="s">
        <v>4326</v>
      </c>
      <c r="C2272" s="13"/>
      <c r="D2272" s="13"/>
      <c r="E2272" s="13"/>
      <c r="F2272" s="14"/>
      <c r="G2272" s="13"/>
      <c r="H2272" s="13"/>
    </row>
    <row r="2273" spans="1:8" ht="48.75" customHeight="1" x14ac:dyDescent="0.25">
      <c r="A2273" s="15" t="s">
        <v>4327</v>
      </c>
      <c r="B2273" s="15" t="s">
        <v>4328</v>
      </c>
      <c r="C2273" s="15"/>
      <c r="D2273" s="15"/>
      <c r="E2273" s="15"/>
      <c r="F2273" s="16" t="s">
        <v>227</v>
      </c>
      <c r="G2273" s="19">
        <v>859.11</v>
      </c>
      <c r="H2273" s="15"/>
    </row>
    <row r="2274" spans="1:8" ht="48.75" customHeight="1" x14ac:dyDescent="0.25">
      <c r="A2274" s="15" t="s">
        <v>4329</v>
      </c>
      <c r="B2274" s="15" t="s">
        <v>166</v>
      </c>
      <c r="C2274" s="15"/>
      <c r="D2274" s="15"/>
      <c r="E2274" s="15"/>
      <c r="F2274" s="16" t="s">
        <v>227</v>
      </c>
      <c r="G2274" s="20">
        <v>1638.36</v>
      </c>
      <c r="H2274" s="15"/>
    </row>
    <row r="2275" spans="1:8" ht="48.75" customHeight="1" x14ac:dyDescent="0.25">
      <c r="A2275" s="15" t="s">
        <v>4330</v>
      </c>
      <c r="B2275" s="15" t="s">
        <v>4331</v>
      </c>
      <c r="C2275" s="15"/>
      <c r="D2275" s="15"/>
      <c r="E2275" s="15"/>
      <c r="F2275" s="16" t="s">
        <v>227</v>
      </c>
      <c r="G2275" s="19">
        <v>598.26</v>
      </c>
      <c r="H2275" s="15"/>
    </row>
    <row r="2276" spans="1:8" ht="48.75" customHeight="1" x14ac:dyDescent="0.25">
      <c r="A2276" s="15" t="s">
        <v>4332</v>
      </c>
      <c r="B2276" s="15" t="s">
        <v>4333</v>
      </c>
      <c r="C2276" s="15"/>
      <c r="D2276" s="15"/>
      <c r="E2276" s="15"/>
      <c r="F2276" s="16" t="s">
        <v>227</v>
      </c>
      <c r="G2276" s="20">
        <v>2714.24</v>
      </c>
      <c r="H2276" s="15"/>
    </row>
    <row r="2277" spans="1:8" ht="48.75" customHeight="1" x14ac:dyDescent="0.25">
      <c r="A2277" s="15" t="s">
        <v>4334</v>
      </c>
      <c r="B2277" s="15" t="s">
        <v>4335</v>
      </c>
      <c r="C2277" s="15"/>
      <c r="D2277" s="15"/>
      <c r="E2277" s="15"/>
      <c r="F2277" s="16" t="s">
        <v>227</v>
      </c>
      <c r="G2277" s="19">
        <v>614.67999999999995</v>
      </c>
      <c r="H2277" s="15"/>
    </row>
    <row r="2278" spans="1:8" ht="48.75" customHeight="1" x14ac:dyDescent="0.25">
      <c r="A2278" s="15" t="s">
        <v>4336</v>
      </c>
      <c r="B2278" s="15" t="s">
        <v>4337</v>
      </c>
      <c r="C2278" s="15"/>
      <c r="D2278" s="15"/>
      <c r="E2278" s="15"/>
      <c r="F2278" s="16" t="s">
        <v>227</v>
      </c>
      <c r="G2278" s="19">
        <v>622.97</v>
      </c>
      <c r="H2278" s="15"/>
    </row>
    <row r="2279" spans="1:8" ht="48.75" customHeight="1" x14ac:dyDescent="0.25">
      <c r="A2279" s="15" t="s">
        <v>4338</v>
      </c>
      <c r="B2279" s="15" t="s">
        <v>4339</v>
      </c>
      <c r="C2279" s="15"/>
      <c r="D2279" s="15"/>
      <c r="E2279" s="15"/>
      <c r="F2279" s="16" t="s">
        <v>227</v>
      </c>
      <c r="G2279" s="20">
        <v>3756.05</v>
      </c>
      <c r="H2279" s="15"/>
    </row>
    <row r="2280" spans="1:8" ht="60.95" customHeight="1" x14ac:dyDescent="0.25">
      <c r="A2280" s="15" t="s">
        <v>4340</v>
      </c>
      <c r="B2280" s="15" t="s">
        <v>4341</v>
      </c>
      <c r="C2280" s="15"/>
      <c r="D2280" s="15"/>
      <c r="E2280" s="15"/>
      <c r="F2280" s="16" t="s">
        <v>227</v>
      </c>
      <c r="G2280" s="21">
        <v>30137.52</v>
      </c>
      <c r="H2280" s="15"/>
    </row>
    <row r="2281" spans="1:8" ht="12.2" customHeight="1" x14ac:dyDescent="0.25">
      <c r="A2281" s="12">
        <v>8995</v>
      </c>
      <c r="B2281" s="13" t="s">
        <v>4342</v>
      </c>
      <c r="C2281" s="13"/>
      <c r="D2281" s="13"/>
      <c r="E2281" s="13"/>
      <c r="F2281" s="14"/>
      <c r="G2281" s="13"/>
      <c r="H2281" s="13"/>
    </row>
    <row r="2282" spans="1:8" ht="12.2" customHeight="1" x14ac:dyDescent="0.25">
      <c r="A2282" s="15" t="s">
        <v>4343</v>
      </c>
      <c r="B2282" s="15" t="s">
        <v>4344</v>
      </c>
      <c r="C2282" s="15"/>
      <c r="D2282" s="15"/>
      <c r="E2282" s="15"/>
      <c r="F2282" s="16" t="s">
        <v>227</v>
      </c>
      <c r="G2282" s="20">
        <v>3131.7</v>
      </c>
      <c r="H2282" s="15"/>
    </row>
    <row r="2283" spans="1:8" ht="12.2" customHeight="1" x14ac:dyDescent="0.25">
      <c r="A2283" s="15" t="s">
        <v>4345</v>
      </c>
      <c r="B2283" s="15" t="s">
        <v>4346</v>
      </c>
      <c r="C2283" s="15"/>
      <c r="D2283" s="15"/>
      <c r="E2283" s="15"/>
      <c r="F2283" s="16" t="s">
        <v>227</v>
      </c>
      <c r="G2283" s="20">
        <v>3504.16</v>
      </c>
      <c r="H2283" s="15"/>
    </row>
    <row r="2284" spans="1:8" ht="24.4" customHeight="1" x14ac:dyDescent="0.25">
      <c r="A2284" s="15" t="s">
        <v>4347</v>
      </c>
      <c r="B2284" s="15" t="s">
        <v>4348</v>
      </c>
      <c r="C2284" s="15"/>
      <c r="D2284" s="15"/>
      <c r="E2284" s="15"/>
      <c r="F2284" s="16" t="s">
        <v>227</v>
      </c>
      <c r="G2284" s="19">
        <v>830.85</v>
      </c>
      <c r="H2284" s="15"/>
    </row>
    <row r="2285" spans="1:8" ht="24.4" customHeight="1" x14ac:dyDescent="0.25">
      <c r="A2285" s="15" t="s">
        <v>4349</v>
      </c>
      <c r="B2285" s="15" t="s">
        <v>4350</v>
      </c>
      <c r="C2285" s="15"/>
      <c r="D2285" s="15"/>
      <c r="E2285" s="15"/>
      <c r="F2285" s="16" t="s">
        <v>227</v>
      </c>
      <c r="G2285" s="19">
        <v>795</v>
      </c>
      <c r="H2285" s="15"/>
    </row>
    <row r="2286" spans="1:8" ht="12.2" customHeight="1" x14ac:dyDescent="0.25">
      <c r="A2286" s="15" t="s">
        <v>4351</v>
      </c>
      <c r="B2286" s="15" t="s">
        <v>4352</v>
      </c>
      <c r="C2286" s="15"/>
      <c r="D2286" s="15"/>
      <c r="E2286" s="15"/>
      <c r="F2286" s="16" t="s">
        <v>227</v>
      </c>
      <c r="G2286" s="20">
        <v>1455.62</v>
      </c>
      <c r="H2286" s="15"/>
    </row>
    <row r="2287" spans="1:8" ht="12.2" customHeight="1" x14ac:dyDescent="0.25">
      <c r="A2287" s="15" t="s">
        <v>4353</v>
      </c>
      <c r="B2287" s="15" t="s">
        <v>4354</v>
      </c>
      <c r="C2287" s="15"/>
      <c r="D2287" s="15"/>
      <c r="E2287" s="15"/>
      <c r="F2287" s="16" t="s">
        <v>227</v>
      </c>
      <c r="G2287" s="20">
        <v>1237.47</v>
      </c>
      <c r="H2287" s="15"/>
    </row>
    <row r="2288" spans="1:8" ht="12.2" customHeight="1" x14ac:dyDescent="0.25">
      <c r="A2288" s="15" t="s">
        <v>4355</v>
      </c>
      <c r="B2288" s="15" t="s">
        <v>4356</v>
      </c>
      <c r="C2288" s="15"/>
      <c r="D2288" s="15"/>
      <c r="E2288" s="15"/>
      <c r="F2288" s="16" t="s">
        <v>227</v>
      </c>
      <c r="G2288" s="20">
        <v>2372.0700000000002</v>
      </c>
      <c r="H2288" s="15"/>
    </row>
    <row r="2289" spans="1:8" ht="24.4" customHeight="1" x14ac:dyDescent="0.25">
      <c r="A2289" s="15" t="s">
        <v>4357</v>
      </c>
      <c r="B2289" s="15" t="s">
        <v>4358</v>
      </c>
      <c r="C2289" s="15"/>
      <c r="D2289" s="15"/>
      <c r="E2289" s="15"/>
      <c r="F2289" s="16" t="s">
        <v>227</v>
      </c>
      <c r="G2289" s="20">
        <v>2839.2</v>
      </c>
      <c r="H2289" s="15"/>
    </row>
    <row r="2290" spans="1:8" ht="24.4" customHeight="1" x14ac:dyDescent="0.25">
      <c r="A2290" s="15" t="s">
        <v>4359</v>
      </c>
      <c r="B2290" s="15" t="s">
        <v>4360</v>
      </c>
      <c r="C2290" s="15"/>
      <c r="D2290" s="15"/>
      <c r="E2290" s="15"/>
      <c r="F2290" s="16" t="s">
        <v>227</v>
      </c>
      <c r="G2290" s="20">
        <v>1432.43</v>
      </c>
      <c r="H2290" s="15"/>
    </row>
    <row r="2291" spans="1:8" ht="24.4" customHeight="1" x14ac:dyDescent="0.25">
      <c r="A2291" s="15" t="s">
        <v>4361</v>
      </c>
      <c r="B2291" s="15" t="s">
        <v>4362</v>
      </c>
      <c r="C2291" s="15"/>
      <c r="D2291" s="15"/>
      <c r="E2291" s="15"/>
      <c r="F2291" s="16" t="s">
        <v>227</v>
      </c>
      <c r="G2291" s="20">
        <v>1597.44</v>
      </c>
      <c r="H2291" s="15"/>
    </row>
    <row r="2292" spans="1:8" ht="12.2" customHeight="1" x14ac:dyDescent="0.25">
      <c r="A2292" s="12">
        <v>8996</v>
      </c>
      <c r="B2292" s="13" t="s">
        <v>4363</v>
      </c>
      <c r="C2292" s="13"/>
      <c r="D2292" s="13"/>
      <c r="E2292" s="13"/>
      <c r="F2292" s="14"/>
      <c r="G2292" s="13"/>
      <c r="H2292" s="13"/>
    </row>
    <row r="2293" spans="1:8" ht="12.2" customHeight="1" x14ac:dyDescent="0.25">
      <c r="A2293" s="15" t="s">
        <v>4364</v>
      </c>
      <c r="B2293" s="15" t="s">
        <v>4365</v>
      </c>
      <c r="C2293" s="15"/>
      <c r="D2293" s="15"/>
      <c r="E2293" s="15"/>
      <c r="F2293" s="16" t="s">
        <v>1238</v>
      </c>
      <c r="G2293" s="18">
        <v>90.24</v>
      </c>
      <c r="H2293" s="15"/>
    </row>
    <row r="2294" spans="1:8" ht="24.4" customHeight="1" x14ac:dyDescent="0.25">
      <c r="A2294" s="15" t="s">
        <v>4366</v>
      </c>
      <c r="B2294" s="15" t="s">
        <v>4367</v>
      </c>
      <c r="C2294" s="15"/>
      <c r="D2294" s="15"/>
      <c r="E2294" s="15"/>
      <c r="F2294" s="16" t="s">
        <v>227</v>
      </c>
      <c r="G2294" s="19">
        <v>102.69</v>
      </c>
      <c r="H2294" s="15"/>
    </row>
    <row r="2295" spans="1:8" ht="36.6" customHeight="1" x14ac:dyDescent="0.25">
      <c r="A2295" s="15" t="s">
        <v>4368</v>
      </c>
      <c r="B2295" s="15" t="s">
        <v>4369</v>
      </c>
      <c r="C2295" s="15"/>
      <c r="D2295" s="15"/>
      <c r="E2295" s="15"/>
      <c r="F2295" s="16" t="s">
        <v>227</v>
      </c>
      <c r="G2295" s="19">
        <v>218.34</v>
      </c>
      <c r="H2295" s="15"/>
    </row>
    <row r="2296" spans="1:8" ht="36.6" customHeight="1" x14ac:dyDescent="0.25">
      <c r="A2296" s="15" t="s">
        <v>4370</v>
      </c>
      <c r="B2296" s="15" t="s">
        <v>4371</v>
      </c>
      <c r="C2296" s="15"/>
      <c r="D2296" s="15"/>
      <c r="E2296" s="15"/>
      <c r="F2296" s="16" t="s">
        <v>227</v>
      </c>
      <c r="G2296" s="19">
        <v>187.31</v>
      </c>
      <c r="H2296" s="15"/>
    </row>
    <row r="2297" spans="1:8" ht="36.6" customHeight="1" x14ac:dyDescent="0.25">
      <c r="A2297" s="15" t="s">
        <v>4372</v>
      </c>
      <c r="B2297" s="15" t="s">
        <v>4373</v>
      </c>
      <c r="C2297" s="15"/>
      <c r="D2297" s="15"/>
      <c r="E2297" s="15"/>
      <c r="F2297" s="16" t="s">
        <v>227</v>
      </c>
      <c r="G2297" s="18">
        <v>73.010000000000005</v>
      </c>
      <c r="H2297" s="15"/>
    </row>
    <row r="2298" spans="1:8" ht="24.4" customHeight="1" x14ac:dyDescent="0.25">
      <c r="A2298" s="15" t="s">
        <v>4374</v>
      </c>
      <c r="B2298" s="15" t="s">
        <v>4375</v>
      </c>
      <c r="C2298" s="15"/>
      <c r="D2298" s="15"/>
      <c r="E2298" s="15"/>
      <c r="F2298" s="16" t="s">
        <v>227</v>
      </c>
      <c r="G2298" s="19">
        <v>263.36</v>
      </c>
      <c r="H2298" s="15"/>
    </row>
    <row r="2299" spans="1:8" ht="36.6" customHeight="1" x14ac:dyDescent="0.25">
      <c r="A2299" s="15" t="s">
        <v>4376</v>
      </c>
      <c r="B2299" s="15" t="s">
        <v>4377</v>
      </c>
      <c r="C2299" s="15"/>
      <c r="D2299" s="15"/>
      <c r="E2299" s="15"/>
      <c r="F2299" s="16" t="s">
        <v>227</v>
      </c>
      <c r="G2299" s="18">
        <v>57.99</v>
      </c>
      <c r="H2299" s="15"/>
    </row>
    <row r="2300" spans="1:8" ht="12.2" customHeight="1" x14ac:dyDescent="0.25">
      <c r="A2300" s="12">
        <v>8997</v>
      </c>
      <c r="B2300" s="13" t="s">
        <v>4378</v>
      </c>
      <c r="C2300" s="13"/>
      <c r="D2300" s="13"/>
      <c r="E2300" s="13"/>
      <c r="F2300" s="14"/>
      <c r="G2300" s="13"/>
      <c r="H2300" s="13"/>
    </row>
    <row r="2301" spans="1:8" ht="36.6" customHeight="1" x14ac:dyDescent="0.25">
      <c r="A2301" s="15" t="s">
        <v>4379</v>
      </c>
      <c r="B2301" s="15" t="s">
        <v>4380</v>
      </c>
      <c r="C2301" s="15"/>
      <c r="D2301" s="15"/>
      <c r="E2301" s="15"/>
      <c r="F2301" s="16" t="s">
        <v>244</v>
      </c>
      <c r="G2301" s="19">
        <v>199.65</v>
      </c>
      <c r="H2301" s="15"/>
    </row>
    <row r="2302" spans="1:8" ht="36.6" customHeight="1" x14ac:dyDescent="0.25">
      <c r="A2302" s="15" t="s">
        <v>4381</v>
      </c>
      <c r="B2302" s="15" t="s">
        <v>4382</v>
      </c>
      <c r="C2302" s="15"/>
      <c r="D2302" s="15"/>
      <c r="E2302" s="15"/>
      <c r="F2302" s="16" t="s">
        <v>244</v>
      </c>
      <c r="G2302" s="19">
        <v>155.68</v>
      </c>
      <c r="H2302" s="15"/>
    </row>
    <row r="2303" spans="1:8" ht="12.2" customHeight="1" x14ac:dyDescent="0.25">
      <c r="A2303" s="12">
        <v>8998</v>
      </c>
      <c r="B2303" s="13" t="s">
        <v>4383</v>
      </c>
      <c r="C2303" s="13"/>
      <c r="D2303" s="13"/>
      <c r="E2303" s="13"/>
      <c r="F2303" s="14"/>
      <c r="G2303" s="13"/>
      <c r="H2303" s="13"/>
    </row>
    <row r="2304" spans="1:8" ht="36.6" customHeight="1" x14ac:dyDescent="0.25">
      <c r="A2304" s="15" t="s">
        <v>4384</v>
      </c>
      <c r="B2304" s="15" t="s">
        <v>4385</v>
      </c>
      <c r="C2304" s="15"/>
      <c r="D2304" s="15"/>
      <c r="E2304" s="15"/>
      <c r="F2304" s="16" t="s">
        <v>1238</v>
      </c>
      <c r="G2304" s="20">
        <v>4699.05</v>
      </c>
      <c r="H2304" s="15"/>
    </row>
    <row r="2305" spans="1:8" ht="24.4" customHeight="1" x14ac:dyDescent="0.25">
      <c r="A2305" s="15" t="s">
        <v>4386</v>
      </c>
      <c r="B2305" s="15" t="s">
        <v>4387</v>
      </c>
      <c r="C2305" s="15"/>
      <c r="D2305" s="15"/>
      <c r="E2305" s="15"/>
      <c r="F2305" s="16" t="s">
        <v>1238</v>
      </c>
      <c r="G2305" s="20">
        <v>1561.47</v>
      </c>
      <c r="H2305" s="15"/>
    </row>
    <row r="2306" spans="1:8" ht="24.4" customHeight="1" x14ac:dyDescent="0.25">
      <c r="A2306" s="15" t="s">
        <v>4388</v>
      </c>
      <c r="B2306" s="15" t="s">
        <v>4389</v>
      </c>
      <c r="C2306" s="15"/>
      <c r="D2306" s="15"/>
      <c r="E2306" s="15"/>
      <c r="F2306" s="16" t="s">
        <v>1238</v>
      </c>
      <c r="G2306" s="20">
        <v>2215.7399999999998</v>
      </c>
      <c r="H2306" s="15"/>
    </row>
    <row r="2307" spans="1:8" ht="24.4" customHeight="1" x14ac:dyDescent="0.25">
      <c r="A2307" s="15" t="s">
        <v>4390</v>
      </c>
      <c r="B2307" s="15" t="s">
        <v>4391</v>
      </c>
      <c r="C2307" s="15"/>
      <c r="D2307" s="15"/>
      <c r="E2307" s="15"/>
      <c r="F2307" s="16" t="s">
        <v>1238</v>
      </c>
      <c r="G2307" s="20">
        <v>2553.21</v>
      </c>
      <c r="H2307" s="15"/>
    </row>
    <row r="2308" spans="1:8" ht="24.4" customHeight="1" x14ac:dyDescent="0.25">
      <c r="A2308" s="15" t="s">
        <v>4392</v>
      </c>
      <c r="B2308" s="15" t="s">
        <v>4393</v>
      </c>
      <c r="C2308" s="15"/>
      <c r="D2308" s="15"/>
      <c r="E2308" s="15"/>
      <c r="F2308" s="16" t="s">
        <v>1238</v>
      </c>
      <c r="G2308" s="20">
        <v>2896.12</v>
      </c>
      <c r="H2308" s="15"/>
    </row>
    <row r="2309" spans="1:8" ht="12.2" customHeight="1" x14ac:dyDescent="0.25">
      <c r="A2309" s="12">
        <v>8686</v>
      </c>
      <c r="B2309" s="13" t="s">
        <v>4394</v>
      </c>
      <c r="C2309" s="13"/>
      <c r="D2309" s="13"/>
      <c r="E2309" s="13"/>
      <c r="F2309" s="14"/>
      <c r="G2309" s="13"/>
      <c r="H2309" s="13"/>
    </row>
    <row r="2310" spans="1:8" ht="12.2" customHeight="1" x14ac:dyDescent="0.25">
      <c r="A2310" s="12">
        <v>9000</v>
      </c>
      <c r="B2310" s="13" t="s">
        <v>4395</v>
      </c>
      <c r="C2310" s="13"/>
      <c r="D2310" s="13"/>
      <c r="E2310" s="13"/>
      <c r="F2310" s="14"/>
      <c r="G2310" s="13"/>
      <c r="H2310" s="13"/>
    </row>
    <row r="2311" spans="1:8" ht="60.95" customHeight="1" x14ac:dyDescent="0.25">
      <c r="A2311" s="15" t="s">
        <v>4396</v>
      </c>
      <c r="B2311" s="15" t="s">
        <v>4397</v>
      </c>
      <c r="C2311" s="15"/>
      <c r="D2311" s="15"/>
      <c r="E2311" s="15"/>
      <c r="F2311" s="16" t="s">
        <v>244</v>
      </c>
      <c r="G2311" s="18">
        <v>63.33</v>
      </c>
      <c r="H2311" s="15"/>
    </row>
    <row r="2312" spans="1:8" ht="60.95" customHeight="1" x14ac:dyDescent="0.25">
      <c r="A2312" s="15" t="s">
        <v>4398</v>
      </c>
      <c r="B2312" s="15" t="s">
        <v>4399</v>
      </c>
      <c r="C2312" s="15"/>
      <c r="D2312" s="15"/>
      <c r="E2312" s="15"/>
      <c r="F2312" s="16" t="s">
        <v>244</v>
      </c>
      <c r="G2312" s="18">
        <v>83.36</v>
      </c>
      <c r="H2312" s="15"/>
    </row>
    <row r="2313" spans="1:8" ht="60.95" customHeight="1" x14ac:dyDescent="0.25">
      <c r="A2313" s="15" t="s">
        <v>4400</v>
      </c>
      <c r="B2313" s="15" t="s">
        <v>4401</v>
      </c>
      <c r="C2313" s="15"/>
      <c r="D2313" s="15"/>
      <c r="E2313" s="15"/>
      <c r="F2313" s="16" t="s">
        <v>244</v>
      </c>
      <c r="G2313" s="19">
        <v>114.43</v>
      </c>
      <c r="H2313" s="15"/>
    </row>
    <row r="2314" spans="1:8" ht="60.95" customHeight="1" x14ac:dyDescent="0.25">
      <c r="A2314" s="15" t="s">
        <v>4402</v>
      </c>
      <c r="B2314" s="15" t="s">
        <v>4403</v>
      </c>
      <c r="C2314" s="15"/>
      <c r="D2314" s="15"/>
      <c r="E2314" s="15"/>
      <c r="F2314" s="16" t="s">
        <v>244</v>
      </c>
      <c r="G2314" s="19">
        <v>141.25</v>
      </c>
      <c r="H2314" s="15"/>
    </row>
    <row r="2315" spans="1:8" ht="48.75" customHeight="1" x14ac:dyDescent="0.25">
      <c r="A2315" s="15" t="s">
        <v>4404</v>
      </c>
      <c r="B2315" s="15" t="s">
        <v>4405</v>
      </c>
      <c r="C2315" s="15"/>
      <c r="D2315" s="15"/>
      <c r="E2315" s="15"/>
      <c r="F2315" s="16" t="s">
        <v>244</v>
      </c>
      <c r="G2315" s="18">
        <v>28.38</v>
      </c>
      <c r="H2315" s="15"/>
    </row>
    <row r="2316" spans="1:8" ht="12.2" customHeight="1" x14ac:dyDescent="0.25">
      <c r="A2316" s="12">
        <v>9001</v>
      </c>
      <c r="B2316" s="13" t="s">
        <v>4406</v>
      </c>
      <c r="C2316" s="13"/>
      <c r="D2316" s="13"/>
      <c r="E2316" s="13"/>
      <c r="F2316" s="14"/>
      <c r="G2316" s="13"/>
      <c r="H2316" s="13"/>
    </row>
    <row r="2317" spans="1:8" ht="60.95" customHeight="1" x14ac:dyDescent="0.25">
      <c r="A2317" s="15" t="s">
        <v>4407</v>
      </c>
      <c r="B2317" s="15" t="s">
        <v>4408</v>
      </c>
      <c r="C2317" s="15"/>
      <c r="D2317" s="15"/>
      <c r="E2317" s="15"/>
      <c r="F2317" s="16" t="s">
        <v>244</v>
      </c>
      <c r="G2317" s="18">
        <v>58.69</v>
      </c>
      <c r="H2317" s="15"/>
    </row>
    <row r="2318" spans="1:8" ht="60.95" customHeight="1" x14ac:dyDescent="0.25">
      <c r="A2318" s="15" t="s">
        <v>4409</v>
      </c>
      <c r="B2318" s="15" t="s">
        <v>4410</v>
      </c>
      <c r="C2318" s="15"/>
      <c r="D2318" s="15"/>
      <c r="E2318" s="15"/>
      <c r="F2318" s="16" t="s">
        <v>244</v>
      </c>
      <c r="G2318" s="19">
        <v>104.1</v>
      </c>
      <c r="H2318" s="15"/>
    </row>
    <row r="2319" spans="1:8" ht="60.95" customHeight="1" x14ac:dyDescent="0.25">
      <c r="A2319" s="15" t="s">
        <v>4411</v>
      </c>
      <c r="B2319" s="15" t="s">
        <v>4412</v>
      </c>
      <c r="C2319" s="15"/>
      <c r="D2319" s="15"/>
      <c r="E2319" s="15"/>
      <c r="F2319" s="16" t="s">
        <v>244</v>
      </c>
      <c r="G2319" s="18">
        <v>75.540000000000006</v>
      </c>
      <c r="H2319" s="15"/>
    </row>
    <row r="2320" spans="1:8" ht="60.95" customHeight="1" x14ac:dyDescent="0.25">
      <c r="A2320" s="15" t="s">
        <v>4413</v>
      </c>
      <c r="B2320" s="15" t="s">
        <v>4414</v>
      </c>
      <c r="C2320" s="15"/>
      <c r="D2320" s="15"/>
      <c r="E2320" s="15"/>
      <c r="F2320" s="16" t="s">
        <v>244</v>
      </c>
      <c r="G2320" s="19">
        <v>128.21</v>
      </c>
      <c r="H2320" s="15"/>
    </row>
    <row r="2321" spans="1:8" ht="97.5" customHeight="1" x14ac:dyDescent="0.25">
      <c r="A2321" s="15" t="s">
        <v>4415</v>
      </c>
      <c r="B2321" s="15" t="s">
        <v>143</v>
      </c>
      <c r="C2321" s="15"/>
      <c r="D2321" s="15"/>
      <c r="E2321" s="15"/>
      <c r="F2321" s="16" t="s">
        <v>244</v>
      </c>
      <c r="G2321" s="19">
        <v>302.60000000000002</v>
      </c>
      <c r="H2321" s="15"/>
    </row>
    <row r="2322" spans="1:8" ht="73.150000000000006" customHeight="1" x14ac:dyDescent="0.25">
      <c r="A2322" s="15" t="s">
        <v>4416</v>
      </c>
      <c r="B2322" s="15" t="s">
        <v>4417</v>
      </c>
      <c r="C2322" s="15"/>
      <c r="D2322" s="15"/>
      <c r="E2322" s="15"/>
      <c r="F2322" s="16" t="s">
        <v>244</v>
      </c>
      <c r="G2322" s="19">
        <v>141.91999999999999</v>
      </c>
      <c r="H2322" s="15"/>
    </row>
    <row r="2323" spans="1:8" ht="60.95" customHeight="1" x14ac:dyDescent="0.25">
      <c r="A2323" s="15" t="s">
        <v>4418</v>
      </c>
      <c r="B2323" s="15" t="s">
        <v>4419</v>
      </c>
      <c r="C2323" s="15"/>
      <c r="D2323" s="15"/>
      <c r="E2323" s="15"/>
      <c r="F2323" s="16" t="s">
        <v>244</v>
      </c>
      <c r="G2323" s="19">
        <v>100</v>
      </c>
      <c r="H2323" s="15"/>
    </row>
    <row r="2324" spans="1:8" ht="85.35" customHeight="1" x14ac:dyDescent="0.25">
      <c r="A2324" s="15" t="s">
        <v>4420</v>
      </c>
      <c r="B2324" s="15" t="s">
        <v>4421</v>
      </c>
      <c r="C2324" s="15"/>
      <c r="D2324" s="15"/>
      <c r="E2324" s="15"/>
      <c r="F2324" s="16" t="s">
        <v>244</v>
      </c>
      <c r="G2324" s="19">
        <v>369.85</v>
      </c>
      <c r="H2324" s="15"/>
    </row>
    <row r="2325" spans="1:8" ht="60.95" customHeight="1" x14ac:dyDescent="0.25">
      <c r="A2325" s="15" t="s">
        <v>4422</v>
      </c>
      <c r="B2325" s="15" t="s">
        <v>4423</v>
      </c>
      <c r="C2325" s="15"/>
      <c r="D2325" s="15"/>
      <c r="E2325" s="15"/>
      <c r="F2325" s="16" t="s">
        <v>244</v>
      </c>
      <c r="G2325" s="19">
        <v>209.17</v>
      </c>
      <c r="H2325" s="15"/>
    </row>
    <row r="2326" spans="1:8" ht="60.95" customHeight="1" x14ac:dyDescent="0.25">
      <c r="A2326" s="15" t="s">
        <v>4424</v>
      </c>
      <c r="B2326" s="15" t="s">
        <v>4425</v>
      </c>
      <c r="C2326" s="15"/>
      <c r="D2326" s="15"/>
      <c r="E2326" s="15"/>
      <c r="F2326" s="16" t="s">
        <v>244</v>
      </c>
      <c r="G2326" s="19">
        <v>401.43</v>
      </c>
      <c r="H2326" s="15"/>
    </row>
    <row r="2327" spans="1:8" ht="97.5" customHeight="1" x14ac:dyDescent="0.25">
      <c r="A2327" s="15" t="s">
        <v>4426</v>
      </c>
      <c r="B2327" s="15" t="s">
        <v>4427</v>
      </c>
      <c r="C2327" s="15"/>
      <c r="D2327" s="15"/>
      <c r="E2327" s="15"/>
      <c r="F2327" s="16" t="s">
        <v>244</v>
      </c>
      <c r="G2327" s="19">
        <v>313.45999999999998</v>
      </c>
      <c r="H2327" s="15"/>
    </row>
    <row r="2328" spans="1:8" ht="73.150000000000006" customHeight="1" x14ac:dyDescent="0.25">
      <c r="A2328" s="15" t="s">
        <v>4428</v>
      </c>
      <c r="B2328" s="15" t="s">
        <v>4429</v>
      </c>
      <c r="C2328" s="15"/>
      <c r="D2328" s="15"/>
      <c r="E2328" s="15"/>
      <c r="F2328" s="16" t="s">
        <v>244</v>
      </c>
      <c r="G2328" s="19">
        <v>152.78</v>
      </c>
      <c r="H2328" s="15"/>
    </row>
    <row r="2329" spans="1:8" ht="60.95" customHeight="1" x14ac:dyDescent="0.25">
      <c r="A2329" s="15" t="s">
        <v>4430</v>
      </c>
      <c r="B2329" s="15" t="s">
        <v>4431</v>
      </c>
      <c r="C2329" s="15"/>
      <c r="D2329" s="15"/>
      <c r="E2329" s="15"/>
      <c r="F2329" s="16" t="s">
        <v>244</v>
      </c>
      <c r="G2329" s="19">
        <v>110.86</v>
      </c>
      <c r="H2329" s="15"/>
    </row>
    <row r="2330" spans="1:8" ht="85.35" customHeight="1" x14ac:dyDescent="0.25">
      <c r="A2330" s="15" t="s">
        <v>4432</v>
      </c>
      <c r="B2330" s="15" t="s">
        <v>4433</v>
      </c>
      <c r="C2330" s="15"/>
      <c r="D2330" s="15"/>
      <c r="E2330" s="15"/>
      <c r="F2330" s="16" t="s">
        <v>244</v>
      </c>
      <c r="G2330" s="19">
        <v>380.73</v>
      </c>
      <c r="H2330" s="15"/>
    </row>
    <row r="2331" spans="1:8" ht="60.95" customHeight="1" x14ac:dyDescent="0.25">
      <c r="A2331" s="15" t="s">
        <v>4434</v>
      </c>
      <c r="B2331" s="15" t="s">
        <v>4435</v>
      </c>
      <c r="C2331" s="15"/>
      <c r="D2331" s="15"/>
      <c r="E2331" s="15"/>
      <c r="F2331" s="16" t="s">
        <v>244</v>
      </c>
      <c r="G2331" s="19">
        <v>220.05</v>
      </c>
      <c r="H2331" s="15"/>
    </row>
    <row r="2332" spans="1:8" ht="60.95" customHeight="1" x14ac:dyDescent="0.25">
      <c r="A2332" s="15" t="s">
        <v>4436</v>
      </c>
      <c r="B2332" s="15" t="s">
        <v>4437</v>
      </c>
      <c r="C2332" s="15"/>
      <c r="D2332" s="15"/>
      <c r="E2332" s="15"/>
      <c r="F2332" s="16" t="s">
        <v>244</v>
      </c>
      <c r="G2332" s="19">
        <v>178.13</v>
      </c>
      <c r="H2332" s="15"/>
    </row>
    <row r="2333" spans="1:8" ht="60.95" customHeight="1" x14ac:dyDescent="0.25">
      <c r="A2333" s="15" t="s">
        <v>4438</v>
      </c>
      <c r="B2333" s="15" t="s">
        <v>4439</v>
      </c>
      <c r="C2333" s="15"/>
      <c r="D2333" s="15"/>
      <c r="E2333" s="15"/>
      <c r="F2333" s="16" t="s">
        <v>244</v>
      </c>
      <c r="G2333" s="19">
        <v>246.37</v>
      </c>
      <c r="H2333" s="15"/>
    </row>
    <row r="2334" spans="1:8" ht="60.95" customHeight="1" x14ac:dyDescent="0.25">
      <c r="A2334" s="15" t="s">
        <v>4440</v>
      </c>
      <c r="B2334" s="15" t="s">
        <v>4441</v>
      </c>
      <c r="C2334" s="15"/>
      <c r="D2334" s="15"/>
      <c r="E2334" s="15"/>
      <c r="F2334" s="16" t="s">
        <v>244</v>
      </c>
      <c r="G2334" s="19">
        <v>328.17</v>
      </c>
      <c r="H2334" s="15"/>
    </row>
    <row r="2335" spans="1:8" ht="60.95" customHeight="1" x14ac:dyDescent="0.25">
      <c r="A2335" s="15" t="s">
        <v>4442</v>
      </c>
      <c r="B2335" s="15" t="s">
        <v>4443</v>
      </c>
      <c r="C2335" s="15"/>
      <c r="D2335" s="15"/>
      <c r="E2335" s="15"/>
      <c r="F2335" s="16" t="s">
        <v>244</v>
      </c>
      <c r="G2335" s="19">
        <v>413.19</v>
      </c>
      <c r="H2335" s="15"/>
    </row>
    <row r="2336" spans="1:8" ht="60.95" customHeight="1" x14ac:dyDescent="0.25">
      <c r="A2336" s="15" t="s">
        <v>4444</v>
      </c>
      <c r="B2336" s="15" t="s">
        <v>4445</v>
      </c>
      <c r="C2336" s="15"/>
      <c r="D2336" s="15"/>
      <c r="E2336" s="15"/>
      <c r="F2336" s="16" t="s">
        <v>244</v>
      </c>
      <c r="G2336" s="19">
        <v>545.27</v>
      </c>
      <c r="H2336" s="15"/>
    </row>
    <row r="2337" spans="1:8" ht="60.95" customHeight="1" x14ac:dyDescent="0.25">
      <c r="A2337" s="15" t="s">
        <v>4446</v>
      </c>
      <c r="B2337" s="15" t="s">
        <v>4447</v>
      </c>
      <c r="C2337" s="15"/>
      <c r="D2337" s="15"/>
      <c r="E2337" s="15"/>
      <c r="F2337" s="16" t="s">
        <v>244</v>
      </c>
      <c r="G2337" s="19">
        <v>786.44</v>
      </c>
      <c r="H2337" s="15"/>
    </row>
    <row r="2338" spans="1:8" ht="60.95" customHeight="1" x14ac:dyDescent="0.25">
      <c r="A2338" s="15" t="s">
        <v>4448</v>
      </c>
      <c r="B2338" s="15" t="s">
        <v>4449</v>
      </c>
      <c r="C2338" s="15"/>
      <c r="D2338" s="15"/>
      <c r="E2338" s="15"/>
      <c r="F2338" s="16" t="s">
        <v>244</v>
      </c>
      <c r="G2338" s="19">
        <v>973.08</v>
      </c>
      <c r="H2338" s="15"/>
    </row>
    <row r="2339" spans="1:8" ht="12.2" customHeight="1" x14ac:dyDescent="0.25">
      <c r="A2339" s="12">
        <v>9002</v>
      </c>
      <c r="B2339" s="13" t="s">
        <v>4450</v>
      </c>
      <c r="C2339" s="13"/>
      <c r="D2339" s="13"/>
      <c r="E2339" s="13"/>
      <c r="F2339" s="14"/>
      <c r="G2339" s="13"/>
      <c r="H2339" s="13"/>
    </row>
    <row r="2340" spans="1:8" ht="36.6" customHeight="1" x14ac:dyDescent="0.25">
      <c r="A2340" s="15" t="s">
        <v>4451</v>
      </c>
      <c r="B2340" s="15" t="s">
        <v>172</v>
      </c>
      <c r="C2340" s="15"/>
      <c r="D2340" s="15"/>
      <c r="E2340" s="15"/>
      <c r="F2340" s="16" t="s">
        <v>244</v>
      </c>
      <c r="G2340" s="18">
        <v>44.08</v>
      </c>
      <c r="H2340" s="15"/>
    </row>
    <row r="2341" spans="1:8" ht="36.6" customHeight="1" x14ac:dyDescent="0.25">
      <c r="A2341" s="15" t="s">
        <v>4452</v>
      </c>
      <c r="B2341" s="15" t="s">
        <v>140</v>
      </c>
      <c r="C2341" s="15"/>
      <c r="D2341" s="15"/>
      <c r="E2341" s="15"/>
      <c r="F2341" s="16" t="s">
        <v>244</v>
      </c>
      <c r="G2341" s="18">
        <v>73.14</v>
      </c>
      <c r="H2341" s="15"/>
    </row>
    <row r="2342" spans="1:8" ht="36.6" customHeight="1" x14ac:dyDescent="0.25">
      <c r="A2342" s="15" t="s">
        <v>4453</v>
      </c>
      <c r="B2342" s="15" t="s">
        <v>4454</v>
      </c>
      <c r="C2342" s="15"/>
      <c r="D2342" s="15"/>
      <c r="E2342" s="15"/>
      <c r="F2342" s="16" t="s">
        <v>244</v>
      </c>
      <c r="G2342" s="19">
        <v>163.63999999999999</v>
      </c>
      <c r="H2342" s="15"/>
    </row>
    <row r="2343" spans="1:8" ht="36.6" customHeight="1" x14ac:dyDescent="0.25">
      <c r="A2343" s="15" t="s">
        <v>4455</v>
      </c>
      <c r="B2343" s="15" t="s">
        <v>4456</v>
      </c>
      <c r="C2343" s="15"/>
      <c r="D2343" s="15"/>
      <c r="E2343" s="15"/>
      <c r="F2343" s="16" t="s">
        <v>244</v>
      </c>
      <c r="G2343" s="18">
        <v>29.6</v>
      </c>
      <c r="H2343" s="15"/>
    </row>
    <row r="2344" spans="1:8" ht="36.6" customHeight="1" x14ac:dyDescent="0.25">
      <c r="A2344" s="15" t="s">
        <v>4457</v>
      </c>
      <c r="B2344" s="15" t="s">
        <v>4458</v>
      </c>
      <c r="C2344" s="15"/>
      <c r="D2344" s="15"/>
      <c r="E2344" s="15"/>
      <c r="F2344" s="16" t="s">
        <v>244</v>
      </c>
      <c r="G2344" s="18">
        <v>40.24</v>
      </c>
      <c r="H2344" s="15"/>
    </row>
    <row r="2345" spans="1:8" ht="12.2" customHeight="1" x14ac:dyDescent="0.25">
      <c r="A2345" s="12">
        <v>9003</v>
      </c>
      <c r="B2345" s="13" t="s">
        <v>4459</v>
      </c>
      <c r="C2345" s="13"/>
      <c r="D2345" s="13"/>
      <c r="E2345" s="13"/>
      <c r="F2345" s="14"/>
      <c r="G2345" s="13"/>
      <c r="H2345" s="13"/>
    </row>
    <row r="2346" spans="1:8" ht="24.4" customHeight="1" x14ac:dyDescent="0.25">
      <c r="A2346" s="15" t="s">
        <v>4460</v>
      </c>
      <c r="B2346" s="15" t="s">
        <v>4461</v>
      </c>
      <c r="C2346" s="15"/>
      <c r="D2346" s="15"/>
      <c r="E2346" s="15"/>
      <c r="F2346" s="16" t="s">
        <v>244</v>
      </c>
      <c r="G2346" s="18">
        <v>19.579999999999998</v>
      </c>
      <c r="H2346" s="15"/>
    </row>
    <row r="2347" spans="1:8" ht="24.4" customHeight="1" x14ac:dyDescent="0.25">
      <c r="A2347" s="15" t="s">
        <v>4462</v>
      </c>
      <c r="B2347" s="15" t="s">
        <v>4463</v>
      </c>
      <c r="C2347" s="15"/>
      <c r="D2347" s="15"/>
      <c r="E2347" s="15"/>
      <c r="F2347" s="16" t="s">
        <v>244</v>
      </c>
      <c r="G2347" s="18">
        <v>13.81</v>
      </c>
      <c r="H2347" s="15"/>
    </row>
    <row r="2348" spans="1:8" ht="24.4" customHeight="1" x14ac:dyDescent="0.25">
      <c r="A2348" s="15" t="s">
        <v>4464</v>
      </c>
      <c r="B2348" s="15" t="s">
        <v>4465</v>
      </c>
      <c r="C2348" s="15"/>
      <c r="D2348" s="15"/>
      <c r="E2348" s="15"/>
      <c r="F2348" s="16" t="s">
        <v>244</v>
      </c>
      <c r="G2348" s="18">
        <v>23.29</v>
      </c>
      <c r="H2348" s="15"/>
    </row>
    <row r="2349" spans="1:8" ht="12.2" customHeight="1" x14ac:dyDescent="0.25">
      <c r="A2349" s="12">
        <v>9004</v>
      </c>
      <c r="B2349" s="13" t="s">
        <v>4466</v>
      </c>
      <c r="C2349" s="13"/>
      <c r="D2349" s="13"/>
      <c r="E2349" s="13"/>
      <c r="F2349" s="14"/>
      <c r="G2349" s="13"/>
      <c r="H2349" s="13"/>
    </row>
    <row r="2350" spans="1:8" ht="12.2" customHeight="1" x14ac:dyDescent="0.25">
      <c r="A2350" s="15" t="s">
        <v>4467</v>
      </c>
      <c r="B2350" s="15" t="s">
        <v>4468</v>
      </c>
      <c r="C2350" s="15"/>
      <c r="D2350" s="15"/>
      <c r="E2350" s="15"/>
      <c r="F2350" s="16" t="s">
        <v>244</v>
      </c>
      <c r="G2350" s="18">
        <v>51.26</v>
      </c>
      <c r="H2350" s="15"/>
    </row>
    <row r="2351" spans="1:8" ht="36.6" customHeight="1" x14ac:dyDescent="0.25">
      <c r="A2351" s="15" t="s">
        <v>4469</v>
      </c>
      <c r="B2351" s="15" t="s">
        <v>4470</v>
      </c>
      <c r="C2351" s="15"/>
      <c r="D2351" s="15"/>
      <c r="E2351" s="15"/>
      <c r="F2351" s="16" t="s">
        <v>244</v>
      </c>
      <c r="G2351" s="18">
        <v>66.56</v>
      </c>
      <c r="H2351" s="15"/>
    </row>
    <row r="2352" spans="1:8" ht="36.6" customHeight="1" x14ac:dyDescent="0.25">
      <c r="A2352" s="15" t="s">
        <v>4471</v>
      </c>
      <c r="B2352" s="15" t="s">
        <v>4472</v>
      </c>
      <c r="C2352" s="15"/>
      <c r="D2352" s="15"/>
      <c r="E2352" s="15"/>
      <c r="F2352" s="16" t="s">
        <v>244</v>
      </c>
      <c r="G2352" s="18">
        <v>90.92</v>
      </c>
      <c r="H2352" s="15"/>
    </row>
    <row r="2353" spans="1:8" ht="36.6" customHeight="1" x14ac:dyDescent="0.25">
      <c r="A2353" s="15" t="s">
        <v>4473</v>
      </c>
      <c r="B2353" s="15" t="s">
        <v>4474</v>
      </c>
      <c r="C2353" s="15"/>
      <c r="D2353" s="15"/>
      <c r="E2353" s="15"/>
      <c r="F2353" s="16" t="s">
        <v>244</v>
      </c>
      <c r="G2353" s="19">
        <v>103.13</v>
      </c>
      <c r="H2353" s="15"/>
    </row>
    <row r="2354" spans="1:8" ht="36.6" customHeight="1" x14ac:dyDescent="0.25">
      <c r="A2354" s="15" t="s">
        <v>4475</v>
      </c>
      <c r="B2354" s="15" t="s">
        <v>4476</v>
      </c>
      <c r="C2354" s="15"/>
      <c r="D2354" s="15"/>
      <c r="E2354" s="15"/>
      <c r="F2354" s="16" t="s">
        <v>244</v>
      </c>
      <c r="G2354" s="19">
        <v>128.19</v>
      </c>
      <c r="H2354" s="15"/>
    </row>
    <row r="2355" spans="1:8" ht="12.2" customHeight="1" x14ac:dyDescent="0.25">
      <c r="A2355" s="12">
        <v>9005</v>
      </c>
      <c r="B2355" s="13" t="s">
        <v>4477</v>
      </c>
      <c r="C2355" s="13"/>
      <c r="D2355" s="13"/>
      <c r="E2355" s="13"/>
      <c r="F2355" s="14"/>
      <c r="G2355" s="13"/>
      <c r="H2355" s="13"/>
    </row>
    <row r="2356" spans="1:8" ht="36.6" customHeight="1" x14ac:dyDescent="0.25">
      <c r="A2356" s="15" t="s">
        <v>4478</v>
      </c>
      <c r="B2356" s="15" t="s">
        <v>4479</v>
      </c>
      <c r="C2356" s="15"/>
      <c r="D2356" s="15"/>
      <c r="E2356" s="15"/>
      <c r="F2356" s="16" t="s">
        <v>244</v>
      </c>
      <c r="G2356" s="19">
        <v>452.63</v>
      </c>
      <c r="H2356" s="15"/>
    </row>
    <row r="2357" spans="1:8" ht="36.6" customHeight="1" x14ac:dyDescent="0.25">
      <c r="A2357" s="15" t="s">
        <v>4480</v>
      </c>
      <c r="B2357" s="15" t="s">
        <v>4481</v>
      </c>
      <c r="C2357" s="15"/>
      <c r="D2357" s="15"/>
      <c r="E2357" s="15"/>
      <c r="F2357" s="16" t="s">
        <v>244</v>
      </c>
      <c r="G2357" s="19">
        <v>658.04</v>
      </c>
      <c r="H2357" s="15"/>
    </row>
    <row r="2358" spans="1:8" ht="36.6" customHeight="1" x14ac:dyDescent="0.25">
      <c r="A2358" s="15" t="s">
        <v>4482</v>
      </c>
      <c r="B2358" s="15" t="s">
        <v>4483</v>
      </c>
      <c r="C2358" s="15"/>
      <c r="D2358" s="15"/>
      <c r="E2358" s="15"/>
      <c r="F2358" s="16" t="s">
        <v>244</v>
      </c>
      <c r="G2358" s="19">
        <v>920.05</v>
      </c>
      <c r="H2358" s="15"/>
    </row>
    <row r="2359" spans="1:8" ht="36.6" customHeight="1" x14ac:dyDescent="0.25">
      <c r="A2359" s="15" t="s">
        <v>4484</v>
      </c>
      <c r="B2359" s="15" t="s">
        <v>4485</v>
      </c>
      <c r="C2359" s="15"/>
      <c r="D2359" s="15"/>
      <c r="E2359" s="15"/>
      <c r="F2359" s="16" t="s">
        <v>244</v>
      </c>
      <c r="G2359" s="19">
        <v>121.18</v>
      </c>
      <c r="H2359" s="15"/>
    </row>
    <row r="2360" spans="1:8" ht="36.6" customHeight="1" x14ac:dyDescent="0.25">
      <c r="A2360" s="15" t="s">
        <v>4486</v>
      </c>
      <c r="B2360" s="15" t="s">
        <v>4487</v>
      </c>
      <c r="C2360" s="15"/>
      <c r="D2360" s="15"/>
      <c r="E2360" s="15"/>
      <c r="F2360" s="16" t="s">
        <v>244</v>
      </c>
      <c r="G2360" s="19">
        <v>143.88999999999999</v>
      </c>
      <c r="H2360" s="15"/>
    </row>
    <row r="2361" spans="1:8" ht="36.6" customHeight="1" x14ac:dyDescent="0.25">
      <c r="A2361" s="15" t="s">
        <v>4488</v>
      </c>
      <c r="B2361" s="15" t="s">
        <v>4489</v>
      </c>
      <c r="C2361" s="15"/>
      <c r="D2361" s="15"/>
      <c r="E2361" s="15"/>
      <c r="F2361" s="16" t="s">
        <v>244</v>
      </c>
      <c r="G2361" s="19">
        <v>184.7</v>
      </c>
      <c r="H2361" s="15"/>
    </row>
    <row r="2362" spans="1:8" ht="36.6" customHeight="1" x14ac:dyDescent="0.25">
      <c r="A2362" s="15" t="s">
        <v>4490</v>
      </c>
      <c r="B2362" s="15" t="s">
        <v>4491</v>
      </c>
      <c r="C2362" s="15"/>
      <c r="D2362" s="15"/>
      <c r="E2362" s="15"/>
      <c r="F2362" s="16" t="s">
        <v>244</v>
      </c>
      <c r="G2362" s="19">
        <v>304.77</v>
      </c>
      <c r="H2362" s="15"/>
    </row>
    <row r="2363" spans="1:8" ht="12.2" customHeight="1" x14ac:dyDescent="0.25">
      <c r="A2363" s="12">
        <v>9006</v>
      </c>
      <c r="B2363" s="13" t="s">
        <v>4492</v>
      </c>
      <c r="C2363" s="13"/>
      <c r="D2363" s="13"/>
      <c r="E2363" s="13"/>
      <c r="F2363" s="14"/>
      <c r="G2363" s="13"/>
      <c r="H2363" s="13"/>
    </row>
    <row r="2364" spans="1:8" ht="12.2" customHeight="1" x14ac:dyDescent="0.25">
      <c r="A2364" s="15" t="s">
        <v>4493</v>
      </c>
      <c r="B2364" s="15" t="s">
        <v>4494</v>
      </c>
      <c r="C2364" s="15"/>
      <c r="D2364" s="15"/>
      <c r="E2364" s="15"/>
      <c r="F2364" s="16" t="s">
        <v>244</v>
      </c>
      <c r="G2364" s="20">
        <v>7323.67</v>
      </c>
      <c r="H2364" s="15"/>
    </row>
    <row r="2365" spans="1:8" ht="12.2" customHeight="1" x14ac:dyDescent="0.25">
      <c r="A2365" s="15" t="s">
        <v>4495</v>
      </c>
      <c r="B2365" s="15" t="s">
        <v>4496</v>
      </c>
      <c r="C2365" s="15"/>
      <c r="D2365" s="15"/>
      <c r="E2365" s="15"/>
      <c r="F2365" s="16" t="s">
        <v>244</v>
      </c>
      <c r="G2365" s="20">
        <v>7606.44</v>
      </c>
      <c r="H2365" s="15"/>
    </row>
    <row r="2366" spans="1:8" ht="12.2" customHeight="1" x14ac:dyDescent="0.25">
      <c r="A2366" s="15" t="s">
        <v>4497</v>
      </c>
      <c r="B2366" s="15" t="s">
        <v>4498</v>
      </c>
      <c r="C2366" s="15"/>
      <c r="D2366" s="15"/>
      <c r="E2366" s="15"/>
      <c r="F2366" s="16" t="s">
        <v>244</v>
      </c>
      <c r="G2366" s="20">
        <v>7888.58</v>
      </c>
      <c r="H2366" s="15"/>
    </row>
    <row r="2367" spans="1:8" ht="12.2" customHeight="1" x14ac:dyDescent="0.25">
      <c r="A2367" s="15" t="s">
        <v>4499</v>
      </c>
      <c r="B2367" s="15" t="s">
        <v>4500</v>
      </c>
      <c r="C2367" s="15"/>
      <c r="D2367" s="15"/>
      <c r="E2367" s="15"/>
      <c r="F2367" s="16" t="s">
        <v>244</v>
      </c>
      <c r="G2367" s="20">
        <v>8177.27</v>
      </c>
      <c r="H2367" s="15"/>
    </row>
    <row r="2368" spans="1:8" ht="12.2" customHeight="1" x14ac:dyDescent="0.25">
      <c r="A2368" s="15" t="s">
        <v>4501</v>
      </c>
      <c r="B2368" s="15" t="s">
        <v>4502</v>
      </c>
      <c r="C2368" s="15"/>
      <c r="D2368" s="15"/>
      <c r="E2368" s="15"/>
      <c r="F2368" s="16" t="s">
        <v>244</v>
      </c>
      <c r="G2368" s="21">
        <v>11749.64</v>
      </c>
      <c r="H2368" s="15"/>
    </row>
    <row r="2369" spans="1:8" ht="12.2" customHeight="1" x14ac:dyDescent="0.25">
      <c r="A2369" s="15" t="s">
        <v>4503</v>
      </c>
      <c r="B2369" s="15" t="s">
        <v>4504</v>
      </c>
      <c r="C2369" s="15"/>
      <c r="D2369" s="15"/>
      <c r="E2369" s="15"/>
      <c r="F2369" s="16" t="s">
        <v>244</v>
      </c>
      <c r="G2369" s="21">
        <v>12112.83</v>
      </c>
      <c r="H2369" s="15"/>
    </row>
    <row r="2370" spans="1:8" ht="12.2" customHeight="1" x14ac:dyDescent="0.25">
      <c r="A2370" s="15" t="s">
        <v>4505</v>
      </c>
      <c r="B2370" s="15" t="s">
        <v>4506</v>
      </c>
      <c r="C2370" s="15"/>
      <c r="D2370" s="15"/>
      <c r="E2370" s="15"/>
      <c r="F2370" s="16" t="s">
        <v>244</v>
      </c>
      <c r="G2370" s="21">
        <v>12463.34</v>
      </c>
      <c r="H2370" s="15"/>
    </row>
    <row r="2371" spans="1:8" ht="12.2" customHeight="1" x14ac:dyDescent="0.25">
      <c r="A2371" s="15" t="s">
        <v>4507</v>
      </c>
      <c r="B2371" s="15" t="s">
        <v>4508</v>
      </c>
      <c r="C2371" s="15"/>
      <c r="D2371" s="15"/>
      <c r="E2371" s="15"/>
      <c r="F2371" s="16" t="s">
        <v>244</v>
      </c>
      <c r="G2371" s="21">
        <v>12849.73</v>
      </c>
      <c r="H2371" s="15"/>
    </row>
    <row r="2372" spans="1:8" ht="12.2" customHeight="1" x14ac:dyDescent="0.25">
      <c r="A2372" s="15" t="s">
        <v>4509</v>
      </c>
      <c r="B2372" s="15" t="s">
        <v>4510</v>
      </c>
      <c r="C2372" s="15"/>
      <c r="D2372" s="15"/>
      <c r="E2372" s="15"/>
      <c r="F2372" s="16" t="s">
        <v>244</v>
      </c>
      <c r="G2372" s="21">
        <v>13289.96</v>
      </c>
      <c r="H2372" s="15"/>
    </row>
    <row r="2373" spans="1:8" ht="12.2" customHeight="1" x14ac:dyDescent="0.25">
      <c r="A2373" s="15" t="s">
        <v>4511</v>
      </c>
      <c r="B2373" s="15" t="s">
        <v>4512</v>
      </c>
      <c r="C2373" s="15"/>
      <c r="D2373" s="15"/>
      <c r="E2373" s="15"/>
      <c r="F2373" s="16" t="s">
        <v>244</v>
      </c>
      <c r="G2373" s="21">
        <v>13751.29</v>
      </c>
      <c r="H2373" s="15"/>
    </row>
    <row r="2374" spans="1:8" ht="12.2" customHeight="1" x14ac:dyDescent="0.25">
      <c r="A2374" s="15" t="s">
        <v>4513</v>
      </c>
      <c r="B2374" s="15" t="s">
        <v>4514</v>
      </c>
      <c r="C2374" s="15"/>
      <c r="D2374" s="15"/>
      <c r="E2374" s="15"/>
      <c r="F2374" s="16" t="s">
        <v>244</v>
      </c>
      <c r="G2374" s="21">
        <v>14175.72</v>
      </c>
      <c r="H2374" s="15"/>
    </row>
    <row r="2375" spans="1:8" ht="12.2" customHeight="1" x14ac:dyDescent="0.25">
      <c r="A2375" s="15" t="s">
        <v>4515</v>
      </c>
      <c r="B2375" s="15" t="s">
        <v>4516</v>
      </c>
      <c r="C2375" s="15"/>
      <c r="D2375" s="15"/>
      <c r="E2375" s="15"/>
      <c r="F2375" s="16" t="s">
        <v>244</v>
      </c>
      <c r="G2375" s="21">
        <v>14727.33</v>
      </c>
      <c r="H2375" s="15"/>
    </row>
    <row r="2376" spans="1:8" ht="12.2" customHeight="1" x14ac:dyDescent="0.25">
      <c r="A2376" s="15" t="s">
        <v>4517</v>
      </c>
      <c r="B2376" s="15" t="s">
        <v>4518</v>
      </c>
      <c r="C2376" s="15"/>
      <c r="D2376" s="15"/>
      <c r="E2376" s="15"/>
      <c r="F2376" s="16" t="s">
        <v>244</v>
      </c>
      <c r="G2376" s="21">
        <v>15156.06</v>
      </c>
      <c r="H2376" s="15"/>
    </row>
    <row r="2377" spans="1:8" ht="12.2" customHeight="1" x14ac:dyDescent="0.25">
      <c r="A2377" s="15" t="s">
        <v>4519</v>
      </c>
      <c r="B2377" s="15" t="s">
        <v>4520</v>
      </c>
      <c r="C2377" s="15"/>
      <c r="D2377" s="15"/>
      <c r="E2377" s="15"/>
      <c r="F2377" s="16" t="s">
        <v>244</v>
      </c>
      <c r="G2377" s="21">
        <v>15616.35</v>
      </c>
      <c r="H2377" s="15"/>
    </row>
    <row r="2378" spans="1:8" ht="12.2" customHeight="1" x14ac:dyDescent="0.25">
      <c r="A2378" s="15" t="s">
        <v>4521</v>
      </c>
      <c r="B2378" s="15" t="s">
        <v>4522</v>
      </c>
      <c r="C2378" s="15"/>
      <c r="D2378" s="15"/>
      <c r="E2378" s="15"/>
      <c r="F2378" s="16" t="s">
        <v>244</v>
      </c>
      <c r="G2378" s="21">
        <v>16081.29</v>
      </c>
      <c r="H2378" s="15"/>
    </row>
    <row r="2379" spans="1:8" ht="12.2" customHeight="1" x14ac:dyDescent="0.25">
      <c r="A2379" s="15" t="s">
        <v>4523</v>
      </c>
      <c r="B2379" s="15" t="s">
        <v>4524</v>
      </c>
      <c r="C2379" s="15"/>
      <c r="D2379" s="15"/>
      <c r="E2379" s="15"/>
      <c r="F2379" s="16" t="s">
        <v>244</v>
      </c>
      <c r="G2379" s="21">
        <v>16463.810000000001</v>
      </c>
      <c r="H2379" s="15"/>
    </row>
    <row r="2380" spans="1:8" ht="12.2" customHeight="1" x14ac:dyDescent="0.25">
      <c r="A2380" s="15" t="s">
        <v>4525</v>
      </c>
      <c r="B2380" s="15" t="s">
        <v>4526</v>
      </c>
      <c r="C2380" s="15"/>
      <c r="D2380" s="15"/>
      <c r="E2380" s="15"/>
      <c r="F2380" s="16" t="s">
        <v>244</v>
      </c>
      <c r="G2380" s="21">
        <v>16873.86</v>
      </c>
      <c r="H2380" s="15"/>
    </row>
    <row r="2381" spans="1:8" ht="12.2" customHeight="1" x14ac:dyDescent="0.25">
      <c r="A2381" s="15" t="s">
        <v>4527</v>
      </c>
      <c r="B2381" s="15" t="s">
        <v>4528</v>
      </c>
      <c r="C2381" s="15"/>
      <c r="D2381" s="15"/>
      <c r="E2381" s="15"/>
      <c r="F2381" s="16" t="s">
        <v>244</v>
      </c>
      <c r="G2381" s="21">
        <v>17254.18</v>
      </c>
      <c r="H2381" s="15"/>
    </row>
    <row r="2382" spans="1:8" ht="12.2" customHeight="1" x14ac:dyDescent="0.25">
      <c r="A2382" s="15" t="s">
        <v>4529</v>
      </c>
      <c r="B2382" s="15" t="s">
        <v>4530</v>
      </c>
      <c r="C2382" s="15"/>
      <c r="D2382" s="15"/>
      <c r="E2382" s="15"/>
      <c r="F2382" s="16" t="s">
        <v>244</v>
      </c>
      <c r="G2382" s="21">
        <v>17637.189999999999</v>
      </c>
      <c r="H2382" s="15"/>
    </row>
    <row r="2383" spans="1:8" ht="12.2" customHeight="1" x14ac:dyDescent="0.25">
      <c r="A2383" s="15" t="s">
        <v>4531</v>
      </c>
      <c r="B2383" s="15" t="s">
        <v>4532</v>
      </c>
      <c r="C2383" s="15"/>
      <c r="D2383" s="15"/>
      <c r="E2383" s="15"/>
      <c r="F2383" s="16" t="s">
        <v>1238</v>
      </c>
      <c r="G2383" s="20">
        <v>1792.96</v>
      </c>
      <c r="H2383" s="15"/>
    </row>
    <row r="2384" spans="1:8" ht="12.2" customHeight="1" x14ac:dyDescent="0.25">
      <c r="A2384" s="15" t="s">
        <v>4533</v>
      </c>
      <c r="B2384" s="15" t="s">
        <v>4534</v>
      </c>
      <c r="C2384" s="15"/>
      <c r="D2384" s="15"/>
      <c r="E2384" s="15"/>
      <c r="F2384" s="16" t="s">
        <v>1238</v>
      </c>
      <c r="G2384" s="20">
        <v>2420.98</v>
      </c>
      <c r="H2384" s="15"/>
    </row>
    <row r="2385" spans="1:8" ht="12.2" customHeight="1" x14ac:dyDescent="0.25">
      <c r="A2385" s="15" t="s">
        <v>4535</v>
      </c>
      <c r="B2385" s="15" t="s">
        <v>4536</v>
      </c>
      <c r="C2385" s="15"/>
      <c r="D2385" s="15"/>
      <c r="E2385" s="15"/>
      <c r="F2385" s="16" t="s">
        <v>1238</v>
      </c>
      <c r="G2385" s="20">
        <v>2577.0700000000002</v>
      </c>
      <c r="H2385" s="15"/>
    </row>
    <row r="2386" spans="1:8" ht="12.2" customHeight="1" x14ac:dyDescent="0.25">
      <c r="A2386" s="15" t="s">
        <v>4537</v>
      </c>
      <c r="B2386" s="15" t="s">
        <v>4538</v>
      </c>
      <c r="C2386" s="15"/>
      <c r="D2386" s="15"/>
      <c r="E2386" s="15"/>
      <c r="F2386" s="16" t="s">
        <v>1238</v>
      </c>
      <c r="G2386" s="20">
        <v>3199.89</v>
      </c>
      <c r="H2386" s="15"/>
    </row>
    <row r="2387" spans="1:8" ht="12.2" customHeight="1" x14ac:dyDescent="0.25">
      <c r="A2387" s="15" t="s">
        <v>4539</v>
      </c>
      <c r="B2387" s="15" t="s">
        <v>4540</v>
      </c>
      <c r="C2387" s="15"/>
      <c r="D2387" s="15"/>
      <c r="E2387" s="15"/>
      <c r="F2387" s="16" t="s">
        <v>1238</v>
      </c>
      <c r="G2387" s="20">
        <v>3570.72</v>
      </c>
      <c r="H2387" s="15"/>
    </row>
    <row r="2388" spans="1:8" ht="12.2" customHeight="1" x14ac:dyDescent="0.25">
      <c r="A2388" s="15" t="s">
        <v>4541</v>
      </c>
      <c r="B2388" s="15" t="s">
        <v>4542</v>
      </c>
      <c r="C2388" s="15"/>
      <c r="D2388" s="15"/>
      <c r="E2388" s="15"/>
      <c r="F2388" s="16" t="s">
        <v>1238</v>
      </c>
      <c r="G2388" s="20">
        <v>1144.42</v>
      </c>
      <c r="H2388" s="15"/>
    </row>
    <row r="2389" spans="1:8" ht="12.2" customHeight="1" x14ac:dyDescent="0.25">
      <c r="A2389" s="15" t="s">
        <v>4543</v>
      </c>
      <c r="B2389" s="15" t="s">
        <v>4544</v>
      </c>
      <c r="C2389" s="15"/>
      <c r="D2389" s="15"/>
      <c r="E2389" s="15"/>
      <c r="F2389" s="16" t="s">
        <v>1238</v>
      </c>
      <c r="G2389" s="20">
        <v>1275.75</v>
      </c>
      <c r="H2389" s="15"/>
    </row>
    <row r="2390" spans="1:8" ht="12.2" customHeight="1" x14ac:dyDescent="0.25">
      <c r="A2390" s="15" t="s">
        <v>4545</v>
      </c>
      <c r="B2390" s="15" t="s">
        <v>4546</v>
      </c>
      <c r="C2390" s="15"/>
      <c r="D2390" s="15"/>
      <c r="E2390" s="15"/>
      <c r="F2390" s="16" t="s">
        <v>1238</v>
      </c>
      <c r="G2390" s="20">
        <v>1391.28</v>
      </c>
      <c r="H2390" s="15"/>
    </row>
    <row r="2391" spans="1:8" ht="12.2" customHeight="1" x14ac:dyDescent="0.25">
      <c r="A2391" s="15" t="s">
        <v>4547</v>
      </c>
      <c r="B2391" s="15" t="s">
        <v>4548</v>
      </c>
      <c r="C2391" s="15"/>
      <c r="D2391" s="15"/>
      <c r="E2391" s="15"/>
      <c r="F2391" s="16" t="s">
        <v>1238</v>
      </c>
      <c r="G2391" s="20">
        <v>1511.92</v>
      </c>
      <c r="H2391" s="15"/>
    </row>
    <row r="2392" spans="1:8" ht="12.2" customHeight="1" x14ac:dyDescent="0.25">
      <c r="A2392" s="15" t="s">
        <v>4549</v>
      </c>
      <c r="B2392" s="15" t="s">
        <v>4550</v>
      </c>
      <c r="C2392" s="15"/>
      <c r="D2392" s="15"/>
      <c r="E2392" s="15"/>
      <c r="F2392" s="16" t="s">
        <v>1238</v>
      </c>
      <c r="G2392" s="20">
        <v>1646.14</v>
      </c>
      <c r="H2392" s="15"/>
    </row>
    <row r="2393" spans="1:8" ht="12.2" customHeight="1" x14ac:dyDescent="0.25">
      <c r="A2393" s="12">
        <v>9007</v>
      </c>
      <c r="B2393" s="13" t="s">
        <v>4551</v>
      </c>
      <c r="C2393" s="13"/>
      <c r="D2393" s="13"/>
      <c r="E2393" s="13"/>
      <c r="F2393" s="14"/>
      <c r="G2393" s="13"/>
      <c r="H2393" s="13"/>
    </row>
    <row r="2394" spans="1:8" ht="24.4" customHeight="1" x14ac:dyDescent="0.25">
      <c r="A2394" s="15" t="s">
        <v>4552</v>
      </c>
      <c r="B2394" s="15" t="s">
        <v>4553</v>
      </c>
      <c r="C2394" s="15"/>
      <c r="D2394" s="15"/>
      <c r="E2394" s="15"/>
      <c r="F2394" s="16" t="s">
        <v>244</v>
      </c>
      <c r="G2394" s="19">
        <v>669.85</v>
      </c>
      <c r="H2394" s="15"/>
    </row>
    <row r="2395" spans="1:8" ht="24.4" customHeight="1" x14ac:dyDescent="0.25">
      <c r="A2395" s="15" t="s">
        <v>4554</v>
      </c>
      <c r="B2395" s="15" t="s">
        <v>4555</v>
      </c>
      <c r="C2395" s="15"/>
      <c r="D2395" s="15"/>
      <c r="E2395" s="15"/>
      <c r="F2395" s="16" t="s">
        <v>244</v>
      </c>
      <c r="G2395" s="19">
        <v>277.45999999999998</v>
      </c>
      <c r="H2395" s="15"/>
    </row>
    <row r="2396" spans="1:8" ht="12.2" customHeight="1" x14ac:dyDescent="0.25">
      <c r="A2396" s="12">
        <v>9008</v>
      </c>
      <c r="B2396" s="13" t="s">
        <v>4556</v>
      </c>
      <c r="C2396" s="13"/>
      <c r="D2396" s="13"/>
      <c r="E2396" s="13"/>
      <c r="F2396" s="14"/>
      <c r="G2396" s="13"/>
      <c r="H2396" s="13"/>
    </row>
    <row r="2397" spans="1:8" ht="24.4" customHeight="1" x14ac:dyDescent="0.25">
      <c r="A2397" s="15" t="s">
        <v>4557</v>
      </c>
      <c r="B2397" s="15" t="s">
        <v>4558</v>
      </c>
      <c r="C2397" s="15"/>
      <c r="D2397" s="15"/>
      <c r="E2397" s="15"/>
      <c r="F2397" s="16" t="s">
        <v>1238</v>
      </c>
      <c r="G2397" s="20">
        <v>2769.75</v>
      </c>
      <c r="H2397" s="15"/>
    </row>
    <row r="2398" spans="1:8" ht="24.4" customHeight="1" x14ac:dyDescent="0.25">
      <c r="A2398" s="15" t="s">
        <v>4559</v>
      </c>
      <c r="B2398" s="15" t="s">
        <v>4560</v>
      </c>
      <c r="C2398" s="15"/>
      <c r="D2398" s="15"/>
      <c r="E2398" s="15"/>
      <c r="F2398" s="16" t="s">
        <v>1238</v>
      </c>
      <c r="G2398" s="20">
        <v>3344.68</v>
      </c>
      <c r="H2398" s="15"/>
    </row>
    <row r="2399" spans="1:8" ht="24.4" customHeight="1" x14ac:dyDescent="0.25">
      <c r="A2399" s="15" t="s">
        <v>4561</v>
      </c>
      <c r="B2399" s="15" t="s">
        <v>4562</v>
      </c>
      <c r="C2399" s="15"/>
      <c r="D2399" s="15"/>
      <c r="E2399" s="15"/>
      <c r="F2399" s="16" t="s">
        <v>1238</v>
      </c>
      <c r="G2399" s="20">
        <v>3598.39</v>
      </c>
      <c r="H2399" s="15"/>
    </row>
    <row r="2400" spans="1:8" ht="24.4" customHeight="1" x14ac:dyDescent="0.25">
      <c r="A2400" s="15" t="s">
        <v>4563</v>
      </c>
      <c r="B2400" s="15" t="s">
        <v>4564</v>
      </c>
      <c r="C2400" s="15"/>
      <c r="D2400" s="15"/>
      <c r="E2400" s="15"/>
      <c r="F2400" s="16" t="s">
        <v>1238</v>
      </c>
      <c r="G2400" s="20">
        <v>3899.97</v>
      </c>
      <c r="H2400" s="15"/>
    </row>
    <row r="2401" spans="1:8" ht="24.4" customHeight="1" x14ac:dyDescent="0.25">
      <c r="A2401" s="15" t="s">
        <v>4565</v>
      </c>
      <c r="B2401" s="15" t="s">
        <v>4566</v>
      </c>
      <c r="C2401" s="15"/>
      <c r="D2401" s="15"/>
      <c r="E2401" s="15"/>
      <c r="F2401" s="16" t="s">
        <v>1238</v>
      </c>
      <c r="G2401" s="20">
        <v>4515.04</v>
      </c>
      <c r="H2401" s="15"/>
    </row>
    <row r="2402" spans="1:8" ht="24.4" customHeight="1" x14ac:dyDescent="0.25">
      <c r="A2402" s="15" t="s">
        <v>4567</v>
      </c>
      <c r="B2402" s="15" t="s">
        <v>4568</v>
      </c>
      <c r="C2402" s="15"/>
      <c r="D2402" s="15"/>
      <c r="E2402" s="15"/>
      <c r="F2402" s="16" t="s">
        <v>1238</v>
      </c>
      <c r="G2402" s="20">
        <v>1891.12</v>
      </c>
      <c r="H2402" s="15"/>
    </row>
    <row r="2403" spans="1:8" ht="24.4" customHeight="1" x14ac:dyDescent="0.25">
      <c r="A2403" s="15" t="s">
        <v>4569</v>
      </c>
      <c r="B2403" s="15" t="s">
        <v>4570</v>
      </c>
      <c r="C2403" s="15"/>
      <c r="D2403" s="15"/>
      <c r="E2403" s="15"/>
      <c r="F2403" s="16" t="s">
        <v>1238</v>
      </c>
      <c r="G2403" s="20">
        <v>1986.35</v>
      </c>
      <c r="H2403" s="15"/>
    </row>
    <row r="2404" spans="1:8" ht="24.4" customHeight="1" x14ac:dyDescent="0.25">
      <c r="A2404" s="15" t="s">
        <v>4571</v>
      </c>
      <c r="B2404" s="15" t="s">
        <v>4572</v>
      </c>
      <c r="C2404" s="15"/>
      <c r="D2404" s="15"/>
      <c r="E2404" s="15"/>
      <c r="F2404" s="16" t="s">
        <v>1238</v>
      </c>
      <c r="G2404" s="20">
        <v>2063.63</v>
      </c>
      <c r="H2404" s="15"/>
    </row>
    <row r="2405" spans="1:8" ht="24.4" customHeight="1" x14ac:dyDescent="0.25">
      <c r="A2405" s="15" t="s">
        <v>4573</v>
      </c>
      <c r="B2405" s="15" t="s">
        <v>4574</v>
      </c>
      <c r="C2405" s="15"/>
      <c r="D2405" s="15"/>
      <c r="E2405" s="15"/>
      <c r="F2405" s="16" t="s">
        <v>1238</v>
      </c>
      <c r="G2405" s="20">
        <v>2327.66</v>
      </c>
      <c r="H2405" s="15"/>
    </row>
    <row r="2406" spans="1:8" ht="24.4" customHeight="1" x14ac:dyDescent="0.25">
      <c r="A2406" s="15" t="s">
        <v>4575</v>
      </c>
      <c r="B2406" s="15" t="s">
        <v>4576</v>
      </c>
      <c r="C2406" s="15"/>
      <c r="D2406" s="15"/>
      <c r="E2406" s="15"/>
      <c r="F2406" s="16" t="s">
        <v>1238</v>
      </c>
      <c r="G2406" s="20">
        <v>2540.31</v>
      </c>
      <c r="H2406" s="15"/>
    </row>
    <row r="2407" spans="1:8" ht="24.4" customHeight="1" x14ac:dyDescent="0.25">
      <c r="A2407" s="15" t="s">
        <v>4577</v>
      </c>
      <c r="B2407" s="15" t="s">
        <v>4578</v>
      </c>
      <c r="C2407" s="15"/>
      <c r="D2407" s="15"/>
      <c r="E2407" s="15"/>
      <c r="F2407" s="16" t="s">
        <v>1238</v>
      </c>
      <c r="G2407" s="20">
        <v>3445.94</v>
      </c>
      <c r="H2407" s="15"/>
    </row>
    <row r="2408" spans="1:8" ht="24.4" customHeight="1" x14ac:dyDescent="0.25">
      <c r="A2408" s="15" t="s">
        <v>4579</v>
      </c>
      <c r="B2408" s="15" t="s">
        <v>4580</v>
      </c>
      <c r="C2408" s="15"/>
      <c r="D2408" s="15"/>
      <c r="E2408" s="15"/>
      <c r="F2408" s="16" t="s">
        <v>1238</v>
      </c>
      <c r="G2408" s="20">
        <v>3751.87</v>
      </c>
      <c r="H2408" s="15"/>
    </row>
    <row r="2409" spans="1:8" ht="24.4" customHeight="1" x14ac:dyDescent="0.25">
      <c r="A2409" s="15" t="s">
        <v>4581</v>
      </c>
      <c r="B2409" s="15" t="s">
        <v>4582</v>
      </c>
      <c r="C2409" s="15"/>
      <c r="D2409" s="15"/>
      <c r="E2409" s="15"/>
      <c r="F2409" s="16" t="s">
        <v>1238</v>
      </c>
      <c r="G2409" s="20">
        <v>4053.64</v>
      </c>
      <c r="H2409" s="15"/>
    </row>
    <row r="2410" spans="1:8" ht="24.4" customHeight="1" x14ac:dyDescent="0.25">
      <c r="A2410" s="15" t="s">
        <v>4583</v>
      </c>
      <c r="B2410" s="15" t="s">
        <v>4584</v>
      </c>
      <c r="C2410" s="15"/>
      <c r="D2410" s="15"/>
      <c r="E2410" s="15"/>
      <c r="F2410" s="16" t="s">
        <v>1238</v>
      </c>
      <c r="G2410" s="20">
        <v>4383.7700000000004</v>
      </c>
      <c r="H2410" s="15"/>
    </row>
    <row r="2411" spans="1:8" ht="24.4" customHeight="1" x14ac:dyDescent="0.25">
      <c r="A2411" s="15" t="s">
        <v>4585</v>
      </c>
      <c r="B2411" s="15" t="s">
        <v>4586</v>
      </c>
      <c r="C2411" s="15"/>
      <c r="D2411" s="15"/>
      <c r="E2411" s="15"/>
      <c r="F2411" s="16" t="s">
        <v>1238</v>
      </c>
      <c r="G2411" s="20">
        <v>5081.4399999999996</v>
      </c>
      <c r="H2411" s="15"/>
    </row>
    <row r="2412" spans="1:8" ht="24.4" customHeight="1" x14ac:dyDescent="0.25">
      <c r="A2412" s="15" t="s">
        <v>4587</v>
      </c>
      <c r="B2412" s="15" t="s">
        <v>4588</v>
      </c>
      <c r="C2412" s="15"/>
      <c r="D2412" s="15"/>
      <c r="E2412" s="15"/>
      <c r="F2412" s="16" t="s">
        <v>1238</v>
      </c>
      <c r="G2412" s="20">
        <v>2326.69</v>
      </c>
      <c r="H2412" s="15"/>
    </row>
    <row r="2413" spans="1:8" ht="24.4" customHeight="1" x14ac:dyDescent="0.25">
      <c r="A2413" s="15" t="s">
        <v>4589</v>
      </c>
      <c r="B2413" s="15" t="s">
        <v>4590</v>
      </c>
      <c r="C2413" s="15"/>
      <c r="D2413" s="15"/>
      <c r="E2413" s="15"/>
      <c r="F2413" s="16" t="s">
        <v>1238</v>
      </c>
      <c r="G2413" s="20">
        <v>2531.85</v>
      </c>
      <c r="H2413" s="15"/>
    </row>
    <row r="2414" spans="1:8" ht="24.4" customHeight="1" x14ac:dyDescent="0.25">
      <c r="A2414" s="15" t="s">
        <v>4591</v>
      </c>
      <c r="B2414" s="15" t="s">
        <v>4592</v>
      </c>
      <c r="C2414" s="15"/>
      <c r="D2414" s="15"/>
      <c r="E2414" s="15"/>
      <c r="F2414" s="16" t="s">
        <v>1238</v>
      </c>
      <c r="G2414" s="20">
        <v>2635.87</v>
      </c>
      <c r="H2414" s="15"/>
    </row>
    <row r="2415" spans="1:8" ht="24.4" customHeight="1" x14ac:dyDescent="0.25">
      <c r="A2415" s="15" t="s">
        <v>4593</v>
      </c>
      <c r="B2415" s="15" t="s">
        <v>4594</v>
      </c>
      <c r="C2415" s="15"/>
      <c r="D2415" s="15"/>
      <c r="E2415" s="15"/>
      <c r="F2415" s="16" t="s">
        <v>1238</v>
      </c>
      <c r="G2415" s="20">
        <v>2726.79</v>
      </c>
      <c r="H2415" s="15"/>
    </row>
    <row r="2416" spans="1:8" ht="24.4" customHeight="1" x14ac:dyDescent="0.25">
      <c r="A2416" s="15" t="s">
        <v>4595</v>
      </c>
      <c r="B2416" s="15" t="s">
        <v>4596</v>
      </c>
      <c r="C2416" s="15"/>
      <c r="D2416" s="15"/>
      <c r="E2416" s="15"/>
      <c r="F2416" s="16" t="s">
        <v>1238</v>
      </c>
      <c r="G2416" s="20">
        <v>3104.28</v>
      </c>
      <c r="H2416" s="15"/>
    </row>
    <row r="2417" spans="1:8" ht="24.4" customHeight="1" x14ac:dyDescent="0.25">
      <c r="A2417" s="15" t="s">
        <v>4597</v>
      </c>
      <c r="B2417" s="15" t="s">
        <v>4598</v>
      </c>
      <c r="C2417" s="15"/>
      <c r="D2417" s="15"/>
      <c r="E2417" s="15"/>
      <c r="F2417" s="16" t="s">
        <v>1238</v>
      </c>
      <c r="G2417" s="20">
        <v>3958.1</v>
      </c>
      <c r="H2417" s="15"/>
    </row>
    <row r="2418" spans="1:8" ht="24.4" customHeight="1" x14ac:dyDescent="0.25">
      <c r="A2418" s="15" t="s">
        <v>4599</v>
      </c>
      <c r="B2418" s="15" t="s">
        <v>4600</v>
      </c>
      <c r="C2418" s="15"/>
      <c r="D2418" s="15"/>
      <c r="E2418" s="15"/>
      <c r="F2418" s="16" t="s">
        <v>1238</v>
      </c>
      <c r="G2418" s="20">
        <v>4289.2700000000004</v>
      </c>
      <c r="H2418" s="15"/>
    </row>
    <row r="2419" spans="1:8" ht="24.4" customHeight="1" x14ac:dyDescent="0.25">
      <c r="A2419" s="15" t="s">
        <v>4601</v>
      </c>
      <c r="B2419" s="15" t="s">
        <v>4602</v>
      </c>
      <c r="C2419" s="15"/>
      <c r="D2419" s="15"/>
      <c r="E2419" s="15"/>
      <c r="F2419" s="16" t="s">
        <v>1238</v>
      </c>
      <c r="G2419" s="20">
        <v>4616.26</v>
      </c>
      <c r="H2419" s="15"/>
    </row>
    <row r="2420" spans="1:8" ht="24.4" customHeight="1" x14ac:dyDescent="0.25">
      <c r="A2420" s="15" t="s">
        <v>4603</v>
      </c>
      <c r="B2420" s="15" t="s">
        <v>4604</v>
      </c>
      <c r="C2420" s="15"/>
      <c r="D2420" s="15"/>
      <c r="E2420" s="15"/>
      <c r="F2420" s="16" t="s">
        <v>1238</v>
      </c>
      <c r="G2420" s="20">
        <v>4971.63</v>
      </c>
      <c r="H2420" s="15"/>
    </row>
    <row r="2421" spans="1:8" ht="24.4" customHeight="1" x14ac:dyDescent="0.25">
      <c r="A2421" s="15" t="s">
        <v>4605</v>
      </c>
      <c r="B2421" s="15" t="s">
        <v>4606</v>
      </c>
      <c r="C2421" s="15"/>
      <c r="D2421" s="15"/>
      <c r="E2421" s="15"/>
      <c r="F2421" s="16" t="s">
        <v>1238</v>
      </c>
      <c r="G2421" s="20">
        <v>5719.76</v>
      </c>
      <c r="H2421" s="15"/>
    </row>
    <row r="2422" spans="1:8" ht="24.4" customHeight="1" x14ac:dyDescent="0.25">
      <c r="A2422" s="15" t="s">
        <v>4607</v>
      </c>
      <c r="B2422" s="15" t="s">
        <v>4608</v>
      </c>
      <c r="C2422" s="15"/>
      <c r="D2422" s="15"/>
      <c r="E2422" s="15"/>
      <c r="F2422" s="16" t="s">
        <v>1238</v>
      </c>
      <c r="G2422" s="20">
        <v>2873.32</v>
      </c>
      <c r="H2422" s="15"/>
    </row>
    <row r="2423" spans="1:8" ht="24.4" customHeight="1" x14ac:dyDescent="0.25">
      <c r="A2423" s="15" t="s">
        <v>4609</v>
      </c>
      <c r="B2423" s="15" t="s">
        <v>4610</v>
      </c>
      <c r="C2423" s="15"/>
      <c r="D2423" s="15"/>
      <c r="E2423" s="15"/>
      <c r="F2423" s="16" t="s">
        <v>1238</v>
      </c>
      <c r="G2423" s="20">
        <v>2983.29</v>
      </c>
      <c r="H2423" s="15"/>
    </row>
    <row r="2424" spans="1:8" ht="24.4" customHeight="1" x14ac:dyDescent="0.25">
      <c r="A2424" s="15" t="s">
        <v>4611</v>
      </c>
      <c r="B2424" s="15" t="s">
        <v>4612</v>
      </c>
      <c r="C2424" s="15"/>
      <c r="D2424" s="15"/>
      <c r="E2424" s="15"/>
      <c r="F2424" s="16" t="s">
        <v>1238</v>
      </c>
      <c r="G2424" s="20">
        <v>3087.3</v>
      </c>
      <c r="H2424" s="15"/>
    </row>
    <row r="2425" spans="1:8" ht="24.4" customHeight="1" x14ac:dyDescent="0.25">
      <c r="A2425" s="15" t="s">
        <v>4613</v>
      </c>
      <c r="B2425" s="15" t="s">
        <v>4614</v>
      </c>
      <c r="C2425" s="15"/>
      <c r="D2425" s="15"/>
      <c r="E2425" s="15"/>
      <c r="F2425" s="16" t="s">
        <v>1238</v>
      </c>
      <c r="G2425" s="20">
        <v>3324.01</v>
      </c>
      <c r="H2425" s="15"/>
    </row>
    <row r="2426" spans="1:8" ht="24.4" customHeight="1" x14ac:dyDescent="0.25">
      <c r="A2426" s="15" t="s">
        <v>4615</v>
      </c>
      <c r="B2426" s="15" t="s">
        <v>4616</v>
      </c>
      <c r="C2426" s="15"/>
      <c r="D2426" s="15"/>
      <c r="E2426" s="15"/>
      <c r="F2426" s="16" t="s">
        <v>1238</v>
      </c>
      <c r="G2426" s="20">
        <v>3591.22</v>
      </c>
      <c r="H2426" s="15"/>
    </row>
    <row r="2427" spans="1:8" ht="12.2" customHeight="1" x14ac:dyDescent="0.25">
      <c r="A2427" s="12">
        <v>9009</v>
      </c>
      <c r="B2427" s="13" t="s">
        <v>4617</v>
      </c>
      <c r="C2427" s="13"/>
      <c r="D2427" s="13"/>
      <c r="E2427" s="13"/>
      <c r="F2427" s="14"/>
      <c r="G2427" s="13"/>
      <c r="H2427" s="13"/>
    </row>
    <row r="2428" spans="1:8" ht="36.6" customHeight="1" x14ac:dyDescent="0.25">
      <c r="A2428" s="15" t="s">
        <v>4618</v>
      </c>
      <c r="B2428" s="15" t="s">
        <v>4619</v>
      </c>
      <c r="C2428" s="15"/>
      <c r="D2428" s="15"/>
      <c r="E2428" s="15"/>
      <c r="F2428" s="16" t="s">
        <v>227</v>
      </c>
      <c r="G2428" s="19">
        <v>464.81</v>
      </c>
      <c r="H2428" s="15"/>
    </row>
    <row r="2429" spans="1:8" ht="12.2" customHeight="1" x14ac:dyDescent="0.25">
      <c r="A2429" s="12">
        <v>9011</v>
      </c>
      <c r="B2429" s="13" t="s">
        <v>4620</v>
      </c>
      <c r="C2429" s="13"/>
      <c r="D2429" s="13"/>
      <c r="E2429" s="13"/>
      <c r="F2429" s="14"/>
      <c r="G2429" s="13"/>
      <c r="H2429" s="13"/>
    </row>
    <row r="2430" spans="1:8" ht="36.6" customHeight="1" x14ac:dyDescent="0.25">
      <c r="A2430" s="15" t="s">
        <v>4621</v>
      </c>
      <c r="B2430" s="15" t="s">
        <v>4622</v>
      </c>
      <c r="C2430" s="15"/>
      <c r="D2430" s="15"/>
      <c r="E2430" s="15"/>
      <c r="F2430" s="16" t="s">
        <v>1238</v>
      </c>
      <c r="G2430" s="20">
        <v>2098.6799999999998</v>
      </c>
      <c r="H2430" s="15"/>
    </row>
    <row r="2431" spans="1:8" ht="36.6" customHeight="1" x14ac:dyDescent="0.25">
      <c r="A2431" s="15" t="s">
        <v>4623</v>
      </c>
      <c r="B2431" s="15" t="s">
        <v>4624</v>
      </c>
      <c r="C2431" s="15"/>
      <c r="D2431" s="15"/>
      <c r="E2431" s="15"/>
      <c r="F2431" s="16" t="s">
        <v>1238</v>
      </c>
      <c r="G2431" s="20">
        <v>2576.2600000000002</v>
      </c>
      <c r="H2431" s="15"/>
    </row>
    <row r="2432" spans="1:8" ht="36.6" customHeight="1" x14ac:dyDescent="0.25">
      <c r="A2432" s="15" t="s">
        <v>4625</v>
      </c>
      <c r="B2432" s="15" t="s">
        <v>4626</v>
      </c>
      <c r="C2432" s="15"/>
      <c r="D2432" s="15"/>
      <c r="E2432" s="15"/>
      <c r="F2432" s="16" t="s">
        <v>1238</v>
      </c>
      <c r="G2432" s="20">
        <v>1202.7</v>
      </c>
      <c r="H2432" s="15"/>
    </row>
    <row r="2433" spans="1:8" ht="12.2" customHeight="1" x14ac:dyDescent="0.25">
      <c r="A2433" s="12">
        <v>9012</v>
      </c>
      <c r="B2433" s="13" t="s">
        <v>4627</v>
      </c>
      <c r="C2433" s="13"/>
      <c r="D2433" s="13"/>
      <c r="E2433" s="13"/>
      <c r="F2433" s="14"/>
      <c r="G2433" s="13"/>
      <c r="H2433" s="13"/>
    </row>
    <row r="2434" spans="1:8" ht="36.6" customHeight="1" x14ac:dyDescent="0.25">
      <c r="A2434" s="15" t="s">
        <v>4628</v>
      </c>
      <c r="B2434" s="15" t="s">
        <v>4629</v>
      </c>
      <c r="C2434" s="15"/>
      <c r="D2434" s="15"/>
      <c r="E2434" s="15"/>
      <c r="F2434" s="16" t="s">
        <v>1238</v>
      </c>
      <c r="G2434" s="20">
        <v>1566.35</v>
      </c>
      <c r="H2434" s="15"/>
    </row>
    <row r="2435" spans="1:8" ht="36.6" customHeight="1" x14ac:dyDescent="0.25">
      <c r="A2435" s="15" t="s">
        <v>4630</v>
      </c>
      <c r="B2435" s="15" t="s">
        <v>4631</v>
      </c>
      <c r="C2435" s="15"/>
      <c r="D2435" s="15"/>
      <c r="E2435" s="15"/>
      <c r="F2435" s="16" t="s">
        <v>1238</v>
      </c>
      <c r="G2435" s="20">
        <v>2164.3200000000002</v>
      </c>
      <c r="H2435" s="15"/>
    </row>
    <row r="2436" spans="1:8" ht="12.2" customHeight="1" x14ac:dyDescent="0.25">
      <c r="A2436" s="15" t="s">
        <v>4632</v>
      </c>
      <c r="B2436" s="15" t="s">
        <v>4633</v>
      </c>
      <c r="C2436" s="15"/>
      <c r="D2436" s="15"/>
      <c r="E2436" s="15"/>
      <c r="F2436" s="16" t="s">
        <v>1238</v>
      </c>
      <c r="G2436" s="20">
        <v>1659.86</v>
      </c>
      <c r="H2436" s="15"/>
    </row>
    <row r="2437" spans="1:8" ht="36.6" customHeight="1" x14ac:dyDescent="0.25">
      <c r="A2437" s="15" t="s">
        <v>4634</v>
      </c>
      <c r="B2437" s="15" t="s">
        <v>4635</v>
      </c>
      <c r="C2437" s="15"/>
      <c r="D2437" s="15"/>
      <c r="E2437" s="15"/>
      <c r="F2437" s="16" t="s">
        <v>1238</v>
      </c>
      <c r="G2437" s="20">
        <v>1980.96</v>
      </c>
      <c r="H2437" s="15"/>
    </row>
    <row r="2438" spans="1:8" ht="36.6" customHeight="1" x14ac:dyDescent="0.25">
      <c r="A2438" s="15" t="s">
        <v>4636</v>
      </c>
      <c r="B2438" s="15" t="s">
        <v>4637</v>
      </c>
      <c r="C2438" s="15"/>
      <c r="D2438" s="15"/>
      <c r="E2438" s="15"/>
      <c r="F2438" s="16" t="s">
        <v>1238</v>
      </c>
      <c r="G2438" s="20">
        <v>2727.99</v>
      </c>
      <c r="H2438" s="15"/>
    </row>
    <row r="2439" spans="1:8" ht="36.6" customHeight="1" x14ac:dyDescent="0.25">
      <c r="A2439" s="15" t="s">
        <v>4638</v>
      </c>
      <c r="B2439" s="15" t="s">
        <v>4639</v>
      </c>
      <c r="C2439" s="15"/>
      <c r="D2439" s="15"/>
      <c r="E2439" s="15"/>
      <c r="F2439" s="16" t="s">
        <v>1238</v>
      </c>
      <c r="G2439" s="20">
        <v>1562.63</v>
      </c>
      <c r="H2439" s="15"/>
    </row>
    <row r="2440" spans="1:8" ht="36.6" customHeight="1" x14ac:dyDescent="0.25">
      <c r="A2440" s="15" t="s">
        <v>4640</v>
      </c>
      <c r="B2440" s="15" t="s">
        <v>4641</v>
      </c>
      <c r="C2440" s="15"/>
      <c r="D2440" s="15"/>
      <c r="E2440" s="15"/>
      <c r="F2440" s="16" t="s">
        <v>1238</v>
      </c>
      <c r="G2440" s="20">
        <v>2285.08</v>
      </c>
      <c r="H2440" s="15"/>
    </row>
    <row r="2441" spans="1:8" ht="36.6" customHeight="1" x14ac:dyDescent="0.25">
      <c r="A2441" s="15" t="s">
        <v>4642</v>
      </c>
      <c r="B2441" s="15" t="s">
        <v>4643</v>
      </c>
      <c r="C2441" s="15"/>
      <c r="D2441" s="15"/>
      <c r="E2441" s="15"/>
      <c r="F2441" s="16" t="s">
        <v>1238</v>
      </c>
      <c r="G2441" s="20">
        <v>1505.38</v>
      </c>
      <c r="H2441" s="15"/>
    </row>
    <row r="2442" spans="1:8" ht="36.6" customHeight="1" x14ac:dyDescent="0.25">
      <c r="A2442" s="15" t="s">
        <v>4644</v>
      </c>
      <c r="B2442" s="15" t="s">
        <v>4645</v>
      </c>
      <c r="C2442" s="15"/>
      <c r="D2442" s="15"/>
      <c r="E2442" s="15"/>
      <c r="F2442" s="16" t="s">
        <v>1238</v>
      </c>
      <c r="G2442" s="20">
        <v>2151.62</v>
      </c>
      <c r="H2442" s="15"/>
    </row>
    <row r="2443" spans="1:8" ht="36.6" customHeight="1" x14ac:dyDescent="0.25">
      <c r="A2443" s="15" t="s">
        <v>4646</v>
      </c>
      <c r="B2443" s="15" t="s">
        <v>4647</v>
      </c>
      <c r="C2443" s="15"/>
      <c r="D2443" s="15"/>
      <c r="E2443" s="15"/>
      <c r="F2443" s="16" t="s">
        <v>1238</v>
      </c>
      <c r="G2443" s="20">
        <v>1905.96</v>
      </c>
      <c r="H2443" s="15"/>
    </row>
    <row r="2444" spans="1:8" ht="36.6" customHeight="1" x14ac:dyDescent="0.25">
      <c r="A2444" s="15" t="s">
        <v>4648</v>
      </c>
      <c r="B2444" s="15" t="s">
        <v>4649</v>
      </c>
      <c r="C2444" s="15"/>
      <c r="D2444" s="15"/>
      <c r="E2444" s="15"/>
      <c r="F2444" s="16" t="s">
        <v>1238</v>
      </c>
      <c r="G2444" s="20">
        <v>2701.25</v>
      </c>
      <c r="H2444" s="15"/>
    </row>
    <row r="2445" spans="1:8" ht="12.2" customHeight="1" x14ac:dyDescent="0.25">
      <c r="A2445" s="15" t="s">
        <v>4650</v>
      </c>
      <c r="B2445" s="15" t="s">
        <v>4651</v>
      </c>
      <c r="C2445" s="15"/>
      <c r="D2445" s="15"/>
      <c r="E2445" s="15"/>
      <c r="F2445" s="16" t="s">
        <v>1238</v>
      </c>
      <c r="G2445" s="20">
        <v>1289.3599999999999</v>
      </c>
      <c r="H2445" s="15"/>
    </row>
    <row r="2446" spans="1:8" ht="12.2" customHeight="1" x14ac:dyDescent="0.25">
      <c r="A2446" s="15" t="s">
        <v>4652</v>
      </c>
      <c r="B2446" s="15" t="s">
        <v>4653</v>
      </c>
      <c r="C2446" s="15"/>
      <c r="D2446" s="15"/>
      <c r="E2446" s="15"/>
      <c r="F2446" s="16" t="s">
        <v>1238</v>
      </c>
      <c r="G2446" s="20">
        <v>2062.9899999999998</v>
      </c>
      <c r="H2446" s="15"/>
    </row>
    <row r="2447" spans="1:8" ht="12.2" customHeight="1" x14ac:dyDescent="0.25">
      <c r="A2447" s="12">
        <v>9013</v>
      </c>
      <c r="B2447" s="13" t="s">
        <v>4654</v>
      </c>
      <c r="C2447" s="13"/>
      <c r="D2447" s="13"/>
      <c r="E2447" s="13"/>
      <c r="F2447" s="14"/>
      <c r="G2447" s="13"/>
      <c r="H2447" s="13"/>
    </row>
    <row r="2448" spans="1:8" ht="12.2" customHeight="1" x14ac:dyDescent="0.25">
      <c r="A2448" s="15" t="s">
        <v>4655</v>
      </c>
      <c r="B2448" s="15" t="s">
        <v>4656</v>
      </c>
      <c r="C2448" s="15"/>
      <c r="D2448" s="15"/>
      <c r="E2448" s="15"/>
      <c r="F2448" s="16" t="s">
        <v>1238</v>
      </c>
      <c r="G2448" s="20">
        <v>1354.43</v>
      </c>
      <c r="H2448" s="15"/>
    </row>
    <row r="2449" spans="1:8" ht="12.2" customHeight="1" x14ac:dyDescent="0.25">
      <c r="A2449" s="15" t="s">
        <v>4657</v>
      </c>
      <c r="B2449" s="15" t="s">
        <v>4658</v>
      </c>
      <c r="C2449" s="15"/>
      <c r="D2449" s="15"/>
      <c r="E2449" s="15"/>
      <c r="F2449" s="16" t="s">
        <v>1238</v>
      </c>
      <c r="G2449" s="19">
        <v>577.11</v>
      </c>
      <c r="H2449" s="15"/>
    </row>
    <row r="2450" spans="1:8" ht="12.2" customHeight="1" x14ac:dyDescent="0.25">
      <c r="A2450" s="12">
        <v>9014</v>
      </c>
      <c r="B2450" s="13" t="s">
        <v>4659</v>
      </c>
      <c r="C2450" s="13"/>
      <c r="D2450" s="13"/>
      <c r="E2450" s="13"/>
      <c r="F2450" s="14"/>
      <c r="G2450" s="13"/>
      <c r="H2450" s="13"/>
    </row>
    <row r="2451" spans="1:8" ht="12.2" customHeight="1" x14ac:dyDescent="0.25">
      <c r="A2451" s="15" t="s">
        <v>4660</v>
      </c>
      <c r="B2451" s="15" t="s">
        <v>4661</v>
      </c>
      <c r="C2451" s="15"/>
      <c r="D2451" s="15"/>
      <c r="E2451" s="15"/>
      <c r="F2451" s="16" t="s">
        <v>244</v>
      </c>
      <c r="G2451" s="19">
        <v>877.18</v>
      </c>
      <c r="H2451" s="15"/>
    </row>
    <row r="2452" spans="1:8" ht="12.2" customHeight="1" x14ac:dyDescent="0.25">
      <c r="A2452" s="15" t="s">
        <v>4662</v>
      </c>
      <c r="B2452" s="15" t="s">
        <v>4663</v>
      </c>
      <c r="C2452" s="15"/>
      <c r="D2452" s="15"/>
      <c r="E2452" s="15"/>
      <c r="F2452" s="16" t="s">
        <v>244</v>
      </c>
      <c r="G2452" s="20">
        <v>1149.27</v>
      </c>
      <c r="H2452" s="15"/>
    </row>
    <row r="2453" spans="1:8" ht="12.2" customHeight="1" x14ac:dyDescent="0.25">
      <c r="A2453" s="15" t="s">
        <v>4664</v>
      </c>
      <c r="B2453" s="15" t="s">
        <v>4665</v>
      </c>
      <c r="C2453" s="15"/>
      <c r="D2453" s="15"/>
      <c r="E2453" s="15"/>
      <c r="F2453" s="16" t="s">
        <v>244</v>
      </c>
      <c r="G2453" s="20">
        <v>1256.04</v>
      </c>
      <c r="H2453" s="15"/>
    </row>
    <row r="2454" spans="1:8" ht="12.2" customHeight="1" x14ac:dyDescent="0.25">
      <c r="A2454" s="15" t="s">
        <v>4666</v>
      </c>
      <c r="B2454" s="15" t="s">
        <v>4667</v>
      </c>
      <c r="C2454" s="15"/>
      <c r="D2454" s="15"/>
      <c r="E2454" s="15"/>
      <c r="F2454" s="16" t="s">
        <v>244</v>
      </c>
      <c r="G2454" s="20">
        <v>1365.22</v>
      </c>
      <c r="H2454" s="15"/>
    </row>
    <row r="2455" spans="1:8" ht="12.2" customHeight="1" x14ac:dyDescent="0.25">
      <c r="A2455" s="15" t="s">
        <v>4668</v>
      </c>
      <c r="B2455" s="15" t="s">
        <v>4669</v>
      </c>
      <c r="C2455" s="15"/>
      <c r="D2455" s="15"/>
      <c r="E2455" s="15"/>
      <c r="F2455" s="16" t="s">
        <v>244</v>
      </c>
      <c r="G2455" s="20">
        <v>2035.83</v>
      </c>
      <c r="H2455" s="15"/>
    </row>
    <row r="2456" spans="1:8" ht="12.2" customHeight="1" x14ac:dyDescent="0.25">
      <c r="A2456" s="15" t="s">
        <v>4670</v>
      </c>
      <c r="B2456" s="15" t="s">
        <v>4671</v>
      </c>
      <c r="C2456" s="15"/>
      <c r="D2456" s="15"/>
      <c r="E2456" s="15"/>
      <c r="F2456" s="16" t="s">
        <v>244</v>
      </c>
      <c r="G2456" s="19">
        <v>442.77</v>
      </c>
      <c r="H2456" s="15"/>
    </row>
    <row r="2457" spans="1:8" ht="12.2" customHeight="1" x14ac:dyDescent="0.25">
      <c r="A2457" s="15" t="s">
        <v>4672</v>
      </c>
      <c r="B2457" s="15" t="s">
        <v>4673</v>
      </c>
      <c r="C2457" s="15"/>
      <c r="D2457" s="15"/>
      <c r="E2457" s="15"/>
      <c r="F2457" s="16" t="s">
        <v>244</v>
      </c>
      <c r="G2457" s="19">
        <v>529.41999999999996</v>
      </c>
      <c r="H2457" s="15"/>
    </row>
    <row r="2458" spans="1:8" ht="12.2" customHeight="1" x14ac:dyDescent="0.25">
      <c r="A2458" s="15" t="s">
        <v>4674</v>
      </c>
      <c r="B2458" s="15" t="s">
        <v>4675</v>
      </c>
      <c r="C2458" s="15"/>
      <c r="D2458" s="15"/>
      <c r="E2458" s="15"/>
      <c r="F2458" s="16" t="s">
        <v>244</v>
      </c>
      <c r="G2458" s="19">
        <v>611.13</v>
      </c>
      <c r="H2458" s="15"/>
    </row>
    <row r="2459" spans="1:8" ht="12.2" customHeight="1" x14ac:dyDescent="0.25">
      <c r="A2459" s="15" t="s">
        <v>4676</v>
      </c>
      <c r="B2459" s="15" t="s">
        <v>4677</v>
      </c>
      <c r="C2459" s="15"/>
      <c r="D2459" s="15"/>
      <c r="E2459" s="15"/>
      <c r="F2459" s="16" t="s">
        <v>244</v>
      </c>
      <c r="G2459" s="19">
        <v>702.57</v>
      </c>
      <c r="H2459" s="15"/>
    </row>
    <row r="2460" spans="1:8" ht="12.2" customHeight="1" x14ac:dyDescent="0.25">
      <c r="A2460" s="15" t="s">
        <v>4678</v>
      </c>
      <c r="B2460" s="15" t="s">
        <v>4679</v>
      </c>
      <c r="C2460" s="15"/>
      <c r="D2460" s="15"/>
      <c r="E2460" s="15"/>
      <c r="F2460" s="16" t="s">
        <v>244</v>
      </c>
      <c r="G2460" s="19">
        <v>788.27</v>
      </c>
      <c r="H2460" s="15"/>
    </row>
    <row r="2461" spans="1:8" ht="12.2" customHeight="1" x14ac:dyDescent="0.25">
      <c r="A2461" s="12">
        <v>9015</v>
      </c>
      <c r="B2461" s="13" t="s">
        <v>4680</v>
      </c>
      <c r="C2461" s="13"/>
      <c r="D2461" s="13"/>
      <c r="E2461" s="13"/>
      <c r="F2461" s="14"/>
      <c r="G2461" s="13"/>
      <c r="H2461" s="13"/>
    </row>
    <row r="2462" spans="1:8" ht="12.2" customHeight="1" x14ac:dyDescent="0.25">
      <c r="A2462" s="15" t="s">
        <v>4681</v>
      </c>
      <c r="B2462" s="15" t="s">
        <v>4682</v>
      </c>
      <c r="C2462" s="15"/>
      <c r="D2462" s="15"/>
      <c r="E2462" s="15"/>
      <c r="F2462" s="16" t="s">
        <v>244</v>
      </c>
      <c r="G2462" s="20">
        <v>1139.98</v>
      </c>
      <c r="H2462" s="15"/>
    </row>
    <row r="2463" spans="1:8" ht="12.2" customHeight="1" x14ac:dyDescent="0.25">
      <c r="A2463" s="15" t="s">
        <v>4683</v>
      </c>
      <c r="B2463" s="15" t="s">
        <v>4684</v>
      </c>
      <c r="C2463" s="15"/>
      <c r="D2463" s="15"/>
      <c r="E2463" s="15"/>
      <c r="F2463" s="16" t="s">
        <v>244</v>
      </c>
      <c r="G2463" s="20">
        <v>1433.72</v>
      </c>
      <c r="H2463" s="15"/>
    </row>
    <row r="2464" spans="1:8" ht="12.2" customHeight="1" x14ac:dyDescent="0.25">
      <c r="A2464" s="15" t="s">
        <v>4685</v>
      </c>
      <c r="B2464" s="15" t="s">
        <v>4686</v>
      </c>
      <c r="C2464" s="15"/>
      <c r="D2464" s="15"/>
      <c r="E2464" s="15"/>
      <c r="F2464" s="16" t="s">
        <v>244</v>
      </c>
      <c r="G2464" s="20">
        <v>1545.23</v>
      </c>
      <c r="H2464" s="15"/>
    </row>
    <row r="2465" spans="1:8" ht="12.2" customHeight="1" x14ac:dyDescent="0.25">
      <c r="A2465" s="15" t="s">
        <v>4687</v>
      </c>
      <c r="B2465" s="15" t="s">
        <v>4688</v>
      </c>
      <c r="C2465" s="15"/>
      <c r="D2465" s="15"/>
      <c r="E2465" s="15"/>
      <c r="F2465" s="16" t="s">
        <v>244</v>
      </c>
      <c r="G2465" s="20">
        <v>1659.77</v>
      </c>
      <c r="H2465" s="15"/>
    </row>
    <row r="2466" spans="1:8" ht="12.2" customHeight="1" x14ac:dyDescent="0.25">
      <c r="A2466" s="15" t="s">
        <v>4689</v>
      </c>
      <c r="B2466" s="15" t="s">
        <v>4690</v>
      </c>
      <c r="C2466" s="15"/>
      <c r="D2466" s="15"/>
      <c r="E2466" s="15"/>
      <c r="F2466" s="16" t="s">
        <v>244</v>
      </c>
      <c r="G2466" s="20">
        <v>2254.04</v>
      </c>
      <c r="H2466" s="15"/>
    </row>
    <row r="2467" spans="1:8" ht="12.2" customHeight="1" x14ac:dyDescent="0.25">
      <c r="A2467" s="15" t="s">
        <v>4691</v>
      </c>
      <c r="B2467" s="15" t="s">
        <v>4692</v>
      </c>
      <c r="C2467" s="15"/>
      <c r="D2467" s="15"/>
      <c r="E2467" s="15"/>
      <c r="F2467" s="16" t="s">
        <v>244</v>
      </c>
      <c r="G2467" s="19">
        <v>671.84</v>
      </c>
      <c r="H2467" s="15"/>
    </row>
    <row r="2468" spans="1:8" ht="12.2" customHeight="1" x14ac:dyDescent="0.25">
      <c r="A2468" s="15" t="s">
        <v>4693</v>
      </c>
      <c r="B2468" s="15" t="s">
        <v>4694</v>
      </c>
      <c r="C2468" s="15"/>
      <c r="D2468" s="15"/>
      <c r="E2468" s="15"/>
      <c r="F2468" s="16" t="s">
        <v>244</v>
      </c>
      <c r="G2468" s="19">
        <v>763.86</v>
      </c>
      <c r="H2468" s="15"/>
    </row>
    <row r="2469" spans="1:8" ht="12.2" customHeight="1" x14ac:dyDescent="0.25">
      <c r="A2469" s="15" t="s">
        <v>4695</v>
      </c>
      <c r="B2469" s="15" t="s">
        <v>4696</v>
      </c>
      <c r="C2469" s="15"/>
      <c r="D2469" s="15"/>
      <c r="E2469" s="15"/>
      <c r="F2469" s="16" t="s">
        <v>244</v>
      </c>
      <c r="G2469" s="19">
        <v>851.9</v>
      </c>
      <c r="H2469" s="15"/>
    </row>
    <row r="2470" spans="1:8" ht="12.2" customHeight="1" x14ac:dyDescent="0.25">
      <c r="A2470" s="15" t="s">
        <v>4697</v>
      </c>
      <c r="B2470" s="15" t="s">
        <v>4698</v>
      </c>
      <c r="C2470" s="15"/>
      <c r="D2470" s="15"/>
      <c r="E2470" s="15"/>
      <c r="F2470" s="16" t="s">
        <v>244</v>
      </c>
      <c r="G2470" s="19">
        <v>947.92</v>
      </c>
      <c r="H2470" s="15"/>
    </row>
    <row r="2471" spans="1:8" ht="12.2" customHeight="1" x14ac:dyDescent="0.25">
      <c r="A2471" s="15" t="s">
        <v>4699</v>
      </c>
      <c r="B2471" s="15" t="s">
        <v>4700</v>
      </c>
      <c r="C2471" s="15"/>
      <c r="D2471" s="15"/>
      <c r="E2471" s="15"/>
      <c r="F2471" s="16" t="s">
        <v>244</v>
      </c>
      <c r="G2471" s="20">
        <v>1039.97</v>
      </c>
      <c r="H2471" s="15"/>
    </row>
    <row r="2472" spans="1:8" ht="12.2" customHeight="1" x14ac:dyDescent="0.25">
      <c r="A2472" s="12">
        <v>9016</v>
      </c>
      <c r="B2472" s="13" t="s">
        <v>4701</v>
      </c>
      <c r="C2472" s="13"/>
      <c r="D2472" s="13"/>
      <c r="E2472" s="13"/>
      <c r="F2472" s="14"/>
      <c r="G2472" s="13"/>
      <c r="H2472" s="13"/>
    </row>
    <row r="2473" spans="1:8" ht="24.4" customHeight="1" x14ac:dyDescent="0.25">
      <c r="A2473" s="15" t="s">
        <v>4702</v>
      </c>
      <c r="B2473" s="15" t="s">
        <v>4703</v>
      </c>
      <c r="C2473" s="15"/>
      <c r="D2473" s="15"/>
      <c r="E2473" s="15"/>
      <c r="F2473" s="16" t="s">
        <v>1238</v>
      </c>
      <c r="G2473" s="19">
        <v>790.1</v>
      </c>
      <c r="H2473" s="15"/>
    </row>
    <row r="2474" spans="1:8" ht="24.4" customHeight="1" x14ac:dyDescent="0.25">
      <c r="A2474" s="15" t="s">
        <v>4704</v>
      </c>
      <c r="B2474" s="15" t="s">
        <v>4705</v>
      </c>
      <c r="C2474" s="15"/>
      <c r="D2474" s="15"/>
      <c r="E2474" s="15"/>
      <c r="F2474" s="16" t="s">
        <v>1238</v>
      </c>
      <c r="G2474" s="19">
        <v>203.77</v>
      </c>
      <c r="H2474" s="15"/>
    </row>
    <row r="2475" spans="1:8" ht="24.4" customHeight="1" x14ac:dyDescent="0.25">
      <c r="A2475" s="15" t="s">
        <v>4706</v>
      </c>
      <c r="B2475" s="15" t="s">
        <v>4707</v>
      </c>
      <c r="C2475" s="15"/>
      <c r="D2475" s="15"/>
      <c r="E2475" s="15"/>
      <c r="F2475" s="16" t="s">
        <v>1238</v>
      </c>
      <c r="G2475" s="19">
        <v>277.41000000000003</v>
      </c>
      <c r="H2475" s="15"/>
    </row>
    <row r="2476" spans="1:8" ht="24.4" customHeight="1" x14ac:dyDescent="0.25">
      <c r="A2476" s="15" t="s">
        <v>4708</v>
      </c>
      <c r="B2476" s="15" t="s">
        <v>4709</v>
      </c>
      <c r="C2476" s="15"/>
      <c r="D2476" s="15"/>
      <c r="E2476" s="15"/>
      <c r="F2476" s="16" t="s">
        <v>1238</v>
      </c>
      <c r="G2476" s="19">
        <v>360.67</v>
      </c>
      <c r="H2476" s="15"/>
    </row>
    <row r="2477" spans="1:8" ht="24.4" customHeight="1" x14ac:dyDescent="0.25">
      <c r="A2477" s="15" t="s">
        <v>4710</v>
      </c>
      <c r="B2477" s="15" t="s">
        <v>4711</v>
      </c>
      <c r="C2477" s="15"/>
      <c r="D2477" s="15"/>
      <c r="E2477" s="15"/>
      <c r="F2477" s="16" t="s">
        <v>1238</v>
      </c>
      <c r="G2477" s="19">
        <v>453.57</v>
      </c>
      <c r="H2477" s="15"/>
    </row>
    <row r="2478" spans="1:8" ht="24.4" customHeight="1" x14ac:dyDescent="0.25">
      <c r="A2478" s="15" t="s">
        <v>4712</v>
      </c>
      <c r="B2478" s="15" t="s">
        <v>4713</v>
      </c>
      <c r="C2478" s="15"/>
      <c r="D2478" s="15"/>
      <c r="E2478" s="15"/>
      <c r="F2478" s="16" t="s">
        <v>1238</v>
      </c>
      <c r="G2478" s="19">
        <v>556.11</v>
      </c>
      <c r="H2478" s="15"/>
    </row>
    <row r="2479" spans="1:8" ht="24.4" customHeight="1" x14ac:dyDescent="0.25">
      <c r="A2479" s="15" t="s">
        <v>4714</v>
      </c>
      <c r="B2479" s="15" t="s">
        <v>4715</v>
      </c>
      <c r="C2479" s="15"/>
      <c r="D2479" s="15"/>
      <c r="E2479" s="15"/>
      <c r="F2479" s="16" t="s">
        <v>1238</v>
      </c>
      <c r="G2479" s="19">
        <v>668.28</v>
      </c>
      <c r="H2479" s="15"/>
    </row>
    <row r="2480" spans="1:8" ht="12.2" customHeight="1" x14ac:dyDescent="0.25">
      <c r="A2480" s="12">
        <v>9017</v>
      </c>
      <c r="B2480" s="13" t="s">
        <v>4716</v>
      </c>
      <c r="C2480" s="13"/>
      <c r="D2480" s="13"/>
      <c r="E2480" s="13"/>
      <c r="F2480" s="14"/>
      <c r="G2480" s="13"/>
      <c r="H2480" s="13"/>
    </row>
    <row r="2481" spans="1:8" ht="60.95" customHeight="1" x14ac:dyDescent="0.25">
      <c r="A2481" s="15" t="s">
        <v>4717</v>
      </c>
      <c r="B2481" s="15" t="s">
        <v>4718</v>
      </c>
      <c r="C2481" s="15"/>
      <c r="D2481" s="15"/>
      <c r="E2481" s="15"/>
      <c r="F2481" s="16" t="s">
        <v>244</v>
      </c>
      <c r="G2481" s="18">
        <v>37.92</v>
      </c>
      <c r="H2481" s="15"/>
    </row>
    <row r="2482" spans="1:8" ht="60.95" customHeight="1" x14ac:dyDescent="0.25">
      <c r="A2482" s="15" t="s">
        <v>4719</v>
      </c>
      <c r="B2482" s="15" t="s">
        <v>59</v>
      </c>
      <c r="C2482" s="15"/>
      <c r="D2482" s="15"/>
      <c r="E2482" s="15"/>
      <c r="F2482" s="16" t="s">
        <v>244</v>
      </c>
      <c r="G2482" s="18">
        <v>39.83</v>
      </c>
      <c r="H2482" s="15"/>
    </row>
    <row r="2483" spans="1:8" ht="60.95" customHeight="1" x14ac:dyDescent="0.25">
      <c r="A2483" s="15" t="s">
        <v>4720</v>
      </c>
      <c r="B2483" s="15" t="s">
        <v>4721</v>
      </c>
      <c r="C2483" s="15"/>
      <c r="D2483" s="15"/>
      <c r="E2483" s="15"/>
      <c r="F2483" s="16" t="s">
        <v>244</v>
      </c>
      <c r="G2483" s="18">
        <v>40.299999999999997</v>
      </c>
      <c r="H2483" s="15"/>
    </row>
    <row r="2484" spans="1:8" ht="12.2" customHeight="1" x14ac:dyDescent="0.25">
      <c r="A2484" s="12">
        <v>8687</v>
      </c>
      <c r="B2484" s="13" t="s">
        <v>4722</v>
      </c>
      <c r="C2484" s="13"/>
      <c r="D2484" s="13"/>
      <c r="E2484" s="13"/>
      <c r="F2484" s="14"/>
      <c r="G2484" s="13"/>
      <c r="H2484" s="13"/>
    </row>
    <row r="2485" spans="1:8" ht="12.2" customHeight="1" x14ac:dyDescent="0.25">
      <c r="A2485" s="12">
        <v>9018</v>
      </c>
      <c r="B2485" s="13" t="s">
        <v>4723</v>
      </c>
      <c r="C2485" s="13"/>
      <c r="D2485" s="13"/>
      <c r="E2485" s="13"/>
      <c r="F2485" s="14"/>
      <c r="G2485" s="13"/>
      <c r="H2485" s="13"/>
    </row>
    <row r="2486" spans="1:8" ht="36.6" customHeight="1" x14ac:dyDescent="0.25">
      <c r="A2486" s="15" t="s">
        <v>4724</v>
      </c>
      <c r="B2486" s="15" t="s">
        <v>4725</v>
      </c>
      <c r="C2486" s="15"/>
      <c r="D2486" s="15"/>
      <c r="E2486" s="15"/>
      <c r="F2486" s="16" t="s">
        <v>1238</v>
      </c>
      <c r="G2486" s="19">
        <v>417.81</v>
      </c>
      <c r="H2486" s="15"/>
    </row>
    <row r="2487" spans="1:8" ht="24.4" customHeight="1" x14ac:dyDescent="0.25">
      <c r="A2487" s="15" t="s">
        <v>4726</v>
      </c>
      <c r="B2487" s="15" t="s">
        <v>4727</v>
      </c>
      <c r="C2487" s="15"/>
      <c r="D2487" s="15"/>
      <c r="E2487" s="15"/>
      <c r="F2487" s="16" t="s">
        <v>1238</v>
      </c>
      <c r="G2487" s="18">
        <v>69.16</v>
      </c>
      <c r="H2487" s="15"/>
    </row>
    <row r="2488" spans="1:8" ht="24.4" customHeight="1" x14ac:dyDescent="0.25">
      <c r="A2488" s="15" t="s">
        <v>4728</v>
      </c>
      <c r="B2488" s="15" t="s">
        <v>4729</v>
      </c>
      <c r="C2488" s="15"/>
      <c r="D2488" s="15"/>
      <c r="E2488" s="15"/>
      <c r="F2488" s="16" t="s">
        <v>1238</v>
      </c>
      <c r="G2488" s="19">
        <v>998.81</v>
      </c>
      <c r="H2488" s="15"/>
    </row>
    <row r="2489" spans="1:8" ht="12.2" customHeight="1" x14ac:dyDescent="0.25">
      <c r="A2489" s="15" t="s">
        <v>4730</v>
      </c>
      <c r="B2489" s="15" t="s">
        <v>4731</v>
      </c>
      <c r="C2489" s="15"/>
      <c r="D2489" s="15"/>
      <c r="E2489" s="15"/>
      <c r="F2489" s="16" t="s">
        <v>1238</v>
      </c>
      <c r="G2489" s="18">
        <v>63.08</v>
      </c>
      <c r="H2489" s="15"/>
    </row>
    <row r="2490" spans="1:8" ht="12.2" customHeight="1" x14ac:dyDescent="0.25">
      <c r="A2490" s="12">
        <v>9019</v>
      </c>
      <c r="B2490" s="13" t="s">
        <v>4732</v>
      </c>
      <c r="C2490" s="13"/>
      <c r="D2490" s="13"/>
      <c r="E2490" s="13"/>
      <c r="F2490" s="14"/>
      <c r="G2490" s="13"/>
      <c r="H2490" s="13"/>
    </row>
    <row r="2491" spans="1:8" ht="60.95" customHeight="1" x14ac:dyDescent="0.25">
      <c r="A2491" s="15" t="s">
        <v>4733</v>
      </c>
      <c r="B2491" s="15" t="s">
        <v>174</v>
      </c>
      <c r="C2491" s="15"/>
      <c r="D2491" s="15"/>
      <c r="E2491" s="15"/>
      <c r="F2491" s="16" t="s">
        <v>227</v>
      </c>
      <c r="G2491" s="19">
        <v>273.70999999999998</v>
      </c>
      <c r="H2491" s="15"/>
    </row>
    <row r="2492" spans="1:8" ht="73.150000000000006" customHeight="1" x14ac:dyDescent="0.25">
      <c r="A2492" s="15" t="s">
        <v>4734</v>
      </c>
      <c r="B2492" s="15" t="s">
        <v>4735</v>
      </c>
      <c r="C2492" s="15"/>
      <c r="D2492" s="15"/>
      <c r="E2492" s="15"/>
      <c r="F2492" s="16" t="s">
        <v>227</v>
      </c>
      <c r="G2492" s="19">
        <v>361.11</v>
      </c>
      <c r="H2492" s="15"/>
    </row>
    <row r="2493" spans="1:8" ht="73.150000000000006" customHeight="1" x14ac:dyDescent="0.25">
      <c r="A2493" s="15" t="s">
        <v>4736</v>
      </c>
      <c r="B2493" s="15" t="s">
        <v>4737</v>
      </c>
      <c r="C2493" s="15"/>
      <c r="D2493" s="15"/>
      <c r="E2493" s="15"/>
      <c r="F2493" s="16" t="s">
        <v>227</v>
      </c>
      <c r="G2493" s="20">
        <v>1075</v>
      </c>
      <c r="H2493" s="15"/>
    </row>
    <row r="2494" spans="1:8" ht="73.150000000000006" customHeight="1" x14ac:dyDescent="0.25">
      <c r="A2494" s="15" t="s">
        <v>4738</v>
      </c>
      <c r="B2494" s="15" t="s">
        <v>4739</v>
      </c>
      <c r="C2494" s="15"/>
      <c r="D2494" s="15"/>
      <c r="E2494" s="15"/>
      <c r="F2494" s="16" t="s">
        <v>227</v>
      </c>
      <c r="G2494" s="20">
        <v>1198.9100000000001</v>
      </c>
      <c r="H2494" s="15"/>
    </row>
    <row r="2495" spans="1:8" ht="36.6" customHeight="1" x14ac:dyDescent="0.25">
      <c r="A2495" s="15" t="s">
        <v>4740</v>
      </c>
      <c r="B2495" s="15" t="s">
        <v>4741</v>
      </c>
      <c r="C2495" s="15"/>
      <c r="D2495" s="15"/>
      <c r="E2495" s="15"/>
      <c r="F2495" s="16" t="s">
        <v>227</v>
      </c>
      <c r="G2495" s="18">
        <v>75.03</v>
      </c>
      <c r="H2495" s="15"/>
    </row>
    <row r="2496" spans="1:8" ht="36.6" customHeight="1" x14ac:dyDescent="0.25">
      <c r="A2496" s="15" t="s">
        <v>4742</v>
      </c>
      <c r="B2496" s="15" t="s">
        <v>4743</v>
      </c>
      <c r="C2496" s="15"/>
      <c r="D2496" s="15"/>
      <c r="E2496" s="15"/>
      <c r="F2496" s="16" t="s">
        <v>227</v>
      </c>
      <c r="G2496" s="19">
        <v>110.49</v>
      </c>
      <c r="H2496" s="15"/>
    </row>
    <row r="2497" spans="1:8" ht="12.2" customHeight="1" x14ac:dyDescent="0.25">
      <c r="A2497" s="15" t="s">
        <v>4744</v>
      </c>
      <c r="B2497" s="15" t="s">
        <v>4745</v>
      </c>
      <c r="C2497" s="15"/>
      <c r="D2497" s="15"/>
      <c r="E2497" s="15"/>
      <c r="F2497" s="16" t="s">
        <v>1238</v>
      </c>
      <c r="G2497" s="18">
        <v>31.9</v>
      </c>
      <c r="H2497" s="15"/>
    </row>
    <row r="2498" spans="1:8" ht="24.4" customHeight="1" x14ac:dyDescent="0.25">
      <c r="A2498" s="15" t="s">
        <v>4746</v>
      </c>
      <c r="B2498" s="15" t="s">
        <v>4747</v>
      </c>
      <c r="C2498" s="15"/>
      <c r="D2498" s="15"/>
      <c r="E2498" s="15"/>
      <c r="F2498" s="16" t="s">
        <v>227</v>
      </c>
      <c r="G2498" s="18">
        <v>15.49</v>
      </c>
      <c r="H2498" s="15"/>
    </row>
    <row r="2499" spans="1:8" ht="24.4" customHeight="1" x14ac:dyDescent="0.25">
      <c r="A2499" s="15" t="s">
        <v>4748</v>
      </c>
      <c r="B2499" s="15" t="s">
        <v>4749</v>
      </c>
      <c r="C2499" s="15"/>
      <c r="D2499" s="15"/>
      <c r="E2499" s="15"/>
      <c r="F2499" s="16" t="s">
        <v>227</v>
      </c>
      <c r="G2499" s="19">
        <v>105.44</v>
      </c>
      <c r="H2499" s="15"/>
    </row>
    <row r="2500" spans="1:8" ht="12.2" customHeight="1" x14ac:dyDescent="0.25">
      <c r="A2500" s="15" t="s">
        <v>4750</v>
      </c>
      <c r="B2500" s="15" t="s">
        <v>4751</v>
      </c>
      <c r="C2500" s="15"/>
      <c r="D2500" s="15"/>
      <c r="E2500" s="15"/>
      <c r="F2500" s="16" t="s">
        <v>1238</v>
      </c>
      <c r="G2500" s="19">
        <v>701.24</v>
      </c>
      <c r="H2500" s="15"/>
    </row>
    <row r="2501" spans="1:8" ht="24.4" customHeight="1" x14ac:dyDescent="0.25">
      <c r="A2501" s="15" t="s">
        <v>4752</v>
      </c>
      <c r="B2501" s="15" t="s">
        <v>4753</v>
      </c>
      <c r="C2501" s="15"/>
      <c r="D2501" s="15"/>
      <c r="E2501" s="15"/>
      <c r="F2501" s="16" t="s">
        <v>1238</v>
      </c>
      <c r="G2501" s="19">
        <v>220.71</v>
      </c>
      <c r="H2501" s="15"/>
    </row>
    <row r="2502" spans="1:8" ht="24.4" customHeight="1" x14ac:dyDescent="0.25">
      <c r="A2502" s="15" t="s">
        <v>4754</v>
      </c>
      <c r="B2502" s="15" t="s">
        <v>175</v>
      </c>
      <c r="C2502" s="15"/>
      <c r="D2502" s="15"/>
      <c r="E2502" s="15"/>
      <c r="F2502" s="16" t="s">
        <v>1238</v>
      </c>
      <c r="G2502" s="19">
        <v>212.44</v>
      </c>
      <c r="H2502" s="15"/>
    </row>
    <row r="2503" spans="1:8" ht="24.4" customHeight="1" x14ac:dyDescent="0.25">
      <c r="A2503" s="15" t="s">
        <v>4755</v>
      </c>
      <c r="B2503" s="15" t="s">
        <v>4756</v>
      </c>
      <c r="C2503" s="15"/>
      <c r="D2503" s="15"/>
      <c r="E2503" s="15"/>
      <c r="F2503" s="16" t="s">
        <v>1238</v>
      </c>
      <c r="G2503" s="19">
        <v>202.89</v>
      </c>
      <c r="H2503" s="15"/>
    </row>
    <row r="2504" spans="1:8" ht="12.2" customHeight="1" x14ac:dyDescent="0.25">
      <c r="A2504" s="15" t="s">
        <v>4757</v>
      </c>
      <c r="B2504" s="15" t="s">
        <v>4758</v>
      </c>
      <c r="C2504" s="15"/>
      <c r="D2504" s="15"/>
      <c r="E2504" s="15"/>
      <c r="F2504" s="16" t="s">
        <v>1238</v>
      </c>
      <c r="G2504" s="19">
        <v>770.76</v>
      </c>
      <c r="H2504" s="15"/>
    </row>
    <row r="2505" spans="1:8" ht="36.6" customHeight="1" x14ac:dyDescent="0.25">
      <c r="A2505" s="15" t="s">
        <v>4759</v>
      </c>
      <c r="B2505" s="15" t="s">
        <v>4760</v>
      </c>
      <c r="C2505" s="15"/>
      <c r="D2505" s="15"/>
      <c r="E2505" s="15"/>
      <c r="F2505" s="16" t="s">
        <v>227</v>
      </c>
      <c r="G2505" s="19">
        <v>344.86</v>
      </c>
      <c r="H2505" s="15"/>
    </row>
    <row r="2506" spans="1:8" ht="36.6" customHeight="1" x14ac:dyDescent="0.25">
      <c r="A2506" s="15" t="s">
        <v>4761</v>
      </c>
      <c r="B2506" s="15" t="s">
        <v>4762</v>
      </c>
      <c r="C2506" s="15"/>
      <c r="D2506" s="15"/>
      <c r="E2506" s="15"/>
      <c r="F2506" s="16" t="s">
        <v>227</v>
      </c>
      <c r="G2506" s="19">
        <v>468.77</v>
      </c>
      <c r="H2506" s="15"/>
    </row>
    <row r="2507" spans="1:8" ht="12.2" customHeight="1" x14ac:dyDescent="0.25">
      <c r="A2507" s="12">
        <v>9020</v>
      </c>
      <c r="B2507" s="13" t="s">
        <v>4763</v>
      </c>
      <c r="C2507" s="13"/>
      <c r="D2507" s="13"/>
      <c r="E2507" s="13"/>
      <c r="F2507" s="14"/>
      <c r="G2507" s="13"/>
      <c r="H2507" s="13"/>
    </row>
    <row r="2508" spans="1:8" ht="36.6" customHeight="1" x14ac:dyDescent="0.25">
      <c r="A2508" s="15" t="s">
        <v>4764</v>
      </c>
      <c r="B2508" s="15" t="s">
        <v>4765</v>
      </c>
      <c r="C2508" s="15"/>
      <c r="D2508" s="15"/>
      <c r="E2508" s="15"/>
      <c r="F2508" s="16" t="s">
        <v>227</v>
      </c>
      <c r="G2508" s="19">
        <v>173.07</v>
      </c>
      <c r="H2508" s="15"/>
    </row>
    <row r="2509" spans="1:8" ht="36.6" customHeight="1" x14ac:dyDescent="0.25">
      <c r="A2509" s="15" t="s">
        <v>4766</v>
      </c>
      <c r="B2509" s="15" t="s">
        <v>4767</v>
      </c>
      <c r="C2509" s="15"/>
      <c r="D2509" s="15"/>
      <c r="E2509" s="15"/>
      <c r="F2509" s="16" t="s">
        <v>227</v>
      </c>
      <c r="G2509" s="19">
        <v>148.34</v>
      </c>
      <c r="H2509" s="15"/>
    </row>
    <row r="2510" spans="1:8" ht="36.6" customHeight="1" x14ac:dyDescent="0.25">
      <c r="A2510" s="15" t="s">
        <v>4768</v>
      </c>
      <c r="B2510" s="15" t="s">
        <v>4769</v>
      </c>
      <c r="C2510" s="15"/>
      <c r="D2510" s="15"/>
      <c r="E2510" s="15"/>
      <c r="F2510" s="16" t="s">
        <v>227</v>
      </c>
      <c r="G2510" s="19">
        <v>264.12</v>
      </c>
      <c r="H2510" s="15"/>
    </row>
    <row r="2511" spans="1:8" ht="36.6" customHeight="1" x14ac:dyDescent="0.25">
      <c r="A2511" s="15" t="s">
        <v>4770</v>
      </c>
      <c r="B2511" s="15" t="s">
        <v>4771</v>
      </c>
      <c r="C2511" s="15"/>
      <c r="D2511" s="15"/>
      <c r="E2511" s="15"/>
      <c r="F2511" s="16" t="s">
        <v>227</v>
      </c>
      <c r="G2511" s="19">
        <v>582.37</v>
      </c>
      <c r="H2511" s="15"/>
    </row>
    <row r="2512" spans="1:8" ht="12.2" customHeight="1" x14ac:dyDescent="0.25">
      <c r="A2512" s="12">
        <v>9022</v>
      </c>
      <c r="B2512" s="13" t="s">
        <v>4772</v>
      </c>
      <c r="C2512" s="13"/>
      <c r="D2512" s="13"/>
      <c r="E2512" s="13"/>
      <c r="F2512" s="14"/>
      <c r="G2512" s="13"/>
      <c r="H2512" s="13"/>
    </row>
    <row r="2513" spans="1:8" ht="36.6" customHeight="1" x14ac:dyDescent="0.25">
      <c r="A2513" s="15" t="s">
        <v>4773</v>
      </c>
      <c r="B2513" s="15" t="s">
        <v>176</v>
      </c>
      <c r="C2513" s="15"/>
      <c r="D2513" s="15"/>
      <c r="E2513" s="15"/>
      <c r="F2513" s="16" t="s">
        <v>227</v>
      </c>
      <c r="G2513" s="19">
        <v>227.39</v>
      </c>
      <c r="H2513" s="15"/>
    </row>
    <row r="2514" spans="1:8" ht="24.4" customHeight="1" x14ac:dyDescent="0.25">
      <c r="A2514" s="15" t="s">
        <v>4774</v>
      </c>
      <c r="B2514" s="15" t="s">
        <v>4775</v>
      </c>
      <c r="C2514" s="15"/>
      <c r="D2514" s="15"/>
      <c r="E2514" s="15"/>
      <c r="F2514" s="16" t="s">
        <v>227</v>
      </c>
      <c r="G2514" s="18">
        <v>29.04</v>
      </c>
      <c r="H2514" s="15"/>
    </row>
    <row r="2515" spans="1:8" ht="12.2" customHeight="1" x14ac:dyDescent="0.25">
      <c r="A2515" s="12">
        <v>9023</v>
      </c>
      <c r="B2515" s="13" t="s">
        <v>4776</v>
      </c>
      <c r="C2515" s="13"/>
      <c r="D2515" s="13"/>
      <c r="E2515" s="13"/>
      <c r="F2515" s="14"/>
      <c r="G2515" s="13"/>
      <c r="H2515" s="13"/>
    </row>
    <row r="2516" spans="1:8" ht="36.6" customHeight="1" x14ac:dyDescent="0.25">
      <c r="A2516" s="15" t="s">
        <v>4777</v>
      </c>
      <c r="B2516" s="15" t="s">
        <v>4778</v>
      </c>
      <c r="C2516" s="15"/>
      <c r="D2516" s="15"/>
      <c r="E2516" s="15"/>
      <c r="F2516" s="16" t="s">
        <v>227</v>
      </c>
      <c r="G2516" s="18">
        <v>34.94</v>
      </c>
      <c r="H2516" s="15"/>
    </row>
    <row r="2517" spans="1:8" ht="36.6" customHeight="1" x14ac:dyDescent="0.25">
      <c r="A2517" s="15" t="s">
        <v>4779</v>
      </c>
      <c r="B2517" s="15" t="s">
        <v>4780</v>
      </c>
      <c r="C2517" s="15"/>
      <c r="D2517" s="15"/>
      <c r="E2517" s="15"/>
      <c r="F2517" s="16" t="s">
        <v>227</v>
      </c>
      <c r="G2517" s="18">
        <v>20.78</v>
      </c>
      <c r="H2517" s="15"/>
    </row>
    <row r="2518" spans="1:8" ht="36.6" customHeight="1" x14ac:dyDescent="0.25">
      <c r="A2518" s="15" t="s">
        <v>4781</v>
      </c>
      <c r="B2518" s="15" t="s">
        <v>4782</v>
      </c>
      <c r="C2518" s="15"/>
      <c r="D2518" s="15"/>
      <c r="E2518" s="15"/>
      <c r="F2518" s="16" t="s">
        <v>227</v>
      </c>
      <c r="G2518" s="18">
        <v>20.77</v>
      </c>
      <c r="H2518" s="15"/>
    </row>
    <row r="2519" spans="1:8" ht="36.6" customHeight="1" x14ac:dyDescent="0.25">
      <c r="A2519" s="15" t="s">
        <v>4783</v>
      </c>
      <c r="B2519" s="15" t="s">
        <v>4784</v>
      </c>
      <c r="C2519" s="15"/>
      <c r="D2519" s="15"/>
      <c r="E2519" s="15"/>
      <c r="F2519" s="16" t="s">
        <v>227</v>
      </c>
      <c r="G2519" s="18">
        <v>20.81</v>
      </c>
      <c r="H2519" s="15"/>
    </row>
    <row r="2520" spans="1:8" ht="36.6" customHeight="1" x14ac:dyDescent="0.25">
      <c r="A2520" s="15" t="s">
        <v>4785</v>
      </c>
      <c r="B2520" s="15" t="s">
        <v>4786</v>
      </c>
      <c r="C2520" s="15"/>
      <c r="D2520" s="15"/>
      <c r="E2520" s="15"/>
      <c r="F2520" s="16" t="s">
        <v>227</v>
      </c>
      <c r="G2520" s="18">
        <v>23.29</v>
      </c>
      <c r="H2520" s="15"/>
    </row>
    <row r="2521" spans="1:8" ht="36.6" customHeight="1" x14ac:dyDescent="0.25">
      <c r="A2521" s="15" t="s">
        <v>4787</v>
      </c>
      <c r="B2521" s="15" t="s">
        <v>4788</v>
      </c>
      <c r="C2521" s="15"/>
      <c r="D2521" s="15"/>
      <c r="E2521" s="15"/>
      <c r="F2521" s="16" t="s">
        <v>227</v>
      </c>
      <c r="G2521" s="18">
        <v>22.98</v>
      </c>
      <c r="H2521" s="15"/>
    </row>
    <row r="2522" spans="1:8" ht="36.6" customHeight="1" x14ac:dyDescent="0.25">
      <c r="A2522" s="15" t="s">
        <v>4789</v>
      </c>
      <c r="B2522" s="15" t="s">
        <v>4790</v>
      </c>
      <c r="C2522" s="15"/>
      <c r="D2522" s="15"/>
      <c r="E2522" s="15"/>
      <c r="F2522" s="16" t="s">
        <v>227</v>
      </c>
      <c r="G2522" s="18">
        <v>22.85</v>
      </c>
      <c r="H2522" s="15"/>
    </row>
    <row r="2523" spans="1:8" ht="36.6" customHeight="1" x14ac:dyDescent="0.25">
      <c r="A2523" s="15" t="s">
        <v>4791</v>
      </c>
      <c r="B2523" s="15" t="s">
        <v>4792</v>
      </c>
      <c r="C2523" s="15"/>
      <c r="D2523" s="15"/>
      <c r="E2523" s="15"/>
      <c r="F2523" s="16" t="s">
        <v>227</v>
      </c>
      <c r="G2523" s="18">
        <v>22.97</v>
      </c>
      <c r="H2523" s="15"/>
    </row>
    <row r="2524" spans="1:8" ht="36.6" customHeight="1" x14ac:dyDescent="0.25">
      <c r="A2524" s="15" t="s">
        <v>4793</v>
      </c>
      <c r="B2524" s="15" t="s">
        <v>4794</v>
      </c>
      <c r="C2524" s="15"/>
      <c r="D2524" s="15"/>
      <c r="E2524" s="15"/>
      <c r="F2524" s="16" t="s">
        <v>227</v>
      </c>
      <c r="G2524" s="18">
        <v>23.12</v>
      </c>
      <c r="H2524" s="15"/>
    </row>
    <row r="2525" spans="1:8" ht="12.2" customHeight="1" x14ac:dyDescent="0.25">
      <c r="A2525" s="12">
        <v>9024</v>
      </c>
      <c r="B2525" s="13" t="s">
        <v>4795</v>
      </c>
      <c r="C2525" s="13"/>
      <c r="D2525" s="13"/>
      <c r="E2525" s="13"/>
      <c r="F2525" s="14"/>
      <c r="G2525" s="13"/>
      <c r="H2525" s="13"/>
    </row>
    <row r="2526" spans="1:8" ht="12.2" customHeight="1" x14ac:dyDescent="0.25">
      <c r="A2526" s="15" t="s">
        <v>4796</v>
      </c>
      <c r="B2526" s="15" t="s">
        <v>4797</v>
      </c>
      <c r="C2526" s="15"/>
      <c r="D2526" s="15"/>
      <c r="E2526" s="15"/>
      <c r="F2526" s="16" t="s">
        <v>227</v>
      </c>
      <c r="G2526" s="19">
        <v>120.78</v>
      </c>
      <c r="H2526" s="15"/>
    </row>
    <row r="2527" spans="1:8" ht="12.2" customHeight="1" x14ac:dyDescent="0.25">
      <c r="A2527" s="15" t="s">
        <v>4798</v>
      </c>
      <c r="B2527" s="15" t="s">
        <v>4799</v>
      </c>
      <c r="C2527" s="15"/>
      <c r="D2527" s="15"/>
      <c r="E2527" s="15"/>
      <c r="F2527" s="16" t="s">
        <v>1238</v>
      </c>
      <c r="G2527" s="17">
        <v>9.56</v>
      </c>
      <c r="H2527" s="15"/>
    </row>
    <row r="2528" spans="1:8" ht="12.2" customHeight="1" x14ac:dyDescent="0.25">
      <c r="A2528" s="15" t="s">
        <v>4800</v>
      </c>
      <c r="B2528" s="15" t="s">
        <v>4801</v>
      </c>
      <c r="C2528" s="15"/>
      <c r="D2528" s="15"/>
      <c r="E2528" s="15"/>
      <c r="F2528" s="16" t="s">
        <v>1238</v>
      </c>
      <c r="G2528" s="19">
        <v>122.73</v>
      </c>
      <c r="H2528" s="15"/>
    </row>
    <row r="2529" spans="1:8" ht="12.2" customHeight="1" x14ac:dyDescent="0.25">
      <c r="A2529" s="15" t="s">
        <v>4802</v>
      </c>
      <c r="B2529" s="15" t="s">
        <v>4803</v>
      </c>
      <c r="C2529" s="15"/>
      <c r="D2529" s="15"/>
      <c r="E2529" s="15"/>
      <c r="F2529" s="16" t="s">
        <v>1238</v>
      </c>
      <c r="G2529" s="19">
        <v>113.63</v>
      </c>
      <c r="H2529" s="15"/>
    </row>
    <row r="2530" spans="1:8" ht="12.2" customHeight="1" x14ac:dyDescent="0.25">
      <c r="A2530" s="15" t="s">
        <v>4804</v>
      </c>
      <c r="B2530" s="15" t="s">
        <v>4805</v>
      </c>
      <c r="C2530" s="15"/>
      <c r="D2530" s="15"/>
      <c r="E2530" s="15"/>
      <c r="F2530" s="16" t="s">
        <v>1238</v>
      </c>
      <c r="G2530" s="19">
        <v>115.63</v>
      </c>
      <c r="H2530" s="15"/>
    </row>
    <row r="2531" spans="1:8" ht="12.2" customHeight="1" x14ac:dyDescent="0.25">
      <c r="A2531" s="15" t="s">
        <v>4806</v>
      </c>
      <c r="B2531" s="15" t="s">
        <v>4807</v>
      </c>
      <c r="C2531" s="15"/>
      <c r="D2531" s="15"/>
      <c r="E2531" s="15"/>
      <c r="F2531" s="16" t="s">
        <v>1238</v>
      </c>
      <c r="G2531" s="19">
        <v>116.81</v>
      </c>
      <c r="H2531" s="15"/>
    </row>
    <row r="2532" spans="1:8" ht="12.2" customHeight="1" x14ac:dyDescent="0.25">
      <c r="A2532" s="12">
        <v>8688</v>
      </c>
      <c r="B2532" s="13" t="s">
        <v>4808</v>
      </c>
      <c r="C2532" s="13"/>
      <c r="D2532" s="13"/>
      <c r="E2532" s="13"/>
      <c r="F2532" s="14"/>
      <c r="G2532" s="13"/>
      <c r="H2532" s="13"/>
    </row>
    <row r="2533" spans="1:8" ht="12.2" customHeight="1" x14ac:dyDescent="0.25">
      <c r="A2533" s="12">
        <v>9026</v>
      </c>
      <c r="B2533" s="13" t="s">
        <v>4809</v>
      </c>
      <c r="C2533" s="13"/>
      <c r="D2533" s="13"/>
      <c r="E2533" s="13"/>
      <c r="F2533" s="14"/>
      <c r="G2533" s="13"/>
      <c r="H2533" s="13"/>
    </row>
    <row r="2534" spans="1:8" ht="12.2" customHeight="1" x14ac:dyDescent="0.25">
      <c r="A2534" s="15" t="s">
        <v>4810</v>
      </c>
      <c r="B2534" s="15" t="s">
        <v>4811</v>
      </c>
      <c r="C2534" s="15"/>
      <c r="D2534" s="15"/>
      <c r="E2534" s="15"/>
      <c r="F2534" s="16" t="s">
        <v>244</v>
      </c>
      <c r="G2534" s="18">
        <v>39.409999999999997</v>
      </c>
      <c r="H2534" s="15"/>
    </row>
    <row r="2535" spans="1:8" ht="12.2" customHeight="1" x14ac:dyDescent="0.25">
      <c r="A2535" s="15" t="s">
        <v>4812</v>
      </c>
      <c r="B2535" s="15" t="s">
        <v>4813</v>
      </c>
      <c r="C2535" s="15"/>
      <c r="D2535" s="15"/>
      <c r="E2535" s="15"/>
      <c r="F2535" s="16" t="s">
        <v>244</v>
      </c>
      <c r="G2535" s="18">
        <v>48.55</v>
      </c>
      <c r="H2535" s="15"/>
    </row>
    <row r="2536" spans="1:8" ht="12.2" customHeight="1" x14ac:dyDescent="0.25">
      <c r="A2536" s="15" t="s">
        <v>4814</v>
      </c>
      <c r="B2536" s="15" t="s">
        <v>4815</v>
      </c>
      <c r="C2536" s="15"/>
      <c r="D2536" s="15"/>
      <c r="E2536" s="15"/>
      <c r="F2536" s="16" t="s">
        <v>244</v>
      </c>
      <c r="G2536" s="18">
        <v>33.630000000000003</v>
      </c>
      <c r="H2536" s="15"/>
    </row>
    <row r="2537" spans="1:8" ht="12.2" customHeight="1" x14ac:dyDescent="0.25">
      <c r="A2537" s="12">
        <v>9027</v>
      </c>
      <c r="B2537" s="13" t="s">
        <v>4816</v>
      </c>
      <c r="C2537" s="13"/>
      <c r="D2537" s="13"/>
      <c r="E2537" s="13"/>
      <c r="F2537" s="14"/>
      <c r="G2537" s="13"/>
      <c r="H2537" s="13"/>
    </row>
    <row r="2538" spans="1:8" ht="36.6" customHeight="1" x14ac:dyDescent="0.25">
      <c r="A2538" s="15" t="s">
        <v>4817</v>
      </c>
      <c r="B2538" s="15" t="s">
        <v>4818</v>
      </c>
      <c r="C2538" s="15"/>
      <c r="D2538" s="15"/>
      <c r="E2538" s="15"/>
      <c r="F2538" s="16" t="s">
        <v>227</v>
      </c>
      <c r="G2538" s="18">
        <v>48.29</v>
      </c>
      <c r="H2538" s="15"/>
    </row>
    <row r="2539" spans="1:8" ht="36.6" customHeight="1" x14ac:dyDescent="0.25">
      <c r="A2539" s="15" t="s">
        <v>4819</v>
      </c>
      <c r="B2539" s="15" t="s">
        <v>4820</v>
      </c>
      <c r="C2539" s="15"/>
      <c r="D2539" s="15"/>
      <c r="E2539" s="15"/>
      <c r="F2539" s="16" t="s">
        <v>227</v>
      </c>
      <c r="G2539" s="18">
        <v>43.51</v>
      </c>
      <c r="H2539" s="15"/>
    </row>
    <row r="2540" spans="1:8" ht="12.2" customHeight="1" x14ac:dyDescent="0.25">
      <c r="A2540" s="12">
        <v>9029</v>
      </c>
      <c r="B2540" s="13" t="s">
        <v>2324</v>
      </c>
      <c r="C2540" s="13"/>
      <c r="D2540" s="13"/>
      <c r="E2540" s="13"/>
      <c r="F2540" s="14"/>
      <c r="G2540" s="13"/>
      <c r="H2540" s="13"/>
    </row>
    <row r="2541" spans="1:8" ht="24.4" customHeight="1" x14ac:dyDescent="0.25">
      <c r="A2541" s="15" t="s">
        <v>4821</v>
      </c>
      <c r="B2541" s="15" t="s">
        <v>4822</v>
      </c>
      <c r="C2541" s="15"/>
      <c r="D2541" s="15"/>
      <c r="E2541" s="15"/>
      <c r="F2541" s="16" t="s">
        <v>1238</v>
      </c>
      <c r="G2541" s="19">
        <v>109.25</v>
      </c>
      <c r="H2541" s="15"/>
    </row>
    <row r="2542" spans="1:8" ht="24.4" customHeight="1" x14ac:dyDescent="0.25">
      <c r="A2542" s="15" t="s">
        <v>4823</v>
      </c>
      <c r="B2542" s="15" t="s">
        <v>4824</v>
      </c>
      <c r="C2542" s="15"/>
      <c r="D2542" s="15"/>
      <c r="E2542" s="15"/>
      <c r="F2542" s="16" t="s">
        <v>1238</v>
      </c>
      <c r="G2542" s="19">
        <v>141.47</v>
      </c>
      <c r="H2542" s="15"/>
    </row>
    <row r="2543" spans="1:8" ht="12.2" customHeight="1" x14ac:dyDescent="0.25">
      <c r="A2543" s="12">
        <v>9030</v>
      </c>
      <c r="B2543" s="13" t="s">
        <v>4825</v>
      </c>
      <c r="C2543" s="13"/>
      <c r="D2543" s="13"/>
      <c r="E2543" s="13"/>
      <c r="F2543" s="14"/>
      <c r="G2543" s="13"/>
      <c r="H2543" s="13"/>
    </row>
    <row r="2544" spans="1:8" ht="12.2" customHeight="1" x14ac:dyDescent="0.25">
      <c r="A2544" s="15" t="s">
        <v>4826</v>
      </c>
      <c r="B2544" s="15" t="s">
        <v>4827</v>
      </c>
      <c r="C2544" s="15"/>
      <c r="D2544" s="15"/>
      <c r="E2544" s="15"/>
      <c r="F2544" s="16" t="s">
        <v>1238</v>
      </c>
      <c r="G2544" s="20">
        <v>1057.5999999999999</v>
      </c>
      <c r="H2544" s="15"/>
    </row>
    <row r="2545" spans="1:8" ht="12.2" customHeight="1" x14ac:dyDescent="0.25">
      <c r="A2545" s="15" t="s">
        <v>4828</v>
      </c>
      <c r="B2545" s="15" t="s">
        <v>4829</v>
      </c>
      <c r="C2545" s="15"/>
      <c r="D2545" s="15"/>
      <c r="E2545" s="15"/>
      <c r="F2545" s="16" t="s">
        <v>1238</v>
      </c>
      <c r="G2545" s="20">
        <v>1770.1</v>
      </c>
      <c r="H2545" s="15"/>
    </row>
    <row r="2546" spans="1:8" ht="12.2" customHeight="1" x14ac:dyDescent="0.25">
      <c r="A2546" s="15" t="s">
        <v>4830</v>
      </c>
      <c r="B2546" s="15" t="s">
        <v>4831</v>
      </c>
      <c r="C2546" s="15"/>
      <c r="D2546" s="15"/>
      <c r="E2546" s="15"/>
      <c r="F2546" s="16" t="s">
        <v>1238</v>
      </c>
      <c r="G2546" s="20">
        <v>1483.99</v>
      </c>
      <c r="H2546" s="15"/>
    </row>
    <row r="2547" spans="1:8" ht="12.2" customHeight="1" x14ac:dyDescent="0.25">
      <c r="A2547" s="15" t="s">
        <v>4832</v>
      </c>
      <c r="B2547" s="15" t="s">
        <v>4833</v>
      </c>
      <c r="C2547" s="15"/>
      <c r="D2547" s="15"/>
      <c r="E2547" s="15"/>
      <c r="F2547" s="16" t="s">
        <v>1238</v>
      </c>
      <c r="G2547" s="19">
        <v>702.63</v>
      </c>
      <c r="H2547" s="15"/>
    </row>
    <row r="2548" spans="1:8" ht="12.2" customHeight="1" x14ac:dyDescent="0.25">
      <c r="A2548" s="15" t="s">
        <v>4834</v>
      </c>
      <c r="B2548" s="15" t="s">
        <v>4835</v>
      </c>
      <c r="C2548" s="15"/>
      <c r="D2548" s="15"/>
      <c r="E2548" s="15"/>
      <c r="F2548" s="16" t="s">
        <v>1238</v>
      </c>
      <c r="G2548" s="20">
        <v>2523.06</v>
      </c>
      <c r="H2548" s="15"/>
    </row>
    <row r="2549" spans="1:8" ht="12.2" customHeight="1" x14ac:dyDescent="0.25">
      <c r="A2549" s="15" t="s">
        <v>4836</v>
      </c>
      <c r="B2549" s="15" t="s">
        <v>4837</v>
      </c>
      <c r="C2549" s="15"/>
      <c r="D2549" s="15"/>
      <c r="E2549" s="15"/>
      <c r="F2549" s="16" t="s">
        <v>1238</v>
      </c>
      <c r="G2549" s="20">
        <v>5370.75</v>
      </c>
      <c r="H2549" s="15"/>
    </row>
    <row r="2550" spans="1:8" ht="12.2" customHeight="1" x14ac:dyDescent="0.25">
      <c r="A2550" s="15" t="s">
        <v>4838</v>
      </c>
      <c r="B2550" s="15" t="s">
        <v>4839</v>
      </c>
      <c r="C2550" s="15"/>
      <c r="D2550" s="15"/>
      <c r="E2550" s="15"/>
      <c r="F2550" s="16" t="s">
        <v>1238</v>
      </c>
      <c r="G2550" s="19">
        <v>878.98</v>
      </c>
      <c r="H2550" s="15"/>
    </row>
    <row r="2551" spans="1:8" ht="12.2" customHeight="1" x14ac:dyDescent="0.25">
      <c r="A2551" s="12">
        <v>9031</v>
      </c>
      <c r="B2551" s="13" t="s">
        <v>4840</v>
      </c>
      <c r="C2551" s="13"/>
      <c r="D2551" s="13"/>
      <c r="E2551" s="13"/>
      <c r="F2551" s="14"/>
      <c r="G2551" s="13"/>
      <c r="H2551" s="13"/>
    </row>
    <row r="2552" spans="1:8" ht="12.2" customHeight="1" x14ac:dyDescent="0.25">
      <c r="A2552" s="15" t="s">
        <v>4841</v>
      </c>
      <c r="B2552" s="15" t="s">
        <v>4842</v>
      </c>
      <c r="C2552" s="15"/>
      <c r="D2552" s="15"/>
      <c r="E2552" s="15"/>
      <c r="F2552" s="16" t="s">
        <v>1238</v>
      </c>
      <c r="G2552" s="19">
        <v>113.48</v>
      </c>
      <c r="H2552" s="15"/>
    </row>
    <row r="2553" spans="1:8" ht="12.2" customHeight="1" x14ac:dyDescent="0.25">
      <c r="A2553" s="15" t="s">
        <v>4843</v>
      </c>
      <c r="B2553" s="15" t="s">
        <v>4844</v>
      </c>
      <c r="C2553" s="15"/>
      <c r="D2553" s="15"/>
      <c r="E2553" s="15"/>
      <c r="F2553" s="16" t="s">
        <v>1238</v>
      </c>
      <c r="G2553" s="19">
        <v>194.98</v>
      </c>
      <c r="H2553" s="15"/>
    </row>
    <row r="2554" spans="1:8" ht="12.2" customHeight="1" x14ac:dyDescent="0.25">
      <c r="A2554" s="15" t="s">
        <v>4845</v>
      </c>
      <c r="B2554" s="15" t="s">
        <v>4846</v>
      </c>
      <c r="C2554" s="15"/>
      <c r="D2554" s="15"/>
      <c r="E2554" s="15"/>
      <c r="F2554" s="16" t="s">
        <v>1238</v>
      </c>
      <c r="G2554" s="19">
        <v>164.82</v>
      </c>
      <c r="H2554" s="15"/>
    </row>
    <row r="2555" spans="1:8" ht="12.2" customHeight="1" x14ac:dyDescent="0.25">
      <c r="A2555" s="15" t="s">
        <v>4847</v>
      </c>
      <c r="B2555" s="15" t="s">
        <v>178</v>
      </c>
      <c r="C2555" s="15"/>
      <c r="D2555" s="15"/>
      <c r="E2555" s="15"/>
      <c r="F2555" s="16" t="s">
        <v>1238</v>
      </c>
      <c r="G2555" s="18">
        <v>65.62</v>
      </c>
      <c r="H2555" s="15"/>
    </row>
    <row r="2556" spans="1:8" ht="12.2" customHeight="1" x14ac:dyDescent="0.25">
      <c r="A2556" s="15" t="s">
        <v>4848</v>
      </c>
      <c r="B2556" s="15" t="s">
        <v>4849</v>
      </c>
      <c r="C2556" s="15"/>
      <c r="D2556" s="15"/>
      <c r="E2556" s="15"/>
      <c r="F2556" s="16" t="s">
        <v>1238</v>
      </c>
      <c r="G2556" s="19">
        <v>320.56</v>
      </c>
      <c r="H2556" s="15"/>
    </row>
    <row r="2557" spans="1:8" ht="12.2" customHeight="1" x14ac:dyDescent="0.25">
      <c r="A2557" s="15" t="s">
        <v>4850</v>
      </c>
      <c r="B2557" s="15" t="s">
        <v>4851</v>
      </c>
      <c r="C2557" s="15"/>
      <c r="D2557" s="15"/>
      <c r="E2557" s="15"/>
      <c r="F2557" s="16" t="s">
        <v>1238</v>
      </c>
      <c r="G2557" s="19">
        <v>344.58</v>
      </c>
      <c r="H2557" s="15"/>
    </row>
    <row r="2558" spans="1:8" ht="12.2" customHeight="1" x14ac:dyDescent="0.25">
      <c r="A2558" s="15" t="s">
        <v>4852</v>
      </c>
      <c r="B2558" s="15" t="s">
        <v>4853</v>
      </c>
      <c r="C2558" s="15"/>
      <c r="D2558" s="15"/>
      <c r="E2558" s="15"/>
      <c r="F2558" s="16" t="s">
        <v>1238</v>
      </c>
      <c r="G2558" s="18">
        <v>80.430000000000007</v>
      </c>
      <c r="H2558" s="15"/>
    </row>
    <row r="2559" spans="1:8" ht="12.2" customHeight="1" x14ac:dyDescent="0.25">
      <c r="A2559" s="12">
        <v>9032</v>
      </c>
      <c r="B2559" s="13" t="s">
        <v>4854</v>
      </c>
      <c r="C2559" s="13"/>
      <c r="D2559" s="13"/>
      <c r="E2559" s="13"/>
      <c r="F2559" s="14"/>
      <c r="G2559" s="13"/>
      <c r="H2559" s="13"/>
    </row>
    <row r="2560" spans="1:8" ht="12.2" customHeight="1" x14ac:dyDescent="0.25">
      <c r="A2560" s="15" t="s">
        <v>4855</v>
      </c>
      <c r="B2560" s="15" t="s">
        <v>4856</v>
      </c>
      <c r="C2560" s="15"/>
      <c r="D2560" s="15"/>
      <c r="E2560" s="15"/>
      <c r="F2560" s="16" t="s">
        <v>1238</v>
      </c>
      <c r="G2560" s="18">
        <v>63.42</v>
      </c>
      <c r="H2560" s="15"/>
    </row>
    <row r="2561" spans="1:8" ht="12.2" customHeight="1" x14ac:dyDescent="0.25">
      <c r="A2561" s="15" t="s">
        <v>4857</v>
      </c>
      <c r="B2561" s="15" t="s">
        <v>4858</v>
      </c>
      <c r="C2561" s="15"/>
      <c r="D2561" s="15"/>
      <c r="E2561" s="15"/>
      <c r="F2561" s="16" t="s">
        <v>1238</v>
      </c>
      <c r="G2561" s="19">
        <v>145.08000000000001</v>
      </c>
      <c r="H2561" s="15"/>
    </row>
    <row r="2562" spans="1:8" ht="12.2" customHeight="1" x14ac:dyDescent="0.25">
      <c r="A2562" s="15" t="s">
        <v>4859</v>
      </c>
      <c r="B2562" s="15" t="s">
        <v>4860</v>
      </c>
      <c r="C2562" s="15"/>
      <c r="D2562" s="15"/>
      <c r="E2562" s="15"/>
      <c r="F2562" s="16" t="s">
        <v>1238</v>
      </c>
      <c r="G2562" s="19">
        <v>116.06</v>
      </c>
      <c r="H2562" s="15"/>
    </row>
    <row r="2563" spans="1:8" ht="12.2" customHeight="1" x14ac:dyDescent="0.25">
      <c r="A2563" s="15" t="s">
        <v>4861</v>
      </c>
      <c r="B2563" s="15" t="s">
        <v>4862</v>
      </c>
      <c r="C2563" s="15"/>
      <c r="D2563" s="15"/>
      <c r="E2563" s="15"/>
      <c r="F2563" s="16" t="s">
        <v>1238</v>
      </c>
      <c r="G2563" s="18">
        <v>48.15</v>
      </c>
      <c r="H2563" s="15"/>
    </row>
    <row r="2564" spans="1:8" ht="12.2" customHeight="1" x14ac:dyDescent="0.25">
      <c r="A2564" s="15" t="s">
        <v>4863</v>
      </c>
      <c r="B2564" s="15" t="s">
        <v>4864</v>
      </c>
      <c r="C2564" s="15"/>
      <c r="D2564" s="15"/>
      <c r="E2564" s="15"/>
      <c r="F2564" s="16" t="s">
        <v>1238</v>
      </c>
      <c r="G2564" s="19">
        <v>194.44</v>
      </c>
      <c r="H2564" s="15"/>
    </row>
    <row r="2565" spans="1:8" ht="12.2" customHeight="1" x14ac:dyDescent="0.25">
      <c r="A2565" s="15" t="s">
        <v>4865</v>
      </c>
      <c r="B2565" s="15" t="s">
        <v>4866</v>
      </c>
      <c r="C2565" s="15"/>
      <c r="D2565" s="15"/>
      <c r="E2565" s="15"/>
      <c r="F2565" s="16" t="s">
        <v>1238</v>
      </c>
      <c r="G2565" s="19">
        <v>309.89</v>
      </c>
      <c r="H2565" s="15"/>
    </row>
    <row r="2566" spans="1:8" ht="12.2" customHeight="1" x14ac:dyDescent="0.25">
      <c r="A2566" s="15" t="s">
        <v>4867</v>
      </c>
      <c r="B2566" s="15" t="s">
        <v>4868</v>
      </c>
      <c r="C2566" s="15"/>
      <c r="D2566" s="15"/>
      <c r="E2566" s="15"/>
      <c r="F2566" s="16" t="s">
        <v>1238</v>
      </c>
      <c r="G2566" s="18">
        <v>52.07</v>
      </c>
      <c r="H2566" s="15"/>
    </row>
    <row r="2567" spans="1:8" ht="12.2" customHeight="1" x14ac:dyDescent="0.25">
      <c r="A2567" s="12">
        <v>9033</v>
      </c>
      <c r="B2567" s="13" t="s">
        <v>4869</v>
      </c>
      <c r="C2567" s="13"/>
      <c r="D2567" s="13"/>
      <c r="E2567" s="13"/>
      <c r="F2567" s="14"/>
      <c r="G2567" s="13"/>
      <c r="H2567" s="13"/>
    </row>
    <row r="2568" spans="1:8" ht="12.2" customHeight="1" x14ac:dyDescent="0.25">
      <c r="A2568" s="15" t="s">
        <v>4870</v>
      </c>
      <c r="B2568" s="15" t="s">
        <v>4871</v>
      </c>
      <c r="C2568" s="15"/>
      <c r="D2568" s="15"/>
      <c r="E2568" s="15"/>
      <c r="F2568" s="16" t="s">
        <v>1238</v>
      </c>
      <c r="G2568" s="19">
        <v>242.29</v>
      </c>
      <c r="H2568" s="15"/>
    </row>
    <row r="2569" spans="1:8" ht="12.2" customHeight="1" x14ac:dyDescent="0.25">
      <c r="A2569" s="15" t="s">
        <v>4872</v>
      </c>
      <c r="B2569" s="15" t="s">
        <v>4873</v>
      </c>
      <c r="C2569" s="15"/>
      <c r="D2569" s="15"/>
      <c r="E2569" s="15"/>
      <c r="F2569" s="16" t="s">
        <v>1238</v>
      </c>
      <c r="G2569" s="19">
        <v>180.49</v>
      </c>
      <c r="H2569" s="15"/>
    </row>
    <row r="2570" spans="1:8" ht="12.2" customHeight="1" x14ac:dyDescent="0.25">
      <c r="A2570" s="12">
        <v>9034</v>
      </c>
      <c r="B2570" s="13" t="s">
        <v>4874</v>
      </c>
      <c r="C2570" s="13"/>
      <c r="D2570" s="13"/>
      <c r="E2570" s="13"/>
      <c r="F2570" s="14"/>
      <c r="G2570" s="13"/>
      <c r="H2570" s="13"/>
    </row>
    <row r="2571" spans="1:8" ht="24.4" customHeight="1" x14ac:dyDescent="0.25">
      <c r="A2571" s="15" t="s">
        <v>4875</v>
      </c>
      <c r="B2571" s="15" t="s">
        <v>4876</v>
      </c>
      <c r="C2571" s="15"/>
      <c r="D2571" s="15"/>
      <c r="E2571" s="15"/>
      <c r="F2571" s="16" t="s">
        <v>1238</v>
      </c>
      <c r="G2571" s="19">
        <v>488.65</v>
      </c>
      <c r="H2571" s="15"/>
    </row>
    <row r="2572" spans="1:8" ht="24.4" customHeight="1" x14ac:dyDescent="0.25">
      <c r="A2572" s="15" t="s">
        <v>4877</v>
      </c>
      <c r="B2572" s="15" t="s">
        <v>4878</v>
      </c>
      <c r="C2572" s="15"/>
      <c r="D2572" s="15"/>
      <c r="E2572" s="15"/>
      <c r="F2572" s="16" t="s">
        <v>1238</v>
      </c>
      <c r="G2572" s="19">
        <v>388</v>
      </c>
      <c r="H2572" s="15"/>
    </row>
    <row r="2573" spans="1:8" ht="12.2" customHeight="1" x14ac:dyDescent="0.25">
      <c r="A2573" s="15" t="s">
        <v>4879</v>
      </c>
      <c r="B2573" s="15" t="s">
        <v>4880</v>
      </c>
      <c r="C2573" s="15"/>
      <c r="D2573" s="15"/>
      <c r="E2573" s="15"/>
      <c r="F2573" s="16" t="s">
        <v>1238</v>
      </c>
      <c r="G2573" s="19">
        <v>109.37</v>
      </c>
      <c r="H2573" s="15"/>
    </row>
    <row r="2574" spans="1:8" ht="12.2" customHeight="1" x14ac:dyDescent="0.25">
      <c r="A2574" s="15" t="s">
        <v>4881</v>
      </c>
      <c r="B2574" s="15" t="s">
        <v>4882</v>
      </c>
      <c r="C2574" s="15"/>
      <c r="D2574" s="15"/>
      <c r="E2574" s="15"/>
      <c r="F2574" s="16" t="s">
        <v>1238</v>
      </c>
      <c r="G2574" s="19">
        <v>110.01</v>
      </c>
      <c r="H2574" s="15"/>
    </row>
    <row r="2575" spans="1:8" ht="12.2" customHeight="1" x14ac:dyDescent="0.25">
      <c r="A2575" s="12">
        <v>9035</v>
      </c>
      <c r="B2575" s="13" t="s">
        <v>4883</v>
      </c>
      <c r="C2575" s="13"/>
      <c r="D2575" s="13"/>
      <c r="E2575" s="13"/>
      <c r="F2575" s="14"/>
      <c r="G2575" s="13"/>
      <c r="H2575" s="13"/>
    </row>
    <row r="2576" spans="1:8" ht="12.2" customHeight="1" x14ac:dyDescent="0.25">
      <c r="A2576" s="15" t="s">
        <v>4884</v>
      </c>
      <c r="B2576" s="15" t="s">
        <v>179</v>
      </c>
      <c r="C2576" s="15"/>
      <c r="D2576" s="15"/>
      <c r="E2576" s="15"/>
      <c r="F2576" s="16" t="s">
        <v>1238</v>
      </c>
      <c r="G2576" s="20">
        <v>2430.04</v>
      </c>
      <c r="H2576" s="15"/>
    </row>
    <row r="2577" spans="1:8" ht="12.2" customHeight="1" x14ac:dyDescent="0.25">
      <c r="A2577" s="12">
        <v>9036</v>
      </c>
      <c r="B2577" s="13" t="s">
        <v>4885</v>
      </c>
      <c r="C2577" s="13"/>
      <c r="D2577" s="13"/>
      <c r="E2577" s="13"/>
      <c r="F2577" s="14"/>
      <c r="G2577" s="13"/>
      <c r="H2577" s="13"/>
    </row>
    <row r="2578" spans="1:8" ht="12.2" customHeight="1" x14ac:dyDescent="0.25">
      <c r="A2578" s="15" t="s">
        <v>4886</v>
      </c>
      <c r="B2578" s="15" t="s">
        <v>4887</v>
      </c>
      <c r="C2578" s="15"/>
      <c r="D2578" s="15"/>
      <c r="E2578" s="15"/>
      <c r="F2578" s="16" t="s">
        <v>1238</v>
      </c>
      <c r="G2578" s="19">
        <v>784.28</v>
      </c>
      <c r="H2578" s="15"/>
    </row>
    <row r="2579" spans="1:8" ht="12.2" customHeight="1" x14ac:dyDescent="0.25">
      <c r="A2579" s="12">
        <v>9037</v>
      </c>
      <c r="B2579" s="13" t="s">
        <v>4888</v>
      </c>
      <c r="C2579" s="13"/>
      <c r="D2579" s="13"/>
      <c r="E2579" s="13"/>
      <c r="F2579" s="14"/>
      <c r="G2579" s="13"/>
      <c r="H2579" s="13"/>
    </row>
    <row r="2580" spans="1:8" ht="73.150000000000006" customHeight="1" x14ac:dyDescent="0.25">
      <c r="A2580" s="15" t="s">
        <v>4889</v>
      </c>
      <c r="B2580" s="15" t="s">
        <v>4890</v>
      </c>
      <c r="C2580" s="15"/>
      <c r="D2580" s="15"/>
      <c r="E2580" s="15"/>
      <c r="F2580" s="16" t="s">
        <v>227</v>
      </c>
      <c r="G2580" s="20">
        <v>2617.59</v>
      </c>
      <c r="H2580" s="15"/>
    </row>
    <row r="2581" spans="1:8" ht="12.2" customHeight="1" x14ac:dyDescent="0.25">
      <c r="A2581" s="12">
        <v>9038</v>
      </c>
      <c r="B2581" s="13" t="s">
        <v>4891</v>
      </c>
      <c r="C2581" s="13"/>
      <c r="D2581" s="13"/>
      <c r="E2581" s="13"/>
      <c r="F2581" s="14"/>
      <c r="G2581" s="13"/>
      <c r="H2581" s="13"/>
    </row>
    <row r="2582" spans="1:8" ht="48.75" customHeight="1" x14ac:dyDescent="0.25">
      <c r="A2582" s="15" t="s">
        <v>4892</v>
      </c>
      <c r="B2582" s="15" t="s">
        <v>4893</v>
      </c>
      <c r="C2582" s="15"/>
      <c r="D2582" s="15"/>
      <c r="E2582" s="15"/>
      <c r="F2582" s="16" t="s">
        <v>227</v>
      </c>
      <c r="G2582" s="19">
        <v>117.1</v>
      </c>
      <c r="H2582" s="15"/>
    </row>
    <row r="2583" spans="1:8" ht="48.75" customHeight="1" x14ac:dyDescent="0.25">
      <c r="A2583" s="15" t="s">
        <v>4894</v>
      </c>
      <c r="B2583" s="15" t="s">
        <v>4895</v>
      </c>
      <c r="C2583" s="15"/>
      <c r="D2583" s="15"/>
      <c r="E2583" s="15"/>
      <c r="F2583" s="16" t="s">
        <v>227</v>
      </c>
      <c r="G2583" s="19">
        <v>176.23</v>
      </c>
      <c r="H2583" s="15"/>
    </row>
    <row r="2584" spans="1:8" ht="12.2" customHeight="1" x14ac:dyDescent="0.25">
      <c r="A2584" s="15" t="s">
        <v>4896</v>
      </c>
      <c r="B2584" s="15" t="s">
        <v>4897</v>
      </c>
      <c r="C2584" s="15"/>
      <c r="D2584" s="15"/>
      <c r="E2584" s="15"/>
      <c r="F2584" s="16" t="s">
        <v>1238</v>
      </c>
      <c r="G2584" s="19">
        <v>137.58000000000001</v>
      </c>
      <c r="H2584" s="15"/>
    </row>
    <row r="2585" spans="1:8" ht="12.2" customHeight="1" x14ac:dyDescent="0.25">
      <c r="A2585" s="15" t="s">
        <v>4898</v>
      </c>
      <c r="B2585" s="15" t="s">
        <v>4899</v>
      </c>
      <c r="C2585" s="15"/>
      <c r="D2585" s="15"/>
      <c r="E2585" s="15"/>
      <c r="F2585" s="16" t="s">
        <v>1238</v>
      </c>
      <c r="G2585" s="19">
        <v>242.36</v>
      </c>
      <c r="H2585" s="15"/>
    </row>
    <row r="2586" spans="1:8" ht="12.2" customHeight="1" x14ac:dyDescent="0.25">
      <c r="A2586" s="15" t="s">
        <v>4900</v>
      </c>
      <c r="B2586" s="15" t="s">
        <v>4901</v>
      </c>
      <c r="C2586" s="15"/>
      <c r="D2586" s="15"/>
      <c r="E2586" s="15"/>
      <c r="F2586" s="16" t="s">
        <v>1238</v>
      </c>
      <c r="G2586" s="19">
        <v>206.17</v>
      </c>
      <c r="H2586" s="15"/>
    </row>
    <row r="2587" spans="1:8" ht="12.2" customHeight="1" x14ac:dyDescent="0.25">
      <c r="A2587" s="15" t="s">
        <v>4902</v>
      </c>
      <c r="B2587" s="15" t="s">
        <v>4903</v>
      </c>
      <c r="C2587" s="15"/>
      <c r="D2587" s="15"/>
      <c r="E2587" s="15"/>
      <c r="F2587" s="16" t="s">
        <v>1238</v>
      </c>
      <c r="G2587" s="18">
        <v>90.9</v>
      </c>
      <c r="H2587" s="15"/>
    </row>
    <row r="2588" spans="1:8" ht="12.2" customHeight="1" x14ac:dyDescent="0.25">
      <c r="A2588" s="15" t="s">
        <v>4904</v>
      </c>
      <c r="B2588" s="15" t="s">
        <v>4905</v>
      </c>
      <c r="C2588" s="15"/>
      <c r="D2588" s="15"/>
      <c r="E2588" s="15"/>
      <c r="F2588" s="16" t="s">
        <v>1238</v>
      </c>
      <c r="G2588" s="19">
        <v>330.95</v>
      </c>
      <c r="H2588" s="15"/>
    </row>
    <row r="2589" spans="1:8" ht="12.2" customHeight="1" x14ac:dyDescent="0.25">
      <c r="A2589" s="15" t="s">
        <v>4906</v>
      </c>
      <c r="B2589" s="15" t="s">
        <v>4907</v>
      </c>
      <c r="C2589" s="15"/>
      <c r="D2589" s="15"/>
      <c r="E2589" s="15"/>
      <c r="F2589" s="16" t="s">
        <v>1238</v>
      </c>
      <c r="G2589" s="19">
        <v>118.53</v>
      </c>
      <c r="H2589" s="15"/>
    </row>
    <row r="2590" spans="1:8" ht="12.2" customHeight="1" x14ac:dyDescent="0.25">
      <c r="A2590" s="15" t="s">
        <v>4908</v>
      </c>
      <c r="B2590" s="15" t="s">
        <v>4909</v>
      </c>
      <c r="C2590" s="15"/>
      <c r="D2590" s="15"/>
      <c r="E2590" s="15"/>
      <c r="F2590" s="16" t="s">
        <v>1238</v>
      </c>
      <c r="G2590" s="18">
        <v>30.12</v>
      </c>
      <c r="H2590" s="15"/>
    </row>
    <row r="2591" spans="1:8" ht="24.4" customHeight="1" x14ac:dyDescent="0.25">
      <c r="A2591" s="15" t="s">
        <v>4910</v>
      </c>
      <c r="B2591" s="15" t="s">
        <v>4911</v>
      </c>
      <c r="C2591" s="15"/>
      <c r="D2591" s="15"/>
      <c r="E2591" s="15"/>
      <c r="F2591" s="16" t="s">
        <v>227</v>
      </c>
      <c r="G2591" s="18">
        <v>19.420000000000002</v>
      </c>
      <c r="H2591" s="15"/>
    </row>
    <row r="2592" spans="1:8" ht="24.4" customHeight="1" x14ac:dyDescent="0.25">
      <c r="A2592" s="15" t="s">
        <v>4912</v>
      </c>
      <c r="B2592" s="15" t="s">
        <v>4913</v>
      </c>
      <c r="C2592" s="15"/>
      <c r="D2592" s="15"/>
      <c r="E2592" s="15"/>
      <c r="F2592" s="16" t="s">
        <v>227</v>
      </c>
      <c r="G2592" s="18">
        <v>22.01</v>
      </c>
      <c r="H2592" s="15"/>
    </row>
    <row r="2593" spans="1:8" ht="36.6" customHeight="1" x14ac:dyDescent="0.25">
      <c r="A2593" s="15" t="s">
        <v>4914</v>
      </c>
      <c r="B2593" s="15" t="s">
        <v>4915</v>
      </c>
      <c r="C2593" s="15"/>
      <c r="D2593" s="15"/>
      <c r="E2593" s="15"/>
      <c r="F2593" s="16" t="s">
        <v>227</v>
      </c>
      <c r="G2593" s="18">
        <v>18.27</v>
      </c>
      <c r="H2593" s="15"/>
    </row>
    <row r="2594" spans="1:8" ht="36.6" customHeight="1" x14ac:dyDescent="0.25">
      <c r="A2594" s="15" t="s">
        <v>4916</v>
      </c>
      <c r="B2594" s="15" t="s">
        <v>4917</v>
      </c>
      <c r="C2594" s="15"/>
      <c r="D2594" s="15"/>
      <c r="E2594" s="15"/>
      <c r="F2594" s="16" t="s">
        <v>227</v>
      </c>
      <c r="G2594" s="18">
        <v>48.11</v>
      </c>
      <c r="H2594" s="15"/>
    </row>
    <row r="2595" spans="1:8" ht="12.2" customHeight="1" x14ac:dyDescent="0.25">
      <c r="A2595" s="12">
        <v>8689</v>
      </c>
      <c r="B2595" s="13" t="s">
        <v>4918</v>
      </c>
      <c r="C2595" s="13"/>
      <c r="D2595" s="13"/>
      <c r="E2595" s="13"/>
      <c r="F2595" s="14"/>
      <c r="G2595" s="13"/>
      <c r="H2595" s="13"/>
    </row>
    <row r="2596" spans="1:8" ht="12.2" customHeight="1" x14ac:dyDescent="0.25">
      <c r="A2596" s="12">
        <v>9039</v>
      </c>
      <c r="B2596" s="13" t="s">
        <v>4919</v>
      </c>
      <c r="C2596" s="13"/>
      <c r="D2596" s="13"/>
      <c r="E2596" s="13"/>
      <c r="F2596" s="14"/>
      <c r="G2596" s="13"/>
      <c r="H2596" s="13"/>
    </row>
    <row r="2597" spans="1:8" ht="48.75" customHeight="1" x14ac:dyDescent="0.25">
      <c r="A2597" s="15" t="s">
        <v>4920</v>
      </c>
      <c r="B2597" s="15" t="s">
        <v>4921</v>
      </c>
      <c r="C2597" s="15"/>
      <c r="D2597" s="15"/>
      <c r="E2597" s="15"/>
      <c r="F2597" s="16" t="s">
        <v>227</v>
      </c>
      <c r="G2597" s="19">
        <v>246.27</v>
      </c>
      <c r="H2597" s="15"/>
    </row>
    <row r="2598" spans="1:8" ht="36.6" customHeight="1" x14ac:dyDescent="0.25">
      <c r="A2598" s="15" t="s">
        <v>4922</v>
      </c>
      <c r="B2598" s="15" t="s">
        <v>4923</v>
      </c>
      <c r="C2598" s="15"/>
      <c r="D2598" s="15"/>
      <c r="E2598" s="15"/>
      <c r="F2598" s="16" t="s">
        <v>227</v>
      </c>
      <c r="G2598" s="19">
        <v>126.58</v>
      </c>
      <c r="H2598" s="15"/>
    </row>
    <row r="2599" spans="1:8" ht="36.6" customHeight="1" x14ac:dyDescent="0.25">
      <c r="A2599" s="15" t="s">
        <v>4924</v>
      </c>
      <c r="B2599" s="15" t="s">
        <v>188</v>
      </c>
      <c r="C2599" s="15"/>
      <c r="D2599" s="15"/>
      <c r="E2599" s="15"/>
      <c r="F2599" s="16" t="s">
        <v>227</v>
      </c>
      <c r="G2599" s="19">
        <v>239.43</v>
      </c>
      <c r="H2599" s="15"/>
    </row>
    <row r="2600" spans="1:8" ht="12.2" customHeight="1" x14ac:dyDescent="0.25">
      <c r="A2600" s="12">
        <v>9040</v>
      </c>
      <c r="B2600" s="13" t="s">
        <v>4925</v>
      </c>
      <c r="C2600" s="13"/>
      <c r="D2600" s="13"/>
      <c r="E2600" s="13"/>
      <c r="F2600" s="14"/>
      <c r="G2600" s="13"/>
      <c r="H2600" s="13"/>
    </row>
    <row r="2601" spans="1:8" ht="48.75" customHeight="1" x14ac:dyDescent="0.25">
      <c r="A2601" s="15" t="s">
        <v>4926</v>
      </c>
      <c r="B2601" s="15" t="s">
        <v>4927</v>
      </c>
      <c r="C2601" s="15"/>
      <c r="D2601" s="15"/>
      <c r="E2601" s="15"/>
      <c r="F2601" s="16" t="s">
        <v>213</v>
      </c>
      <c r="G2601" s="19">
        <v>395.17</v>
      </c>
      <c r="H2601" s="15"/>
    </row>
    <row r="2602" spans="1:8" ht="12.2" customHeight="1" x14ac:dyDescent="0.25">
      <c r="A2602" s="12">
        <v>9041</v>
      </c>
      <c r="B2602" s="13" t="s">
        <v>4928</v>
      </c>
      <c r="C2602" s="13"/>
      <c r="D2602" s="13"/>
      <c r="E2602" s="13"/>
      <c r="F2602" s="14"/>
      <c r="G2602" s="13"/>
      <c r="H2602" s="13"/>
    </row>
    <row r="2603" spans="1:8" ht="48.75" customHeight="1" x14ac:dyDescent="0.25">
      <c r="A2603" s="15" t="s">
        <v>4929</v>
      </c>
      <c r="B2603" s="15" t="s">
        <v>4930</v>
      </c>
      <c r="C2603" s="15"/>
      <c r="D2603" s="15"/>
      <c r="E2603" s="15"/>
      <c r="F2603" s="16" t="s">
        <v>213</v>
      </c>
      <c r="G2603" s="19">
        <v>132.91999999999999</v>
      </c>
      <c r="H2603" s="15"/>
    </row>
    <row r="2604" spans="1:8" ht="48.75" customHeight="1" x14ac:dyDescent="0.25">
      <c r="A2604" s="15" t="s">
        <v>4931</v>
      </c>
      <c r="B2604" s="15" t="s">
        <v>4932</v>
      </c>
      <c r="C2604" s="15"/>
      <c r="D2604" s="15"/>
      <c r="E2604" s="15"/>
      <c r="F2604" s="16" t="s">
        <v>213</v>
      </c>
      <c r="G2604" s="19">
        <v>167.92</v>
      </c>
      <c r="H2604" s="15"/>
    </row>
    <row r="2605" spans="1:8" ht="48.75" customHeight="1" x14ac:dyDescent="0.25">
      <c r="A2605" s="15" t="s">
        <v>4933</v>
      </c>
      <c r="B2605" s="15" t="s">
        <v>4934</v>
      </c>
      <c r="C2605" s="15"/>
      <c r="D2605" s="15"/>
      <c r="E2605" s="15"/>
      <c r="F2605" s="16" t="s">
        <v>213</v>
      </c>
      <c r="G2605" s="19">
        <v>224.47</v>
      </c>
      <c r="H2605" s="15"/>
    </row>
    <row r="2606" spans="1:8" ht="12.2" customHeight="1" x14ac:dyDescent="0.25">
      <c r="A2606" s="12">
        <v>9042</v>
      </c>
      <c r="B2606" s="13" t="s">
        <v>4935</v>
      </c>
      <c r="C2606" s="13"/>
      <c r="D2606" s="13"/>
      <c r="E2606" s="13"/>
      <c r="F2606" s="14"/>
      <c r="G2606" s="13"/>
      <c r="H2606" s="13"/>
    </row>
    <row r="2607" spans="1:8" ht="48.75" customHeight="1" x14ac:dyDescent="0.25">
      <c r="A2607" s="15" t="s">
        <v>4936</v>
      </c>
      <c r="B2607" s="15" t="s">
        <v>4937</v>
      </c>
      <c r="C2607" s="15"/>
      <c r="D2607" s="15"/>
      <c r="E2607" s="15"/>
      <c r="F2607" s="16" t="s">
        <v>213</v>
      </c>
      <c r="G2607" s="19">
        <v>149.91999999999999</v>
      </c>
      <c r="H2607" s="15"/>
    </row>
    <row r="2608" spans="1:8" ht="48.75" customHeight="1" x14ac:dyDescent="0.25">
      <c r="A2608" s="15" t="s">
        <v>4938</v>
      </c>
      <c r="B2608" s="15" t="s">
        <v>4939</v>
      </c>
      <c r="C2608" s="15"/>
      <c r="D2608" s="15"/>
      <c r="E2608" s="15"/>
      <c r="F2608" s="16" t="s">
        <v>213</v>
      </c>
      <c r="G2608" s="19">
        <v>187.7</v>
      </c>
      <c r="H2608" s="15"/>
    </row>
    <row r="2609" spans="1:8" ht="12.2" customHeight="1" x14ac:dyDescent="0.25">
      <c r="A2609" s="12">
        <v>9043</v>
      </c>
      <c r="B2609" s="13" t="s">
        <v>4940</v>
      </c>
      <c r="C2609" s="13"/>
      <c r="D2609" s="13"/>
      <c r="E2609" s="13"/>
      <c r="F2609" s="14"/>
      <c r="G2609" s="13"/>
      <c r="H2609" s="13"/>
    </row>
    <row r="2610" spans="1:8" ht="48.75" customHeight="1" x14ac:dyDescent="0.25">
      <c r="A2610" s="15" t="s">
        <v>4941</v>
      </c>
      <c r="B2610" s="15" t="s">
        <v>4942</v>
      </c>
      <c r="C2610" s="15"/>
      <c r="D2610" s="15"/>
      <c r="E2610" s="15"/>
      <c r="F2610" s="16" t="s">
        <v>213</v>
      </c>
      <c r="G2610" s="19">
        <v>309.7</v>
      </c>
      <c r="H2610" s="15"/>
    </row>
    <row r="2611" spans="1:8" ht="48.75" customHeight="1" x14ac:dyDescent="0.25">
      <c r="A2611" s="15" t="s">
        <v>4943</v>
      </c>
      <c r="B2611" s="15" t="s">
        <v>4944</v>
      </c>
      <c r="C2611" s="15"/>
      <c r="D2611" s="15"/>
      <c r="E2611" s="15"/>
      <c r="F2611" s="16" t="s">
        <v>213</v>
      </c>
      <c r="G2611" s="19">
        <v>230.51</v>
      </c>
      <c r="H2611" s="15"/>
    </row>
    <row r="2612" spans="1:8" ht="48.75" customHeight="1" x14ac:dyDescent="0.25">
      <c r="A2612" s="15" t="s">
        <v>4945</v>
      </c>
      <c r="B2612" s="15" t="s">
        <v>4946</v>
      </c>
      <c r="C2612" s="15"/>
      <c r="D2612" s="15"/>
      <c r="E2612" s="15"/>
      <c r="F2612" s="16" t="s">
        <v>213</v>
      </c>
      <c r="G2612" s="19">
        <v>269.77999999999997</v>
      </c>
      <c r="H2612" s="15"/>
    </row>
    <row r="2613" spans="1:8" ht="12.2" customHeight="1" x14ac:dyDescent="0.25">
      <c r="A2613" s="12">
        <v>8690</v>
      </c>
      <c r="B2613" s="13" t="s">
        <v>4947</v>
      </c>
      <c r="C2613" s="13"/>
      <c r="D2613" s="13"/>
      <c r="E2613" s="13"/>
      <c r="F2613" s="14"/>
      <c r="G2613" s="13"/>
      <c r="H2613" s="13"/>
    </row>
    <row r="2614" spans="1:8" ht="12.2" customHeight="1" x14ac:dyDescent="0.25">
      <c r="A2614" s="12">
        <v>9045</v>
      </c>
      <c r="B2614" s="13" t="s">
        <v>4948</v>
      </c>
      <c r="C2614" s="13"/>
      <c r="D2614" s="13"/>
      <c r="E2614" s="13"/>
      <c r="F2614" s="14"/>
      <c r="G2614" s="13"/>
      <c r="H2614" s="13"/>
    </row>
    <row r="2615" spans="1:8" ht="12.2" customHeight="1" x14ac:dyDescent="0.25">
      <c r="A2615" s="15" t="s">
        <v>4949</v>
      </c>
      <c r="B2615" s="15" t="s">
        <v>4950</v>
      </c>
      <c r="C2615" s="15"/>
      <c r="D2615" s="15"/>
      <c r="E2615" s="15"/>
      <c r="F2615" s="16" t="s">
        <v>1238</v>
      </c>
      <c r="G2615" s="19">
        <v>701.73</v>
      </c>
      <c r="H2615" s="15"/>
    </row>
    <row r="2616" spans="1:8" ht="12.2" customHeight="1" x14ac:dyDescent="0.25">
      <c r="A2616" s="15" t="s">
        <v>4951</v>
      </c>
      <c r="B2616" s="15" t="s">
        <v>4952</v>
      </c>
      <c r="C2616" s="15"/>
      <c r="D2616" s="15"/>
      <c r="E2616" s="15"/>
      <c r="F2616" s="16" t="s">
        <v>291</v>
      </c>
      <c r="G2616" s="19">
        <v>973.13</v>
      </c>
      <c r="H2616" s="15"/>
    </row>
    <row r="2617" spans="1:8" ht="12.2" customHeight="1" x14ac:dyDescent="0.25">
      <c r="A2617" s="12">
        <v>9046</v>
      </c>
      <c r="B2617" s="13" t="s">
        <v>4953</v>
      </c>
      <c r="C2617" s="13"/>
      <c r="D2617" s="13"/>
      <c r="E2617" s="13"/>
      <c r="F2617" s="14"/>
      <c r="G2617" s="13"/>
      <c r="H2617" s="13"/>
    </row>
    <row r="2618" spans="1:8" ht="24.4" customHeight="1" x14ac:dyDescent="0.25">
      <c r="A2618" s="15" t="s">
        <v>4954</v>
      </c>
      <c r="B2618" s="15" t="s">
        <v>4955</v>
      </c>
      <c r="C2618" s="15"/>
      <c r="D2618" s="15"/>
      <c r="E2618" s="15"/>
      <c r="F2618" s="16" t="s">
        <v>1238</v>
      </c>
      <c r="G2618" s="18">
        <v>49.48</v>
      </c>
      <c r="H2618" s="15"/>
    </row>
    <row r="2619" spans="1:8" ht="24.4" customHeight="1" x14ac:dyDescent="0.25">
      <c r="A2619" s="15" t="s">
        <v>4956</v>
      </c>
      <c r="B2619" s="15" t="s">
        <v>4957</v>
      </c>
      <c r="C2619" s="15"/>
      <c r="D2619" s="15"/>
      <c r="E2619" s="15"/>
      <c r="F2619" s="16" t="s">
        <v>1238</v>
      </c>
      <c r="G2619" s="18">
        <v>54.04</v>
      </c>
      <c r="H2619" s="15"/>
    </row>
    <row r="2620" spans="1:8" ht="24.4" customHeight="1" x14ac:dyDescent="0.25">
      <c r="A2620" s="15" t="s">
        <v>4958</v>
      </c>
      <c r="B2620" s="15" t="s">
        <v>4959</v>
      </c>
      <c r="C2620" s="15"/>
      <c r="D2620" s="15"/>
      <c r="E2620" s="15"/>
      <c r="F2620" s="16" t="s">
        <v>1238</v>
      </c>
      <c r="G2620" s="18">
        <v>51.2</v>
      </c>
      <c r="H2620" s="15"/>
    </row>
    <row r="2621" spans="1:8" ht="24.4" customHeight="1" x14ac:dyDescent="0.25">
      <c r="A2621" s="15" t="s">
        <v>4960</v>
      </c>
      <c r="B2621" s="15" t="s">
        <v>4961</v>
      </c>
      <c r="C2621" s="15"/>
      <c r="D2621" s="15"/>
      <c r="E2621" s="15"/>
      <c r="F2621" s="16" t="s">
        <v>1238</v>
      </c>
      <c r="G2621" s="19">
        <v>857.88</v>
      </c>
      <c r="H2621" s="15"/>
    </row>
    <row r="2622" spans="1:8" ht="24.4" customHeight="1" x14ac:dyDescent="0.25">
      <c r="A2622" s="15" t="s">
        <v>4962</v>
      </c>
      <c r="B2622" s="15" t="s">
        <v>4963</v>
      </c>
      <c r="C2622" s="15"/>
      <c r="D2622" s="15"/>
      <c r="E2622" s="15"/>
      <c r="F2622" s="16" t="s">
        <v>1238</v>
      </c>
      <c r="G2622" s="18">
        <v>16.34</v>
      </c>
      <c r="H2622" s="15"/>
    </row>
    <row r="2623" spans="1:8" ht="24.4" customHeight="1" x14ac:dyDescent="0.25">
      <c r="A2623" s="15" t="s">
        <v>4964</v>
      </c>
      <c r="B2623" s="15" t="s">
        <v>4965</v>
      </c>
      <c r="C2623" s="15"/>
      <c r="D2623" s="15"/>
      <c r="E2623" s="15"/>
      <c r="F2623" s="16" t="s">
        <v>1238</v>
      </c>
      <c r="G2623" s="18">
        <v>16.559999999999999</v>
      </c>
      <c r="H2623" s="15"/>
    </row>
    <row r="2624" spans="1:8" ht="24.4" customHeight="1" x14ac:dyDescent="0.25">
      <c r="A2624" s="15" t="s">
        <v>4966</v>
      </c>
      <c r="B2624" s="15" t="s">
        <v>4967</v>
      </c>
      <c r="C2624" s="15"/>
      <c r="D2624" s="15"/>
      <c r="E2624" s="15"/>
      <c r="F2624" s="16" t="s">
        <v>1238</v>
      </c>
      <c r="G2624" s="19">
        <v>214.81</v>
      </c>
      <c r="H2624" s="15"/>
    </row>
    <row r="2625" spans="1:8" ht="24.4" customHeight="1" x14ac:dyDescent="0.25">
      <c r="A2625" s="15" t="s">
        <v>4968</v>
      </c>
      <c r="B2625" s="15" t="s">
        <v>4969</v>
      </c>
      <c r="C2625" s="15"/>
      <c r="D2625" s="15"/>
      <c r="E2625" s="15"/>
      <c r="F2625" s="16" t="s">
        <v>1238</v>
      </c>
      <c r="G2625" s="18">
        <v>62.82</v>
      </c>
      <c r="H2625" s="15"/>
    </row>
    <row r="2626" spans="1:8" ht="12.2" customHeight="1" x14ac:dyDescent="0.25">
      <c r="A2626" s="12">
        <v>9047</v>
      </c>
      <c r="B2626" s="13" t="s">
        <v>4970</v>
      </c>
      <c r="C2626" s="13"/>
      <c r="D2626" s="13"/>
      <c r="E2626" s="13"/>
      <c r="F2626" s="14"/>
      <c r="G2626" s="13"/>
      <c r="H2626" s="13"/>
    </row>
    <row r="2627" spans="1:8" ht="12.2" customHeight="1" x14ac:dyDescent="0.25">
      <c r="A2627" s="15" t="s">
        <v>4971</v>
      </c>
      <c r="B2627" s="15" t="s">
        <v>4972</v>
      </c>
      <c r="C2627" s="15"/>
      <c r="D2627" s="15"/>
      <c r="E2627" s="15"/>
      <c r="F2627" s="16" t="s">
        <v>1238</v>
      </c>
      <c r="G2627" s="18">
        <v>74.72</v>
      </c>
      <c r="H2627" s="15"/>
    </row>
    <row r="2628" spans="1:8" ht="12.2" customHeight="1" x14ac:dyDescent="0.25">
      <c r="A2628" s="12">
        <v>8691</v>
      </c>
      <c r="B2628" s="13" t="s">
        <v>4973</v>
      </c>
      <c r="C2628" s="13"/>
      <c r="D2628" s="13"/>
      <c r="E2628" s="13"/>
      <c r="F2628" s="14"/>
      <c r="G2628" s="13"/>
      <c r="H2628" s="13"/>
    </row>
    <row r="2629" spans="1:8" ht="12.2" customHeight="1" x14ac:dyDescent="0.25">
      <c r="A2629" s="12">
        <v>9050</v>
      </c>
      <c r="B2629" s="13" t="s">
        <v>4974</v>
      </c>
      <c r="C2629" s="13"/>
      <c r="D2629" s="13"/>
      <c r="E2629" s="13"/>
      <c r="F2629" s="14"/>
      <c r="G2629" s="13"/>
      <c r="H2629" s="13"/>
    </row>
    <row r="2630" spans="1:8" ht="85.35" customHeight="1" x14ac:dyDescent="0.25">
      <c r="A2630" s="15" t="s">
        <v>4975</v>
      </c>
      <c r="B2630" s="15" t="s">
        <v>132</v>
      </c>
      <c r="C2630" s="15"/>
      <c r="D2630" s="15"/>
      <c r="E2630" s="15"/>
      <c r="F2630" s="16" t="s">
        <v>227</v>
      </c>
      <c r="G2630" s="19">
        <v>151.58000000000001</v>
      </c>
      <c r="H2630" s="15"/>
    </row>
    <row r="2631" spans="1:8" ht="60.95" customHeight="1" x14ac:dyDescent="0.25">
      <c r="A2631" s="15" t="s">
        <v>4976</v>
      </c>
      <c r="B2631" s="15" t="s">
        <v>131</v>
      </c>
      <c r="C2631" s="15"/>
      <c r="D2631" s="15"/>
      <c r="E2631" s="15"/>
      <c r="F2631" s="16" t="s">
        <v>227</v>
      </c>
      <c r="G2631" s="19">
        <v>311.8</v>
      </c>
      <c r="H2631" s="15"/>
    </row>
    <row r="2632" spans="1:8" ht="73.150000000000006" customHeight="1" x14ac:dyDescent="0.25">
      <c r="A2632" s="15" t="s">
        <v>4977</v>
      </c>
      <c r="B2632" s="15" t="s">
        <v>133</v>
      </c>
      <c r="C2632" s="15"/>
      <c r="D2632" s="15"/>
      <c r="E2632" s="15"/>
      <c r="F2632" s="16" t="s">
        <v>227</v>
      </c>
      <c r="G2632" s="19">
        <v>214.2</v>
      </c>
      <c r="H2632" s="15"/>
    </row>
    <row r="2633" spans="1:8" ht="12.2" customHeight="1" x14ac:dyDescent="0.25">
      <c r="A2633" s="12">
        <v>9051</v>
      </c>
      <c r="B2633" s="13" t="s">
        <v>4978</v>
      </c>
      <c r="C2633" s="13"/>
      <c r="D2633" s="13"/>
      <c r="E2633" s="13"/>
      <c r="F2633" s="14"/>
      <c r="G2633" s="13"/>
      <c r="H2633" s="13"/>
    </row>
    <row r="2634" spans="1:8" ht="60.95" customHeight="1" x14ac:dyDescent="0.25">
      <c r="A2634" s="15" t="s">
        <v>4979</v>
      </c>
      <c r="B2634" s="15" t="s">
        <v>130</v>
      </c>
      <c r="C2634" s="15"/>
      <c r="D2634" s="15"/>
      <c r="E2634" s="15"/>
      <c r="F2634" s="16" t="s">
        <v>227</v>
      </c>
      <c r="G2634" s="19">
        <v>124.2</v>
      </c>
      <c r="H2634" s="15"/>
    </row>
    <row r="2635" spans="1:8" ht="60.95" customHeight="1" x14ac:dyDescent="0.25">
      <c r="A2635" s="15" t="s">
        <v>4980</v>
      </c>
      <c r="B2635" s="15" t="s">
        <v>4981</v>
      </c>
      <c r="C2635" s="15"/>
      <c r="D2635" s="15"/>
      <c r="E2635" s="15"/>
      <c r="F2635" s="16" t="s">
        <v>227</v>
      </c>
      <c r="G2635" s="19">
        <v>168.15</v>
      </c>
      <c r="H2635" s="15"/>
    </row>
    <row r="2636" spans="1:8" ht="12.2" customHeight="1" x14ac:dyDescent="0.25">
      <c r="A2636" s="12">
        <v>9052</v>
      </c>
      <c r="B2636" s="13" t="s">
        <v>4982</v>
      </c>
      <c r="C2636" s="13"/>
      <c r="D2636" s="13"/>
      <c r="E2636" s="13"/>
      <c r="F2636" s="14"/>
      <c r="G2636" s="13"/>
      <c r="H2636" s="13"/>
    </row>
    <row r="2637" spans="1:8" ht="109.7" customHeight="1" x14ac:dyDescent="0.25">
      <c r="A2637" s="15" t="s">
        <v>4983</v>
      </c>
      <c r="B2637" s="15" t="s">
        <v>90</v>
      </c>
      <c r="C2637" s="15"/>
      <c r="D2637" s="15"/>
      <c r="E2637" s="15"/>
      <c r="F2637" s="16" t="s">
        <v>227</v>
      </c>
      <c r="G2637" s="19">
        <v>229.1</v>
      </c>
      <c r="H2637" s="15"/>
    </row>
    <row r="2638" spans="1:8" ht="85.35" customHeight="1" x14ac:dyDescent="0.25">
      <c r="A2638" s="15" t="s">
        <v>4984</v>
      </c>
      <c r="B2638" s="15" t="s">
        <v>4985</v>
      </c>
      <c r="C2638" s="15"/>
      <c r="D2638" s="15"/>
      <c r="E2638" s="15"/>
      <c r="F2638" s="16" t="s">
        <v>227</v>
      </c>
      <c r="G2638" s="19">
        <v>142.19</v>
      </c>
      <c r="H2638" s="15"/>
    </row>
    <row r="2639" spans="1:8" ht="109.7" customHeight="1" x14ac:dyDescent="0.25">
      <c r="A2639" s="15" t="s">
        <v>4986</v>
      </c>
      <c r="B2639" s="15" t="s">
        <v>4987</v>
      </c>
      <c r="C2639" s="15"/>
      <c r="D2639" s="15"/>
      <c r="E2639" s="15"/>
      <c r="F2639" s="16" t="s">
        <v>227</v>
      </c>
      <c r="G2639" s="19">
        <v>402.74</v>
      </c>
      <c r="H2639" s="15"/>
    </row>
    <row r="2640" spans="1:8" ht="121.9" customHeight="1" x14ac:dyDescent="0.25">
      <c r="A2640" s="15" t="s">
        <v>4988</v>
      </c>
      <c r="B2640" s="15" t="s">
        <v>91</v>
      </c>
      <c r="C2640" s="15"/>
      <c r="D2640" s="15"/>
      <c r="E2640" s="15"/>
      <c r="F2640" s="16" t="s">
        <v>227</v>
      </c>
      <c r="G2640" s="19">
        <v>282.54000000000002</v>
      </c>
      <c r="H2640" s="15"/>
    </row>
    <row r="2641" spans="1:8" ht="109.7" customHeight="1" x14ac:dyDescent="0.25">
      <c r="A2641" s="15" t="s">
        <v>4989</v>
      </c>
      <c r="B2641" s="15" t="s">
        <v>4990</v>
      </c>
      <c r="C2641" s="15"/>
      <c r="D2641" s="15"/>
      <c r="E2641" s="15"/>
      <c r="F2641" s="16" t="s">
        <v>227</v>
      </c>
      <c r="G2641" s="19">
        <v>413.73</v>
      </c>
      <c r="H2641" s="15"/>
    </row>
    <row r="2642" spans="1:8" ht="109.7" customHeight="1" x14ac:dyDescent="0.25">
      <c r="A2642" s="15" t="s">
        <v>4991</v>
      </c>
      <c r="B2642" s="15" t="s">
        <v>4992</v>
      </c>
      <c r="C2642" s="15"/>
      <c r="D2642" s="15"/>
      <c r="E2642" s="15"/>
      <c r="F2642" s="16" t="s">
        <v>227</v>
      </c>
      <c r="G2642" s="19">
        <v>410.93</v>
      </c>
      <c r="H2642" s="15"/>
    </row>
    <row r="2643" spans="1:8" ht="109.7" customHeight="1" x14ac:dyDescent="0.25">
      <c r="A2643" s="15" t="s">
        <v>4993</v>
      </c>
      <c r="B2643" s="15" t="s">
        <v>4994</v>
      </c>
      <c r="C2643" s="15"/>
      <c r="D2643" s="15"/>
      <c r="E2643" s="15"/>
      <c r="F2643" s="16" t="s">
        <v>227</v>
      </c>
      <c r="G2643" s="19">
        <v>308.91000000000003</v>
      </c>
      <c r="H2643" s="15"/>
    </row>
    <row r="2644" spans="1:8" ht="12.2" customHeight="1" x14ac:dyDescent="0.25">
      <c r="A2644" s="12">
        <v>9053</v>
      </c>
      <c r="B2644" s="13" t="s">
        <v>4995</v>
      </c>
      <c r="C2644" s="13"/>
      <c r="D2644" s="13"/>
      <c r="E2644" s="13"/>
      <c r="F2644" s="14"/>
      <c r="G2644" s="13"/>
      <c r="H2644" s="13"/>
    </row>
    <row r="2645" spans="1:8" ht="97.5" customHeight="1" x14ac:dyDescent="0.25">
      <c r="A2645" s="15" t="s">
        <v>4996</v>
      </c>
      <c r="B2645" s="15" t="s">
        <v>4997</v>
      </c>
      <c r="C2645" s="15"/>
      <c r="D2645" s="15"/>
      <c r="E2645" s="15"/>
      <c r="F2645" s="16" t="s">
        <v>227</v>
      </c>
      <c r="G2645" s="19">
        <v>260.58</v>
      </c>
      <c r="H2645" s="15"/>
    </row>
    <row r="2646" spans="1:8" ht="97.5" customHeight="1" x14ac:dyDescent="0.25">
      <c r="A2646" s="15" t="s">
        <v>4998</v>
      </c>
      <c r="B2646" s="15" t="s">
        <v>114</v>
      </c>
      <c r="C2646" s="15"/>
      <c r="D2646" s="15"/>
      <c r="E2646" s="15"/>
      <c r="F2646" s="16" t="s">
        <v>227</v>
      </c>
      <c r="G2646" s="19">
        <v>140.38</v>
      </c>
      <c r="H2646" s="15"/>
    </row>
    <row r="2647" spans="1:8" ht="12.2" customHeight="1" x14ac:dyDescent="0.25">
      <c r="A2647" s="12">
        <v>9054</v>
      </c>
      <c r="B2647" s="13" t="s">
        <v>4999</v>
      </c>
      <c r="C2647" s="13"/>
      <c r="D2647" s="13"/>
      <c r="E2647" s="13"/>
      <c r="F2647" s="14"/>
      <c r="G2647" s="13"/>
      <c r="H2647" s="13"/>
    </row>
    <row r="2648" spans="1:8" ht="109.7" customHeight="1" x14ac:dyDescent="0.25">
      <c r="A2648" s="15" t="s">
        <v>5000</v>
      </c>
      <c r="B2648" s="15" t="s">
        <v>5001</v>
      </c>
      <c r="C2648" s="15"/>
      <c r="D2648" s="15"/>
      <c r="E2648" s="15"/>
      <c r="F2648" s="16" t="s">
        <v>227</v>
      </c>
      <c r="G2648" s="19">
        <v>177.66</v>
      </c>
      <c r="H2648" s="15"/>
    </row>
    <row r="2649" spans="1:8" ht="12.2" customHeight="1" x14ac:dyDescent="0.25">
      <c r="A2649" s="12">
        <v>9055</v>
      </c>
      <c r="B2649" s="13" t="s">
        <v>5002</v>
      </c>
      <c r="C2649" s="13"/>
      <c r="D2649" s="13"/>
      <c r="E2649" s="13"/>
      <c r="F2649" s="14"/>
      <c r="G2649" s="13"/>
      <c r="H2649" s="13"/>
    </row>
    <row r="2650" spans="1:8" ht="73.150000000000006" customHeight="1" x14ac:dyDescent="0.25">
      <c r="A2650" s="15" t="s">
        <v>5003</v>
      </c>
      <c r="B2650" s="15" t="s">
        <v>5004</v>
      </c>
      <c r="C2650" s="15"/>
      <c r="D2650" s="15"/>
      <c r="E2650" s="15"/>
      <c r="F2650" s="16" t="s">
        <v>227</v>
      </c>
      <c r="G2650" s="19">
        <v>307.64999999999998</v>
      </c>
      <c r="H2650" s="15"/>
    </row>
    <row r="2651" spans="1:8" ht="73.150000000000006" customHeight="1" x14ac:dyDescent="0.25">
      <c r="A2651" s="15" t="s">
        <v>5005</v>
      </c>
      <c r="B2651" s="15" t="s">
        <v>5006</v>
      </c>
      <c r="C2651" s="15"/>
      <c r="D2651" s="15"/>
      <c r="E2651" s="15"/>
      <c r="F2651" s="16" t="s">
        <v>227</v>
      </c>
      <c r="G2651" s="19">
        <v>563</v>
      </c>
      <c r="H2651" s="15"/>
    </row>
    <row r="2652" spans="1:8" ht="12.2" customHeight="1" x14ac:dyDescent="0.25">
      <c r="A2652" s="12">
        <v>8692</v>
      </c>
      <c r="B2652" s="13" t="s">
        <v>5007</v>
      </c>
      <c r="C2652" s="13"/>
      <c r="D2652" s="13"/>
      <c r="E2652" s="13"/>
      <c r="F2652" s="14"/>
      <c r="G2652" s="13"/>
      <c r="H2652" s="13"/>
    </row>
    <row r="2653" spans="1:8" ht="12.2" customHeight="1" x14ac:dyDescent="0.25">
      <c r="A2653" s="12">
        <v>9056</v>
      </c>
      <c r="B2653" s="13" t="s">
        <v>5008</v>
      </c>
      <c r="C2653" s="13"/>
      <c r="D2653" s="13"/>
      <c r="E2653" s="13"/>
      <c r="F2653" s="14"/>
      <c r="G2653" s="13"/>
      <c r="H2653" s="13"/>
    </row>
    <row r="2654" spans="1:8" ht="24.4" customHeight="1" x14ac:dyDescent="0.25">
      <c r="A2654" s="15" t="s">
        <v>5009</v>
      </c>
      <c r="B2654" s="15" t="s">
        <v>5010</v>
      </c>
      <c r="C2654" s="15"/>
      <c r="D2654" s="15"/>
      <c r="E2654" s="15"/>
      <c r="F2654" s="16" t="s">
        <v>213</v>
      </c>
      <c r="G2654" s="18">
        <v>26.41</v>
      </c>
      <c r="H2654" s="15"/>
    </row>
    <row r="2655" spans="1:8" ht="24.4" customHeight="1" x14ac:dyDescent="0.25">
      <c r="A2655" s="15" t="s">
        <v>5011</v>
      </c>
      <c r="B2655" s="15" t="s">
        <v>192</v>
      </c>
      <c r="C2655" s="15"/>
      <c r="D2655" s="15"/>
      <c r="E2655" s="15"/>
      <c r="F2655" s="16" t="s">
        <v>213</v>
      </c>
      <c r="G2655" s="18">
        <v>29.23</v>
      </c>
      <c r="H2655" s="15"/>
    </row>
    <row r="2656" spans="1:8" ht="24.4" customHeight="1" x14ac:dyDescent="0.25">
      <c r="A2656" s="15" t="s">
        <v>5012</v>
      </c>
      <c r="B2656" s="15" t="s">
        <v>5013</v>
      </c>
      <c r="C2656" s="15"/>
      <c r="D2656" s="15"/>
      <c r="E2656" s="15"/>
      <c r="F2656" s="16" t="s">
        <v>213</v>
      </c>
      <c r="G2656" s="18">
        <v>36.06</v>
      </c>
      <c r="H2656" s="15"/>
    </row>
    <row r="2657" spans="1:8" ht="12.2" customHeight="1" x14ac:dyDescent="0.25">
      <c r="A2657" s="12">
        <v>9057</v>
      </c>
      <c r="B2657" s="13" t="s">
        <v>5014</v>
      </c>
      <c r="C2657" s="13"/>
      <c r="D2657" s="13"/>
      <c r="E2657" s="13"/>
      <c r="F2657" s="14"/>
      <c r="G2657" s="13"/>
      <c r="H2657" s="13"/>
    </row>
    <row r="2658" spans="1:8" ht="24.4" customHeight="1" x14ac:dyDescent="0.25">
      <c r="A2658" s="15" t="s">
        <v>5015</v>
      </c>
      <c r="B2658" s="15" t="s">
        <v>5016</v>
      </c>
      <c r="C2658" s="15"/>
      <c r="D2658" s="15"/>
      <c r="E2658" s="15"/>
      <c r="F2658" s="16" t="s">
        <v>227</v>
      </c>
      <c r="G2658" s="17">
        <v>9.85</v>
      </c>
      <c r="H2658" s="15"/>
    </row>
    <row r="2659" spans="1:8" ht="24.4" customHeight="1" x14ac:dyDescent="0.25">
      <c r="A2659" s="15" t="s">
        <v>5017</v>
      </c>
      <c r="B2659" s="15" t="s">
        <v>5018</v>
      </c>
      <c r="C2659" s="15"/>
      <c r="D2659" s="15"/>
      <c r="E2659" s="15"/>
      <c r="F2659" s="16" t="s">
        <v>213</v>
      </c>
      <c r="G2659" s="18">
        <v>25.3</v>
      </c>
      <c r="H2659" s="15"/>
    </row>
    <row r="2660" spans="1:8" ht="36.6" customHeight="1" x14ac:dyDescent="0.25">
      <c r="A2660" s="15" t="s">
        <v>5019</v>
      </c>
      <c r="B2660" s="15" t="s">
        <v>5020</v>
      </c>
      <c r="C2660" s="15"/>
      <c r="D2660" s="15"/>
      <c r="E2660" s="15"/>
      <c r="F2660" s="16" t="s">
        <v>227</v>
      </c>
      <c r="G2660" s="18">
        <v>13.13</v>
      </c>
      <c r="H2660" s="15"/>
    </row>
    <row r="2661" spans="1:8" ht="12.2" customHeight="1" x14ac:dyDescent="0.25">
      <c r="A2661" s="12">
        <v>9058</v>
      </c>
      <c r="B2661" s="13" t="s">
        <v>5021</v>
      </c>
      <c r="C2661" s="13"/>
      <c r="D2661" s="13"/>
      <c r="E2661" s="13"/>
      <c r="F2661" s="14"/>
      <c r="G2661" s="13"/>
      <c r="H2661" s="13"/>
    </row>
    <row r="2662" spans="1:8" ht="24.4" customHeight="1" x14ac:dyDescent="0.25">
      <c r="A2662" s="15" t="s">
        <v>5022</v>
      </c>
      <c r="B2662" s="15" t="s">
        <v>5023</v>
      </c>
      <c r="C2662" s="15"/>
      <c r="D2662" s="15"/>
      <c r="E2662" s="15"/>
      <c r="F2662" s="16" t="s">
        <v>227</v>
      </c>
      <c r="G2662" s="17">
        <v>3.89</v>
      </c>
      <c r="H2662" s="15"/>
    </row>
    <row r="2663" spans="1:8" ht="24.4" customHeight="1" x14ac:dyDescent="0.25">
      <c r="A2663" s="15" t="s">
        <v>5024</v>
      </c>
      <c r="B2663" s="15" t="s">
        <v>5025</v>
      </c>
      <c r="C2663" s="15"/>
      <c r="D2663" s="15"/>
      <c r="E2663" s="15"/>
      <c r="F2663" s="16" t="s">
        <v>227</v>
      </c>
      <c r="G2663" s="17">
        <v>2.4700000000000002</v>
      </c>
      <c r="H2663" s="15"/>
    </row>
    <row r="2664" spans="1:8" ht="24.4" customHeight="1" x14ac:dyDescent="0.25">
      <c r="A2664" s="15" t="s">
        <v>5026</v>
      </c>
      <c r="B2664" s="15" t="s">
        <v>5027</v>
      </c>
      <c r="C2664" s="15"/>
      <c r="D2664" s="15"/>
      <c r="E2664" s="15"/>
      <c r="F2664" s="16" t="s">
        <v>227</v>
      </c>
      <c r="G2664" s="19">
        <v>165.11</v>
      </c>
      <c r="H2664" s="15"/>
    </row>
    <row r="2665" spans="1:8" ht="24.4" customHeight="1" x14ac:dyDescent="0.25">
      <c r="A2665" s="15" t="s">
        <v>5028</v>
      </c>
      <c r="B2665" s="15" t="s">
        <v>5029</v>
      </c>
      <c r="C2665" s="15"/>
      <c r="D2665" s="15"/>
      <c r="E2665" s="15"/>
      <c r="F2665" s="16" t="s">
        <v>227</v>
      </c>
      <c r="G2665" s="18">
        <v>82.23</v>
      </c>
      <c r="H2665" s="15"/>
    </row>
    <row r="2666" spans="1:8" ht="24.4" customHeight="1" x14ac:dyDescent="0.25">
      <c r="A2666" s="15" t="s">
        <v>5030</v>
      </c>
      <c r="B2666" s="15" t="s">
        <v>5031</v>
      </c>
      <c r="C2666" s="15"/>
      <c r="D2666" s="15"/>
      <c r="E2666" s="15"/>
      <c r="F2666" s="16" t="s">
        <v>227</v>
      </c>
      <c r="G2666" s="18">
        <v>82.23</v>
      </c>
      <c r="H2666" s="15"/>
    </row>
    <row r="2667" spans="1:8" ht="24.4" customHeight="1" x14ac:dyDescent="0.25">
      <c r="A2667" s="15" t="s">
        <v>5032</v>
      </c>
      <c r="B2667" s="15" t="s">
        <v>5033</v>
      </c>
      <c r="C2667" s="15"/>
      <c r="D2667" s="15"/>
      <c r="E2667" s="15"/>
      <c r="F2667" s="16" t="s">
        <v>227</v>
      </c>
      <c r="G2667" s="19">
        <v>104.47</v>
      </c>
      <c r="H2667" s="15"/>
    </row>
    <row r="2668" spans="1:8" ht="24.4" customHeight="1" x14ac:dyDescent="0.25">
      <c r="A2668" s="15" t="s">
        <v>5034</v>
      </c>
      <c r="B2668" s="15" t="s">
        <v>5035</v>
      </c>
      <c r="C2668" s="15"/>
      <c r="D2668" s="15"/>
      <c r="E2668" s="15"/>
      <c r="F2668" s="16" t="s">
        <v>227</v>
      </c>
      <c r="G2668" s="19">
        <v>104.47</v>
      </c>
      <c r="H2668" s="15"/>
    </row>
    <row r="2669" spans="1:8" ht="24.4" customHeight="1" x14ac:dyDescent="0.25">
      <c r="A2669" s="15" t="s">
        <v>5036</v>
      </c>
      <c r="B2669" s="15" t="s">
        <v>5037</v>
      </c>
      <c r="C2669" s="15"/>
      <c r="D2669" s="15"/>
      <c r="E2669" s="15"/>
      <c r="F2669" s="16" t="s">
        <v>227</v>
      </c>
      <c r="G2669" s="19">
        <v>104.47</v>
      </c>
      <c r="H2669" s="15"/>
    </row>
    <row r="2670" spans="1:8" ht="24.4" customHeight="1" x14ac:dyDescent="0.25">
      <c r="A2670" s="15" t="s">
        <v>5038</v>
      </c>
      <c r="B2670" s="15" t="s">
        <v>5039</v>
      </c>
      <c r="C2670" s="15"/>
      <c r="D2670" s="15"/>
      <c r="E2670" s="15"/>
      <c r="F2670" s="16" t="s">
        <v>227</v>
      </c>
      <c r="G2670" s="19">
        <v>104.47</v>
      </c>
      <c r="H2670" s="15"/>
    </row>
    <row r="2671" spans="1:8" ht="24.4" customHeight="1" x14ac:dyDescent="0.25">
      <c r="A2671" s="15" t="s">
        <v>5040</v>
      </c>
      <c r="B2671" s="15" t="s">
        <v>5041</v>
      </c>
      <c r="C2671" s="15"/>
      <c r="D2671" s="15"/>
      <c r="E2671" s="15"/>
      <c r="F2671" s="16" t="s">
        <v>227</v>
      </c>
      <c r="G2671" s="19">
        <v>100.47</v>
      </c>
      <c r="H2671" s="15"/>
    </row>
    <row r="2672" spans="1:8" ht="24.4" customHeight="1" x14ac:dyDescent="0.25">
      <c r="A2672" s="15" t="s">
        <v>5042</v>
      </c>
      <c r="B2672" s="15" t="s">
        <v>5043</v>
      </c>
      <c r="C2672" s="15"/>
      <c r="D2672" s="15"/>
      <c r="E2672" s="15"/>
      <c r="F2672" s="16" t="s">
        <v>227</v>
      </c>
      <c r="G2672" s="18">
        <v>95.37</v>
      </c>
      <c r="H2672" s="15"/>
    </row>
    <row r="2673" spans="1:8" ht="24.4" customHeight="1" x14ac:dyDescent="0.25">
      <c r="A2673" s="15" t="s">
        <v>5044</v>
      </c>
      <c r="B2673" s="15" t="s">
        <v>5045</v>
      </c>
      <c r="C2673" s="15"/>
      <c r="D2673" s="15"/>
      <c r="E2673" s="15"/>
      <c r="F2673" s="16" t="s">
        <v>227</v>
      </c>
      <c r="G2673" s="18">
        <v>96.65</v>
      </c>
      <c r="H2673" s="15"/>
    </row>
    <row r="2674" spans="1:8" ht="24.4" customHeight="1" x14ac:dyDescent="0.25">
      <c r="A2674" s="15" t="s">
        <v>5046</v>
      </c>
      <c r="B2674" s="15" t="s">
        <v>5047</v>
      </c>
      <c r="C2674" s="15"/>
      <c r="D2674" s="15"/>
      <c r="E2674" s="15"/>
      <c r="F2674" s="16" t="s">
        <v>227</v>
      </c>
      <c r="G2674" s="18">
        <v>74.12</v>
      </c>
      <c r="H2674" s="15"/>
    </row>
    <row r="2675" spans="1:8" ht="24.4" customHeight="1" x14ac:dyDescent="0.25">
      <c r="A2675" s="15" t="s">
        <v>5048</v>
      </c>
      <c r="B2675" s="15" t="s">
        <v>5049</v>
      </c>
      <c r="C2675" s="15"/>
      <c r="D2675" s="15"/>
      <c r="E2675" s="15"/>
      <c r="F2675" s="16" t="s">
        <v>227</v>
      </c>
      <c r="G2675" s="18">
        <v>81.77</v>
      </c>
      <c r="H2675" s="15"/>
    </row>
    <row r="2676" spans="1:8" ht="24.4" customHeight="1" x14ac:dyDescent="0.25">
      <c r="A2676" s="15" t="s">
        <v>5050</v>
      </c>
      <c r="B2676" s="15" t="s">
        <v>5051</v>
      </c>
      <c r="C2676" s="15"/>
      <c r="D2676" s="15"/>
      <c r="E2676" s="15"/>
      <c r="F2676" s="16" t="s">
        <v>227</v>
      </c>
      <c r="G2676" s="18">
        <v>75.89</v>
      </c>
      <c r="H2676" s="15"/>
    </row>
    <row r="2677" spans="1:8" ht="24.4" customHeight="1" x14ac:dyDescent="0.25">
      <c r="A2677" s="15" t="s">
        <v>5052</v>
      </c>
      <c r="B2677" s="15" t="s">
        <v>5053</v>
      </c>
      <c r="C2677" s="15"/>
      <c r="D2677" s="15"/>
      <c r="E2677" s="15"/>
      <c r="F2677" s="16" t="s">
        <v>227</v>
      </c>
      <c r="G2677" s="19">
        <v>100.74</v>
      </c>
      <c r="H2677" s="15"/>
    </row>
    <row r="2678" spans="1:8" ht="24.4" customHeight="1" x14ac:dyDescent="0.25">
      <c r="A2678" s="15" t="s">
        <v>5054</v>
      </c>
      <c r="B2678" s="15" t="s">
        <v>5055</v>
      </c>
      <c r="C2678" s="15"/>
      <c r="D2678" s="15"/>
      <c r="E2678" s="15"/>
      <c r="F2678" s="16" t="s">
        <v>227</v>
      </c>
      <c r="G2678" s="18">
        <v>82.24</v>
      </c>
      <c r="H2678" s="15"/>
    </row>
    <row r="2679" spans="1:8" ht="24.4" customHeight="1" x14ac:dyDescent="0.25">
      <c r="A2679" s="15" t="s">
        <v>5056</v>
      </c>
      <c r="B2679" s="15" t="s">
        <v>5057</v>
      </c>
      <c r="C2679" s="15"/>
      <c r="D2679" s="15"/>
      <c r="E2679" s="15"/>
      <c r="F2679" s="16" t="s">
        <v>227</v>
      </c>
      <c r="G2679" s="18">
        <v>96.65</v>
      </c>
      <c r="H2679" s="15"/>
    </row>
    <row r="2680" spans="1:8" ht="24.4" customHeight="1" x14ac:dyDescent="0.25">
      <c r="A2680" s="15" t="s">
        <v>5058</v>
      </c>
      <c r="B2680" s="15" t="s">
        <v>5059</v>
      </c>
      <c r="C2680" s="15"/>
      <c r="D2680" s="15"/>
      <c r="E2680" s="15"/>
      <c r="F2680" s="16" t="s">
        <v>227</v>
      </c>
      <c r="G2680" s="18">
        <v>96.64</v>
      </c>
      <c r="H2680" s="15"/>
    </row>
    <row r="2681" spans="1:8" ht="24.4" customHeight="1" x14ac:dyDescent="0.25">
      <c r="A2681" s="15" t="s">
        <v>5060</v>
      </c>
      <c r="B2681" s="15" t="s">
        <v>5061</v>
      </c>
      <c r="C2681" s="15"/>
      <c r="D2681" s="15"/>
      <c r="E2681" s="15"/>
      <c r="F2681" s="16" t="s">
        <v>227</v>
      </c>
      <c r="G2681" s="19">
        <v>101.23</v>
      </c>
      <c r="H2681" s="15"/>
    </row>
    <row r="2682" spans="1:8" ht="24.4" customHeight="1" x14ac:dyDescent="0.25">
      <c r="A2682" s="15" t="s">
        <v>5062</v>
      </c>
      <c r="B2682" s="15" t="s">
        <v>5063</v>
      </c>
      <c r="C2682" s="15"/>
      <c r="D2682" s="15"/>
      <c r="E2682" s="15"/>
      <c r="F2682" s="16" t="s">
        <v>227</v>
      </c>
      <c r="G2682" s="18">
        <v>77.900000000000006</v>
      </c>
      <c r="H2682" s="15"/>
    </row>
    <row r="2683" spans="1:8" ht="24.4" customHeight="1" x14ac:dyDescent="0.25">
      <c r="A2683" s="15" t="s">
        <v>5064</v>
      </c>
      <c r="B2683" s="15" t="s">
        <v>5065</v>
      </c>
      <c r="C2683" s="15"/>
      <c r="D2683" s="15"/>
      <c r="E2683" s="15"/>
      <c r="F2683" s="16" t="s">
        <v>213</v>
      </c>
      <c r="G2683" s="18">
        <v>56</v>
      </c>
      <c r="H2683" s="15"/>
    </row>
    <row r="2684" spans="1:8" ht="24.4" customHeight="1" x14ac:dyDescent="0.25">
      <c r="A2684" s="15" t="s">
        <v>5066</v>
      </c>
      <c r="B2684" s="15" t="s">
        <v>5067</v>
      </c>
      <c r="C2684" s="15"/>
      <c r="D2684" s="15"/>
      <c r="E2684" s="15"/>
      <c r="F2684" s="16" t="s">
        <v>213</v>
      </c>
      <c r="G2684" s="18">
        <v>43.75</v>
      </c>
      <c r="H2684" s="15"/>
    </row>
    <row r="2685" spans="1:8" ht="24.4" customHeight="1" x14ac:dyDescent="0.25">
      <c r="A2685" s="15" t="s">
        <v>5068</v>
      </c>
      <c r="B2685" s="15" t="s">
        <v>5069</v>
      </c>
      <c r="C2685" s="15"/>
      <c r="D2685" s="15"/>
      <c r="E2685" s="15"/>
      <c r="F2685" s="16" t="s">
        <v>213</v>
      </c>
      <c r="G2685" s="18">
        <v>18.25</v>
      </c>
      <c r="H2685" s="15"/>
    </row>
    <row r="2686" spans="1:8" ht="24.4" customHeight="1" x14ac:dyDescent="0.25">
      <c r="A2686" s="15" t="s">
        <v>5070</v>
      </c>
      <c r="B2686" s="15" t="s">
        <v>5071</v>
      </c>
      <c r="C2686" s="15"/>
      <c r="D2686" s="15"/>
      <c r="E2686" s="15"/>
      <c r="F2686" s="16" t="s">
        <v>213</v>
      </c>
      <c r="G2686" s="18">
        <v>64.5</v>
      </c>
      <c r="H2686" s="15"/>
    </row>
    <row r="2687" spans="1:8" ht="24.4" customHeight="1" x14ac:dyDescent="0.25">
      <c r="A2687" s="15" t="s">
        <v>5072</v>
      </c>
      <c r="B2687" s="15" t="s">
        <v>5073</v>
      </c>
      <c r="C2687" s="15"/>
      <c r="D2687" s="15"/>
      <c r="E2687" s="15"/>
      <c r="F2687" s="16" t="s">
        <v>227</v>
      </c>
      <c r="G2687" s="18">
        <v>24.44</v>
      </c>
      <c r="H2687" s="15"/>
    </row>
    <row r="2688" spans="1:8" ht="24.4" customHeight="1" x14ac:dyDescent="0.25">
      <c r="A2688" s="15" t="s">
        <v>5074</v>
      </c>
      <c r="B2688" s="15" t="s">
        <v>5075</v>
      </c>
      <c r="C2688" s="15"/>
      <c r="D2688" s="15"/>
      <c r="E2688" s="15"/>
      <c r="F2688" s="16" t="s">
        <v>227</v>
      </c>
      <c r="G2688" s="19">
        <v>176</v>
      </c>
      <c r="H2688" s="15"/>
    </row>
    <row r="2689" spans="1:8" ht="24.4" customHeight="1" x14ac:dyDescent="0.25">
      <c r="A2689" s="15" t="s">
        <v>5076</v>
      </c>
      <c r="B2689" s="15" t="s">
        <v>5077</v>
      </c>
      <c r="C2689" s="15"/>
      <c r="D2689" s="15"/>
      <c r="E2689" s="15"/>
      <c r="F2689" s="16" t="s">
        <v>227</v>
      </c>
      <c r="G2689" s="19">
        <v>176</v>
      </c>
      <c r="H2689" s="15"/>
    </row>
    <row r="2690" spans="1:8" ht="12.2" customHeight="1" x14ac:dyDescent="0.25">
      <c r="A2690" s="12">
        <v>9060</v>
      </c>
      <c r="B2690" s="13" t="s">
        <v>5078</v>
      </c>
      <c r="C2690" s="13"/>
      <c r="D2690" s="13"/>
      <c r="E2690" s="13"/>
      <c r="F2690" s="14"/>
      <c r="G2690" s="13"/>
      <c r="H2690" s="13"/>
    </row>
    <row r="2691" spans="1:8" ht="12.2" customHeight="1" x14ac:dyDescent="0.25">
      <c r="A2691" s="15" t="s">
        <v>5079</v>
      </c>
      <c r="B2691" s="15" t="s">
        <v>5080</v>
      </c>
      <c r="C2691" s="15"/>
      <c r="D2691" s="15"/>
      <c r="E2691" s="15"/>
      <c r="F2691" s="16" t="s">
        <v>1238</v>
      </c>
      <c r="G2691" s="18">
        <v>84.41</v>
      </c>
      <c r="H2691" s="15"/>
    </row>
    <row r="2692" spans="1:8" ht="12.2" customHeight="1" x14ac:dyDescent="0.25">
      <c r="A2692" s="12">
        <v>8693</v>
      </c>
      <c r="B2692" s="13" t="s">
        <v>5081</v>
      </c>
      <c r="C2692" s="13"/>
      <c r="D2692" s="13"/>
      <c r="E2692" s="13"/>
      <c r="F2692" s="14"/>
      <c r="G2692" s="13"/>
      <c r="H2692" s="13"/>
    </row>
    <row r="2693" spans="1:8" ht="12.2" customHeight="1" x14ac:dyDescent="0.25">
      <c r="A2693" s="12">
        <v>9061</v>
      </c>
      <c r="B2693" s="13" t="s">
        <v>5082</v>
      </c>
      <c r="C2693" s="13"/>
      <c r="D2693" s="13"/>
      <c r="E2693" s="13"/>
      <c r="F2693" s="14"/>
      <c r="G2693" s="13"/>
      <c r="H2693" s="13"/>
    </row>
    <row r="2694" spans="1:8" ht="48.75" customHeight="1" x14ac:dyDescent="0.25">
      <c r="A2694" s="15" t="s">
        <v>5083</v>
      </c>
      <c r="B2694" s="15" t="s">
        <v>5084</v>
      </c>
      <c r="C2694" s="15"/>
      <c r="D2694" s="15"/>
      <c r="E2694" s="15"/>
      <c r="F2694" s="16" t="s">
        <v>244</v>
      </c>
      <c r="G2694" s="17">
        <v>2.3199999999999998</v>
      </c>
      <c r="H2694" s="15"/>
    </row>
    <row r="2695" spans="1:8" ht="48.75" customHeight="1" x14ac:dyDescent="0.25">
      <c r="A2695" s="15" t="s">
        <v>5085</v>
      </c>
      <c r="B2695" s="15" t="s">
        <v>5086</v>
      </c>
      <c r="C2695" s="15"/>
      <c r="D2695" s="15"/>
      <c r="E2695" s="15"/>
      <c r="F2695" s="16" t="s">
        <v>244</v>
      </c>
      <c r="G2695" s="17">
        <v>3.04</v>
      </c>
      <c r="H2695" s="15"/>
    </row>
    <row r="2696" spans="1:8" ht="48.75" customHeight="1" x14ac:dyDescent="0.25">
      <c r="A2696" s="15" t="s">
        <v>5087</v>
      </c>
      <c r="B2696" s="15" t="s">
        <v>5088</v>
      </c>
      <c r="C2696" s="15"/>
      <c r="D2696" s="15"/>
      <c r="E2696" s="15"/>
      <c r="F2696" s="16" t="s">
        <v>244</v>
      </c>
      <c r="G2696" s="17">
        <v>5.0599999999999996</v>
      </c>
      <c r="H2696" s="15"/>
    </row>
    <row r="2697" spans="1:8" ht="36.6" customHeight="1" x14ac:dyDescent="0.25">
      <c r="A2697" s="15" t="s">
        <v>5089</v>
      </c>
      <c r="B2697" s="15" t="s">
        <v>5090</v>
      </c>
      <c r="C2697" s="15"/>
      <c r="D2697" s="15"/>
      <c r="E2697" s="15"/>
      <c r="F2697" s="16" t="s">
        <v>244</v>
      </c>
      <c r="G2697" s="17">
        <v>3.13</v>
      </c>
      <c r="H2697" s="15"/>
    </row>
    <row r="2698" spans="1:8" ht="36.6" customHeight="1" x14ac:dyDescent="0.25">
      <c r="A2698" s="15" t="s">
        <v>5091</v>
      </c>
      <c r="B2698" s="15" t="s">
        <v>5092</v>
      </c>
      <c r="C2698" s="15"/>
      <c r="D2698" s="15"/>
      <c r="E2698" s="15"/>
      <c r="F2698" s="16" t="s">
        <v>244</v>
      </c>
      <c r="G2698" s="17">
        <v>4.88</v>
      </c>
      <c r="H2698" s="15"/>
    </row>
    <row r="2699" spans="1:8" ht="36.6" customHeight="1" x14ac:dyDescent="0.25">
      <c r="A2699" s="15" t="s">
        <v>5093</v>
      </c>
      <c r="B2699" s="15" t="s">
        <v>5094</v>
      </c>
      <c r="C2699" s="15"/>
      <c r="D2699" s="15"/>
      <c r="E2699" s="15"/>
      <c r="F2699" s="16" t="s">
        <v>244</v>
      </c>
      <c r="G2699" s="17">
        <v>6.27</v>
      </c>
      <c r="H2699" s="15"/>
    </row>
    <row r="2700" spans="1:8" ht="36.6" customHeight="1" x14ac:dyDescent="0.25">
      <c r="A2700" s="15" t="s">
        <v>5095</v>
      </c>
      <c r="B2700" s="15" t="s">
        <v>5096</v>
      </c>
      <c r="C2700" s="15"/>
      <c r="D2700" s="15"/>
      <c r="E2700" s="15"/>
      <c r="F2700" s="16" t="s">
        <v>244</v>
      </c>
      <c r="G2700" s="17">
        <v>8.7899999999999991</v>
      </c>
      <c r="H2700" s="15"/>
    </row>
    <row r="2701" spans="1:8" ht="36.6" customHeight="1" x14ac:dyDescent="0.25">
      <c r="A2701" s="15" t="s">
        <v>5097</v>
      </c>
      <c r="B2701" s="15" t="s">
        <v>5098</v>
      </c>
      <c r="C2701" s="15"/>
      <c r="D2701" s="15"/>
      <c r="E2701" s="15"/>
      <c r="F2701" s="16" t="s">
        <v>244</v>
      </c>
      <c r="G2701" s="17">
        <v>9.5500000000000007</v>
      </c>
      <c r="H2701" s="15"/>
    </row>
    <row r="2702" spans="1:8" ht="36.6" customHeight="1" x14ac:dyDescent="0.25">
      <c r="A2702" s="15" t="s">
        <v>5099</v>
      </c>
      <c r="B2702" s="15" t="s">
        <v>5100</v>
      </c>
      <c r="C2702" s="15"/>
      <c r="D2702" s="15"/>
      <c r="E2702" s="15"/>
      <c r="F2702" s="16" t="s">
        <v>244</v>
      </c>
      <c r="G2702" s="18">
        <v>12.2</v>
      </c>
      <c r="H2702" s="15"/>
    </row>
    <row r="2703" spans="1:8" ht="12.2" customHeight="1" x14ac:dyDescent="0.25">
      <c r="A2703" s="12">
        <v>9062</v>
      </c>
      <c r="B2703" s="13" t="s">
        <v>5101</v>
      </c>
      <c r="C2703" s="13"/>
      <c r="D2703" s="13"/>
      <c r="E2703" s="13"/>
      <c r="F2703" s="14"/>
      <c r="G2703" s="13"/>
      <c r="H2703" s="13"/>
    </row>
    <row r="2704" spans="1:8" ht="48.75" customHeight="1" x14ac:dyDescent="0.25">
      <c r="A2704" s="15" t="s">
        <v>5102</v>
      </c>
      <c r="B2704" s="15" t="s">
        <v>5103</v>
      </c>
      <c r="C2704" s="15"/>
      <c r="D2704" s="15"/>
      <c r="E2704" s="15"/>
      <c r="F2704" s="16" t="s">
        <v>244</v>
      </c>
      <c r="G2704" s="18">
        <v>38.590000000000003</v>
      </c>
      <c r="H2704" s="15"/>
    </row>
    <row r="2705" spans="1:8" ht="48.75" customHeight="1" x14ac:dyDescent="0.25">
      <c r="A2705" s="15" t="s">
        <v>5104</v>
      </c>
      <c r="B2705" s="15" t="s">
        <v>5105</v>
      </c>
      <c r="C2705" s="15"/>
      <c r="D2705" s="15"/>
      <c r="E2705" s="15"/>
      <c r="F2705" s="16" t="s">
        <v>244</v>
      </c>
      <c r="G2705" s="18">
        <v>25.72</v>
      </c>
      <c r="H2705" s="15"/>
    </row>
    <row r="2706" spans="1:8" ht="48.75" customHeight="1" x14ac:dyDescent="0.25">
      <c r="A2706" s="15" t="s">
        <v>5106</v>
      </c>
      <c r="B2706" s="15" t="s">
        <v>5107</v>
      </c>
      <c r="C2706" s="15"/>
      <c r="D2706" s="15"/>
      <c r="E2706" s="15"/>
      <c r="F2706" s="16" t="s">
        <v>244</v>
      </c>
      <c r="G2706" s="18">
        <v>21</v>
      </c>
      <c r="H2706" s="15"/>
    </row>
    <row r="2707" spans="1:8" ht="48.75" customHeight="1" x14ac:dyDescent="0.25">
      <c r="A2707" s="15" t="s">
        <v>5108</v>
      </c>
      <c r="B2707" s="15" t="s">
        <v>5109</v>
      </c>
      <c r="C2707" s="15"/>
      <c r="D2707" s="15"/>
      <c r="E2707" s="15"/>
      <c r="F2707" s="16" t="s">
        <v>244</v>
      </c>
      <c r="G2707" s="18">
        <v>14.91</v>
      </c>
      <c r="H2707" s="15"/>
    </row>
    <row r="2708" spans="1:8" ht="60.95" customHeight="1" x14ac:dyDescent="0.25">
      <c r="A2708" s="15" t="s">
        <v>5110</v>
      </c>
      <c r="B2708" s="15" t="s">
        <v>5111</v>
      </c>
      <c r="C2708" s="15"/>
      <c r="D2708" s="15"/>
      <c r="E2708" s="15"/>
      <c r="F2708" s="16" t="s">
        <v>244</v>
      </c>
      <c r="G2708" s="17">
        <v>8.08</v>
      </c>
      <c r="H2708" s="15"/>
    </row>
    <row r="2709" spans="1:8" ht="48.75" customHeight="1" x14ac:dyDescent="0.25">
      <c r="A2709" s="15" t="s">
        <v>5112</v>
      </c>
      <c r="B2709" s="15" t="s">
        <v>5113</v>
      </c>
      <c r="C2709" s="15"/>
      <c r="D2709" s="15"/>
      <c r="E2709" s="15"/>
      <c r="F2709" s="16" t="s">
        <v>244</v>
      </c>
      <c r="G2709" s="18">
        <v>10.41</v>
      </c>
      <c r="H2709" s="15"/>
    </row>
    <row r="2710" spans="1:8" ht="12.2" customHeight="1" x14ac:dyDescent="0.25">
      <c r="A2710" s="15" t="s">
        <v>5114</v>
      </c>
      <c r="B2710" s="15" t="s">
        <v>5115</v>
      </c>
      <c r="C2710" s="15"/>
      <c r="D2710" s="15"/>
      <c r="E2710" s="15"/>
      <c r="F2710" s="16" t="s">
        <v>213</v>
      </c>
      <c r="G2710" s="17">
        <v>8.0299999999999994</v>
      </c>
      <c r="H2710" s="15"/>
    </row>
    <row r="2711" spans="1:8" ht="36.6" customHeight="1" x14ac:dyDescent="0.25">
      <c r="A2711" s="15" t="s">
        <v>5116</v>
      </c>
      <c r="B2711" s="15" t="s">
        <v>5117</v>
      </c>
      <c r="C2711" s="15"/>
      <c r="D2711" s="15"/>
      <c r="E2711" s="15"/>
      <c r="F2711" s="16" t="s">
        <v>227</v>
      </c>
      <c r="G2711" s="17">
        <v>5.61</v>
      </c>
      <c r="H2711" s="15"/>
    </row>
    <row r="2712" spans="1:8" ht="36.6" customHeight="1" x14ac:dyDescent="0.25">
      <c r="A2712" s="15" t="s">
        <v>5118</v>
      </c>
      <c r="B2712" s="15" t="s">
        <v>5119</v>
      </c>
      <c r="C2712" s="15"/>
      <c r="D2712" s="15"/>
      <c r="E2712" s="15"/>
      <c r="F2712" s="16" t="s">
        <v>227</v>
      </c>
      <c r="G2712" s="17">
        <v>7.44</v>
      </c>
      <c r="H2712" s="15"/>
    </row>
    <row r="2713" spans="1:8" ht="36.6" customHeight="1" x14ac:dyDescent="0.25">
      <c r="A2713" s="15" t="s">
        <v>5120</v>
      </c>
      <c r="B2713" s="15" t="s">
        <v>5121</v>
      </c>
      <c r="C2713" s="15"/>
      <c r="D2713" s="15"/>
      <c r="E2713" s="15"/>
      <c r="F2713" s="16" t="s">
        <v>227</v>
      </c>
      <c r="G2713" s="17">
        <v>6.88</v>
      </c>
      <c r="H2713" s="15"/>
    </row>
    <row r="2714" spans="1:8" ht="36.6" customHeight="1" x14ac:dyDescent="0.25">
      <c r="A2714" s="15" t="s">
        <v>5122</v>
      </c>
      <c r="B2714" s="15" t="s">
        <v>5123</v>
      </c>
      <c r="C2714" s="15"/>
      <c r="D2714" s="15"/>
      <c r="E2714" s="15"/>
      <c r="F2714" s="16" t="s">
        <v>227</v>
      </c>
      <c r="G2714" s="17">
        <v>7.02</v>
      </c>
      <c r="H2714" s="15"/>
    </row>
    <row r="2715" spans="1:8" ht="36.6" customHeight="1" x14ac:dyDescent="0.25">
      <c r="A2715" s="15" t="s">
        <v>5124</v>
      </c>
      <c r="B2715" s="15" t="s">
        <v>5125</v>
      </c>
      <c r="C2715" s="15"/>
      <c r="D2715" s="15"/>
      <c r="E2715" s="15"/>
      <c r="F2715" s="16" t="s">
        <v>213</v>
      </c>
      <c r="G2715" s="18">
        <v>30.7</v>
      </c>
      <c r="H2715" s="15"/>
    </row>
    <row r="2716" spans="1:8" ht="24.4" customHeight="1" x14ac:dyDescent="0.25">
      <c r="A2716" s="15" t="s">
        <v>5126</v>
      </c>
      <c r="B2716" s="15" t="s">
        <v>5127</v>
      </c>
      <c r="C2716" s="15"/>
      <c r="D2716" s="15"/>
      <c r="E2716" s="15"/>
      <c r="F2716" s="16" t="s">
        <v>244</v>
      </c>
      <c r="G2716" s="17">
        <v>1.01</v>
      </c>
      <c r="H2716" s="15"/>
    </row>
    <row r="2717" spans="1:8" ht="12.2" customHeight="1" x14ac:dyDescent="0.25">
      <c r="A2717" s="12">
        <v>9063</v>
      </c>
      <c r="B2717" s="13" t="s">
        <v>5128</v>
      </c>
      <c r="C2717" s="13"/>
      <c r="D2717" s="13"/>
      <c r="E2717" s="13"/>
      <c r="F2717" s="14"/>
      <c r="G2717" s="13"/>
      <c r="H2717" s="13"/>
    </row>
    <row r="2718" spans="1:8" ht="24.4" customHeight="1" x14ac:dyDescent="0.25">
      <c r="A2718" s="15" t="s">
        <v>5129</v>
      </c>
      <c r="B2718" s="15" t="s">
        <v>5130</v>
      </c>
      <c r="C2718" s="15"/>
      <c r="D2718" s="15"/>
      <c r="E2718" s="15"/>
      <c r="F2718" s="16" t="s">
        <v>1238</v>
      </c>
      <c r="G2718" s="19">
        <v>160.16</v>
      </c>
      <c r="H2718" s="15"/>
    </row>
    <row r="2719" spans="1:8" ht="24.4" customHeight="1" x14ac:dyDescent="0.25">
      <c r="A2719" s="15" t="s">
        <v>5131</v>
      </c>
      <c r="B2719" s="15" t="s">
        <v>5132</v>
      </c>
      <c r="C2719" s="15"/>
      <c r="D2719" s="15"/>
      <c r="E2719" s="15"/>
      <c r="F2719" s="16" t="s">
        <v>1238</v>
      </c>
      <c r="G2719" s="19">
        <v>202.78</v>
      </c>
      <c r="H2719" s="15"/>
    </row>
    <row r="2720" spans="1:8" ht="24.4" customHeight="1" x14ac:dyDescent="0.25">
      <c r="A2720" s="15" t="s">
        <v>5133</v>
      </c>
      <c r="B2720" s="15" t="s">
        <v>5134</v>
      </c>
      <c r="C2720" s="15"/>
      <c r="D2720" s="15"/>
      <c r="E2720" s="15"/>
      <c r="F2720" s="16" t="s">
        <v>1238</v>
      </c>
      <c r="G2720" s="19">
        <v>115.56</v>
      </c>
      <c r="H2720" s="15"/>
    </row>
    <row r="2721" spans="1:8" ht="12.2" customHeight="1" x14ac:dyDescent="0.25">
      <c r="A2721" s="15" t="s">
        <v>5135</v>
      </c>
      <c r="B2721" s="15" t="s">
        <v>5136</v>
      </c>
      <c r="C2721" s="15"/>
      <c r="D2721" s="15"/>
      <c r="E2721" s="15"/>
      <c r="F2721" s="16" t="s">
        <v>1238</v>
      </c>
      <c r="G2721" s="19">
        <v>110.45</v>
      </c>
      <c r="H2721" s="15"/>
    </row>
    <row r="2722" spans="1:8" ht="12.2" customHeight="1" x14ac:dyDescent="0.25">
      <c r="A2722" s="15" t="s">
        <v>5137</v>
      </c>
      <c r="B2722" s="15" t="s">
        <v>5138</v>
      </c>
      <c r="C2722" s="15"/>
      <c r="D2722" s="15"/>
      <c r="E2722" s="15"/>
      <c r="F2722" s="16" t="s">
        <v>1238</v>
      </c>
      <c r="G2722" s="18">
        <v>48.25</v>
      </c>
      <c r="H2722" s="15"/>
    </row>
    <row r="2723" spans="1:8" ht="12.2" customHeight="1" x14ac:dyDescent="0.25">
      <c r="A2723" s="15" t="s">
        <v>5139</v>
      </c>
      <c r="B2723" s="15" t="s">
        <v>5140</v>
      </c>
      <c r="C2723" s="15"/>
      <c r="D2723" s="15"/>
      <c r="E2723" s="15"/>
      <c r="F2723" s="16" t="s">
        <v>1238</v>
      </c>
      <c r="G2723" s="18">
        <v>79.290000000000006</v>
      </c>
      <c r="H2723" s="15"/>
    </row>
    <row r="2724" spans="1:8" ht="12.2" customHeight="1" x14ac:dyDescent="0.25">
      <c r="A2724" s="15" t="s">
        <v>5141</v>
      </c>
      <c r="B2724" s="15" t="s">
        <v>5142</v>
      </c>
      <c r="C2724" s="15"/>
      <c r="D2724" s="15"/>
      <c r="E2724" s="15"/>
      <c r="F2724" s="16" t="s">
        <v>1238</v>
      </c>
      <c r="G2724" s="18">
        <v>92.72</v>
      </c>
      <c r="H2724" s="15"/>
    </row>
    <row r="2725" spans="1:8" ht="24.4" customHeight="1" x14ac:dyDescent="0.25">
      <c r="A2725" s="15" t="s">
        <v>5143</v>
      </c>
      <c r="B2725" s="15" t="s">
        <v>5144</v>
      </c>
      <c r="C2725" s="15"/>
      <c r="D2725" s="15"/>
      <c r="E2725" s="15"/>
      <c r="F2725" s="16" t="s">
        <v>1238</v>
      </c>
      <c r="G2725" s="19">
        <v>147.31</v>
      </c>
      <c r="H2725" s="15"/>
    </row>
    <row r="2726" spans="1:8" ht="12.2" customHeight="1" x14ac:dyDescent="0.25">
      <c r="A2726" s="15" t="s">
        <v>5145</v>
      </c>
      <c r="B2726" s="15" t="s">
        <v>5146</v>
      </c>
      <c r="C2726" s="15"/>
      <c r="D2726" s="15"/>
      <c r="E2726" s="15"/>
      <c r="F2726" s="16" t="s">
        <v>1238</v>
      </c>
      <c r="G2726" s="18">
        <v>76.88</v>
      </c>
      <c r="H2726" s="15"/>
    </row>
    <row r="2727" spans="1:8" ht="12.2" customHeight="1" x14ac:dyDescent="0.25">
      <c r="A2727" s="15" t="s">
        <v>5147</v>
      </c>
      <c r="B2727" s="15" t="s">
        <v>5148</v>
      </c>
      <c r="C2727" s="15"/>
      <c r="D2727" s="15"/>
      <c r="E2727" s="15"/>
      <c r="F2727" s="16" t="s">
        <v>1238</v>
      </c>
      <c r="G2727" s="18">
        <v>77.64</v>
      </c>
      <c r="H2727" s="15"/>
    </row>
    <row r="2728" spans="1:8" ht="24.4" customHeight="1" x14ac:dyDescent="0.25">
      <c r="A2728" s="15" t="s">
        <v>5149</v>
      </c>
      <c r="B2728" s="15" t="s">
        <v>5150</v>
      </c>
      <c r="C2728" s="15"/>
      <c r="D2728" s="15"/>
      <c r="E2728" s="15"/>
      <c r="F2728" s="16" t="s">
        <v>1238</v>
      </c>
      <c r="G2728" s="18">
        <v>60.14</v>
      </c>
      <c r="H2728" s="15"/>
    </row>
    <row r="2729" spans="1:8" ht="24.4" customHeight="1" x14ac:dyDescent="0.25">
      <c r="A2729" s="15" t="s">
        <v>5151</v>
      </c>
      <c r="B2729" s="15" t="s">
        <v>5152</v>
      </c>
      <c r="C2729" s="15"/>
      <c r="D2729" s="15"/>
      <c r="E2729" s="15"/>
      <c r="F2729" s="16" t="s">
        <v>1238</v>
      </c>
      <c r="G2729" s="18">
        <v>43.31</v>
      </c>
      <c r="H2729" s="15"/>
    </row>
    <row r="2730" spans="1:8" ht="24.4" customHeight="1" x14ac:dyDescent="0.25">
      <c r="A2730" s="15" t="s">
        <v>5153</v>
      </c>
      <c r="B2730" s="15" t="s">
        <v>5154</v>
      </c>
      <c r="C2730" s="15"/>
      <c r="D2730" s="15"/>
      <c r="E2730" s="15"/>
      <c r="F2730" s="16" t="s">
        <v>1238</v>
      </c>
      <c r="G2730" s="18">
        <v>38.090000000000003</v>
      </c>
      <c r="H2730" s="15"/>
    </row>
    <row r="2731" spans="1:8" ht="12.2" customHeight="1" x14ac:dyDescent="0.25">
      <c r="A2731" s="15" t="s">
        <v>5155</v>
      </c>
      <c r="B2731" s="15" t="s">
        <v>5156</v>
      </c>
      <c r="C2731" s="15"/>
      <c r="D2731" s="15"/>
      <c r="E2731" s="15"/>
      <c r="F2731" s="16" t="s">
        <v>1238</v>
      </c>
      <c r="G2731" s="19">
        <v>702.13</v>
      </c>
      <c r="H2731" s="15"/>
    </row>
    <row r="2732" spans="1:8" ht="12.2" customHeight="1" x14ac:dyDescent="0.25">
      <c r="A2732" s="15" t="s">
        <v>5157</v>
      </c>
      <c r="B2732" s="15" t="s">
        <v>5158</v>
      </c>
      <c r="C2732" s="15"/>
      <c r="D2732" s="15"/>
      <c r="E2732" s="15"/>
      <c r="F2732" s="16" t="s">
        <v>1238</v>
      </c>
      <c r="G2732" s="18">
        <v>43.53</v>
      </c>
      <c r="H2732" s="15"/>
    </row>
    <row r="2733" spans="1:8" ht="24.4" customHeight="1" x14ac:dyDescent="0.25">
      <c r="A2733" s="15" t="s">
        <v>5159</v>
      </c>
      <c r="B2733" s="15" t="s">
        <v>5160</v>
      </c>
      <c r="C2733" s="15"/>
      <c r="D2733" s="15"/>
      <c r="E2733" s="15"/>
      <c r="F2733" s="16" t="s">
        <v>1238</v>
      </c>
      <c r="G2733" s="18">
        <v>32.47</v>
      </c>
      <c r="H2733" s="15"/>
    </row>
    <row r="2734" spans="1:8" ht="24.4" customHeight="1" x14ac:dyDescent="0.25">
      <c r="A2734" s="15" t="s">
        <v>5161</v>
      </c>
      <c r="B2734" s="15" t="s">
        <v>5162</v>
      </c>
      <c r="C2734" s="15"/>
      <c r="D2734" s="15"/>
      <c r="E2734" s="15"/>
      <c r="F2734" s="16" t="s">
        <v>1238</v>
      </c>
      <c r="G2734" s="18">
        <v>32.159999999999997</v>
      </c>
      <c r="H2734" s="15"/>
    </row>
    <row r="2735" spans="1:8" ht="12.2" customHeight="1" x14ac:dyDescent="0.25">
      <c r="A2735" s="15" t="s">
        <v>5163</v>
      </c>
      <c r="B2735" s="15" t="s">
        <v>5164</v>
      </c>
      <c r="C2735" s="15"/>
      <c r="D2735" s="15"/>
      <c r="E2735" s="15"/>
      <c r="F2735" s="16" t="s">
        <v>326</v>
      </c>
      <c r="G2735" s="17">
        <v>1.25</v>
      </c>
      <c r="H2735" s="15"/>
    </row>
    <row r="2736" spans="1:8" ht="12.2" customHeight="1" x14ac:dyDescent="0.25">
      <c r="A2736" s="15" t="s">
        <v>5165</v>
      </c>
      <c r="B2736" s="15" t="s">
        <v>5166</v>
      </c>
      <c r="C2736" s="15"/>
      <c r="D2736" s="15"/>
      <c r="E2736" s="15"/>
      <c r="F2736" s="16" t="s">
        <v>326</v>
      </c>
      <c r="G2736" s="17">
        <v>0.38</v>
      </c>
      <c r="H2736" s="15"/>
    </row>
    <row r="2737" spans="1:8" ht="24.4" customHeight="1" x14ac:dyDescent="0.25">
      <c r="A2737" s="15" t="s">
        <v>5167</v>
      </c>
      <c r="B2737" s="15" t="s">
        <v>5168</v>
      </c>
      <c r="C2737" s="15"/>
      <c r="D2737" s="15"/>
      <c r="E2737" s="15"/>
      <c r="F2737" s="16" t="s">
        <v>1238</v>
      </c>
      <c r="G2737" s="18">
        <v>60.44</v>
      </c>
      <c r="H2737" s="15"/>
    </row>
    <row r="2738" spans="1:8" ht="12.2" customHeight="1" x14ac:dyDescent="0.25">
      <c r="A2738" s="12">
        <v>9064</v>
      </c>
      <c r="B2738" s="13" t="s">
        <v>5169</v>
      </c>
      <c r="C2738" s="13"/>
      <c r="D2738" s="13"/>
      <c r="E2738" s="13"/>
      <c r="F2738" s="14"/>
      <c r="G2738" s="13"/>
      <c r="H2738" s="13"/>
    </row>
    <row r="2739" spans="1:8" ht="24.4" customHeight="1" x14ac:dyDescent="0.25">
      <c r="A2739" s="15" t="s">
        <v>5170</v>
      </c>
      <c r="B2739" s="15" t="s">
        <v>5171</v>
      </c>
      <c r="C2739" s="15"/>
      <c r="D2739" s="15"/>
      <c r="E2739" s="15"/>
      <c r="F2739" s="16" t="s">
        <v>1238</v>
      </c>
      <c r="G2739" s="19">
        <v>176.6</v>
      </c>
      <c r="H2739" s="15"/>
    </row>
    <row r="2740" spans="1:8" ht="24.4" customHeight="1" x14ac:dyDescent="0.25">
      <c r="A2740" s="15" t="s">
        <v>5172</v>
      </c>
      <c r="B2740" s="15" t="s">
        <v>5173</v>
      </c>
      <c r="C2740" s="15"/>
      <c r="D2740" s="15"/>
      <c r="E2740" s="15"/>
      <c r="F2740" s="16" t="s">
        <v>1238</v>
      </c>
      <c r="G2740" s="19">
        <v>113.46</v>
      </c>
      <c r="H2740" s="15"/>
    </row>
    <row r="2741" spans="1:8" ht="12.2" customHeight="1" x14ac:dyDescent="0.25">
      <c r="A2741" s="15" t="s">
        <v>5174</v>
      </c>
      <c r="B2741" s="15" t="s">
        <v>5175</v>
      </c>
      <c r="C2741" s="15"/>
      <c r="D2741" s="15"/>
      <c r="E2741" s="15"/>
      <c r="F2741" s="16" t="s">
        <v>1238</v>
      </c>
      <c r="G2741" s="18">
        <v>98.44</v>
      </c>
      <c r="H2741" s="15"/>
    </row>
    <row r="2742" spans="1:8" ht="12.2" customHeight="1" x14ac:dyDescent="0.25">
      <c r="A2742" s="15" t="s">
        <v>5176</v>
      </c>
      <c r="B2742" s="15" t="s">
        <v>5177</v>
      </c>
      <c r="C2742" s="15"/>
      <c r="D2742" s="15"/>
      <c r="E2742" s="15"/>
      <c r="F2742" s="16" t="s">
        <v>1238</v>
      </c>
      <c r="G2742" s="19">
        <v>106.19</v>
      </c>
      <c r="H2742" s="15"/>
    </row>
    <row r="2743" spans="1:8" ht="24.4" customHeight="1" x14ac:dyDescent="0.25">
      <c r="A2743" s="15" t="s">
        <v>5178</v>
      </c>
      <c r="B2743" s="15" t="s">
        <v>5179</v>
      </c>
      <c r="C2743" s="15"/>
      <c r="D2743" s="15"/>
      <c r="E2743" s="15"/>
      <c r="F2743" s="16" t="s">
        <v>1238</v>
      </c>
      <c r="G2743" s="18">
        <v>97.47</v>
      </c>
      <c r="H2743" s="15"/>
    </row>
    <row r="2744" spans="1:8" ht="24.4" customHeight="1" x14ac:dyDescent="0.25">
      <c r="A2744" s="15" t="s">
        <v>5180</v>
      </c>
      <c r="B2744" s="15" t="s">
        <v>5181</v>
      </c>
      <c r="C2744" s="15"/>
      <c r="D2744" s="15"/>
      <c r="E2744" s="15"/>
      <c r="F2744" s="16" t="s">
        <v>227</v>
      </c>
      <c r="G2744" s="18">
        <v>67.5</v>
      </c>
      <c r="H2744" s="15"/>
    </row>
    <row r="2745" spans="1:8" ht="24.4" customHeight="1" x14ac:dyDescent="0.25">
      <c r="A2745" s="15" t="s">
        <v>5182</v>
      </c>
      <c r="B2745" s="15" t="s">
        <v>5183</v>
      </c>
      <c r="C2745" s="15"/>
      <c r="D2745" s="15"/>
      <c r="E2745" s="15"/>
      <c r="F2745" s="16" t="s">
        <v>227</v>
      </c>
      <c r="G2745" s="18">
        <v>67.95</v>
      </c>
      <c r="H2745" s="15"/>
    </row>
    <row r="2746" spans="1:8" ht="12.2" customHeight="1" x14ac:dyDescent="0.25">
      <c r="A2746" s="22">
        <v>10582</v>
      </c>
      <c r="B2746" s="13" t="s">
        <v>5184</v>
      </c>
      <c r="C2746" s="13"/>
      <c r="D2746" s="13"/>
      <c r="E2746" s="13"/>
      <c r="F2746" s="14"/>
      <c r="G2746" s="13"/>
      <c r="H2746" s="13"/>
    </row>
    <row r="2747" spans="1:8" ht="48.75" customHeight="1" x14ac:dyDescent="0.25">
      <c r="A2747" s="15" t="s">
        <v>5185</v>
      </c>
      <c r="B2747" s="15" t="s">
        <v>5186</v>
      </c>
      <c r="C2747" s="15"/>
      <c r="D2747" s="15"/>
      <c r="E2747" s="15"/>
      <c r="F2747" s="16" t="s">
        <v>244</v>
      </c>
      <c r="G2747" s="19">
        <v>178</v>
      </c>
      <c r="H2747" s="15"/>
    </row>
    <row r="2748" spans="1:8" ht="48.75" customHeight="1" x14ac:dyDescent="0.25">
      <c r="A2748" s="15" t="s">
        <v>5187</v>
      </c>
      <c r="B2748" s="15" t="s">
        <v>5188</v>
      </c>
      <c r="C2748" s="15"/>
      <c r="D2748" s="15"/>
      <c r="E2748" s="15"/>
      <c r="F2748" s="16" t="s">
        <v>244</v>
      </c>
      <c r="G2748" s="19">
        <v>208</v>
      </c>
      <c r="H2748" s="15"/>
    </row>
    <row r="2749" spans="1:8" ht="48.75" customHeight="1" x14ac:dyDescent="0.25">
      <c r="A2749" s="15" t="s">
        <v>5189</v>
      </c>
      <c r="B2749" s="15" t="s">
        <v>5190</v>
      </c>
      <c r="C2749" s="15"/>
      <c r="D2749" s="15"/>
      <c r="E2749" s="15"/>
      <c r="F2749" s="16" t="s">
        <v>244</v>
      </c>
      <c r="G2749" s="19">
        <v>102</v>
      </c>
      <c r="H2749" s="15"/>
    </row>
    <row r="2750" spans="1:8" ht="48.75" customHeight="1" x14ac:dyDescent="0.25">
      <c r="A2750" s="15" t="s">
        <v>5191</v>
      </c>
      <c r="B2750" s="15" t="s">
        <v>5192</v>
      </c>
      <c r="C2750" s="15"/>
      <c r="D2750" s="15"/>
      <c r="E2750" s="15"/>
      <c r="F2750" s="16" t="s">
        <v>244</v>
      </c>
      <c r="G2750" s="19">
        <v>120</v>
      </c>
      <c r="H2750" s="15"/>
    </row>
    <row r="2751" spans="1:8" ht="48.75" customHeight="1" x14ac:dyDescent="0.25">
      <c r="A2751" s="15" t="s">
        <v>5193</v>
      </c>
      <c r="B2751" s="15" t="s">
        <v>5194</v>
      </c>
      <c r="C2751" s="15"/>
      <c r="D2751" s="15"/>
      <c r="E2751" s="15"/>
      <c r="F2751" s="16" t="s">
        <v>244</v>
      </c>
      <c r="G2751" s="19">
        <v>127</v>
      </c>
      <c r="H2751" s="15"/>
    </row>
    <row r="2752" spans="1:8" ht="48.75" customHeight="1" x14ac:dyDescent="0.25">
      <c r="A2752" s="15" t="s">
        <v>5195</v>
      </c>
      <c r="B2752" s="15" t="s">
        <v>5196</v>
      </c>
      <c r="C2752" s="15"/>
      <c r="D2752" s="15"/>
      <c r="E2752" s="15"/>
      <c r="F2752" s="16" t="s">
        <v>244</v>
      </c>
      <c r="G2752" s="19">
        <v>143</v>
      </c>
      <c r="H2752" s="15"/>
    </row>
    <row r="2753" spans="1:8" ht="48.75" customHeight="1" x14ac:dyDescent="0.25">
      <c r="A2753" s="15" t="s">
        <v>5197</v>
      </c>
      <c r="B2753" s="15" t="s">
        <v>5198</v>
      </c>
      <c r="C2753" s="15"/>
      <c r="D2753" s="15"/>
      <c r="E2753" s="15"/>
      <c r="F2753" s="16" t="s">
        <v>244</v>
      </c>
      <c r="G2753" s="19">
        <v>258</v>
      </c>
      <c r="H2753" s="15"/>
    </row>
    <row r="2754" spans="1:8" ht="48.75" customHeight="1" x14ac:dyDescent="0.25">
      <c r="A2754" s="15" t="s">
        <v>5199</v>
      </c>
      <c r="B2754" s="15" t="s">
        <v>5200</v>
      </c>
      <c r="C2754" s="15"/>
      <c r="D2754" s="15"/>
      <c r="E2754" s="15"/>
      <c r="F2754" s="16" t="s">
        <v>244</v>
      </c>
      <c r="G2754" s="19">
        <v>302</v>
      </c>
      <c r="H2754" s="15"/>
    </row>
    <row r="2755" spans="1:8" ht="48.75" customHeight="1" x14ac:dyDescent="0.25">
      <c r="A2755" s="15" t="s">
        <v>5201</v>
      </c>
      <c r="B2755" s="15" t="s">
        <v>5202</v>
      </c>
      <c r="C2755" s="15"/>
      <c r="D2755" s="15"/>
      <c r="E2755" s="15"/>
      <c r="F2755" s="16" t="s">
        <v>244</v>
      </c>
      <c r="G2755" s="19">
        <v>128</v>
      </c>
      <c r="H2755" s="15"/>
    </row>
    <row r="2756" spans="1:8" ht="48.75" customHeight="1" x14ac:dyDescent="0.25">
      <c r="A2756" s="15" t="s">
        <v>5203</v>
      </c>
      <c r="B2756" s="15" t="s">
        <v>5204</v>
      </c>
      <c r="C2756" s="15"/>
      <c r="D2756" s="15"/>
      <c r="E2756" s="15"/>
      <c r="F2756" s="16" t="s">
        <v>244</v>
      </c>
      <c r="G2756" s="19">
        <v>150</v>
      </c>
      <c r="H2756" s="15"/>
    </row>
    <row r="2757" spans="1:8" ht="48.75" customHeight="1" x14ac:dyDescent="0.25">
      <c r="A2757" s="15" t="s">
        <v>5205</v>
      </c>
      <c r="B2757" s="15" t="s">
        <v>5206</v>
      </c>
      <c r="C2757" s="15"/>
      <c r="D2757" s="15"/>
      <c r="E2757" s="15"/>
      <c r="F2757" s="16" t="s">
        <v>244</v>
      </c>
      <c r="G2757" s="19">
        <v>160</v>
      </c>
      <c r="H2757" s="15"/>
    </row>
    <row r="2758" spans="1:8" ht="48.75" customHeight="1" x14ac:dyDescent="0.25">
      <c r="A2758" s="15" t="s">
        <v>5207</v>
      </c>
      <c r="B2758" s="15" t="s">
        <v>5208</v>
      </c>
      <c r="C2758" s="15"/>
      <c r="D2758" s="15"/>
      <c r="E2758" s="15"/>
      <c r="F2758" s="16" t="s">
        <v>244</v>
      </c>
      <c r="G2758" s="19">
        <v>178</v>
      </c>
      <c r="H2758" s="15"/>
    </row>
    <row r="2759" spans="1:8" ht="12.2" customHeight="1" x14ac:dyDescent="0.25">
      <c r="A2759" s="12">
        <v>8694</v>
      </c>
      <c r="B2759" s="13" t="s">
        <v>5209</v>
      </c>
      <c r="C2759" s="13"/>
      <c r="D2759" s="13"/>
      <c r="E2759" s="13"/>
      <c r="F2759" s="14"/>
      <c r="G2759" s="13"/>
      <c r="H2759" s="13"/>
    </row>
    <row r="2760" spans="1:8" ht="12.2" customHeight="1" x14ac:dyDescent="0.25">
      <c r="A2760" s="12">
        <v>9065</v>
      </c>
      <c r="B2760" s="13" t="s">
        <v>5210</v>
      </c>
      <c r="C2760" s="13"/>
      <c r="D2760" s="13"/>
      <c r="E2760" s="13"/>
      <c r="F2760" s="14"/>
      <c r="G2760" s="13"/>
      <c r="H2760" s="13"/>
    </row>
    <row r="2761" spans="1:8" ht="24.4" customHeight="1" x14ac:dyDescent="0.25">
      <c r="A2761" s="15" t="s">
        <v>5211</v>
      </c>
      <c r="B2761" s="15" t="s">
        <v>5212</v>
      </c>
      <c r="C2761" s="15"/>
      <c r="D2761" s="15"/>
      <c r="E2761" s="15"/>
      <c r="F2761" s="16" t="s">
        <v>326</v>
      </c>
      <c r="G2761" s="18">
        <v>20.43</v>
      </c>
      <c r="H2761" s="15"/>
    </row>
    <row r="2762" spans="1:8" ht="12.2" customHeight="1" x14ac:dyDescent="0.25">
      <c r="A2762" s="15" t="s">
        <v>5213</v>
      </c>
      <c r="B2762" s="15" t="s">
        <v>5214</v>
      </c>
      <c r="C2762" s="15"/>
      <c r="D2762" s="15"/>
      <c r="E2762" s="15"/>
      <c r="F2762" s="16" t="s">
        <v>213</v>
      </c>
      <c r="G2762" s="18">
        <v>56.22</v>
      </c>
      <c r="H2762" s="15"/>
    </row>
    <row r="2763" spans="1:8" ht="24.4" customHeight="1" x14ac:dyDescent="0.25">
      <c r="A2763" s="15" t="s">
        <v>5215</v>
      </c>
      <c r="B2763" s="15" t="s">
        <v>5216</v>
      </c>
      <c r="C2763" s="15"/>
      <c r="D2763" s="15"/>
      <c r="E2763" s="15"/>
      <c r="F2763" s="16" t="s">
        <v>213</v>
      </c>
      <c r="G2763" s="18">
        <v>66.430000000000007</v>
      </c>
      <c r="H2763" s="15"/>
    </row>
    <row r="2764" spans="1:8" ht="48.75" customHeight="1" x14ac:dyDescent="0.25">
      <c r="A2764" s="15" t="s">
        <v>5217</v>
      </c>
      <c r="B2764" s="15" t="s">
        <v>5218</v>
      </c>
      <c r="C2764" s="15"/>
      <c r="D2764" s="15"/>
      <c r="E2764" s="15"/>
      <c r="F2764" s="16" t="s">
        <v>213</v>
      </c>
      <c r="G2764" s="19">
        <v>109.95</v>
      </c>
      <c r="H2764" s="15"/>
    </row>
    <row r="2765" spans="1:8" ht="12.2" customHeight="1" x14ac:dyDescent="0.25">
      <c r="A2765" s="12">
        <v>9066</v>
      </c>
      <c r="B2765" s="13" t="s">
        <v>5219</v>
      </c>
      <c r="C2765" s="13"/>
      <c r="D2765" s="13"/>
      <c r="E2765" s="13"/>
      <c r="F2765" s="14"/>
      <c r="G2765" s="13"/>
      <c r="H2765" s="13"/>
    </row>
    <row r="2766" spans="1:8" ht="36.6" customHeight="1" x14ac:dyDescent="0.25">
      <c r="A2766" s="15" t="s">
        <v>5220</v>
      </c>
      <c r="B2766" s="15" t="s">
        <v>5221</v>
      </c>
      <c r="C2766" s="15"/>
      <c r="D2766" s="15"/>
      <c r="E2766" s="15"/>
      <c r="F2766" s="16" t="s">
        <v>1238</v>
      </c>
      <c r="G2766" s="19">
        <v>384.98</v>
      </c>
      <c r="H2766" s="15"/>
    </row>
    <row r="2767" spans="1:8" ht="12.2" customHeight="1" x14ac:dyDescent="0.25">
      <c r="A2767" s="12">
        <v>9068</v>
      </c>
      <c r="B2767" s="13" t="s">
        <v>5222</v>
      </c>
      <c r="C2767" s="13"/>
      <c r="D2767" s="13"/>
      <c r="E2767" s="13"/>
      <c r="F2767" s="14"/>
      <c r="G2767" s="13"/>
      <c r="H2767" s="13"/>
    </row>
    <row r="2768" spans="1:8" ht="24.4" customHeight="1" x14ac:dyDescent="0.25">
      <c r="A2768" s="15" t="s">
        <v>5223</v>
      </c>
      <c r="B2768" s="15" t="s">
        <v>5224</v>
      </c>
      <c r="C2768" s="15"/>
      <c r="D2768" s="15"/>
      <c r="E2768" s="15"/>
      <c r="F2768" s="16" t="s">
        <v>244</v>
      </c>
      <c r="G2768" s="19">
        <v>438.81</v>
      </c>
      <c r="H2768" s="15"/>
    </row>
    <row r="2769" spans="1:8" ht="73.150000000000006" customHeight="1" x14ac:dyDescent="0.25">
      <c r="A2769" s="15" t="s">
        <v>5225</v>
      </c>
      <c r="B2769" s="15" t="s">
        <v>5226</v>
      </c>
      <c r="C2769" s="15"/>
      <c r="D2769" s="15"/>
      <c r="E2769" s="15"/>
      <c r="F2769" s="16" t="s">
        <v>244</v>
      </c>
      <c r="G2769" s="19">
        <v>430.75</v>
      </c>
      <c r="H2769" s="15"/>
    </row>
    <row r="2770" spans="1:8" ht="73.150000000000006" customHeight="1" x14ac:dyDescent="0.25">
      <c r="A2770" s="15" t="s">
        <v>5227</v>
      </c>
      <c r="B2770" s="15" t="s">
        <v>5228</v>
      </c>
      <c r="C2770" s="15"/>
      <c r="D2770" s="15"/>
      <c r="E2770" s="15"/>
      <c r="F2770" s="16" t="s">
        <v>244</v>
      </c>
      <c r="G2770" s="19">
        <v>470.78</v>
      </c>
      <c r="H2770" s="15"/>
    </row>
    <row r="2771" spans="1:8" ht="97.5" customHeight="1" x14ac:dyDescent="0.25">
      <c r="A2771" s="15" t="s">
        <v>5229</v>
      </c>
      <c r="B2771" s="15" t="s">
        <v>5230</v>
      </c>
      <c r="C2771" s="15"/>
      <c r="D2771" s="15"/>
      <c r="E2771" s="15"/>
      <c r="F2771" s="16" t="s">
        <v>244</v>
      </c>
      <c r="G2771" s="19">
        <v>709.02</v>
      </c>
      <c r="H2771" s="15"/>
    </row>
    <row r="2772" spans="1:8" ht="36.6" customHeight="1" x14ac:dyDescent="0.25">
      <c r="A2772" s="15" t="s">
        <v>5231</v>
      </c>
      <c r="B2772" s="15" t="s">
        <v>5232</v>
      </c>
      <c r="C2772" s="15"/>
      <c r="D2772" s="15"/>
      <c r="E2772" s="15"/>
      <c r="F2772" s="16" t="s">
        <v>244</v>
      </c>
      <c r="G2772" s="19">
        <v>697.59</v>
      </c>
      <c r="H2772" s="15"/>
    </row>
    <row r="2773" spans="1:8" ht="36.6" customHeight="1" x14ac:dyDescent="0.25">
      <c r="A2773" s="15" t="s">
        <v>5233</v>
      </c>
      <c r="B2773" s="15" t="s">
        <v>5234</v>
      </c>
      <c r="C2773" s="15"/>
      <c r="D2773" s="15"/>
      <c r="E2773" s="15"/>
      <c r="F2773" s="16" t="s">
        <v>244</v>
      </c>
      <c r="G2773" s="19">
        <v>956.03</v>
      </c>
      <c r="H2773" s="15"/>
    </row>
    <row r="2774" spans="1:8" ht="36.6" customHeight="1" x14ac:dyDescent="0.25">
      <c r="A2774" s="15" t="s">
        <v>5235</v>
      </c>
      <c r="B2774" s="15" t="s">
        <v>44</v>
      </c>
      <c r="C2774" s="15"/>
      <c r="D2774" s="15"/>
      <c r="E2774" s="15"/>
      <c r="F2774" s="16" t="s">
        <v>244</v>
      </c>
      <c r="G2774" s="19">
        <v>755.19</v>
      </c>
      <c r="H2774" s="15"/>
    </row>
    <row r="2775" spans="1:8" ht="12.2" customHeight="1" x14ac:dyDescent="0.25">
      <c r="A2775" s="12">
        <v>9069</v>
      </c>
      <c r="B2775" s="13" t="s">
        <v>5236</v>
      </c>
      <c r="C2775" s="13"/>
      <c r="D2775" s="13"/>
      <c r="E2775" s="13"/>
      <c r="F2775" s="14"/>
      <c r="G2775" s="13"/>
      <c r="H2775" s="13"/>
    </row>
    <row r="2776" spans="1:8" ht="24.4" customHeight="1" x14ac:dyDescent="0.25">
      <c r="A2776" s="15" t="s">
        <v>5237</v>
      </c>
      <c r="B2776" s="15" t="s">
        <v>5238</v>
      </c>
      <c r="C2776" s="15"/>
      <c r="D2776" s="15"/>
      <c r="E2776" s="15"/>
      <c r="F2776" s="16" t="s">
        <v>244</v>
      </c>
      <c r="G2776" s="18">
        <v>77.19</v>
      </c>
      <c r="H2776" s="15"/>
    </row>
    <row r="2777" spans="1:8" ht="24.4" customHeight="1" x14ac:dyDescent="0.25">
      <c r="A2777" s="15" t="s">
        <v>5239</v>
      </c>
      <c r="B2777" s="15" t="s">
        <v>5240</v>
      </c>
      <c r="C2777" s="15"/>
      <c r="D2777" s="15"/>
      <c r="E2777" s="15"/>
      <c r="F2777" s="16" t="s">
        <v>244</v>
      </c>
      <c r="G2777" s="18">
        <v>81.81</v>
      </c>
      <c r="H2777" s="15"/>
    </row>
    <row r="2778" spans="1:8" ht="24.4" customHeight="1" x14ac:dyDescent="0.25">
      <c r="A2778" s="15" t="s">
        <v>5241</v>
      </c>
      <c r="B2778" s="15" t="s">
        <v>5242</v>
      </c>
      <c r="C2778" s="15"/>
      <c r="D2778" s="15"/>
      <c r="E2778" s="15"/>
      <c r="F2778" s="16" t="s">
        <v>244</v>
      </c>
      <c r="G2778" s="18">
        <v>84.18</v>
      </c>
      <c r="H2778" s="15"/>
    </row>
    <row r="2779" spans="1:8" ht="12.2" customHeight="1" x14ac:dyDescent="0.25">
      <c r="A2779" s="12">
        <v>9070</v>
      </c>
      <c r="B2779" s="13" t="s">
        <v>5243</v>
      </c>
      <c r="C2779" s="13"/>
      <c r="D2779" s="13"/>
      <c r="E2779" s="13"/>
      <c r="F2779" s="14"/>
      <c r="G2779" s="13"/>
      <c r="H2779" s="13"/>
    </row>
    <row r="2780" spans="1:8" ht="36.6" customHeight="1" x14ac:dyDescent="0.25">
      <c r="A2780" s="15" t="s">
        <v>5244</v>
      </c>
      <c r="B2780" s="15" t="s">
        <v>5245</v>
      </c>
      <c r="C2780" s="15"/>
      <c r="D2780" s="15"/>
      <c r="E2780" s="15"/>
      <c r="F2780" s="16" t="s">
        <v>244</v>
      </c>
      <c r="G2780" s="18">
        <v>33.17</v>
      </c>
      <c r="H2780" s="15"/>
    </row>
    <row r="2781" spans="1:8" ht="36.6" customHeight="1" x14ac:dyDescent="0.25">
      <c r="A2781" s="15" t="s">
        <v>5246</v>
      </c>
      <c r="B2781" s="15" t="s">
        <v>5247</v>
      </c>
      <c r="C2781" s="15"/>
      <c r="D2781" s="15"/>
      <c r="E2781" s="15"/>
      <c r="F2781" s="16" t="s">
        <v>244</v>
      </c>
      <c r="G2781" s="18">
        <v>36.11</v>
      </c>
      <c r="H2781" s="15"/>
    </row>
    <row r="2782" spans="1:8" ht="12.2" customHeight="1" x14ac:dyDescent="0.25">
      <c r="A2782" s="12">
        <v>9071</v>
      </c>
      <c r="B2782" s="13" t="s">
        <v>5248</v>
      </c>
      <c r="C2782" s="13"/>
      <c r="D2782" s="13"/>
      <c r="E2782" s="13"/>
      <c r="F2782" s="14"/>
      <c r="G2782" s="13"/>
      <c r="H2782" s="13"/>
    </row>
    <row r="2783" spans="1:8" ht="60.95" customHeight="1" x14ac:dyDescent="0.25">
      <c r="A2783" s="15" t="s">
        <v>5249</v>
      </c>
      <c r="B2783" s="15" t="s">
        <v>5250</v>
      </c>
      <c r="C2783" s="15"/>
      <c r="D2783" s="15"/>
      <c r="E2783" s="15"/>
      <c r="F2783" s="16" t="s">
        <v>244</v>
      </c>
      <c r="G2783" s="19">
        <v>104.36</v>
      </c>
      <c r="H2783" s="15"/>
    </row>
    <row r="2784" spans="1:8" ht="60.95" customHeight="1" x14ac:dyDescent="0.25">
      <c r="A2784" s="15" t="s">
        <v>5251</v>
      </c>
      <c r="B2784" s="15" t="s">
        <v>58</v>
      </c>
      <c r="C2784" s="15"/>
      <c r="D2784" s="15"/>
      <c r="E2784" s="15"/>
      <c r="F2784" s="16" t="s">
        <v>244</v>
      </c>
      <c r="G2784" s="18">
        <v>54.16</v>
      </c>
      <c r="H2784" s="15"/>
    </row>
    <row r="2785" spans="1:8" ht="60.95" customHeight="1" x14ac:dyDescent="0.25">
      <c r="A2785" s="15" t="s">
        <v>5252</v>
      </c>
      <c r="B2785" s="15" t="s">
        <v>5253</v>
      </c>
      <c r="C2785" s="15"/>
      <c r="D2785" s="15"/>
      <c r="E2785" s="15"/>
      <c r="F2785" s="16" t="s">
        <v>244</v>
      </c>
      <c r="G2785" s="18">
        <v>69.430000000000007</v>
      </c>
      <c r="H2785" s="15"/>
    </row>
    <row r="2786" spans="1:8" ht="60.95" customHeight="1" x14ac:dyDescent="0.25">
      <c r="A2786" s="15" t="s">
        <v>5254</v>
      </c>
      <c r="B2786" s="15" t="s">
        <v>5255</v>
      </c>
      <c r="C2786" s="15"/>
      <c r="D2786" s="15"/>
      <c r="E2786" s="15"/>
      <c r="F2786" s="16" t="s">
        <v>244</v>
      </c>
      <c r="G2786" s="18">
        <v>89.02</v>
      </c>
      <c r="H2786" s="15"/>
    </row>
    <row r="2787" spans="1:8" ht="24.4" customHeight="1" x14ac:dyDescent="0.25">
      <c r="A2787" s="15" t="s">
        <v>5256</v>
      </c>
      <c r="B2787" s="15" t="s">
        <v>5257</v>
      </c>
      <c r="C2787" s="15"/>
      <c r="D2787" s="15"/>
      <c r="E2787" s="15"/>
      <c r="F2787" s="16" t="s">
        <v>244</v>
      </c>
      <c r="G2787" s="18">
        <v>51.32</v>
      </c>
      <c r="H2787" s="15"/>
    </row>
    <row r="2788" spans="1:8" ht="24.4" customHeight="1" x14ac:dyDescent="0.25">
      <c r="A2788" s="15" t="s">
        <v>5258</v>
      </c>
      <c r="B2788" s="15" t="s">
        <v>5259</v>
      </c>
      <c r="C2788" s="15"/>
      <c r="D2788" s="15"/>
      <c r="E2788" s="15"/>
      <c r="F2788" s="16" t="s">
        <v>244</v>
      </c>
      <c r="G2788" s="18">
        <v>34.549999999999997</v>
      </c>
      <c r="H2788" s="15"/>
    </row>
    <row r="2789" spans="1:8" ht="85.35" customHeight="1" x14ac:dyDescent="0.25">
      <c r="A2789" s="15" t="s">
        <v>5260</v>
      </c>
      <c r="B2789" s="15" t="s">
        <v>5261</v>
      </c>
      <c r="C2789" s="15"/>
      <c r="D2789" s="15"/>
      <c r="E2789" s="15"/>
      <c r="F2789" s="16" t="s">
        <v>213</v>
      </c>
      <c r="G2789" s="18">
        <v>72.3</v>
      </c>
      <c r="H2789" s="15"/>
    </row>
    <row r="2790" spans="1:8" ht="12.2" customHeight="1" x14ac:dyDescent="0.25">
      <c r="A2790" s="12">
        <v>9072</v>
      </c>
      <c r="B2790" s="13" t="s">
        <v>5262</v>
      </c>
      <c r="C2790" s="13"/>
      <c r="D2790" s="13"/>
      <c r="E2790" s="13"/>
      <c r="F2790" s="14"/>
      <c r="G2790" s="13"/>
      <c r="H2790" s="13"/>
    </row>
    <row r="2791" spans="1:8" ht="60.95" customHeight="1" x14ac:dyDescent="0.25">
      <c r="A2791" s="15" t="s">
        <v>5263</v>
      </c>
      <c r="B2791" s="15" t="s">
        <v>5264</v>
      </c>
      <c r="C2791" s="15"/>
      <c r="D2791" s="15"/>
      <c r="E2791" s="15"/>
      <c r="F2791" s="16" t="s">
        <v>244</v>
      </c>
      <c r="G2791" s="18">
        <v>38.520000000000003</v>
      </c>
      <c r="H2791" s="15"/>
    </row>
    <row r="2792" spans="1:8" ht="12.2" customHeight="1" x14ac:dyDescent="0.25">
      <c r="A2792" s="12">
        <v>9073</v>
      </c>
      <c r="B2792" s="13" t="s">
        <v>5265</v>
      </c>
      <c r="C2792" s="13"/>
      <c r="D2792" s="13"/>
      <c r="E2792" s="13"/>
      <c r="F2792" s="14"/>
      <c r="G2792" s="13"/>
      <c r="H2792" s="13"/>
    </row>
    <row r="2793" spans="1:8" ht="36.6" customHeight="1" x14ac:dyDescent="0.25">
      <c r="A2793" s="15" t="s">
        <v>5266</v>
      </c>
      <c r="B2793" s="15" t="s">
        <v>5267</v>
      </c>
      <c r="C2793" s="15"/>
      <c r="D2793" s="15"/>
      <c r="E2793" s="15"/>
      <c r="F2793" s="16" t="s">
        <v>244</v>
      </c>
      <c r="G2793" s="18">
        <v>55.69</v>
      </c>
      <c r="H2793" s="15"/>
    </row>
    <row r="2794" spans="1:8" ht="36.6" customHeight="1" x14ac:dyDescent="0.25">
      <c r="A2794" s="15" t="s">
        <v>5268</v>
      </c>
      <c r="B2794" s="15" t="s">
        <v>5269</v>
      </c>
      <c r="C2794" s="15"/>
      <c r="D2794" s="15"/>
      <c r="E2794" s="15"/>
      <c r="F2794" s="16" t="s">
        <v>244</v>
      </c>
      <c r="G2794" s="18">
        <v>91.23</v>
      </c>
      <c r="H2794" s="15"/>
    </row>
    <row r="2795" spans="1:8" ht="48.75" customHeight="1" x14ac:dyDescent="0.25">
      <c r="A2795" s="15" t="s">
        <v>5270</v>
      </c>
      <c r="B2795" s="15" t="s">
        <v>5271</v>
      </c>
      <c r="C2795" s="15"/>
      <c r="D2795" s="15"/>
      <c r="E2795" s="15"/>
      <c r="F2795" s="16" t="s">
        <v>244</v>
      </c>
      <c r="G2795" s="19">
        <v>310.89</v>
      </c>
      <c r="H2795" s="15"/>
    </row>
    <row r="2796" spans="1:8" ht="12.2" customHeight="1" x14ac:dyDescent="0.25">
      <c r="A2796" s="12">
        <v>9074</v>
      </c>
      <c r="B2796" s="13" t="s">
        <v>5272</v>
      </c>
      <c r="C2796" s="13"/>
      <c r="D2796" s="13"/>
      <c r="E2796" s="13"/>
      <c r="F2796" s="14"/>
      <c r="G2796" s="13"/>
      <c r="H2796" s="13"/>
    </row>
    <row r="2797" spans="1:8" ht="36.6" customHeight="1" x14ac:dyDescent="0.25">
      <c r="A2797" s="15" t="s">
        <v>5273</v>
      </c>
      <c r="B2797" s="15" t="s">
        <v>5274</v>
      </c>
      <c r="C2797" s="15"/>
      <c r="D2797" s="15"/>
      <c r="E2797" s="15"/>
      <c r="F2797" s="16" t="s">
        <v>227</v>
      </c>
      <c r="G2797" s="19">
        <v>320.02</v>
      </c>
      <c r="H2797" s="15"/>
    </row>
    <row r="2798" spans="1:8" ht="60.95" customHeight="1" x14ac:dyDescent="0.25">
      <c r="A2798" s="15" t="s">
        <v>5275</v>
      </c>
      <c r="B2798" s="15" t="s">
        <v>5276</v>
      </c>
      <c r="C2798" s="15"/>
      <c r="D2798" s="15"/>
      <c r="E2798" s="15"/>
      <c r="F2798" s="16" t="s">
        <v>227</v>
      </c>
      <c r="G2798" s="19">
        <v>343.42</v>
      </c>
      <c r="H2798" s="15"/>
    </row>
    <row r="2799" spans="1:8" ht="48.75" customHeight="1" x14ac:dyDescent="0.25">
      <c r="A2799" s="15" t="s">
        <v>5277</v>
      </c>
      <c r="B2799" s="15" t="s">
        <v>5278</v>
      </c>
      <c r="C2799" s="15"/>
      <c r="D2799" s="15"/>
      <c r="E2799" s="15"/>
      <c r="F2799" s="16" t="s">
        <v>227</v>
      </c>
      <c r="G2799" s="19">
        <v>183.66</v>
      </c>
      <c r="H2799" s="15"/>
    </row>
    <row r="2800" spans="1:8" ht="73.150000000000006" customHeight="1" x14ac:dyDescent="0.25">
      <c r="A2800" s="15" t="s">
        <v>5279</v>
      </c>
      <c r="B2800" s="15" t="s">
        <v>5280</v>
      </c>
      <c r="C2800" s="15"/>
      <c r="D2800" s="15"/>
      <c r="E2800" s="15"/>
      <c r="F2800" s="16" t="s">
        <v>227</v>
      </c>
      <c r="G2800" s="19">
        <v>206.19</v>
      </c>
      <c r="H2800" s="15"/>
    </row>
    <row r="2801" spans="1:8" ht="48.75" customHeight="1" x14ac:dyDescent="0.25">
      <c r="A2801" s="15" t="s">
        <v>5281</v>
      </c>
      <c r="B2801" s="15" t="s">
        <v>5282</v>
      </c>
      <c r="C2801" s="15"/>
      <c r="D2801" s="15"/>
      <c r="E2801" s="15"/>
      <c r="F2801" s="16" t="s">
        <v>227</v>
      </c>
      <c r="G2801" s="19">
        <v>207.42</v>
      </c>
      <c r="H2801" s="15"/>
    </row>
    <row r="2802" spans="1:8" ht="73.150000000000006" customHeight="1" x14ac:dyDescent="0.25">
      <c r="A2802" s="15" t="s">
        <v>5283</v>
      </c>
      <c r="B2802" s="15" t="s">
        <v>190</v>
      </c>
      <c r="C2802" s="15"/>
      <c r="D2802" s="15"/>
      <c r="E2802" s="15"/>
      <c r="F2802" s="16" t="s">
        <v>227</v>
      </c>
      <c r="G2802" s="19">
        <v>229.95</v>
      </c>
      <c r="H2802" s="15"/>
    </row>
    <row r="2803" spans="1:8" ht="12.2" customHeight="1" x14ac:dyDescent="0.25">
      <c r="A2803" s="15" t="s">
        <v>5284</v>
      </c>
      <c r="B2803" s="15" t="s">
        <v>5285</v>
      </c>
      <c r="C2803" s="15"/>
      <c r="D2803" s="15"/>
      <c r="E2803" s="15"/>
      <c r="F2803" s="16" t="s">
        <v>1238</v>
      </c>
      <c r="G2803" s="18">
        <v>36.840000000000003</v>
      </c>
      <c r="H2803" s="15"/>
    </row>
    <row r="2804" spans="1:8" ht="24.4" customHeight="1" x14ac:dyDescent="0.25">
      <c r="A2804" s="15" t="s">
        <v>5286</v>
      </c>
      <c r="B2804" s="15" t="s">
        <v>5287</v>
      </c>
      <c r="C2804" s="15"/>
      <c r="D2804" s="15"/>
      <c r="E2804" s="15"/>
      <c r="F2804" s="16" t="s">
        <v>244</v>
      </c>
      <c r="G2804" s="19">
        <v>134.02000000000001</v>
      </c>
      <c r="H2804" s="15"/>
    </row>
    <row r="2805" spans="1:8" ht="24.4" customHeight="1" x14ac:dyDescent="0.25">
      <c r="A2805" s="15" t="s">
        <v>5288</v>
      </c>
      <c r="B2805" s="15" t="s">
        <v>5289</v>
      </c>
      <c r="C2805" s="15"/>
      <c r="D2805" s="15"/>
      <c r="E2805" s="15"/>
      <c r="F2805" s="16" t="s">
        <v>244</v>
      </c>
      <c r="G2805" s="19">
        <v>203.59</v>
      </c>
      <c r="H2805" s="15"/>
    </row>
    <row r="2806" spans="1:8" ht="12.2" customHeight="1" x14ac:dyDescent="0.25">
      <c r="A2806" s="15" t="s">
        <v>5290</v>
      </c>
      <c r="B2806" s="15" t="s">
        <v>5291</v>
      </c>
      <c r="C2806" s="15"/>
      <c r="D2806" s="15"/>
      <c r="E2806" s="15"/>
      <c r="F2806" s="16" t="s">
        <v>291</v>
      </c>
      <c r="G2806" s="19">
        <v>576.53</v>
      </c>
      <c r="H2806" s="15"/>
    </row>
    <row r="2807" spans="1:8" ht="36.6" customHeight="1" x14ac:dyDescent="0.25">
      <c r="A2807" s="15" t="s">
        <v>5292</v>
      </c>
      <c r="B2807" s="15" t="s">
        <v>5293</v>
      </c>
      <c r="C2807" s="15"/>
      <c r="D2807" s="15"/>
      <c r="E2807" s="15"/>
      <c r="F2807" s="16" t="s">
        <v>291</v>
      </c>
      <c r="G2807" s="19">
        <v>843.73</v>
      </c>
      <c r="H2807" s="15"/>
    </row>
    <row r="2808" spans="1:8" ht="12.2" customHeight="1" x14ac:dyDescent="0.25">
      <c r="A2808" s="12">
        <v>9075</v>
      </c>
      <c r="B2808" s="13" t="s">
        <v>5294</v>
      </c>
      <c r="C2808" s="13"/>
      <c r="D2808" s="13"/>
      <c r="E2808" s="13"/>
      <c r="F2808" s="14"/>
      <c r="G2808" s="13"/>
      <c r="H2808" s="13"/>
    </row>
    <row r="2809" spans="1:8" ht="24.4" customHeight="1" x14ac:dyDescent="0.25">
      <c r="A2809" s="15" t="s">
        <v>5295</v>
      </c>
      <c r="B2809" s="15" t="s">
        <v>5296</v>
      </c>
      <c r="C2809" s="15"/>
      <c r="D2809" s="15"/>
      <c r="E2809" s="15"/>
      <c r="F2809" s="16" t="s">
        <v>291</v>
      </c>
      <c r="G2809" s="19">
        <v>575.13</v>
      </c>
      <c r="H2809" s="15"/>
    </row>
    <row r="2810" spans="1:8" ht="24.4" customHeight="1" x14ac:dyDescent="0.25">
      <c r="A2810" s="15" t="s">
        <v>5297</v>
      </c>
      <c r="B2810" s="15" t="s">
        <v>5298</v>
      </c>
      <c r="C2810" s="15"/>
      <c r="D2810" s="15"/>
      <c r="E2810" s="15"/>
      <c r="F2810" s="16" t="s">
        <v>291</v>
      </c>
      <c r="G2810" s="19">
        <v>564.14</v>
      </c>
      <c r="H2810" s="15"/>
    </row>
    <row r="2811" spans="1:8" ht="12.2" customHeight="1" x14ac:dyDescent="0.25">
      <c r="A2811" s="15" t="s">
        <v>5299</v>
      </c>
      <c r="B2811" s="15" t="s">
        <v>5300</v>
      </c>
      <c r="C2811" s="15"/>
      <c r="D2811" s="15"/>
      <c r="E2811" s="15"/>
      <c r="F2811" s="16" t="s">
        <v>291</v>
      </c>
      <c r="G2811" s="20">
        <v>1134.48</v>
      </c>
      <c r="H2811" s="15"/>
    </row>
    <row r="2812" spans="1:8" ht="12.2" customHeight="1" x14ac:dyDescent="0.25">
      <c r="A2812" s="15" t="s">
        <v>5301</v>
      </c>
      <c r="B2812" s="15" t="s">
        <v>5302</v>
      </c>
      <c r="C2812" s="15"/>
      <c r="D2812" s="15"/>
      <c r="E2812" s="15"/>
      <c r="F2812" s="16" t="s">
        <v>1238</v>
      </c>
      <c r="G2812" s="20">
        <v>2648.62</v>
      </c>
      <c r="H2812" s="15"/>
    </row>
    <row r="2813" spans="1:8" ht="24.4" customHeight="1" x14ac:dyDescent="0.25">
      <c r="A2813" s="15" t="s">
        <v>5303</v>
      </c>
      <c r="B2813" s="15" t="s">
        <v>5304</v>
      </c>
      <c r="C2813" s="15"/>
      <c r="D2813" s="15"/>
      <c r="E2813" s="15"/>
      <c r="F2813" s="16" t="s">
        <v>1238</v>
      </c>
      <c r="G2813" s="20">
        <v>3108.32</v>
      </c>
      <c r="H2813" s="15"/>
    </row>
    <row r="2814" spans="1:8" ht="24.4" customHeight="1" x14ac:dyDescent="0.25">
      <c r="A2814" s="15" t="s">
        <v>5305</v>
      </c>
      <c r="B2814" s="15" t="s">
        <v>5306</v>
      </c>
      <c r="C2814" s="15"/>
      <c r="D2814" s="15"/>
      <c r="E2814" s="15"/>
      <c r="F2814" s="16" t="s">
        <v>1238</v>
      </c>
      <c r="G2814" s="20">
        <v>3234.28</v>
      </c>
      <c r="H2814" s="15"/>
    </row>
    <row r="2815" spans="1:8" ht="12.2" customHeight="1" x14ac:dyDescent="0.25">
      <c r="A2815" s="12">
        <v>9076</v>
      </c>
      <c r="B2815" s="13" t="s">
        <v>5307</v>
      </c>
      <c r="C2815" s="13"/>
      <c r="D2815" s="13"/>
      <c r="E2815" s="13"/>
      <c r="F2815" s="14"/>
      <c r="G2815" s="13"/>
      <c r="H2815" s="13"/>
    </row>
    <row r="2816" spans="1:8" ht="73.150000000000006" customHeight="1" x14ac:dyDescent="0.25">
      <c r="A2816" s="15" t="s">
        <v>5308</v>
      </c>
      <c r="B2816" s="15" t="s">
        <v>5309</v>
      </c>
      <c r="C2816" s="15"/>
      <c r="D2816" s="15"/>
      <c r="E2816" s="15"/>
      <c r="F2816" s="16" t="s">
        <v>227</v>
      </c>
      <c r="G2816" s="20">
        <v>2579.54</v>
      </c>
      <c r="H2816" s="15"/>
    </row>
    <row r="2817" spans="1:8" ht="73.150000000000006" customHeight="1" x14ac:dyDescent="0.25">
      <c r="A2817" s="15" t="s">
        <v>5310</v>
      </c>
      <c r="B2817" s="15" t="s">
        <v>5311</v>
      </c>
      <c r="C2817" s="15"/>
      <c r="D2817" s="15"/>
      <c r="E2817" s="15"/>
      <c r="F2817" s="16" t="s">
        <v>227</v>
      </c>
      <c r="G2817" s="19">
        <v>701.61</v>
      </c>
      <c r="H2817" s="15"/>
    </row>
    <row r="2818" spans="1:8" ht="60.95" customHeight="1" x14ac:dyDescent="0.25">
      <c r="A2818" s="15" t="s">
        <v>5312</v>
      </c>
      <c r="B2818" s="15" t="s">
        <v>5313</v>
      </c>
      <c r="C2818" s="15"/>
      <c r="D2818" s="15"/>
      <c r="E2818" s="15"/>
      <c r="F2818" s="16" t="s">
        <v>227</v>
      </c>
      <c r="G2818" s="19">
        <v>910.86</v>
      </c>
      <c r="H2818" s="15"/>
    </row>
    <row r="2819" spans="1:8" ht="60.95" customHeight="1" x14ac:dyDescent="0.25">
      <c r="A2819" s="15" t="s">
        <v>5314</v>
      </c>
      <c r="B2819" s="15" t="s">
        <v>5315</v>
      </c>
      <c r="C2819" s="15"/>
      <c r="D2819" s="15"/>
      <c r="E2819" s="15"/>
      <c r="F2819" s="16" t="s">
        <v>227</v>
      </c>
      <c r="G2819" s="20">
        <v>1187.54</v>
      </c>
      <c r="H2819" s="15"/>
    </row>
    <row r="2820" spans="1:8" ht="73.150000000000006" customHeight="1" x14ac:dyDescent="0.25">
      <c r="A2820" s="15" t="s">
        <v>5316</v>
      </c>
      <c r="B2820" s="15" t="s">
        <v>5317</v>
      </c>
      <c r="C2820" s="15"/>
      <c r="D2820" s="15"/>
      <c r="E2820" s="15"/>
      <c r="F2820" s="16" t="s">
        <v>227</v>
      </c>
      <c r="G2820" s="20">
        <v>1628.38</v>
      </c>
      <c r="H2820" s="15"/>
    </row>
    <row r="2821" spans="1:8" ht="73.150000000000006" customHeight="1" x14ac:dyDescent="0.25">
      <c r="A2821" s="15" t="s">
        <v>5318</v>
      </c>
      <c r="B2821" s="15" t="s">
        <v>5319</v>
      </c>
      <c r="C2821" s="15"/>
      <c r="D2821" s="15"/>
      <c r="E2821" s="15"/>
      <c r="F2821" s="16" t="s">
        <v>227</v>
      </c>
      <c r="G2821" s="20">
        <v>1189.56</v>
      </c>
      <c r="H2821" s="15"/>
    </row>
    <row r="2822" spans="1:8" ht="73.150000000000006" customHeight="1" x14ac:dyDescent="0.25">
      <c r="A2822" s="15" t="s">
        <v>5320</v>
      </c>
      <c r="B2822" s="15" t="s">
        <v>5321</v>
      </c>
      <c r="C2822" s="15"/>
      <c r="D2822" s="15"/>
      <c r="E2822" s="15"/>
      <c r="F2822" s="16" t="s">
        <v>227</v>
      </c>
      <c r="G2822" s="20">
        <v>1143.0999999999999</v>
      </c>
      <c r="H2822" s="15"/>
    </row>
    <row r="2823" spans="1:8" ht="12.2" customHeight="1" x14ac:dyDescent="0.25">
      <c r="A2823" s="12">
        <v>8937</v>
      </c>
      <c r="B2823" s="13" t="s">
        <v>5322</v>
      </c>
      <c r="C2823" s="13"/>
      <c r="D2823" s="13"/>
      <c r="E2823" s="13"/>
      <c r="F2823" s="14"/>
      <c r="G2823" s="13"/>
      <c r="H2823" s="13"/>
    </row>
    <row r="2824" spans="1:8" ht="24.4" customHeight="1" x14ac:dyDescent="0.25">
      <c r="A2824" s="15" t="s">
        <v>5323</v>
      </c>
      <c r="B2824" s="15" t="s">
        <v>5324</v>
      </c>
      <c r="C2824" s="15"/>
      <c r="D2824" s="15"/>
      <c r="E2824" s="15"/>
      <c r="F2824" s="16" t="s">
        <v>326</v>
      </c>
      <c r="G2824" s="19">
        <v>597.27</v>
      </c>
      <c r="H2824" s="15"/>
    </row>
    <row r="2825" spans="1:8" ht="12.2" customHeight="1" x14ac:dyDescent="0.25">
      <c r="A2825" s="12">
        <v>8695</v>
      </c>
      <c r="B2825" s="13" t="s">
        <v>5325</v>
      </c>
      <c r="C2825" s="13"/>
      <c r="D2825" s="13"/>
      <c r="E2825" s="13"/>
      <c r="F2825" s="14"/>
      <c r="G2825" s="13"/>
      <c r="H2825" s="13"/>
    </row>
    <row r="2826" spans="1:8" ht="12.2" customHeight="1" x14ac:dyDescent="0.25">
      <c r="A2826" s="12">
        <v>9078</v>
      </c>
      <c r="B2826" s="13" t="s">
        <v>5326</v>
      </c>
      <c r="C2826" s="13"/>
      <c r="D2826" s="13"/>
      <c r="E2826" s="13"/>
      <c r="F2826" s="14"/>
      <c r="G2826" s="13"/>
      <c r="H2826" s="13"/>
    </row>
    <row r="2827" spans="1:8" ht="36.6" customHeight="1" x14ac:dyDescent="0.25">
      <c r="A2827" s="15" t="s">
        <v>5327</v>
      </c>
      <c r="B2827" s="15" t="s">
        <v>5328</v>
      </c>
      <c r="C2827" s="15"/>
      <c r="D2827" s="15"/>
      <c r="E2827" s="15"/>
      <c r="F2827" s="16" t="s">
        <v>213</v>
      </c>
      <c r="G2827" s="17">
        <v>5.27</v>
      </c>
      <c r="H2827" s="15"/>
    </row>
    <row r="2828" spans="1:8" ht="24.4" customHeight="1" x14ac:dyDescent="0.25">
      <c r="A2828" s="15" t="s">
        <v>5329</v>
      </c>
      <c r="B2828" s="15" t="s">
        <v>5330</v>
      </c>
      <c r="C2828" s="15"/>
      <c r="D2828" s="15"/>
      <c r="E2828" s="15"/>
      <c r="F2828" s="16" t="s">
        <v>244</v>
      </c>
      <c r="G2828" s="17">
        <v>2.3199999999999998</v>
      </c>
      <c r="H2828" s="15"/>
    </row>
    <row r="2829" spans="1:8" ht="12.2" customHeight="1" x14ac:dyDescent="0.25">
      <c r="A2829" s="15" t="s">
        <v>5331</v>
      </c>
      <c r="B2829" s="15" t="s">
        <v>5332</v>
      </c>
      <c r="C2829" s="15"/>
      <c r="D2829" s="15"/>
      <c r="E2829" s="15"/>
      <c r="F2829" s="16" t="s">
        <v>213</v>
      </c>
      <c r="G2829" s="17">
        <v>9.5299999999999994</v>
      </c>
      <c r="H2829" s="15"/>
    </row>
    <row r="2830" spans="1:8" ht="12.2" customHeight="1" x14ac:dyDescent="0.25">
      <c r="A2830" s="15" t="s">
        <v>5333</v>
      </c>
      <c r="B2830" s="15" t="s">
        <v>5334</v>
      </c>
      <c r="C2830" s="15"/>
      <c r="D2830" s="15"/>
      <c r="E2830" s="15"/>
      <c r="F2830" s="16" t="s">
        <v>213</v>
      </c>
      <c r="G2830" s="17">
        <v>1.77</v>
      </c>
      <c r="H2830" s="15"/>
    </row>
    <row r="2831" spans="1:8" ht="12.2" customHeight="1" x14ac:dyDescent="0.25">
      <c r="A2831" s="15" t="s">
        <v>5335</v>
      </c>
      <c r="B2831" s="15" t="s">
        <v>5336</v>
      </c>
      <c r="C2831" s="15"/>
      <c r="D2831" s="15"/>
      <c r="E2831" s="15"/>
      <c r="F2831" s="16" t="s">
        <v>213</v>
      </c>
      <c r="G2831" s="17">
        <v>6.21</v>
      </c>
      <c r="H2831" s="15"/>
    </row>
    <row r="2832" spans="1:8" ht="24.4" customHeight="1" x14ac:dyDescent="0.25">
      <c r="A2832" s="15" t="s">
        <v>5337</v>
      </c>
      <c r="B2832" s="15" t="s">
        <v>5338</v>
      </c>
      <c r="C2832" s="15"/>
      <c r="D2832" s="15"/>
      <c r="E2832" s="15"/>
      <c r="F2832" s="16" t="s">
        <v>481</v>
      </c>
      <c r="G2832" s="20">
        <v>1954.7</v>
      </c>
      <c r="H2832" s="15"/>
    </row>
    <row r="2833" spans="1:8" ht="24.4" customHeight="1" x14ac:dyDescent="0.25">
      <c r="A2833" s="15" t="s">
        <v>5339</v>
      </c>
      <c r="B2833" s="15" t="s">
        <v>5340</v>
      </c>
      <c r="C2833" s="15"/>
      <c r="D2833" s="15"/>
      <c r="E2833" s="15"/>
      <c r="F2833" s="16" t="s">
        <v>481</v>
      </c>
      <c r="G2833" s="20">
        <v>3909.4</v>
      </c>
      <c r="H2833" s="15"/>
    </row>
    <row r="2834" spans="1:8" ht="12.2" customHeight="1" x14ac:dyDescent="0.25">
      <c r="A2834" s="12">
        <v>9079</v>
      </c>
      <c r="B2834" s="13" t="s">
        <v>193</v>
      </c>
      <c r="C2834" s="13"/>
      <c r="D2834" s="13"/>
      <c r="E2834" s="13"/>
      <c r="F2834" s="14"/>
      <c r="G2834" s="13"/>
      <c r="H2834" s="13"/>
    </row>
    <row r="2835" spans="1:8" ht="12.2" customHeight="1" x14ac:dyDescent="0.25">
      <c r="A2835" s="15" t="s">
        <v>5341</v>
      </c>
      <c r="B2835" s="15" t="s">
        <v>193</v>
      </c>
      <c r="C2835" s="15"/>
      <c r="D2835" s="15"/>
      <c r="E2835" s="15"/>
      <c r="F2835" s="16" t="s">
        <v>213</v>
      </c>
      <c r="G2835" s="17">
        <v>6.46</v>
      </c>
      <c r="H2835" s="15"/>
    </row>
    <row r="2836" spans="1:8" ht="12.2" customHeight="1" x14ac:dyDescent="0.25">
      <c r="A2836" s="12">
        <v>8696</v>
      </c>
      <c r="B2836" s="13" t="s">
        <v>5342</v>
      </c>
      <c r="C2836" s="13"/>
      <c r="D2836" s="13"/>
      <c r="E2836" s="13"/>
      <c r="F2836" s="14"/>
      <c r="G2836" s="13"/>
      <c r="H2836" s="13"/>
    </row>
    <row r="2837" spans="1:8" ht="12.2" customHeight="1" x14ac:dyDescent="0.25">
      <c r="A2837" s="12">
        <v>9080</v>
      </c>
      <c r="B2837" s="13" t="s">
        <v>5343</v>
      </c>
      <c r="C2837" s="13"/>
      <c r="D2837" s="13"/>
      <c r="E2837" s="13"/>
      <c r="F2837" s="14"/>
      <c r="G2837" s="13"/>
      <c r="H2837" s="13"/>
    </row>
    <row r="2838" spans="1:8" ht="12.2" customHeight="1" x14ac:dyDescent="0.25">
      <c r="A2838" s="15" t="s">
        <v>5344</v>
      </c>
      <c r="B2838" s="15" t="s">
        <v>5345</v>
      </c>
      <c r="C2838" s="15"/>
      <c r="D2838" s="15"/>
      <c r="E2838" s="15"/>
      <c r="F2838" s="16" t="s">
        <v>213</v>
      </c>
      <c r="G2838" s="17">
        <v>8.2899999999999991</v>
      </c>
      <c r="H2838" s="15"/>
    </row>
    <row r="2839" spans="1:8" ht="12.2" customHeight="1" x14ac:dyDescent="0.25">
      <c r="A2839" s="12">
        <v>9081</v>
      </c>
      <c r="B2839" s="13" t="s">
        <v>5346</v>
      </c>
      <c r="C2839" s="13"/>
      <c r="D2839" s="13"/>
      <c r="E2839" s="13"/>
      <c r="F2839" s="14"/>
      <c r="G2839" s="13"/>
      <c r="H2839" s="13"/>
    </row>
    <row r="2840" spans="1:8" ht="12.2" customHeight="1" x14ac:dyDescent="0.25">
      <c r="A2840" s="15" t="s">
        <v>5347</v>
      </c>
      <c r="B2840" s="15" t="s">
        <v>5348</v>
      </c>
      <c r="C2840" s="15"/>
      <c r="D2840" s="15"/>
      <c r="E2840" s="15"/>
      <c r="F2840" s="16" t="s">
        <v>326</v>
      </c>
      <c r="G2840" s="19">
        <v>167.86</v>
      </c>
      <c r="H2840" s="15"/>
    </row>
    <row r="2841" spans="1:8" ht="48.75" customHeight="1" x14ac:dyDescent="0.25">
      <c r="A2841" s="15" t="s">
        <v>5349</v>
      </c>
      <c r="B2841" s="15" t="s">
        <v>5350</v>
      </c>
      <c r="C2841" s="15"/>
      <c r="D2841" s="15"/>
      <c r="E2841" s="15"/>
      <c r="F2841" s="16" t="s">
        <v>213</v>
      </c>
      <c r="G2841" s="18">
        <v>82.47</v>
      </c>
      <c r="H2841" s="15"/>
    </row>
    <row r="2842" spans="1:8" ht="48.75" customHeight="1" x14ac:dyDescent="0.25">
      <c r="A2842" s="15" t="s">
        <v>5351</v>
      </c>
      <c r="B2842" s="15" t="s">
        <v>5352</v>
      </c>
      <c r="C2842" s="15"/>
      <c r="D2842" s="15"/>
      <c r="E2842" s="15"/>
      <c r="F2842" s="16" t="s">
        <v>213</v>
      </c>
      <c r="G2842" s="18">
        <v>73.709999999999994</v>
      </c>
      <c r="H2842" s="15"/>
    </row>
    <row r="2843" spans="1:8" ht="48.75" customHeight="1" x14ac:dyDescent="0.25">
      <c r="A2843" s="15" t="s">
        <v>5353</v>
      </c>
      <c r="B2843" s="15" t="s">
        <v>5354</v>
      </c>
      <c r="C2843" s="15"/>
      <c r="D2843" s="15"/>
      <c r="E2843" s="15"/>
      <c r="F2843" s="16" t="s">
        <v>213</v>
      </c>
      <c r="G2843" s="18">
        <v>99.91</v>
      </c>
      <c r="H2843" s="15"/>
    </row>
    <row r="2844" spans="1:8" ht="48.75" customHeight="1" x14ac:dyDescent="0.25">
      <c r="A2844" s="15" t="s">
        <v>5355</v>
      </c>
      <c r="B2844" s="15" t="s">
        <v>5356</v>
      </c>
      <c r="C2844" s="15"/>
      <c r="D2844" s="15"/>
      <c r="E2844" s="15"/>
      <c r="F2844" s="16" t="s">
        <v>213</v>
      </c>
      <c r="G2844" s="19">
        <v>107.36</v>
      </c>
      <c r="H2844" s="15"/>
    </row>
    <row r="2845" spans="1:8" ht="48.75" customHeight="1" x14ac:dyDescent="0.25">
      <c r="A2845" s="15" t="s">
        <v>5357</v>
      </c>
      <c r="B2845" s="15" t="s">
        <v>5358</v>
      </c>
      <c r="C2845" s="15"/>
      <c r="D2845" s="15"/>
      <c r="E2845" s="15"/>
      <c r="F2845" s="16" t="s">
        <v>213</v>
      </c>
      <c r="G2845" s="18">
        <v>70.58</v>
      </c>
      <c r="H2845" s="15"/>
    </row>
    <row r="2846" spans="1:8" ht="48.75" customHeight="1" x14ac:dyDescent="0.25">
      <c r="A2846" s="15" t="s">
        <v>5359</v>
      </c>
      <c r="B2846" s="15" t="s">
        <v>57</v>
      </c>
      <c r="C2846" s="15"/>
      <c r="D2846" s="15"/>
      <c r="E2846" s="15"/>
      <c r="F2846" s="16" t="s">
        <v>213</v>
      </c>
      <c r="G2846" s="18">
        <v>86.63</v>
      </c>
      <c r="H2846" s="15"/>
    </row>
    <row r="2847" spans="1:8" ht="12.2" customHeight="1" x14ac:dyDescent="0.25">
      <c r="A2847" s="12">
        <v>9082</v>
      </c>
      <c r="B2847" s="13" t="s">
        <v>5360</v>
      </c>
      <c r="C2847" s="13"/>
      <c r="D2847" s="13"/>
      <c r="E2847" s="13"/>
      <c r="F2847" s="14"/>
      <c r="G2847" s="13"/>
      <c r="H2847" s="13"/>
    </row>
    <row r="2848" spans="1:8" ht="24.4" customHeight="1" x14ac:dyDescent="0.25">
      <c r="A2848" s="15" t="s">
        <v>5361</v>
      </c>
      <c r="B2848" s="15" t="s">
        <v>5362</v>
      </c>
      <c r="C2848" s="15"/>
      <c r="D2848" s="15"/>
      <c r="E2848" s="15"/>
      <c r="F2848" s="16" t="s">
        <v>213</v>
      </c>
      <c r="G2848" s="18">
        <v>26.25</v>
      </c>
      <c r="H2848" s="15"/>
    </row>
    <row r="2849" spans="1:8" ht="12.2" customHeight="1" x14ac:dyDescent="0.25">
      <c r="A2849" s="15" t="s">
        <v>5363</v>
      </c>
      <c r="B2849" s="15" t="s">
        <v>5364</v>
      </c>
      <c r="C2849" s="15"/>
      <c r="D2849" s="15"/>
      <c r="E2849" s="15"/>
      <c r="F2849" s="16" t="s">
        <v>1238</v>
      </c>
      <c r="G2849" s="19">
        <v>901.5</v>
      </c>
      <c r="H2849" s="15"/>
    </row>
    <row r="2850" spans="1:8" ht="48.75" customHeight="1" x14ac:dyDescent="0.25">
      <c r="A2850" s="15" t="s">
        <v>5365</v>
      </c>
      <c r="B2850" s="15" t="s">
        <v>5366</v>
      </c>
      <c r="C2850" s="15"/>
      <c r="D2850" s="15"/>
      <c r="E2850" s="15"/>
      <c r="F2850" s="16" t="s">
        <v>213</v>
      </c>
      <c r="G2850" s="18">
        <v>80.84</v>
      </c>
      <c r="H2850" s="15"/>
    </row>
    <row r="2851" spans="1:8" ht="60.95" customHeight="1" x14ac:dyDescent="0.25">
      <c r="A2851" s="15" t="s">
        <v>5367</v>
      </c>
      <c r="B2851" s="15" t="s">
        <v>5368</v>
      </c>
      <c r="C2851" s="15"/>
      <c r="D2851" s="15"/>
      <c r="E2851" s="15"/>
      <c r="F2851" s="16" t="s">
        <v>326</v>
      </c>
      <c r="G2851" s="19">
        <v>866.18</v>
      </c>
      <c r="H2851" s="15"/>
    </row>
    <row r="2852" spans="1:8" ht="60.95" customHeight="1" x14ac:dyDescent="0.25">
      <c r="A2852" s="15" t="s">
        <v>5369</v>
      </c>
      <c r="B2852" s="15" t="s">
        <v>5370</v>
      </c>
      <c r="C2852" s="15"/>
      <c r="D2852" s="15"/>
      <c r="E2852" s="15"/>
      <c r="F2852" s="16" t="s">
        <v>326</v>
      </c>
      <c r="G2852" s="20">
        <v>1566.31</v>
      </c>
      <c r="H2852" s="15"/>
    </row>
    <row r="2853" spans="1:8" ht="24.4" customHeight="1" x14ac:dyDescent="0.25">
      <c r="A2853" s="15" t="s">
        <v>5371</v>
      </c>
      <c r="B2853" s="15" t="s">
        <v>5372</v>
      </c>
      <c r="C2853" s="15"/>
      <c r="D2853" s="15"/>
      <c r="E2853" s="15"/>
      <c r="F2853" s="16" t="s">
        <v>213</v>
      </c>
      <c r="G2853" s="18">
        <v>36.07</v>
      </c>
      <c r="H2853" s="15"/>
    </row>
    <row r="2854" spans="1:8" ht="60.95" customHeight="1" x14ac:dyDescent="0.25">
      <c r="A2854" s="15" t="s">
        <v>5373</v>
      </c>
      <c r="B2854" s="15" t="s">
        <v>5374</v>
      </c>
      <c r="C2854" s="15"/>
      <c r="D2854" s="15"/>
      <c r="E2854" s="15"/>
      <c r="F2854" s="16" t="s">
        <v>213</v>
      </c>
      <c r="G2854" s="18">
        <v>29.94</v>
      </c>
      <c r="H2854" s="15"/>
    </row>
    <row r="2855" spans="1:8" ht="12.2" customHeight="1" x14ac:dyDescent="0.25">
      <c r="A2855" s="12">
        <v>9084</v>
      </c>
      <c r="B2855" s="13" t="s">
        <v>5375</v>
      </c>
      <c r="C2855" s="13"/>
      <c r="D2855" s="13"/>
      <c r="E2855" s="13"/>
      <c r="F2855" s="14"/>
      <c r="G2855" s="13"/>
      <c r="H2855" s="13"/>
    </row>
    <row r="2856" spans="1:8" ht="24.4" customHeight="1" x14ac:dyDescent="0.25">
      <c r="A2856" s="15" t="s">
        <v>5376</v>
      </c>
      <c r="B2856" s="15" t="s">
        <v>5377</v>
      </c>
      <c r="C2856" s="15"/>
      <c r="D2856" s="15"/>
      <c r="E2856" s="15"/>
      <c r="F2856" s="16" t="s">
        <v>213</v>
      </c>
      <c r="G2856" s="19">
        <v>369.63</v>
      </c>
      <c r="H2856" s="15"/>
    </row>
    <row r="2857" spans="1:8" ht="24.4" customHeight="1" x14ac:dyDescent="0.25">
      <c r="A2857" s="15" t="s">
        <v>5378</v>
      </c>
      <c r="B2857" s="15" t="s">
        <v>5379</v>
      </c>
      <c r="C2857" s="15"/>
      <c r="D2857" s="15"/>
      <c r="E2857" s="15"/>
      <c r="F2857" s="16" t="s">
        <v>213</v>
      </c>
      <c r="G2857" s="19">
        <v>148.93</v>
      </c>
      <c r="H2857" s="15"/>
    </row>
    <row r="2858" spans="1:8" ht="12.2" customHeight="1" x14ac:dyDescent="0.25">
      <c r="A2858" s="12">
        <v>9085</v>
      </c>
      <c r="B2858" s="13" t="s">
        <v>5380</v>
      </c>
      <c r="C2858" s="13"/>
      <c r="D2858" s="13"/>
      <c r="E2858" s="13"/>
      <c r="F2858" s="14"/>
      <c r="G2858" s="13"/>
      <c r="H2858" s="13"/>
    </row>
    <row r="2859" spans="1:8" ht="48.75" customHeight="1" x14ac:dyDescent="0.25">
      <c r="A2859" s="15" t="s">
        <v>5381</v>
      </c>
      <c r="B2859" s="15" t="s">
        <v>5382</v>
      </c>
      <c r="C2859" s="15"/>
      <c r="D2859" s="15"/>
      <c r="E2859" s="15"/>
      <c r="F2859" s="16" t="s">
        <v>227</v>
      </c>
      <c r="G2859" s="20">
        <v>3815.52</v>
      </c>
      <c r="H2859" s="15"/>
    </row>
    <row r="2860" spans="1:8" ht="36.6" customHeight="1" x14ac:dyDescent="0.25">
      <c r="A2860" s="15" t="s">
        <v>5383</v>
      </c>
      <c r="B2860" s="15" t="s">
        <v>5384</v>
      </c>
      <c r="C2860" s="15"/>
      <c r="D2860" s="15"/>
      <c r="E2860" s="15"/>
      <c r="F2860" s="16" t="s">
        <v>38</v>
      </c>
      <c r="G2860" s="18">
        <v>17.600000000000001</v>
      </c>
      <c r="H2860" s="15"/>
    </row>
    <row r="2861" spans="1:8" ht="36.6" customHeight="1" x14ac:dyDescent="0.25">
      <c r="A2861" s="15" t="s">
        <v>5385</v>
      </c>
      <c r="B2861" s="15" t="s">
        <v>5386</v>
      </c>
      <c r="C2861" s="15"/>
      <c r="D2861" s="15"/>
      <c r="E2861" s="15"/>
      <c r="F2861" s="16" t="s">
        <v>38</v>
      </c>
      <c r="G2861" s="17">
        <v>1.38</v>
      </c>
      <c r="H2861" s="15"/>
    </row>
    <row r="2862" spans="1:8" ht="36.6" customHeight="1" x14ac:dyDescent="0.25">
      <c r="A2862" s="15" t="s">
        <v>5387</v>
      </c>
      <c r="B2862" s="15" t="s">
        <v>5388</v>
      </c>
      <c r="C2862" s="15"/>
      <c r="D2862" s="15"/>
      <c r="E2862" s="15"/>
      <c r="F2862" s="16" t="s">
        <v>227</v>
      </c>
      <c r="G2862" s="20">
        <v>2439.42</v>
      </c>
      <c r="H2862" s="15"/>
    </row>
    <row r="2863" spans="1:8" ht="36.6" customHeight="1" x14ac:dyDescent="0.25">
      <c r="A2863" s="15" t="s">
        <v>5389</v>
      </c>
      <c r="B2863" s="15" t="s">
        <v>5390</v>
      </c>
      <c r="C2863" s="15"/>
      <c r="D2863" s="15"/>
      <c r="E2863" s="15"/>
      <c r="F2863" s="16" t="s">
        <v>5391</v>
      </c>
      <c r="G2863" s="17">
        <v>0.75</v>
      </c>
      <c r="H2863" s="15"/>
    </row>
    <row r="2864" spans="1:8" ht="12.2" customHeight="1" x14ac:dyDescent="0.25">
      <c r="A2864" s="12">
        <v>8697</v>
      </c>
      <c r="B2864" s="13" t="s">
        <v>5392</v>
      </c>
      <c r="C2864" s="13"/>
      <c r="D2864" s="13"/>
      <c r="E2864" s="13"/>
      <c r="F2864" s="14"/>
      <c r="G2864" s="13"/>
      <c r="H2864" s="13"/>
    </row>
    <row r="2865" spans="1:8" ht="12.2" customHeight="1" x14ac:dyDescent="0.25">
      <c r="A2865" s="12">
        <v>9086</v>
      </c>
      <c r="B2865" s="13" t="s">
        <v>5393</v>
      </c>
      <c r="C2865" s="13"/>
      <c r="D2865" s="13"/>
      <c r="E2865" s="13"/>
      <c r="F2865" s="14"/>
      <c r="G2865" s="13"/>
      <c r="H2865" s="13"/>
    </row>
    <row r="2866" spans="1:8" ht="24.4" customHeight="1" x14ac:dyDescent="0.25">
      <c r="A2866" s="15" t="s">
        <v>5394</v>
      </c>
      <c r="B2866" s="15" t="s">
        <v>5395</v>
      </c>
      <c r="C2866" s="15"/>
      <c r="D2866" s="15"/>
      <c r="E2866" s="15"/>
      <c r="F2866" s="16" t="s">
        <v>326</v>
      </c>
      <c r="G2866" s="18">
        <v>35.54</v>
      </c>
      <c r="H2866" s="15"/>
    </row>
    <row r="2867" spans="1:8" ht="24.4" customHeight="1" x14ac:dyDescent="0.25">
      <c r="A2867" s="15" t="s">
        <v>5396</v>
      </c>
      <c r="B2867" s="15" t="s">
        <v>5397</v>
      </c>
      <c r="C2867" s="15"/>
      <c r="D2867" s="15"/>
      <c r="E2867" s="15"/>
      <c r="F2867" s="16" t="s">
        <v>326</v>
      </c>
      <c r="G2867" s="17">
        <v>3.21</v>
      </c>
      <c r="H2867" s="15"/>
    </row>
    <row r="2868" spans="1:8" ht="12.2" customHeight="1" x14ac:dyDescent="0.25">
      <c r="A2868" s="12">
        <v>9087</v>
      </c>
      <c r="B2868" s="13" t="s">
        <v>5398</v>
      </c>
      <c r="C2868" s="13"/>
      <c r="D2868" s="13"/>
      <c r="E2868" s="13"/>
      <c r="F2868" s="14"/>
      <c r="G2868" s="13"/>
      <c r="H2868" s="13"/>
    </row>
    <row r="2869" spans="1:8" ht="36.6" customHeight="1" x14ac:dyDescent="0.25">
      <c r="A2869" s="15" t="s">
        <v>5399</v>
      </c>
      <c r="B2869" s="15" t="s">
        <v>5400</v>
      </c>
      <c r="C2869" s="15"/>
      <c r="D2869" s="15"/>
      <c r="E2869" s="15"/>
      <c r="F2869" s="16" t="s">
        <v>326</v>
      </c>
      <c r="G2869" s="18">
        <v>35.21</v>
      </c>
      <c r="H2869" s="15"/>
    </row>
    <row r="2870" spans="1:8" ht="36.6" customHeight="1" x14ac:dyDescent="0.25">
      <c r="A2870" s="15" t="s">
        <v>5401</v>
      </c>
      <c r="B2870" s="15" t="s">
        <v>5402</v>
      </c>
      <c r="C2870" s="15"/>
      <c r="D2870" s="15"/>
      <c r="E2870" s="15"/>
      <c r="F2870" s="16" t="s">
        <v>326</v>
      </c>
      <c r="G2870" s="18">
        <v>21.01</v>
      </c>
      <c r="H2870" s="15"/>
    </row>
    <row r="2871" spans="1:8" ht="48.75" customHeight="1" x14ac:dyDescent="0.25">
      <c r="A2871" s="15" t="s">
        <v>5403</v>
      </c>
      <c r="B2871" s="15" t="s">
        <v>5404</v>
      </c>
      <c r="C2871" s="15"/>
      <c r="D2871" s="15"/>
      <c r="E2871" s="15"/>
      <c r="F2871" s="16" t="s">
        <v>35</v>
      </c>
      <c r="G2871" s="17">
        <v>4.45</v>
      </c>
      <c r="H2871" s="15"/>
    </row>
    <row r="2872" spans="1:8" ht="48.75" customHeight="1" x14ac:dyDescent="0.25">
      <c r="A2872" s="15" t="s">
        <v>5405</v>
      </c>
      <c r="B2872" s="15" t="s">
        <v>5406</v>
      </c>
      <c r="C2872" s="15"/>
      <c r="D2872" s="15"/>
      <c r="E2872" s="15"/>
      <c r="F2872" s="16" t="s">
        <v>35</v>
      </c>
      <c r="G2872" s="17">
        <v>2.02</v>
      </c>
      <c r="H2872" s="15"/>
    </row>
    <row r="2873" spans="1:8" ht="48.75" customHeight="1" x14ac:dyDescent="0.25">
      <c r="A2873" s="15" t="s">
        <v>5407</v>
      </c>
      <c r="B2873" s="15" t="s">
        <v>5408</v>
      </c>
      <c r="C2873" s="15"/>
      <c r="D2873" s="15"/>
      <c r="E2873" s="15"/>
      <c r="F2873" s="16" t="s">
        <v>35</v>
      </c>
      <c r="G2873" s="17">
        <v>2.96</v>
      </c>
      <c r="H2873" s="15"/>
    </row>
    <row r="2874" spans="1:8" ht="48.75" customHeight="1" x14ac:dyDescent="0.25">
      <c r="A2874" s="15" t="s">
        <v>5409</v>
      </c>
      <c r="B2874" s="15" t="s">
        <v>5410</v>
      </c>
      <c r="C2874" s="15"/>
      <c r="D2874" s="15"/>
      <c r="E2874" s="15"/>
      <c r="F2874" s="16" t="s">
        <v>35</v>
      </c>
      <c r="G2874" s="17">
        <v>1.91</v>
      </c>
      <c r="H2874" s="15"/>
    </row>
    <row r="2875" spans="1:8" ht="48.75" customHeight="1" x14ac:dyDescent="0.25">
      <c r="A2875" s="15" t="s">
        <v>5411</v>
      </c>
      <c r="B2875" s="15" t="s">
        <v>5412</v>
      </c>
      <c r="C2875" s="15"/>
      <c r="D2875" s="15"/>
      <c r="E2875" s="15"/>
      <c r="F2875" s="16" t="s">
        <v>35</v>
      </c>
      <c r="G2875" s="17">
        <v>2.29</v>
      </c>
      <c r="H2875" s="15"/>
    </row>
    <row r="2876" spans="1:8" ht="36.6" customHeight="1" x14ac:dyDescent="0.25">
      <c r="A2876" s="15" t="s">
        <v>5413</v>
      </c>
      <c r="B2876" s="15" t="s">
        <v>5414</v>
      </c>
      <c r="C2876" s="15"/>
      <c r="D2876" s="15"/>
      <c r="E2876" s="15"/>
      <c r="F2876" s="16" t="s">
        <v>35</v>
      </c>
      <c r="G2876" s="17">
        <v>1.82</v>
      </c>
      <c r="H2876" s="15"/>
    </row>
    <row r="2877" spans="1:8" ht="36.6" customHeight="1" x14ac:dyDescent="0.25">
      <c r="A2877" s="15" t="s">
        <v>5415</v>
      </c>
      <c r="B2877" s="15" t="s">
        <v>5416</v>
      </c>
      <c r="C2877" s="15"/>
      <c r="D2877" s="15"/>
      <c r="E2877" s="15"/>
      <c r="F2877" s="16" t="s">
        <v>326</v>
      </c>
      <c r="G2877" s="17">
        <v>6.84</v>
      </c>
      <c r="H2877" s="15"/>
    </row>
    <row r="2878" spans="1:8" ht="24.4" customHeight="1" x14ac:dyDescent="0.25">
      <c r="A2878" s="15" t="s">
        <v>5417</v>
      </c>
      <c r="B2878" s="15" t="s">
        <v>195</v>
      </c>
      <c r="C2878" s="15"/>
      <c r="D2878" s="15"/>
      <c r="E2878" s="15"/>
      <c r="F2878" s="16" t="s">
        <v>326</v>
      </c>
      <c r="G2878" s="18">
        <v>50</v>
      </c>
      <c r="H2878" s="15"/>
    </row>
    <row r="2879" spans="1:8" ht="24.4" customHeight="1" x14ac:dyDescent="0.25">
      <c r="A2879" s="15" t="s">
        <v>5418</v>
      </c>
      <c r="B2879" s="15" t="s">
        <v>5419</v>
      </c>
      <c r="C2879" s="15"/>
      <c r="D2879" s="15"/>
      <c r="E2879" s="15"/>
      <c r="F2879" s="16" t="s">
        <v>326</v>
      </c>
      <c r="G2879" s="18">
        <v>50</v>
      </c>
      <c r="H2879" s="15"/>
    </row>
    <row r="2880" spans="1:8" ht="12.2" customHeight="1" x14ac:dyDescent="0.25">
      <c r="A2880" s="12">
        <v>8698</v>
      </c>
      <c r="B2880" s="13" t="s">
        <v>5420</v>
      </c>
      <c r="C2880" s="13"/>
      <c r="D2880" s="13"/>
      <c r="E2880" s="13"/>
      <c r="F2880" s="14"/>
      <c r="G2880" s="13"/>
      <c r="H2880" s="13"/>
    </row>
    <row r="2881" spans="1:8" ht="12.2" customHeight="1" x14ac:dyDescent="0.25">
      <c r="A2881" s="12">
        <v>9088</v>
      </c>
      <c r="B2881" s="13" t="s">
        <v>5421</v>
      </c>
      <c r="C2881" s="13"/>
      <c r="D2881" s="13"/>
      <c r="E2881" s="13"/>
      <c r="F2881" s="14"/>
      <c r="G2881" s="13"/>
      <c r="H2881" s="13"/>
    </row>
    <row r="2882" spans="1:8" ht="36.6" customHeight="1" x14ac:dyDescent="0.25">
      <c r="A2882" s="15" t="s">
        <v>5422</v>
      </c>
      <c r="B2882" s="15" t="s">
        <v>5423</v>
      </c>
      <c r="C2882" s="15"/>
      <c r="D2882" s="15"/>
      <c r="E2882" s="15"/>
      <c r="F2882" s="16" t="s">
        <v>1238</v>
      </c>
      <c r="G2882" s="20">
        <v>1270.4000000000001</v>
      </c>
      <c r="H2882" s="15"/>
    </row>
    <row r="2883" spans="1:8" ht="24.4" customHeight="1" x14ac:dyDescent="0.25">
      <c r="A2883" s="15" t="s">
        <v>5424</v>
      </c>
      <c r="B2883" s="15" t="s">
        <v>5425</v>
      </c>
      <c r="C2883" s="15"/>
      <c r="D2883" s="15"/>
      <c r="E2883" s="15"/>
      <c r="F2883" s="16" t="s">
        <v>244</v>
      </c>
      <c r="G2883" s="19">
        <v>333.78</v>
      </c>
      <c r="H2883" s="15"/>
    </row>
    <row r="2884" spans="1:8" ht="24.4" customHeight="1" x14ac:dyDescent="0.25">
      <c r="A2884" s="15" t="s">
        <v>5426</v>
      </c>
      <c r="B2884" s="15" t="s">
        <v>5427</v>
      </c>
      <c r="C2884" s="15"/>
      <c r="D2884" s="15"/>
      <c r="E2884" s="15"/>
      <c r="F2884" s="16" t="s">
        <v>244</v>
      </c>
      <c r="G2884" s="19">
        <v>379.03</v>
      </c>
      <c r="H2884" s="15"/>
    </row>
    <row r="2885" spans="1:8" ht="12.2" customHeight="1" x14ac:dyDescent="0.25">
      <c r="A2885" s="12">
        <v>9089</v>
      </c>
      <c r="B2885" s="13" t="s">
        <v>5428</v>
      </c>
      <c r="C2885" s="13"/>
      <c r="D2885" s="13"/>
      <c r="E2885" s="13"/>
      <c r="F2885" s="14"/>
      <c r="G2885" s="13"/>
      <c r="H2885" s="13"/>
    </row>
    <row r="2886" spans="1:8" ht="36.6" customHeight="1" x14ac:dyDescent="0.25">
      <c r="A2886" s="15" t="s">
        <v>5429</v>
      </c>
      <c r="B2886" s="15" t="s">
        <v>5430</v>
      </c>
      <c r="C2886" s="15"/>
      <c r="D2886" s="15"/>
      <c r="E2886" s="15"/>
      <c r="F2886" s="16" t="s">
        <v>1238</v>
      </c>
      <c r="G2886" s="19">
        <v>255.74</v>
      </c>
      <c r="H2886" s="15"/>
    </row>
    <row r="2887" spans="1:8" ht="36.6" customHeight="1" x14ac:dyDescent="0.25">
      <c r="A2887" s="15" t="s">
        <v>5431</v>
      </c>
      <c r="B2887" s="15" t="s">
        <v>5432</v>
      </c>
      <c r="C2887" s="15"/>
      <c r="D2887" s="15"/>
      <c r="E2887" s="15"/>
      <c r="F2887" s="16" t="s">
        <v>1238</v>
      </c>
      <c r="G2887" s="19">
        <v>268.49</v>
      </c>
      <c r="H2887" s="15"/>
    </row>
    <row r="2888" spans="1:8" ht="48.75" customHeight="1" x14ac:dyDescent="0.25">
      <c r="A2888" s="15" t="s">
        <v>5433</v>
      </c>
      <c r="B2888" s="15" t="s">
        <v>5434</v>
      </c>
      <c r="C2888" s="15"/>
      <c r="D2888" s="15"/>
      <c r="E2888" s="15"/>
      <c r="F2888" s="16" t="s">
        <v>213</v>
      </c>
      <c r="G2888" s="18">
        <v>97.79</v>
      </c>
      <c r="H2888" s="15"/>
    </row>
    <row r="2889" spans="1:8" ht="48.75" customHeight="1" x14ac:dyDescent="0.25">
      <c r="A2889" s="15" t="s">
        <v>5435</v>
      </c>
      <c r="B2889" s="15" t="s">
        <v>5436</v>
      </c>
      <c r="C2889" s="15"/>
      <c r="D2889" s="15"/>
      <c r="E2889" s="15"/>
      <c r="F2889" s="16" t="s">
        <v>213</v>
      </c>
      <c r="G2889" s="19">
        <v>218.38</v>
      </c>
      <c r="H2889" s="15"/>
    </row>
    <row r="2890" spans="1:8" ht="36.6" customHeight="1" x14ac:dyDescent="0.25">
      <c r="A2890" s="15" t="s">
        <v>5437</v>
      </c>
      <c r="B2890" s="15" t="s">
        <v>5438</v>
      </c>
      <c r="C2890" s="15"/>
      <c r="D2890" s="15"/>
      <c r="E2890" s="15"/>
      <c r="F2890" s="16" t="s">
        <v>1238</v>
      </c>
      <c r="G2890" s="20">
        <v>1671.71</v>
      </c>
      <c r="H2890" s="15"/>
    </row>
    <row r="2891" spans="1:8" ht="36.6" customHeight="1" x14ac:dyDescent="0.25">
      <c r="A2891" s="15" t="s">
        <v>5439</v>
      </c>
      <c r="B2891" s="15" t="s">
        <v>5440</v>
      </c>
      <c r="C2891" s="15"/>
      <c r="D2891" s="15"/>
      <c r="E2891" s="15"/>
      <c r="F2891" s="16" t="s">
        <v>1238</v>
      </c>
      <c r="G2891" s="20">
        <v>1902.29</v>
      </c>
      <c r="H2891" s="15"/>
    </row>
    <row r="2892" spans="1:8" ht="36.6" customHeight="1" x14ac:dyDescent="0.25">
      <c r="A2892" s="15" t="s">
        <v>5441</v>
      </c>
      <c r="B2892" s="15" t="s">
        <v>5442</v>
      </c>
      <c r="C2892" s="15"/>
      <c r="D2892" s="15"/>
      <c r="E2892" s="15"/>
      <c r="F2892" s="16" t="s">
        <v>1238</v>
      </c>
      <c r="G2892" s="20">
        <v>1210.55</v>
      </c>
      <c r="H2892" s="15"/>
    </row>
    <row r="2893" spans="1:8" ht="36.6" customHeight="1" x14ac:dyDescent="0.25">
      <c r="A2893" s="15" t="s">
        <v>5443</v>
      </c>
      <c r="B2893" s="15" t="s">
        <v>5444</v>
      </c>
      <c r="C2893" s="15"/>
      <c r="D2893" s="15"/>
      <c r="E2893" s="15"/>
      <c r="F2893" s="16" t="s">
        <v>1238</v>
      </c>
      <c r="G2893" s="20">
        <v>1902.29</v>
      </c>
      <c r="H2893" s="15"/>
    </row>
    <row r="2894" spans="1:8" ht="36.6" customHeight="1" x14ac:dyDescent="0.25">
      <c r="A2894" s="15" t="s">
        <v>5445</v>
      </c>
      <c r="B2894" s="15" t="s">
        <v>5446</v>
      </c>
      <c r="C2894" s="15"/>
      <c r="D2894" s="15"/>
      <c r="E2894" s="15"/>
      <c r="F2894" s="16" t="s">
        <v>1238</v>
      </c>
      <c r="G2894" s="19">
        <v>691.74</v>
      </c>
      <c r="H2894" s="15"/>
    </row>
    <row r="2895" spans="1:8" ht="36.6" customHeight="1" x14ac:dyDescent="0.25">
      <c r="A2895" s="15" t="s">
        <v>5447</v>
      </c>
      <c r="B2895" s="15" t="s">
        <v>5448</v>
      </c>
      <c r="C2895" s="15"/>
      <c r="D2895" s="15"/>
      <c r="E2895" s="15"/>
      <c r="F2895" s="16" t="s">
        <v>1238</v>
      </c>
      <c r="G2895" s="19">
        <v>922.32</v>
      </c>
      <c r="H2895" s="15"/>
    </row>
    <row r="2896" spans="1:8" ht="36.6" customHeight="1" x14ac:dyDescent="0.25">
      <c r="A2896" s="15" t="s">
        <v>5449</v>
      </c>
      <c r="B2896" s="15" t="s">
        <v>5450</v>
      </c>
      <c r="C2896" s="15"/>
      <c r="D2896" s="15"/>
      <c r="E2896" s="15"/>
      <c r="F2896" s="16" t="s">
        <v>1238</v>
      </c>
      <c r="G2896" s="19">
        <v>440.81</v>
      </c>
      <c r="H2896" s="15"/>
    </row>
    <row r="2897" spans="1:8" ht="36.6" customHeight="1" x14ac:dyDescent="0.25">
      <c r="A2897" s="15" t="s">
        <v>5451</v>
      </c>
      <c r="B2897" s="15" t="s">
        <v>5452</v>
      </c>
      <c r="C2897" s="15"/>
      <c r="D2897" s="15"/>
      <c r="E2897" s="15"/>
      <c r="F2897" s="16" t="s">
        <v>1238</v>
      </c>
      <c r="G2897" s="20">
        <v>2132.87</v>
      </c>
      <c r="H2897" s="15"/>
    </row>
    <row r="2898" spans="1:8" ht="36.6" customHeight="1" x14ac:dyDescent="0.25">
      <c r="A2898" s="15" t="s">
        <v>5453</v>
      </c>
      <c r="B2898" s="15" t="s">
        <v>5454</v>
      </c>
      <c r="C2898" s="15"/>
      <c r="D2898" s="15"/>
      <c r="E2898" s="15"/>
      <c r="F2898" s="16" t="s">
        <v>1238</v>
      </c>
      <c r="G2898" s="19">
        <v>461.16</v>
      </c>
      <c r="H2898" s="15"/>
    </row>
    <row r="2899" spans="1:8" ht="12.2" customHeight="1" x14ac:dyDescent="0.25">
      <c r="A2899" s="15" t="s">
        <v>5455</v>
      </c>
      <c r="B2899" s="15" t="s">
        <v>5456</v>
      </c>
      <c r="C2899" s="15"/>
      <c r="D2899" s="15"/>
      <c r="E2899" s="15"/>
      <c r="F2899" s="16" t="s">
        <v>1238</v>
      </c>
      <c r="G2899" s="19">
        <v>964.37</v>
      </c>
      <c r="H2899" s="15"/>
    </row>
    <row r="2900" spans="1:8" ht="24.4" customHeight="1" x14ac:dyDescent="0.25">
      <c r="A2900" s="15" t="s">
        <v>5457</v>
      </c>
      <c r="B2900" s="15" t="s">
        <v>5458</v>
      </c>
      <c r="C2900" s="15"/>
      <c r="D2900" s="15"/>
      <c r="E2900" s="15"/>
      <c r="F2900" s="16" t="s">
        <v>1238</v>
      </c>
      <c r="G2900" s="19">
        <v>172.31</v>
      </c>
      <c r="H2900" s="15"/>
    </row>
    <row r="2901" spans="1:8" ht="24.4" customHeight="1" x14ac:dyDescent="0.25">
      <c r="A2901" s="15" t="s">
        <v>5459</v>
      </c>
      <c r="B2901" s="15" t="s">
        <v>5460</v>
      </c>
      <c r="C2901" s="15"/>
      <c r="D2901" s="15"/>
      <c r="E2901" s="15"/>
      <c r="F2901" s="16" t="s">
        <v>1238</v>
      </c>
      <c r="G2901" s="19">
        <v>344.62</v>
      </c>
      <c r="H2901" s="15"/>
    </row>
    <row r="2902" spans="1:8" ht="24.4" customHeight="1" x14ac:dyDescent="0.25">
      <c r="A2902" s="15" t="s">
        <v>5461</v>
      </c>
      <c r="B2902" s="15" t="s">
        <v>5462</v>
      </c>
      <c r="C2902" s="15"/>
      <c r="D2902" s="15"/>
      <c r="E2902" s="15"/>
      <c r="F2902" s="16" t="s">
        <v>1238</v>
      </c>
      <c r="G2902" s="19">
        <v>621.15</v>
      </c>
      <c r="H2902" s="15"/>
    </row>
    <row r="2903" spans="1:8" ht="24.4" customHeight="1" x14ac:dyDescent="0.25">
      <c r="A2903" s="15" t="s">
        <v>5463</v>
      </c>
      <c r="B2903" s="15" t="s">
        <v>5464</v>
      </c>
      <c r="C2903" s="15"/>
      <c r="D2903" s="15"/>
      <c r="E2903" s="15"/>
      <c r="F2903" s="16" t="s">
        <v>1238</v>
      </c>
      <c r="G2903" s="19">
        <v>630.28</v>
      </c>
      <c r="H2903" s="15"/>
    </row>
    <row r="2904" spans="1:8" ht="24.4" customHeight="1" x14ac:dyDescent="0.25">
      <c r="A2904" s="15" t="s">
        <v>5465</v>
      </c>
      <c r="B2904" s="15" t="s">
        <v>5466</v>
      </c>
      <c r="C2904" s="15"/>
      <c r="D2904" s="15"/>
      <c r="E2904" s="15"/>
      <c r="F2904" s="16" t="s">
        <v>1238</v>
      </c>
      <c r="G2904" s="19">
        <v>931.72</v>
      </c>
      <c r="H2904" s="15"/>
    </row>
    <row r="2905" spans="1:8" ht="24.4" customHeight="1" x14ac:dyDescent="0.25">
      <c r="A2905" s="15" t="s">
        <v>5467</v>
      </c>
      <c r="B2905" s="15" t="s">
        <v>5468</v>
      </c>
      <c r="C2905" s="15"/>
      <c r="D2905" s="15"/>
      <c r="E2905" s="15"/>
      <c r="F2905" s="16" t="s">
        <v>1238</v>
      </c>
      <c r="G2905" s="19">
        <v>945.43</v>
      </c>
      <c r="H2905" s="15"/>
    </row>
    <row r="2906" spans="1:8" ht="24.4" customHeight="1" x14ac:dyDescent="0.25">
      <c r="A2906" s="15" t="s">
        <v>5469</v>
      </c>
      <c r="B2906" s="15" t="s">
        <v>5470</v>
      </c>
      <c r="C2906" s="15"/>
      <c r="D2906" s="15"/>
      <c r="E2906" s="15"/>
      <c r="F2906" s="16" t="s">
        <v>1238</v>
      </c>
      <c r="G2906" s="20">
        <v>1242.3</v>
      </c>
      <c r="H2906" s="15"/>
    </row>
    <row r="2907" spans="1:8" ht="24.4" customHeight="1" x14ac:dyDescent="0.25">
      <c r="A2907" s="15" t="s">
        <v>5471</v>
      </c>
      <c r="B2907" s="15" t="s">
        <v>5472</v>
      </c>
      <c r="C2907" s="15"/>
      <c r="D2907" s="15"/>
      <c r="E2907" s="15"/>
      <c r="F2907" s="16" t="s">
        <v>1238</v>
      </c>
      <c r="G2907" s="20">
        <v>1260.57</v>
      </c>
      <c r="H2907" s="15"/>
    </row>
    <row r="2908" spans="1:8" ht="24.4" customHeight="1" x14ac:dyDescent="0.25">
      <c r="A2908" s="15" t="s">
        <v>5473</v>
      </c>
      <c r="B2908" s="15" t="s">
        <v>5474</v>
      </c>
      <c r="C2908" s="15"/>
      <c r="D2908" s="15"/>
      <c r="E2908" s="15"/>
      <c r="F2908" s="16" t="s">
        <v>1238</v>
      </c>
      <c r="G2908" s="19">
        <v>616.58000000000004</v>
      </c>
      <c r="H2908" s="15"/>
    </row>
    <row r="2909" spans="1:8" ht="24.4" customHeight="1" x14ac:dyDescent="0.25">
      <c r="A2909" s="15" t="s">
        <v>5475</v>
      </c>
      <c r="B2909" s="15" t="s">
        <v>5476</v>
      </c>
      <c r="C2909" s="15"/>
      <c r="D2909" s="15"/>
      <c r="E2909" s="15"/>
      <c r="F2909" s="16" t="s">
        <v>1238</v>
      </c>
      <c r="G2909" s="19">
        <v>315.14</v>
      </c>
      <c r="H2909" s="15"/>
    </row>
    <row r="2910" spans="1:8" ht="24.4" customHeight="1" x14ac:dyDescent="0.25">
      <c r="A2910" s="15" t="s">
        <v>5477</v>
      </c>
      <c r="B2910" s="15" t="s">
        <v>5478</v>
      </c>
      <c r="C2910" s="15"/>
      <c r="D2910" s="15"/>
      <c r="E2910" s="15"/>
      <c r="F2910" s="16" t="s">
        <v>1238</v>
      </c>
      <c r="G2910" s="19">
        <v>356.24</v>
      </c>
      <c r="H2910" s="15"/>
    </row>
    <row r="2911" spans="1:8" ht="24.4" customHeight="1" x14ac:dyDescent="0.25">
      <c r="A2911" s="15" t="s">
        <v>5479</v>
      </c>
      <c r="B2911" s="15" t="s">
        <v>5480</v>
      </c>
      <c r="C2911" s="15"/>
      <c r="D2911" s="15"/>
      <c r="E2911" s="15"/>
      <c r="F2911" s="16" t="s">
        <v>1238</v>
      </c>
      <c r="G2911" s="19">
        <v>401.92</v>
      </c>
      <c r="H2911" s="15"/>
    </row>
    <row r="2912" spans="1:8" ht="24.4" customHeight="1" x14ac:dyDescent="0.25">
      <c r="A2912" s="15" t="s">
        <v>5481</v>
      </c>
      <c r="B2912" s="15" t="s">
        <v>5482</v>
      </c>
      <c r="C2912" s="15"/>
      <c r="D2912" s="15"/>
      <c r="E2912" s="15"/>
      <c r="F2912" s="16" t="s">
        <v>1238</v>
      </c>
      <c r="G2912" s="19">
        <v>150.26</v>
      </c>
      <c r="H2912" s="15"/>
    </row>
    <row r="2913" spans="1:8" ht="24.4" customHeight="1" x14ac:dyDescent="0.25">
      <c r="A2913" s="15" t="s">
        <v>5483</v>
      </c>
      <c r="B2913" s="15" t="s">
        <v>5484</v>
      </c>
      <c r="C2913" s="15"/>
      <c r="D2913" s="15"/>
      <c r="E2913" s="15"/>
      <c r="F2913" s="16" t="s">
        <v>1238</v>
      </c>
      <c r="G2913" s="19">
        <v>296.87</v>
      </c>
      <c r="H2913" s="15"/>
    </row>
    <row r="2914" spans="1:8" ht="24.4" customHeight="1" x14ac:dyDescent="0.25">
      <c r="A2914" s="15" t="s">
        <v>5485</v>
      </c>
      <c r="B2914" s="15" t="s">
        <v>5486</v>
      </c>
      <c r="C2914" s="15"/>
      <c r="D2914" s="15"/>
      <c r="E2914" s="15"/>
      <c r="F2914" s="16" t="s">
        <v>1238</v>
      </c>
      <c r="G2914" s="19">
        <v>301.44</v>
      </c>
      <c r="H2914" s="15"/>
    </row>
    <row r="2915" spans="1:8" ht="24.4" customHeight="1" x14ac:dyDescent="0.25">
      <c r="A2915" s="15" t="s">
        <v>5487</v>
      </c>
      <c r="B2915" s="15" t="s">
        <v>5488</v>
      </c>
      <c r="C2915" s="15"/>
      <c r="D2915" s="15"/>
      <c r="E2915" s="15"/>
      <c r="F2915" s="16" t="s">
        <v>1238</v>
      </c>
      <c r="G2915" s="19">
        <v>237.49</v>
      </c>
      <c r="H2915" s="15"/>
    </row>
    <row r="2916" spans="1:8" ht="24.4" customHeight="1" x14ac:dyDescent="0.25">
      <c r="A2916" s="15" t="s">
        <v>5489</v>
      </c>
      <c r="B2916" s="15" t="s">
        <v>5490</v>
      </c>
      <c r="C2916" s="15"/>
      <c r="D2916" s="15"/>
      <c r="E2916" s="15"/>
      <c r="F2916" s="16" t="s">
        <v>1238</v>
      </c>
      <c r="G2916" s="19">
        <v>246.63</v>
      </c>
      <c r="H2916" s="15"/>
    </row>
    <row r="2917" spans="1:8" ht="24.4" customHeight="1" x14ac:dyDescent="0.25">
      <c r="A2917" s="15" t="s">
        <v>5491</v>
      </c>
      <c r="B2917" s="15" t="s">
        <v>5492</v>
      </c>
      <c r="C2917" s="15"/>
      <c r="D2917" s="15"/>
      <c r="E2917" s="15"/>
      <c r="F2917" s="16" t="s">
        <v>1238</v>
      </c>
      <c r="G2917" s="20">
        <v>2251.67</v>
      </c>
      <c r="H2917" s="15"/>
    </row>
    <row r="2918" spans="1:8" ht="24.4" customHeight="1" x14ac:dyDescent="0.25">
      <c r="A2918" s="15" t="s">
        <v>5493</v>
      </c>
      <c r="B2918" s="15" t="s">
        <v>5494</v>
      </c>
      <c r="C2918" s="15"/>
      <c r="D2918" s="15"/>
      <c r="E2918" s="15"/>
      <c r="F2918" s="16" t="s">
        <v>1238</v>
      </c>
      <c r="G2918" s="20">
        <v>2284.79</v>
      </c>
      <c r="H2918" s="15"/>
    </row>
    <row r="2919" spans="1:8" ht="24.4" customHeight="1" x14ac:dyDescent="0.25">
      <c r="A2919" s="15" t="s">
        <v>5495</v>
      </c>
      <c r="B2919" s="15" t="s">
        <v>5496</v>
      </c>
      <c r="C2919" s="15"/>
      <c r="D2919" s="15"/>
      <c r="E2919" s="15"/>
      <c r="F2919" s="16" t="s">
        <v>1238</v>
      </c>
      <c r="G2919" s="20">
        <v>2562.25</v>
      </c>
      <c r="H2919" s="15"/>
    </row>
    <row r="2920" spans="1:8" ht="24.4" customHeight="1" x14ac:dyDescent="0.25">
      <c r="A2920" s="15" t="s">
        <v>5497</v>
      </c>
      <c r="B2920" s="15" t="s">
        <v>5498</v>
      </c>
      <c r="C2920" s="15"/>
      <c r="D2920" s="15"/>
      <c r="E2920" s="15"/>
      <c r="F2920" s="16" t="s">
        <v>1238</v>
      </c>
      <c r="G2920" s="20">
        <v>2599.9299999999998</v>
      </c>
      <c r="H2920" s="15"/>
    </row>
    <row r="2921" spans="1:8" ht="12.2" customHeight="1" x14ac:dyDescent="0.25">
      <c r="A2921" s="15" t="s">
        <v>5499</v>
      </c>
      <c r="B2921" s="15" t="s">
        <v>5500</v>
      </c>
      <c r="C2921" s="15"/>
      <c r="D2921" s="15"/>
      <c r="E2921" s="15"/>
      <c r="F2921" s="16" t="s">
        <v>1238</v>
      </c>
      <c r="G2921" s="19">
        <v>301.10000000000002</v>
      </c>
      <c r="H2921" s="15"/>
    </row>
    <row r="2922" spans="1:8" ht="12.2" customHeight="1" x14ac:dyDescent="0.25">
      <c r="A2922" s="15" t="s">
        <v>5501</v>
      </c>
      <c r="B2922" s="15" t="s">
        <v>5502</v>
      </c>
      <c r="C2922" s="15"/>
      <c r="D2922" s="15"/>
      <c r="E2922" s="15"/>
      <c r="F2922" s="16" t="s">
        <v>1238</v>
      </c>
      <c r="G2922" s="19">
        <v>321.18</v>
      </c>
      <c r="H2922" s="15"/>
    </row>
    <row r="2923" spans="1:8" ht="24.4" customHeight="1" x14ac:dyDescent="0.25">
      <c r="A2923" s="15" t="s">
        <v>5503</v>
      </c>
      <c r="B2923" s="15" t="s">
        <v>5504</v>
      </c>
      <c r="C2923" s="15"/>
      <c r="D2923" s="15"/>
      <c r="E2923" s="15"/>
      <c r="F2923" s="16" t="s">
        <v>1238</v>
      </c>
      <c r="G2923" s="19">
        <v>664.61</v>
      </c>
      <c r="H2923" s="15"/>
    </row>
    <row r="2924" spans="1:8" ht="36.6" customHeight="1" x14ac:dyDescent="0.25">
      <c r="A2924" s="15" t="s">
        <v>5505</v>
      </c>
      <c r="B2924" s="15" t="s">
        <v>5506</v>
      </c>
      <c r="C2924" s="15"/>
      <c r="D2924" s="15"/>
      <c r="E2924" s="15"/>
      <c r="F2924" s="16" t="s">
        <v>1238</v>
      </c>
      <c r="G2924" s="19">
        <v>957.01</v>
      </c>
      <c r="H2924" s="15"/>
    </row>
    <row r="2925" spans="1:8" ht="24.4" customHeight="1" x14ac:dyDescent="0.25">
      <c r="A2925" s="15" t="s">
        <v>5507</v>
      </c>
      <c r="B2925" s="15" t="s">
        <v>5508</v>
      </c>
      <c r="C2925" s="15"/>
      <c r="D2925" s="15"/>
      <c r="E2925" s="15"/>
      <c r="F2925" s="16" t="s">
        <v>1238</v>
      </c>
      <c r="G2925" s="19">
        <v>257.56</v>
      </c>
      <c r="H2925" s="15"/>
    </row>
    <row r="2926" spans="1:8" ht="85.35" customHeight="1" x14ac:dyDescent="0.25">
      <c r="A2926" s="15" t="s">
        <v>5509</v>
      </c>
      <c r="B2926" s="15" t="s">
        <v>5510</v>
      </c>
      <c r="C2926" s="15"/>
      <c r="D2926" s="15"/>
      <c r="E2926" s="15"/>
      <c r="F2926" s="16" t="s">
        <v>227</v>
      </c>
      <c r="G2926" s="19">
        <v>624.6</v>
      </c>
      <c r="H2926" s="15"/>
    </row>
    <row r="2927" spans="1:8" ht="36.6" customHeight="1" x14ac:dyDescent="0.25">
      <c r="A2927" s="15" t="s">
        <v>5511</v>
      </c>
      <c r="B2927" s="15" t="s">
        <v>5512</v>
      </c>
      <c r="C2927" s="15"/>
      <c r="D2927" s="15"/>
      <c r="E2927" s="15"/>
      <c r="F2927" s="16" t="s">
        <v>1238</v>
      </c>
      <c r="G2927" s="19">
        <v>574.21</v>
      </c>
      <c r="H2927" s="15"/>
    </row>
    <row r="2928" spans="1:8" ht="36.6" customHeight="1" x14ac:dyDescent="0.25">
      <c r="A2928" s="15" t="s">
        <v>5513</v>
      </c>
      <c r="B2928" s="15" t="s">
        <v>5514</v>
      </c>
      <c r="C2928" s="15"/>
      <c r="D2928" s="15"/>
      <c r="E2928" s="15"/>
      <c r="F2928" s="16" t="s">
        <v>1238</v>
      </c>
      <c r="G2928" s="19">
        <v>656.24</v>
      </c>
      <c r="H2928" s="15"/>
    </row>
    <row r="2929" spans="1:8" ht="12.2" customHeight="1" x14ac:dyDescent="0.25">
      <c r="A2929" s="15" t="s">
        <v>5515</v>
      </c>
      <c r="B2929" s="15" t="s">
        <v>5516</v>
      </c>
      <c r="C2929" s="15"/>
      <c r="D2929" s="15"/>
      <c r="E2929" s="15"/>
      <c r="F2929" s="16" t="s">
        <v>1238</v>
      </c>
      <c r="G2929" s="19">
        <v>820.3</v>
      </c>
      <c r="H2929" s="15"/>
    </row>
    <row r="2930" spans="1:8" ht="36.6" customHeight="1" x14ac:dyDescent="0.25">
      <c r="A2930" s="15" t="s">
        <v>5517</v>
      </c>
      <c r="B2930" s="15" t="s">
        <v>5518</v>
      </c>
      <c r="C2930" s="15"/>
      <c r="D2930" s="15"/>
      <c r="E2930" s="15"/>
      <c r="F2930" s="16" t="s">
        <v>1238</v>
      </c>
      <c r="G2930" s="19">
        <v>342.52</v>
      </c>
      <c r="H2930" s="15"/>
    </row>
    <row r="2931" spans="1:8" ht="36.6" customHeight="1" x14ac:dyDescent="0.25">
      <c r="A2931" s="15" t="s">
        <v>5519</v>
      </c>
      <c r="B2931" s="15" t="s">
        <v>5520</v>
      </c>
      <c r="C2931" s="15"/>
      <c r="D2931" s="15"/>
      <c r="E2931" s="15"/>
      <c r="F2931" s="16" t="s">
        <v>213</v>
      </c>
      <c r="G2931" s="19">
        <v>147.61000000000001</v>
      </c>
      <c r="H2931" s="15"/>
    </row>
    <row r="2932" spans="1:8" ht="12.2" customHeight="1" x14ac:dyDescent="0.25">
      <c r="A2932" s="12">
        <v>9090</v>
      </c>
      <c r="B2932" s="13" t="s">
        <v>5521</v>
      </c>
      <c r="C2932" s="13"/>
      <c r="D2932" s="13"/>
      <c r="E2932" s="13"/>
      <c r="F2932" s="14"/>
      <c r="G2932" s="13"/>
      <c r="H2932" s="13"/>
    </row>
    <row r="2933" spans="1:8" ht="12.2" customHeight="1" x14ac:dyDescent="0.25">
      <c r="A2933" s="15" t="s">
        <v>5522</v>
      </c>
      <c r="B2933" s="15" t="s">
        <v>5523</v>
      </c>
      <c r="C2933" s="15"/>
      <c r="D2933" s="15"/>
      <c r="E2933" s="15"/>
      <c r="F2933" s="16" t="s">
        <v>1238</v>
      </c>
      <c r="G2933" s="19">
        <v>173.6</v>
      </c>
      <c r="H2933" s="15"/>
    </row>
    <row r="2934" spans="1:8" ht="60.95" customHeight="1" x14ac:dyDescent="0.25">
      <c r="A2934" s="15" t="s">
        <v>5524</v>
      </c>
      <c r="B2934" s="15" t="s">
        <v>5525</v>
      </c>
      <c r="C2934" s="15"/>
      <c r="D2934" s="15"/>
      <c r="E2934" s="15"/>
      <c r="F2934" s="16" t="s">
        <v>291</v>
      </c>
      <c r="G2934" s="19">
        <v>889.19</v>
      </c>
      <c r="H2934" s="15"/>
    </row>
    <row r="2935" spans="1:8" ht="12.2" customHeight="1" x14ac:dyDescent="0.25">
      <c r="A2935" s="12">
        <v>9091</v>
      </c>
      <c r="B2935" s="13" t="s">
        <v>808</v>
      </c>
      <c r="C2935" s="13"/>
      <c r="D2935" s="13"/>
      <c r="E2935" s="13"/>
      <c r="F2935" s="14"/>
      <c r="G2935" s="13"/>
      <c r="H2935" s="13"/>
    </row>
    <row r="2936" spans="1:8" ht="24.4" customHeight="1" x14ac:dyDescent="0.25">
      <c r="A2936" s="15" t="s">
        <v>5526</v>
      </c>
      <c r="B2936" s="15" t="s">
        <v>5527</v>
      </c>
      <c r="C2936" s="15"/>
      <c r="D2936" s="15"/>
      <c r="E2936" s="15"/>
      <c r="F2936" s="16" t="s">
        <v>326</v>
      </c>
      <c r="G2936" s="20">
        <v>3716.37</v>
      </c>
      <c r="H2936" s="15"/>
    </row>
    <row r="2937" spans="1:8" ht="24.4" customHeight="1" x14ac:dyDescent="0.25">
      <c r="A2937" s="15" t="s">
        <v>5528</v>
      </c>
      <c r="B2937" s="15" t="s">
        <v>5529</v>
      </c>
      <c r="C2937" s="15"/>
      <c r="D2937" s="15"/>
      <c r="E2937" s="15"/>
      <c r="F2937" s="16" t="s">
        <v>326</v>
      </c>
      <c r="G2937" s="20">
        <v>3716.37</v>
      </c>
      <c r="H2937" s="15"/>
    </row>
    <row r="2938" spans="1:8" ht="36.6" customHeight="1" x14ac:dyDescent="0.25">
      <c r="A2938" s="15" t="s">
        <v>5530</v>
      </c>
      <c r="B2938" s="15" t="s">
        <v>5531</v>
      </c>
      <c r="C2938" s="15"/>
      <c r="D2938" s="15"/>
      <c r="E2938" s="15"/>
      <c r="F2938" s="16" t="s">
        <v>326</v>
      </c>
      <c r="G2938" s="20">
        <v>1837.94</v>
      </c>
      <c r="H2938" s="15"/>
    </row>
    <row r="2939" spans="1:8" ht="24.4" customHeight="1" x14ac:dyDescent="0.25">
      <c r="A2939" s="15" t="s">
        <v>5532</v>
      </c>
      <c r="B2939" s="15" t="s">
        <v>5533</v>
      </c>
      <c r="C2939" s="15"/>
      <c r="D2939" s="15"/>
      <c r="E2939" s="15"/>
      <c r="F2939" s="16" t="s">
        <v>326</v>
      </c>
      <c r="G2939" s="20">
        <v>1977.22</v>
      </c>
      <c r="H2939" s="15"/>
    </row>
    <row r="2940" spans="1:8" ht="24.4" customHeight="1" x14ac:dyDescent="0.25">
      <c r="A2940" s="15" t="s">
        <v>5534</v>
      </c>
      <c r="B2940" s="15" t="s">
        <v>5535</v>
      </c>
      <c r="C2940" s="15"/>
      <c r="D2940" s="15"/>
      <c r="E2940" s="15"/>
      <c r="F2940" s="16" t="s">
        <v>326</v>
      </c>
      <c r="G2940" s="20">
        <v>2551.13</v>
      </c>
      <c r="H2940" s="15"/>
    </row>
    <row r="2941" spans="1:8" ht="24.4" customHeight="1" x14ac:dyDescent="0.25">
      <c r="A2941" s="15" t="s">
        <v>5536</v>
      </c>
      <c r="B2941" s="15" t="s">
        <v>5537</v>
      </c>
      <c r="C2941" s="15"/>
      <c r="D2941" s="15"/>
      <c r="E2941" s="15"/>
      <c r="F2941" s="16" t="s">
        <v>213</v>
      </c>
      <c r="G2941" s="19">
        <v>151.78</v>
      </c>
      <c r="H2941" s="15"/>
    </row>
    <row r="2942" spans="1:8" ht="36.6" customHeight="1" x14ac:dyDescent="0.25">
      <c r="A2942" s="15" t="s">
        <v>5538</v>
      </c>
      <c r="B2942" s="15" t="s">
        <v>5539</v>
      </c>
      <c r="C2942" s="15"/>
      <c r="D2942" s="15"/>
      <c r="E2942" s="15"/>
      <c r="F2942" s="16" t="s">
        <v>213</v>
      </c>
      <c r="G2942" s="19">
        <v>265.16000000000003</v>
      </c>
      <c r="H2942" s="15"/>
    </row>
    <row r="2943" spans="1:8" ht="24.4" customHeight="1" x14ac:dyDescent="0.25">
      <c r="A2943" s="15" t="s">
        <v>5540</v>
      </c>
      <c r="B2943" s="15" t="s">
        <v>5541</v>
      </c>
      <c r="C2943" s="15"/>
      <c r="D2943" s="15"/>
      <c r="E2943" s="15"/>
      <c r="F2943" s="16" t="s">
        <v>213</v>
      </c>
      <c r="G2943" s="19">
        <v>216.03</v>
      </c>
      <c r="H2943" s="15"/>
    </row>
    <row r="2944" spans="1:8" ht="24.4" customHeight="1" x14ac:dyDescent="0.25">
      <c r="A2944" s="15" t="s">
        <v>5542</v>
      </c>
      <c r="B2944" s="15" t="s">
        <v>5543</v>
      </c>
      <c r="C2944" s="15"/>
      <c r="D2944" s="15"/>
      <c r="E2944" s="15"/>
      <c r="F2944" s="16" t="s">
        <v>213</v>
      </c>
      <c r="G2944" s="19">
        <v>186.34</v>
      </c>
      <c r="H2944" s="15"/>
    </row>
    <row r="2945" spans="1:8" ht="36.6" customHeight="1" x14ac:dyDescent="0.25">
      <c r="A2945" s="15" t="s">
        <v>5544</v>
      </c>
      <c r="B2945" s="15" t="s">
        <v>5545</v>
      </c>
      <c r="C2945" s="15"/>
      <c r="D2945" s="15"/>
      <c r="E2945" s="15"/>
      <c r="F2945" s="16" t="s">
        <v>213</v>
      </c>
      <c r="G2945" s="19">
        <v>342.62</v>
      </c>
      <c r="H2945" s="15"/>
    </row>
    <row r="2946" spans="1:8" ht="24.4" customHeight="1" x14ac:dyDescent="0.25">
      <c r="A2946" s="15" t="s">
        <v>5546</v>
      </c>
      <c r="B2946" s="15" t="s">
        <v>5547</v>
      </c>
      <c r="C2946" s="15"/>
      <c r="D2946" s="15"/>
      <c r="E2946" s="15"/>
      <c r="F2946" s="16" t="s">
        <v>326</v>
      </c>
      <c r="G2946" s="20">
        <v>3039.24</v>
      </c>
      <c r="H2946" s="15"/>
    </row>
    <row r="2947" spans="1:8" ht="36.6" customHeight="1" x14ac:dyDescent="0.25">
      <c r="A2947" s="15" t="s">
        <v>5548</v>
      </c>
      <c r="B2947" s="15" t="s">
        <v>5549</v>
      </c>
      <c r="C2947" s="15"/>
      <c r="D2947" s="15"/>
      <c r="E2947" s="15"/>
      <c r="F2947" s="16" t="s">
        <v>326</v>
      </c>
      <c r="G2947" s="20">
        <v>2959.56</v>
      </c>
      <c r="H2947" s="15"/>
    </row>
    <row r="2948" spans="1:8" ht="36.6" customHeight="1" x14ac:dyDescent="0.25">
      <c r="A2948" s="15" t="s">
        <v>5550</v>
      </c>
      <c r="B2948" s="15" t="s">
        <v>5551</v>
      </c>
      <c r="C2948" s="15"/>
      <c r="D2948" s="15"/>
      <c r="E2948" s="15"/>
      <c r="F2948" s="16" t="s">
        <v>326</v>
      </c>
      <c r="G2948" s="20">
        <v>2041.69</v>
      </c>
      <c r="H2948" s="15"/>
    </row>
    <row r="2949" spans="1:8" ht="12.2" customHeight="1" x14ac:dyDescent="0.25">
      <c r="A2949" s="12">
        <v>9092</v>
      </c>
      <c r="B2949" s="13" t="s">
        <v>933</v>
      </c>
      <c r="C2949" s="13"/>
      <c r="D2949" s="13"/>
      <c r="E2949" s="13"/>
      <c r="F2949" s="14"/>
      <c r="G2949" s="13"/>
      <c r="H2949" s="13"/>
    </row>
    <row r="2950" spans="1:8" ht="36.6" customHeight="1" x14ac:dyDescent="0.25">
      <c r="A2950" s="15" t="s">
        <v>5552</v>
      </c>
      <c r="B2950" s="15" t="s">
        <v>5553</v>
      </c>
      <c r="C2950" s="15"/>
      <c r="D2950" s="15"/>
      <c r="E2950" s="15"/>
      <c r="F2950" s="16" t="s">
        <v>1238</v>
      </c>
      <c r="G2950" s="19">
        <v>249.73</v>
      </c>
      <c r="H2950" s="15"/>
    </row>
    <row r="2951" spans="1:8" ht="12.2" customHeight="1" x14ac:dyDescent="0.25">
      <c r="A2951" s="12">
        <v>9093</v>
      </c>
      <c r="B2951" s="13" t="s">
        <v>4383</v>
      </c>
      <c r="C2951" s="13"/>
      <c r="D2951" s="13"/>
      <c r="E2951" s="13"/>
      <c r="F2951" s="14"/>
      <c r="G2951" s="13"/>
      <c r="H2951" s="13"/>
    </row>
    <row r="2952" spans="1:8" ht="48.75" customHeight="1" x14ac:dyDescent="0.25">
      <c r="A2952" s="15" t="s">
        <v>5554</v>
      </c>
      <c r="B2952" s="15" t="s">
        <v>5555</v>
      </c>
      <c r="C2952" s="15"/>
      <c r="D2952" s="15"/>
      <c r="E2952" s="15"/>
      <c r="F2952" s="16" t="s">
        <v>227</v>
      </c>
      <c r="G2952" s="21">
        <v>15357.99</v>
      </c>
      <c r="H2952" s="15"/>
    </row>
    <row r="2953" spans="1:8" ht="48.75" customHeight="1" x14ac:dyDescent="0.25">
      <c r="A2953" s="15" t="s">
        <v>5556</v>
      </c>
      <c r="B2953" s="15" t="s">
        <v>5557</v>
      </c>
      <c r="C2953" s="15"/>
      <c r="D2953" s="15"/>
      <c r="E2953" s="15"/>
      <c r="F2953" s="16" t="s">
        <v>227</v>
      </c>
      <c r="G2953" s="21">
        <v>18968.740000000002</v>
      </c>
      <c r="H2953" s="15"/>
    </row>
    <row r="2954" spans="1:8" ht="48.75" customHeight="1" x14ac:dyDescent="0.25">
      <c r="A2954" s="15" t="s">
        <v>5558</v>
      </c>
      <c r="B2954" s="15" t="s">
        <v>5559</v>
      </c>
      <c r="C2954" s="15"/>
      <c r="D2954" s="15"/>
      <c r="E2954" s="15"/>
      <c r="F2954" s="16" t="s">
        <v>227</v>
      </c>
      <c r="G2954" s="21">
        <v>20881.79</v>
      </c>
      <c r="H2954" s="15"/>
    </row>
    <row r="2955" spans="1:8" ht="48.75" customHeight="1" x14ac:dyDescent="0.25">
      <c r="A2955" s="15" t="s">
        <v>5560</v>
      </c>
      <c r="B2955" s="15" t="s">
        <v>5561</v>
      </c>
      <c r="C2955" s="15"/>
      <c r="D2955" s="15"/>
      <c r="E2955" s="15"/>
      <c r="F2955" s="16" t="s">
        <v>227</v>
      </c>
      <c r="G2955" s="21">
        <v>22862.79</v>
      </c>
      <c r="H2955" s="15"/>
    </row>
    <row r="2956" spans="1:8" ht="48.75" customHeight="1" x14ac:dyDescent="0.25">
      <c r="A2956" s="15" t="s">
        <v>5562</v>
      </c>
      <c r="B2956" s="15" t="s">
        <v>5563</v>
      </c>
      <c r="C2956" s="15"/>
      <c r="D2956" s="15"/>
      <c r="E2956" s="15"/>
      <c r="F2956" s="16" t="s">
        <v>227</v>
      </c>
      <c r="G2956" s="21">
        <v>24621.38</v>
      </c>
      <c r="H2956" s="15"/>
    </row>
    <row r="2957" spans="1:8" ht="48.75" customHeight="1" x14ac:dyDescent="0.25">
      <c r="A2957" s="15" t="s">
        <v>5564</v>
      </c>
      <c r="B2957" s="15" t="s">
        <v>5565</v>
      </c>
      <c r="C2957" s="15"/>
      <c r="D2957" s="15"/>
      <c r="E2957" s="15"/>
      <c r="F2957" s="16" t="s">
        <v>1238</v>
      </c>
      <c r="G2957" s="20">
        <v>4155.49</v>
      </c>
      <c r="H2957" s="15"/>
    </row>
    <row r="2958" spans="1:8" ht="12.2" customHeight="1" x14ac:dyDescent="0.25">
      <c r="A2958" s="12">
        <v>9095</v>
      </c>
      <c r="B2958" s="13" t="s">
        <v>5566</v>
      </c>
      <c r="C2958" s="13"/>
      <c r="D2958" s="13"/>
      <c r="E2958" s="13"/>
      <c r="F2958" s="14"/>
      <c r="G2958" s="13"/>
      <c r="H2958" s="13"/>
    </row>
    <row r="2959" spans="1:8" ht="60.95" customHeight="1" x14ac:dyDescent="0.25">
      <c r="A2959" s="15" t="s">
        <v>5567</v>
      </c>
      <c r="B2959" s="15" t="s">
        <v>5568</v>
      </c>
      <c r="C2959" s="15"/>
      <c r="D2959" s="15"/>
      <c r="E2959" s="15"/>
      <c r="F2959" s="16" t="s">
        <v>291</v>
      </c>
      <c r="G2959" s="20">
        <v>5559.85</v>
      </c>
      <c r="H2959" s="15"/>
    </row>
    <row r="2960" spans="1:8" ht="12.2" customHeight="1" x14ac:dyDescent="0.25">
      <c r="A2960" s="12">
        <v>9096</v>
      </c>
      <c r="B2960" s="13" t="s">
        <v>5569</v>
      </c>
      <c r="C2960" s="13"/>
      <c r="D2960" s="13"/>
      <c r="E2960" s="13"/>
      <c r="F2960" s="14"/>
      <c r="G2960" s="13"/>
      <c r="H2960" s="13"/>
    </row>
    <row r="2961" spans="1:8" ht="60.95" customHeight="1" x14ac:dyDescent="0.25">
      <c r="A2961" s="15" t="s">
        <v>5570</v>
      </c>
      <c r="B2961" s="15" t="s">
        <v>5571</v>
      </c>
      <c r="C2961" s="15"/>
      <c r="D2961" s="15"/>
      <c r="E2961" s="15"/>
      <c r="F2961" s="16" t="s">
        <v>227</v>
      </c>
      <c r="G2961" s="20">
        <v>2955.32</v>
      </c>
      <c r="H2961" s="15"/>
    </row>
    <row r="2962" spans="1:8" ht="12.2" customHeight="1" x14ac:dyDescent="0.25">
      <c r="A2962" s="12">
        <v>9097</v>
      </c>
      <c r="B2962" s="13" t="s">
        <v>182</v>
      </c>
      <c r="C2962" s="13"/>
      <c r="D2962" s="13"/>
      <c r="E2962" s="13"/>
      <c r="F2962" s="14"/>
      <c r="G2962" s="13"/>
      <c r="H2962" s="13"/>
    </row>
    <row r="2963" spans="1:8" ht="36.6" customHeight="1" x14ac:dyDescent="0.25">
      <c r="A2963" s="15" t="s">
        <v>5572</v>
      </c>
      <c r="B2963" s="15" t="s">
        <v>5573</v>
      </c>
      <c r="C2963" s="15"/>
      <c r="D2963" s="15"/>
      <c r="E2963" s="15"/>
      <c r="F2963" s="16" t="s">
        <v>291</v>
      </c>
      <c r="G2963" s="19">
        <v>604.09</v>
      </c>
      <c r="H2963" s="15"/>
    </row>
    <row r="2964" spans="1:8" ht="60.95" customHeight="1" x14ac:dyDescent="0.25">
      <c r="A2964" s="15" t="s">
        <v>5574</v>
      </c>
      <c r="B2964" s="15" t="s">
        <v>5575</v>
      </c>
      <c r="C2964" s="15"/>
      <c r="D2964" s="15"/>
      <c r="E2964" s="15"/>
      <c r="F2964" s="16" t="s">
        <v>244</v>
      </c>
      <c r="G2964" s="18">
        <v>61.5</v>
      </c>
      <c r="H2964" s="15"/>
    </row>
    <row r="2965" spans="1:8" ht="36.6" customHeight="1" x14ac:dyDescent="0.25">
      <c r="A2965" s="15" t="s">
        <v>5576</v>
      </c>
      <c r="B2965" s="15" t="s">
        <v>5577</v>
      </c>
      <c r="C2965" s="15"/>
      <c r="D2965" s="15"/>
      <c r="E2965" s="15"/>
      <c r="F2965" s="16" t="s">
        <v>291</v>
      </c>
      <c r="G2965" s="19">
        <v>468.53</v>
      </c>
      <c r="H2965" s="15"/>
    </row>
    <row r="2966" spans="1:8" ht="12.2" customHeight="1" x14ac:dyDescent="0.25">
      <c r="A2966" s="15" t="s">
        <v>5578</v>
      </c>
      <c r="B2966" s="15" t="s">
        <v>5579</v>
      </c>
      <c r="C2966" s="15"/>
      <c r="D2966" s="15"/>
      <c r="E2966" s="15"/>
      <c r="F2966" s="16" t="s">
        <v>1238</v>
      </c>
      <c r="G2966" s="19">
        <v>219.6</v>
      </c>
      <c r="H2966" s="15"/>
    </row>
    <row r="2967" spans="1:8" ht="24.4" customHeight="1" x14ac:dyDescent="0.25">
      <c r="A2967" s="15" t="s">
        <v>5580</v>
      </c>
      <c r="B2967" s="15" t="s">
        <v>5581</v>
      </c>
      <c r="C2967" s="15"/>
      <c r="D2967" s="15"/>
      <c r="E2967" s="15"/>
      <c r="F2967" s="16" t="s">
        <v>213</v>
      </c>
      <c r="G2967" s="19">
        <v>181.58</v>
      </c>
      <c r="H2967" s="15"/>
    </row>
    <row r="2968" spans="1:8" ht="12.2" customHeight="1" x14ac:dyDescent="0.25">
      <c r="A2968" s="12">
        <v>9098</v>
      </c>
      <c r="B2968" s="13" t="s">
        <v>5582</v>
      </c>
      <c r="C2968" s="13"/>
      <c r="D2968" s="13"/>
      <c r="E2968" s="13"/>
      <c r="F2968" s="14"/>
      <c r="G2968" s="13"/>
      <c r="H2968" s="13"/>
    </row>
    <row r="2969" spans="1:8" ht="24.4" customHeight="1" x14ac:dyDescent="0.25">
      <c r="A2969" s="15" t="s">
        <v>5583</v>
      </c>
      <c r="B2969" s="15" t="s">
        <v>5584</v>
      </c>
      <c r="C2969" s="15"/>
      <c r="D2969" s="15"/>
      <c r="E2969" s="15"/>
      <c r="F2969" s="16" t="s">
        <v>1238</v>
      </c>
      <c r="G2969" s="19">
        <v>822.18</v>
      </c>
      <c r="H2969" s="15"/>
    </row>
    <row r="2970" spans="1:8" ht="24.4" customHeight="1" x14ac:dyDescent="0.25">
      <c r="A2970" s="15" t="s">
        <v>5585</v>
      </c>
      <c r="B2970" s="15" t="s">
        <v>5586</v>
      </c>
      <c r="C2970" s="15"/>
      <c r="D2970" s="15"/>
      <c r="E2970" s="15"/>
      <c r="F2970" s="16" t="s">
        <v>1238</v>
      </c>
      <c r="G2970" s="19">
        <v>704.61</v>
      </c>
      <c r="H2970" s="15"/>
    </row>
    <row r="2971" spans="1:8" ht="12.2" customHeight="1" x14ac:dyDescent="0.25">
      <c r="A2971" s="15" t="s">
        <v>5587</v>
      </c>
      <c r="B2971" s="15" t="s">
        <v>5588</v>
      </c>
      <c r="C2971" s="15"/>
      <c r="D2971" s="15"/>
      <c r="E2971" s="15"/>
      <c r="F2971" s="16" t="s">
        <v>1238</v>
      </c>
      <c r="G2971" s="19">
        <v>578.21</v>
      </c>
      <c r="H2971" s="15"/>
    </row>
    <row r="2972" spans="1:8" ht="24.4" customHeight="1" x14ac:dyDescent="0.25">
      <c r="A2972" s="15" t="s">
        <v>5589</v>
      </c>
      <c r="B2972" s="15" t="s">
        <v>5590</v>
      </c>
      <c r="C2972" s="15"/>
      <c r="D2972" s="15"/>
      <c r="E2972" s="15"/>
      <c r="F2972" s="16" t="s">
        <v>1238</v>
      </c>
      <c r="G2972" s="19">
        <v>701.29</v>
      </c>
      <c r="H2972" s="15"/>
    </row>
    <row r="2973" spans="1:8" ht="24.4" customHeight="1" x14ac:dyDescent="0.25">
      <c r="A2973" s="15" t="s">
        <v>5591</v>
      </c>
      <c r="B2973" s="15" t="s">
        <v>5592</v>
      </c>
      <c r="C2973" s="15"/>
      <c r="D2973" s="15"/>
      <c r="E2973" s="15"/>
      <c r="F2973" s="16" t="s">
        <v>1238</v>
      </c>
      <c r="G2973" s="19">
        <v>589.25</v>
      </c>
      <c r="H2973" s="15"/>
    </row>
    <row r="2974" spans="1:8" ht="12.2" customHeight="1" x14ac:dyDescent="0.25">
      <c r="A2974" s="15" t="s">
        <v>5593</v>
      </c>
      <c r="B2974" s="15" t="s">
        <v>5594</v>
      </c>
      <c r="C2974" s="15"/>
      <c r="D2974" s="15"/>
      <c r="E2974" s="15"/>
      <c r="F2974" s="16" t="s">
        <v>1238</v>
      </c>
      <c r="G2974" s="19">
        <v>591.98</v>
      </c>
      <c r="H2974" s="15"/>
    </row>
    <row r="2975" spans="1:8" ht="12.2" customHeight="1" x14ac:dyDescent="0.25">
      <c r="A2975" s="15" t="s">
        <v>5595</v>
      </c>
      <c r="B2975" s="15" t="s">
        <v>5596</v>
      </c>
      <c r="C2975" s="15"/>
      <c r="D2975" s="15"/>
      <c r="E2975" s="15"/>
      <c r="F2975" s="16" t="s">
        <v>1238</v>
      </c>
      <c r="G2975" s="19">
        <v>321.18</v>
      </c>
      <c r="H2975" s="15"/>
    </row>
    <row r="2976" spans="1:8" ht="36.6" customHeight="1" x14ac:dyDescent="0.25">
      <c r="A2976" s="15" t="s">
        <v>5597</v>
      </c>
      <c r="B2976" s="15" t="s">
        <v>5598</v>
      </c>
      <c r="C2976" s="15"/>
      <c r="D2976" s="15"/>
      <c r="E2976" s="15"/>
      <c r="F2976" s="16" t="s">
        <v>1238</v>
      </c>
      <c r="G2976" s="20">
        <v>2376.85</v>
      </c>
      <c r="H2976" s="15"/>
    </row>
    <row r="2977" spans="1:8" ht="12.2" customHeight="1" x14ac:dyDescent="0.25">
      <c r="A2977" s="15" t="s">
        <v>5599</v>
      </c>
      <c r="B2977" s="15" t="s">
        <v>5600</v>
      </c>
      <c r="C2977" s="15"/>
      <c r="D2977" s="15"/>
      <c r="E2977" s="15"/>
      <c r="F2977" s="16" t="s">
        <v>1238</v>
      </c>
      <c r="G2977" s="20">
        <v>1716.76</v>
      </c>
      <c r="H2977" s="15"/>
    </row>
    <row r="2978" spans="1:8" ht="24.4" customHeight="1" x14ac:dyDescent="0.25">
      <c r="A2978" s="15" t="s">
        <v>5601</v>
      </c>
      <c r="B2978" s="15" t="s">
        <v>5602</v>
      </c>
      <c r="C2978" s="15"/>
      <c r="D2978" s="15"/>
      <c r="E2978" s="15"/>
      <c r="F2978" s="16" t="s">
        <v>1238</v>
      </c>
      <c r="G2978" s="20">
        <v>1247.74</v>
      </c>
      <c r="H2978" s="15"/>
    </row>
    <row r="2979" spans="1:8" ht="24.4" customHeight="1" x14ac:dyDescent="0.25">
      <c r="A2979" s="15" t="s">
        <v>5603</v>
      </c>
      <c r="B2979" s="15" t="s">
        <v>5604</v>
      </c>
      <c r="C2979" s="15"/>
      <c r="D2979" s="15"/>
      <c r="E2979" s="15"/>
      <c r="F2979" s="16" t="s">
        <v>1238</v>
      </c>
      <c r="G2979" s="20">
        <v>1918.13</v>
      </c>
      <c r="H2979" s="15"/>
    </row>
    <row r="2980" spans="1:8" ht="24.4" customHeight="1" x14ac:dyDescent="0.25">
      <c r="A2980" s="15" t="s">
        <v>5605</v>
      </c>
      <c r="B2980" s="15" t="s">
        <v>5606</v>
      </c>
      <c r="C2980" s="15"/>
      <c r="D2980" s="15"/>
      <c r="E2980" s="15"/>
      <c r="F2980" s="16" t="s">
        <v>1238</v>
      </c>
      <c r="G2980" s="20">
        <v>1247.67</v>
      </c>
      <c r="H2980" s="15"/>
    </row>
    <row r="2981" spans="1:8" ht="12.2" customHeight="1" x14ac:dyDescent="0.25">
      <c r="A2981" s="12">
        <v>9099</v>
      </c>
      <c r="B2981" s="13" t="s">
        <v>5607</v>
      </c>
      <c r="C2981" s="13"/>
      <c r="D2981" s="13"/>
      <c r="E2981" s="13"/>
      <c r="F2981" s="14"/>
      <c r="G2981" s="13"/>
      <c r="H2981" s="13"/>
    </row>
    <row r="2982" spans="1:8" ht="12.2" customHeight="1" x14ac:dyDescent="0.25">
      <c r="A2982" s="15" t="s">
        <v>5608</v>
      </c>
      <c r="B2982" s="15" t="s">
        <v>5609</v>
      </c>
      <c r="C2982" s="15"/>
      <c r="D2982" s="15"/>
      <c r="E2982" s="15"/>
      <c r="F2982" s="16" t="s">
        <v>244</v>
      </c>
      <c r="G2982" s="18">
        <v>19.12</v>
      </c>
      <c r="H2982" s="15"/>
    </row>
    <row r="2983" spans="1:8" ht="36.6" customHeight="1" x14ac:dyDescent="0.25">
      <c r="A2983" s="15" t="s">
        <v>5610</v>
      </c>
      <c r="B2983" s="15" t="s">
        <v>5611</v>
      </c>
      <c r="C2983" s="15"/>
      <c r="D2983" s="15"/>
      <c r="E2983" s="15"/>
      <c r="F2983" s="16" t="s">
        <v>244</v>
      </c>
      <c r="G2983" s="18">
        <v>30.06</v>
      </c>
      <c r="H2983" s="15"/>
    </row>
    <row r="2984" spans="1:8" ht="12.2" customHeight="1" x14ac:dyDescent="0.25">
      <c r="A2984" s="12">
        <v>8699</v>
      </c>
      <c r="B2984" s="13" t="s">
        <v>5612</v>
      </c>
      <c r="C2984" s="13"/>
      <c r="D2984" s="13"/>
      <c r="E2984" s="13"/>
      <c r="F2984" s="14"/>
      <c r="G2984" s="13"/>
      <c r="H2984" s="13"/>
    </row>
    <row r="2985" spans="1:8" ht="12.2" customHeight="1" x14ac:dyDescent="0.25">
      <c r="A2985" s="12">
        <v>9100</v>
      </c>
      <c r="B2985" s="13" t="s">
        <v>5421</v>
      </c>
      <c r="C2985" s="13"/>
      <c r="D2985" s="13"/>
      <c r="E2985" s="13"/>
      <c r="F2985" s="14"/>
      <c r="G2985" s="13"/>
      <c r="H2985" s="13"/>
    </row>
    <row r="2986" spans="1:8" ht="60.95" customHeight="1" x14ac:dyDescent="0.25">
      <c r="A2986" s="15" t="s">
        <v>5613</v>
      </c>
      <c r="B2986" s="15" t="s">
        <v>5614</v>
      </c>
      <c r="C2986" s="15"/>
      <c r="D2986" s="15"/>
      <c r="E2986" s="15"/>
      <c r="F2986" s="16" t="s">
        <v>244</v>
      </c>
      <c r="G2986" s="19">
        <v>739.17</v>
      </c>
      <c r="H2986" s="15"/>
    </row>
    <row r="2987" spans="1:8" ht="36.6" customHeight="1" x14ac:dyDescent="0.25">
      <c r="A2987" s="15" t="s">
        <v>5615</v>
      </c>
      <c r="B2987" s="15" t="s">
        <v>5616</v>
      </c>
      <c r="C2987" s="15"/>
      <c r="D2987" s="15"/>
      <c r="E2987" s="15"/>
      <c r="F2987" s="16" t="s">
        <v>244</v>
      </c>
      <c r="G2987" s="20">
        <v>1946.82</v>
      </c>
      <c r="H2987" s="15"/>
    </row>
    <row r="2988" spans="1:8" ht="12.2" customHeight="1" x14ac:dyDescent="0.25">
      <c r="A2988" s="12">
        <v>9101</v>
      </c>
      <c r="B2988" s="13" t="s">
        <v>5428</v>
      </c>
      <c r="C2988" s="13"/>
      <c r="D2988" s="13"/>
      <c r="E2988" s="13"/>
      <c r="F2988" s="14"/>
      <c r="G2988" s="13"/>
      <c r="H2988" s="13"/>
    </row>
    <row r="2989" spans="1:8" ht="24.4" customHeight="1" x14ac:dyDescent="0.25">
      <c r="A2989" s="15" t="s">
        <v>5617</v>
      </c>
      <c r="B2989" s="15" t="s">
        <v>5618</v>
      </c>
      <c r="C2989" s="15"/>
      <c r="D2989" s="15"/>
      <c r="E2989" s="15"/>
      <c r="F2989" s="16" t="s">
        <v>1238</v>
      </c>
      <c r="G2989" s="19">
        <v>193.18</v>
      </c>
      <c r="H2989" s="15"/>
    </row>
    <row r="2990" spans="1:8" ht="24.4" customHeight="1" x14ac:dyDescent="0.25">
      <c r="A2990" s="15" t="s">
        <v>5619</v>
      </c>
      <c r="B2990" s="15" t="s">
        <v>5620</v>
      </c>
      <c r="C2990" s="15"/>
      <c r="D2990" s="15"/>
      <c r="E2990" s="15"/>
      <c r="F2990" s="16" t="s">
        <v>1238</v>
      </c>
      <c r="G2990" s="19">
        <v>613.17999999999995</v>
      </c>
      <c r="H2990" s="15"/>
    </row>
    <row r="2991" spans="1:8" ht="24.4" customHeight="1" x14ac:dyDescent="0.25">
      <c r="A2991" s="15" t="s">
        <v>5621</v>
      </c>
      <c r="B2991" s="15" t="s">
        <v>5622</v>
      </c>
      <c r="C2991" s="15"/>
      <c r="D2991" s="15"/>
      <c r="E2991" s="15"/>
      <c r="F2991" s="16" t="s">
        <v>213</v>
      </c>
      <c r="G2991" s="20">
        <v>1066.8</v>
      </c>
      <c r="H2991" s="15"/>
    </row>
    <row r="2992" spans="1:8" ht="24.4" customHeight="1" x14ac:dyDescent="0.25">
      <c r="A2992" s="15" t="s">
        <v>5623</v>
      </c>
      <c r="B2992" s="15" t="s">
        <v>5624</v>
      </c>
      <c r="C2992" s="15"/>
      <c r="D2992" s="15"/>
      <c r="E2992" s="15"/>
      <c r="F2992" s="16" t="s">
        <v>213</v>
      </c>
      <c r="G2992" s="19">
        <v>649.21</v>
      </c>
      <c r="H2992" s="15"/>
    </row>
    <row r="2993" spans="1:8" ht="12.2" customHeight="1" x14ac:dyDescent="0.25">
      <c r="A2993" s="15" t="s">
        <v>5625</v>
      </c>
      <c r="B2993" s="15" t="s">
        <v>5626</v>
      </c>
      <c r="C2993" s="15"/>
      <c r="D2993" s="15"/>
      <c r="E2993" s="15"/>
      <c r="F2993" s="16" t="s">
        <v>213</v>
      </c>
      <c r="G2993" s="19">
        <v>479.78</v>
      </c>
      <c r="H2993" s="15"/>
    </row>
    <row r="2994" spans="1:8" ht="24.4" customHeight="1" x14ac:dyDescent="0.25">
      <c r="A2994" s="15" t="s">
        <v>5627</v>
      </c>
      <c r="B2994" s="15" t="s">
        <v>5628</v>
      </c>
      <c r="C2994" s="15"/>
      <c r="D2994" s="15"/>
      <c r="E2994" s="15"/>
      <c r="F2994" s="16" t="s">
        <v>213</v>
      </c>
      <c r="G2994" s="19">
        <v>434.69</v>
      </c>
      <c r="H2994" s="15"/>
    </row>
    <row r="2995" spans="1:8" ht="12.2" customHeight="1" x14ac:dyDescent="0.25">
      <c r="A2995" s="15" t="s">
        <v>5629</v>
      </c>
      <c r="B2995" s="15" t="s">
        <v>5630</v>
      </c>
      <c r="C2995" s="15"/>
      <c r="D2995" s="15"/>
      <c r="E2995" s="15"/>
      <c r="F2995" s="16" t="s">
        <v>213</v>
      </c>
      <c r="G2995" s="19">
        <v>439.31</v>
      </c>
      <c r="H2995" s="15"/>
    </row>
    <row r="2996" spans="1:8" ht="12.2" customHeight="1" x14ac:dyDescent="0.25">
      <c r="A2996" s="15" t="s">
        <v>5631</v>
      </c>
      <c r="B2996" s="15" t="s">
        <v>5632</v>
      </c>
      <c r="C2996" s="15"/>
      <c r="D2996" s="15"/>
      <c r="E2996" s="15"/>
      <c r="F2996" s="16" t="s">
        <v>213</v>
      </c>
      <c r="G2996" s="19">
        <v>660.75</v>
      </c>
      <c r="H2996" s="15"/>
    </row>
    <row r="2997" spans="1:8" ht="12.2" customHeight="1" x14ac:dyDescent="0.25">
      <c r="A2997" s="15" t="s">
        <v>5633</v>
      </c>
      <c r="B2997" s="15" t="s">
        <v>5634</v>
      </c>
      <c r="C2997" s="15"/>
      <c r="D2997" s="15"/>
      <c r="E2997" s="15"/>
      <c r="F2997" s="16" t="s">
        <v>213</v>
      </c>
      <c r="G2997" s="19">
        <v>653.01</v>
      </c>
      <c r="H2997" s="15"/>
    </row>
    <row r="2998" spans="1:8" ht="85.35" customHeight="1" x14ac:dyDescent="0.25">
      <c r="A2998" s="15" t="s">
        <v>5635</v>
      </c>
      <c r="B2998" s="15" t="s">
        <v>5636</v>
      </c>
      <c r="C2998" s="15"/>
      <c r="D2998" s="15"/>
      <c r="E2998" s="15"/>
      <c r="F2998" s="16" t="s">
        <v>227</v>
      </c>
      <c r="G2998" s="19">
        <v>267.05</v>
      </c>
      <c r="H2998" s="15"/>
    </row>
    <row r="2999" spans="1:8" ht="85.35" customHeight="1" x14ac:dyDescent="0.25">
      <c r="A2999" s="15" t="s">
        <v>5637</v>
      </c>
      <c r="B2999" s="15" t="s">
        <v>5638</v>
      </c>
      <c r="C2999" s="15"/>
      <c r="D2999" s="15"/>
      <c r="E2999" s="15"/>
      <c r="F2999" s="16" t="s">
        <v>227</v>
      </c>
      <c r="G2999" s="19">
        <v>339.99</v>
      </c>
      <c r="H2999" s="15"/>
    </row>
    <row r="3000" spans="1:8" ht="36.6" customHeight="1" x14ac:dyDescent="0.25">
      <c r="A3000" s="15" t="s">
        <v>5639</v>
      </c>
      <c r="B3000" s="15" t="s">
        <v>5640</v>
      </c>
      <c r="C3000" s="15"/>
      <c r="D3000" s="15"/>
      <c r="E3000" s="15"/>
      <c r="F3000" s="16" t="s">
        <v>213</v>
      </c>
      <c r="G3000" s="20">
        <v>1234.75</v>
      </c>
      <c r="H3000" s="15"/>
    </row>
    <row r="3001" spans="1:8" ht="12.2" customHeight="1" x14ac:dyDescent="0.25">
      <c r="A3001" s="15" t="s">
        <v>5641</v>
      </c>
      <c r="B3001" s="15" t="s">
        <v>5642</v>
      </c>
      <c r="C3001" s="15"/>
      <c r="D3001" s="15"/>
      <c r="E3001" s="15"/>
      <c r="F3001" s="16" t="s">
        <v>213</v>
      </c>
      <c r="G3001" s="19">
        <v>332.44</v>
      </c>
      <c r="H3001" s="15"/>
    </row>
    <row r="3002" spans="1:8" ht="12.2" customHeight="1" x14ac:dyDescent="0.25">
      <c r="A3002" s="15" t="s">
        <v>5643</v>
      </c>
      <c r="B3002" s="15" t="s">
        <v>5644</v>
      </c>
      <c r="C3002" s="15"/>
      <c r="D3002" s="15"/>
      <c r="E3002" s="15"/>
      <c r="F3002" s="16" t="s">
        <v>213</v>
      </c>
      <c r="G3002" s="20">
        <v>1010.02</v>
      </c>
      <c r="H3002" s="15"/>
    </row>
    <row r="3003" spans="1:8" ht="24.4" customHeight="1" x14ac:dyDescent="0.25">
      <c r="A3003" s="15" t="s">
        <v>5645</v>
      </c>
      <c r="B3003" s="15" t="s">
        <v>5646</v>
      </c>
      <c r="C3003" s="15"/>
      <c r="D3003" s="15"/>
      <c r="E3003" s="15"/>
      <c r="F3003" s="16" t="s">
        <v>213</v>
      </c>
      <c r="G3003" s="19">
        <v>751.06</v>
      </c>
      <c r="H3003" s="15"/>
    </row>
    <row r="3004" spans="1:8" ht="24.4" customHeight="1" x14ac:dyDescent="0.25">
      <c r="A3004" s="15" t="s">
        <v>5647</v>
      </c>
      <c r="B3004" s="15" t="s">
        <v>5648</v>
      </c>
      <c r="C3004" s="15"/>
      <c r="D3004" s="15"/>
      <c r="E3004" s="15"/>
      <c r="F3004" s="16" t="s">
        <v>213</v>
      </c>
      <c r="G3004" s="19">
        <v>751.06</v>
      </c>
      <c r="H3004" s="15"/>
    </row>
    <row r="3005" spans="1:8" ht="60.95" customHeight="1" x14ac:dyDescent="0.25">
      <c r="A3005" s="15" t="s">
        <v>5649</v>
      </c>
      <c r="B3005" s="15" t="s">
        <v>5650</v>
      </c>
      <c r="C3005" s="15"/>
      <c r="D3005" s="15"/>
      <c r="E3005" s="15"/>
      <c r="F3005" s="16" t="s">
        <v>227</v>
      </c>
      <c r="G3005" s="20">
        <v>2852.53</v>
      </c>
      <c r="H3005" s="15"/>
    </row>
    <row r="3006" spans="1:8" ht="60.95" customHeight="1" x14ac:dyDescent="0.25">
      <c r="A3006" s="15" t="s">
        <v>5651</v>
      </c>
      <c r="B3006" s="15" t="s">
        <v>5652</v>
      </c>
      <c r="C3006" s="15"/>
      <c r="D3006" s="15"/>
      <c r="E3006" s="15"/>
      <c r="F3006" s="16" t="s">
        <v>227</v>
      </c>
      <c r="G3006" s="20">
        <v>3118.26</v>
      </c>
      <c r="H3006" s="15"/>
    </row>
    <row r="3007" spans="1:8" ht="60.95" customHeight="1" x14ac:dyDescent="0.25">
      <c r="A3007" s="15" t="s">
        <v>5653</v>
      </c>
      <c r="B3007" s="15" t="s">
        <v>5654</v>
      </c>
      <c r="C3007" s="15"/>
      <c r="D3007" s="15"/>
      <c r="E3007" s="15"/>
      <c r="F3007" s="16" t="s">
        <v>227</v>
      </c>
      <c r="G3007" s="20">
        <v>3383.99</v>
      </c>
      <c r="H3007" s="15"/>
    </row>
    <row r="3008" spans="1:8" ht="60.95" customHeight="1" x14ac:dyDescent="0.25">
      <c r="A3008" s="15" t="s">
        <v>5655</v>
      </c>
      <c r="B3008" s="15" t="s">
        <v>5656</v>
      </c>
      <c r="C3008" s="15"/>
      <c r="D3008" s="15"/>
      <c r="E3008" s="15"/>
      <c r="F3008" s="16" t="s">
        <v>213</v>
      </c>
      <c r="G3008" s="20">
        <v>1239.77</v>
      </c>
      <c r="H3008" s="15"/>
    </row>
    <row r="3009" spans="1:8" ht="60.95" customHeight="1" x14ac:dyDescent="0.25">
      <c r="A3009" s="15" t="s">
        <v>5657</v>
      </c>
      <c r="B3009" s="15" t="s">
        <v>5658</v>
      </c>
      <c r="C3009" s="15"/>
      <c r="D3009" s="15"/>
      <c r="E3009" s="15"/>
      <c r="F3009" s="16" t="s">
        <v>227</v>
      </c>
      <c r="G3009" s="20">
        <v>2733.85</v>
      </c>
      <c r="H3009" s="15"/>
    </row>
    <row r="3010" spans="1:8" ht="24.4" customHeight="1" x14ac:dyDescent="0.25">
      <c r="A3010" s="15" t="s">
        <v>5659</v>
      </c>
      <c r="B3010" s="15" t="s">
        <v>5660</v>
      </c>
      <c r="C3010" s="15"/>
      <c r="D3010" s="15"/>
      <c r="E3010" s="15"/>
      <c r="F3010" s="16" t="s">
        <v>213</v>
      </c>
      <c r="G3010" s="19">
        <v>469.6</v>
      </c>
      <c r="H3010" s="15"/>
    </row>
    <row r="3011" spans="1:8" ht="60.95" customHeight="1" x14ac:dyDescent="0.25">
      <c r="A3011" s="15" t="s">
        <v>5661</v>
      </c>
      <c r="B3011" s="15" t="s">
        <v>5662</v>
      </c>
      <c r="C3011" s="15"/>
      <c r="D3011" s="15"/>
      <c r="E3011" s="15"/>
      <c r="F3011" s="16" t="s">
        <v>227</v>
      </c>
      <c r="G3011" s="20">
        <v>2976.51</v>
      </c>
      <c r="H3011" s="15"/>
    </row>
    <row r="3012" spans="1:8" ht="73.150000000000006" customHeight="1" x14ac:dyDescent="0.25">
      <c r="A3012" s="15" t="s">
        <v>5663</v>
      </c>
      <c r="B3012" s="15" t="s">
        <v>5664</v>
      </c>
      <c r="C3012" s="15"/>
      <c r="D3012" s="15"/>
      <c r="E3012" s="15"/>
      <c r="F3012" s="16" t="s">
        <v>227</v>
      </c>
      <c r="G3012" s="19">
        <v>461.42</v>
      </c>
      <c r="H3012" s="15"/>
    </row>
    <row r="3013" spans="1:8" ht="60.95" customHeight="1" x14ac:dyDescent="0.25">
      <c r="A3013" s="15" t="s">
        <v>5665</v>
      </c>
      <c r="B3013" s="15" t="s">
        <v>5666</v>
      </c>
      <c r="C3013" s="15"/>
      <c r="D3013" s="15"/>
      <c r="E3013" s="15"/>
      <c r="F3013" s="16" t="s">
        <v>227</v>
      </c>
      <c r="G3013" s="18">
        <v>44.93</v>
      </c>
      <c r="H3013" s="15"/>
    </row>
    <row r="3014" spans="1:8" ht="60.95" customHeight="1" x14ac:dyDescent="0.25">
      <c r="A3014" s="15" t="s">
        <v>5667</v>
      </c>
      <c r="B3014" s="15" t="s">
        <v>5668</v>
      </c>
      <c r="C3014" s="15"/>
      <c r="D3014" s="15"/>
      <c r="E3014" s="15"/>
      <c r="F3014" s="16" t="s">
        <v>227</v>
      </c>
      <c r="G3014" s="19">
        <v>715.17</v>
      </c>
      <c r="H3014" s="15"/>
    </row>
    <row r="3015" spans="1:8" ht="12.2" customHeight="1" x14ac:dyDescent="0.25">
      <c r="A3015" s="15" t="s">
        <v>5669</v>
      </c>
      <c r="B3015" s="15" t="s">
        <v>5670</v>
      </c>
      <c r="C3015" s="15"/>
      <c r="D3015" s="15"/>
      <c r="E3015" s="15"/>
      <c r="F3015" s="16" t="s">
        <v>1238</v>
      </c>
      <c r="G3015" s="19">
        <v>266.58999999999997</v>
      </c>
      <c r="H3015" s="15"/>
    </row>
    <row r="3016" spans="1:8" ht="12.2" customHeight="1" x14ac:dyDescent="0.25">
      <c r="A3016" s="15" t="s">
        <v>5671</v>
      </c>
      <c r="B3016" s="15" t="s">
        <v>5672</v>
      </c>
      <c r="C3016" s="15"/>
      <c r="D3016" s="15"/>
      <c r="E3016" s="15"/>
      <c r="F3016" s="16" t="s">
        <v>1238</v>
      </c>
      <c r="G3016" s="19">
        <v>383.14</v>
      </c>
      <c r="H3016" s="15"/>
    </row>
    <row r="3017" spans="1:8" ht="24.4" customHeight="1" x14ac:dyDescent="0.25">
      <c r="A3017" s="15" t="s">
        <v>5673</v>
      </c>
      <c r="B3017" s="15" t="s">
        <v>5674</v>
      </c>
      <c r="C3017" s="15"/>
      <c r="D3017" s="15"/>
      <c r="E3017" s="15"/>
      <c r="F3017" s="16" t="s">
        <v>1238</v>
      </c>
      <c r="G3017" s="19">
        <v>255.84</v>
      </c>
      <c r="H3017" s="15"/>
    </row>
    <row r="3018" spans="1:8" ht="60.95" customHeight="1" x14ac:dyDescent="0.25">
      <c r="A3018" s="15" t="s">
        <v>5675</v>
      </c>
      <c r="B3018" s="15" t="s">
        <v>5676</v>
      </c>
      <c r="C3018" s="15"/>
      <c r="D3018" s="15"/>
      <c r="E3018" s="15"/>
      <c r="F3018" s="16" t="s">
        <v>227</v>
      </c>
      <c r="G3018" s="19">
        <v>157.35</v>
      </c>
      <c r="H3018" s="15"/>
    </row>
    <row r="3019" spans="1:8" ht="12.2" customHeight="1" x14ac:dyDescent="0.25">
      <c r="A3019" s="12">
        <v>9102</v>
      </c>
      <c r="B3019" s="13" t="s">
        <v>2017</v>
      </c>
      <c r="C3019" s="13"/>
      <c r="D3019" s="13"/>
      <c r="E3019" s="13"/>
      <c r="F3019" s="14"/>
      <c r="G3019" s="13"/>
      <c r="H3019" s="13"/>
    </row>
    <row r="3020" spans="1:8" ht="12.2" customHeight="1" x14ac:dyDescent="0.25">
      <c r="A3020" s="15" t="s">
        <v>5677</v>
      </c>
      <c r="B3020" s="15" t="s">
        <v>5678</v>
      </c>
      <c r="C3020" s="15"/>
      <c r="D3020" s="15"/>
      <c r="E3020" s="15"/>
      <c r="F3020" s="16" t="s">
        <v>244</v>
      </c>
      <c r="G3020" s="19">
        <v>405.7</v>
      </c>
      <c r="H3020" s="15"/>
    </row>
    <row r="3021" spans="1:8" ht="12.2" customHeight="1" x14ac:dyDescent="0.25">
      <c r="A3021" s="12">
        <v>9103</v>
      </c>
      <c r="B3021" s="13" t="s">
        <v>5521</v>
      </c>
      <c r="C3021" s="13"/>
      <c r="D3021" s="13"/>
      <c r="E3021" s="13"/>
      <c r="F3021" s="14"/>
      <c r="G3021" s="13"/>
      <c r="H3021" s="13"/>
    </row>
    <row r="3022" spans="1:8" ht="12.2" customHeight="1" x14ac:dyDescent="0.25">
      <c r="A3022" s="15" t="s">
        <v>5679</v>
      </c>
      <c r="B3022" s="15" t="s">
        <v>5680</v>
      </c>
      <c r="C3022" s="15"/>
      <c r="D3022" s="15"/>
      <c r="E3022" s="15"/>
      <c r="F3022" s="16" t="s">
        <v>1238</v>
      </c>
      <c r="G3022" s="20">
        <v>2630.79</v>
      </c>
      <c r="H3022" s="15"/>
    </row>
    <row r="3023" spans="1:8" ht="12.2" customHeight="1" x14ac:dyDescent="0.25">
      <c r="A3023" s="15" t="s">
        <v>5681</v>
      </c>
      <c r="B3023" s="15" t="s">
        <v>5682</v>
      </c>
      <c r="C3023" s="15"/>
      <c r="D3023" s="15"/>
      <c r="E3023" s="15"/>
      <c r="F3023" s="16" t="s">
        <v>1238</v>
      </c>
      <c r="G3023" s="19">
        <v>918.55</v>
      </c>
      <c r="H3023" s="15"/>
    </row>
    <row r="3024" spans="1:8" ht="12.2" customHeight="1" x14ac:dyDescent="0.25">
      <c r="A3024" s="15" t="s">
        <v>5683</v>
      </c>
      <c r="B3024" s="15" t="s">
        <v>5684</v>
      </c>
      <c r="C3024" s="15"/>
      <c r="D3024" s="15"/>
      <c r="E3024" s="15"/>
      <c r="F3024" s="16" t="s">
        <v>1238</v>
      </c>
      <c r="G3024" s="19">
        <v>253.05</v>
      </c>
      <c r="H3024" s="15"/>
    </row>
    <row r="3025" spans="1:8" ht="24.4" customHeight="1" x14ac:dyDescent="0.25">
      <c r="A3025" s="15" t="s">
        <v>5685</v>
      </c>
      <c r="B3025" s="15" t="s">
        <v>5686</v>
      </c>
      <c r="C3025" s="15"/>
      <c r="D3025" s="15"/>
      <c r="E3025" s="15"/>
      <c r="F3025" s="16" t="s">
        <v>244</v>
      </c>
      <c r="G3025" s="19">
        <v>136.59</v>
      </c>
      <c r="H3025" s="15"/>
    </row>
    <row r="3026" spans="1:8" ht="24.4" customHeight="1" x14ac:dyDescent="0.25">
      <c r="A3026" s="15" t="s">
        <v>5687</v>
      </c>
      <c r="B3026" s="15" t="s">
        <v>5688</v>
      </c>
      <c r="C3026" s="15"/>
      <c r="D3026" s="15"/>
      <c r="E3026" s="15"/>
      <c r="F3026" s="16" t="s">
        <v>244</v>
      </c>
      <c r="G3026" s="19">
        <v>341.95</v>
      </c>
      <c r="H3026" s="15"/>
    </row>
    <row r="3027" spans="1:8" ht="24.4" customHeight="1" x14ac:dyDescent="0.25">
      <c r="A3027" s="15" t="s">
        <v>5689</v>
      </c>
      <c r="B3027" s="15" t="s">
        <v>5690</v>
      </c>
      <c r="C3027" s="15"/>
      <c r="D3027" s="15"/>
      <c r="E3027" s="15"/>
      <c r="F3027" s="16" t="s">
        <v>244</v>
      </c>
      <c r="G3027" s="19">
        <v>205.76</v>
      </c>
      <c r="H3027" s="15"/>
    </row>
    <row r="3028" spans="1:8" ht="24.4" customHeight="1" x14ac:dyDescent="0.25">
      <c r="A3028" s="15" t="s">
        <v>5691</v>
      </c>
      <c r="B3028" s="15" t="s">
        <v>5692</v>
      </c>
      <c r="C3028" s="15"/>
      <c r="D3028" s="15"/>
      <c r="E3028" s="15"/>
      <c r="F3028" s="16" t="s">
        <v>244</v>
      </c>
      <c r="G3028" s="19">
        <v>198.81</v>
      </c>
      <c r="H3028" s="15"/>
    </row>
    <row r="3029" spans="1:8" ht="12.2" customHeight="1" x14ac:dyDescent="0.25">
      <c r="A3029" s="12">
        <v>9104</v>
      </c>
      <c r="B3029" s="13" t="s">
        <v>808</v>
      </c>
      <c r="C3029" s="13"/>
      <c r="D3029" s="13"/>
      <c r="E3029" s="13"/>
      <c r="F3029" s="14"/>
      <c r="G3029" s="13"/>
      <c r="H3029" s="13"/>
    </row>
    <row r="3030" spans="1:8" ht="36.6" customHeight="1" x14ac:dyDescent="0.25">
      <c r="A3030" s="15" t="s">
        <v>5693</v>
      </c>
      <c r="B3030" s="15" t="s">
        <v>5694</v>
      </c>
      <c r="C3030" s="15"/>
      <c r="D3030" s="15"/>
      <c r="E3030" s="15"/>
      <c r="F3030" s="16" t="s">
        <v>326</v>
      </c>
      <c r="G3030" s="20">
        <v>2163.9299999999998</v>
      </c>
      <c r="H3030" s="15"/>
    </row>
    <row r="3031" spans="1:8" ht="12.2" customHeight="1" x14ac:dyDescent="0.25">
      <c r="A3031" s="12">
        <v>9105</v>
      </c>
      <c r="B3031" s="13" t="s">
        <v>5566</v>
      </c>
      <c r="C3031" s="13"/>
      <c r="D3031" s="13"/>
      <c r="E3031" s="13"/>
      <c r="F3031" s="14"/>
      <c r="G3031" s="13"/>
      <c r="H3031" s="13"/>
    </row>
    <row r="3032" spans="1:8" ht="36.6" customHeight="1" x14ac:dyDescent="0.25">
      <c r="A3032" s="15" t="s">
        <v>5695</v>
      </c>
      <c r="B3032" s="15" t="s">
        <v>5696</v>
      </c>
      <c r="C3032" s="15"/>
      <c r="D3032" s="15"/>
      <c r="E3032" s="15"/>
      <c r="F3032" s="16" t="s">
        <v>1238</v>
      </c>
      <c r="G3032" s="20">
        <v>1469.48</v>
      </c>
      <c r="H3032" s="15"/>
    </row>
    <row r="3033" spans="1:8" ht="24.4" customHeight="1" x14ac:dyDescent="0.25">
      <c r="A3033" s="15" t="s">
        <v>5697</v>
      </c>
      <c r="B3033" s="15" t="s">
        <v>5698</v>
      </c>
      <c r="C3033" s="15"/>
      <c r="D3033" s="15"/>
      <c r="E3033" s="15"/>
      <c r="F3033" s="16" t="s">
        <v>1238</v>
      </c>
      <c r="G3033" s="19">
        <v>434.08</v>
      </c>
      <c r="H3033" s="15"/>
    </row>
    <row r="3034" spans="1:8" ht="12.2" customHeight="1" x14ac:dyDescent="0.25">
      <c r="A3034" s="12">
        <v>9106</v>
      </c>
      <c r="B3034" s="13" t="s">
        <v>5699</v>
      </c>
      <c r="C3034" s="13"/>
      <c r="D3034" s="13"/>
      <c r="E3034" s="13"/>
      <c r="F3034" s="14"/>
      <c r="G3034" s="13"/>
      <c r="H3034" s="13"/>
    </row>
    <row r="3035" spans="1:8" ht="60.95" customHeight="1" x14ac:dyDescent="0.25">
      <c r="A3035" s="15" t="s">
        <v>5700</v>
      </c>
      <c r="B3035" s="15" t="s">
        <v>5701</v>
      </c>
      <c r="C3035" s="15"/>
      <c r="D3035" s="15"/>
      <c r="E3035" s="15"/>
      <c r="F3035" s="16" t="s">
        <v>227</v>
      </c>
      <c r="G3035" s="19">
        <v>474.61</v>
      </c>
      <c r="H3035" s="15"/>
    </row>
    <row r="3036" spans="1:8" ht="12.2" customHeight="1" x14ac:dyDescent="0.25">
      <c r="A3036" s="12">
        <v>9107</v>
      </c>
      <c r="B3036" s="13" t="s">
        <v>1512</v>
      </c>
      <c r="C3036" s="13"/>
      <c r="D3036" s="13"/>
      <c r="E3036" s="13"/>
      <c r="F3036" s="14"/>
      <c r="G3036" s="13"/>
      <c r="H3036" s="13"/>
    </row>
    <row r="3037" spans="1:8" ht="12.2" customHeight="1" x14ac:dyDescent="0.25">
      <c r="A3037" s="15" t="s">
        <v>5702</v>
      </c>
      <c r="B3037" s="15" t="s">
        <v>5703</v>
      </c>
      <c r="C3037" s="15"/>
      <c r="D3037" s="15"/>
      <c r="E3037" s="15"/>
      <c r="F3037" s="16" t="s">
        <v>244</v>
      </c>
      <c r="G3037" s="19">
        <v>576.04</v>
      </c>
      <c r="H3037" s="15"/>
    </row>
    <row r="3038" spans="1:8" ht="12.2" customHeight="1" x14ac:dyDescent="0.25">
      <c r="A3038" s="15" t="s">
        <v>5704</v>
      </c>
      <c r="B3038" s="15" t="s">
        <v>5705</v>
      </c>
      <c r="C3038" s="15"/>
      <c r="D3038" s="15"/>
      <c r="E3038" s="15"/>
      <c r="F3038" s="16" t="s">
        <v>1238</v>
      </c>
      <c r="G3038" s="18">
        <v>74.63</v>
      </c>
      <c r="H3038" s="15"/>
    </row>
    <row r="3039" spans="1:8" ht="12.2" customHeight="1" x14ac:dyDescent="0.25">
      <c r="A3039" s="23">
        <v>14</v>
      </c>
      <c r="B3039" s="13" t="s">
        <v>5706</v>
      </c>
      <c r="C3039" s="13"/>
      <c r="D3039" s="13"/>
      <c r="E3039" s="13"/>
      <c r="F3039" s="14"/>
      <c r="G3039" s="13"/>
      <c r="H3039" s="13"/>
    </row>
    <row r="3040" spans="1:8" ht="24.4" customHeight="1" x14ac:dyDescent="0.25">
      <c r="A3040" s="15" t="s">
        <v>5707</v>
      </c>
      <c r="B3040" s="15" t="s">
        <v>5708</v>
      </c>
      <c r="C3040" s="15"/>
      <c r="D3040" s="15"/>
      <c r="E3040" s="15"/>
      <c r="F3040" s="16" t="s">
        <v>326</v>
      </c>
      <c r="G3040" s="18">
        <v>37.58</v>
      </c>
      <c r="H3040" s="15"/>
    </row>
    <row r="3041" spans="1:8" ht="24.4" customHeight="1" x14ac:dyDescent="0.25">
      <c r="A3041" s="15" t="s">
        <v>5709</v>
      </c>
      <c r="B3041" s="15" t="s">
        <v>5710</v>
      </c>
      <c r="C3041" s="15"/>
      <c r="D3041" s="15"/>
      <c r="E3041" s="15"/>
      <c r="F3041" s="16" t="s">
        <v>326</v>
      </c>
      <c r="G3041" s="18">
        <v>25.05</v>
      </c>
      <c r="H3041" s="15"/>
    </row>
    <row r="3042" spans="1:8" ht="24.4" customHeight="1" x14ac:dyDescent="0.25">
      <c r="A3042" s="15" t="s">
        <v>5711</v>
      </c>
      <c r="B3042" s="15" t="s">
        <v>5712</v>
      </c>
      <c r="C3042" s="15"/>
      <c r="D3042" s="15"/>
      <c r="E3042" s="15"/>
      <c r="F3042" s="16" t="s">
        <v>326</v>
      </c>
      <c r="G3042" s="18">
        <v>26.65</v>
      </c>
      <c r="H3042" s="15"/>
    </row>
    <row r="3043" spans="1:8" ht="12.2" customHeight="1" x14ac:dyDescent="0.25">
      <c r="A3043" s="15" t="s">
        <v>5713</v>
      </c>
      <c r="B3043" s="15" t="s">
        <v>5714</v>
      </c>
      <c r="C3043" s="15"/>
      <c r="D3043" s="15"/>
      <c r="E3043" s="15"/>
      <c r="F3043" s="16" t="s">
        <v>326</v>
      </c>
      <c r="G3043" s="19">
        <v>957.19</v>
      </c>
      <c r="H3043" s="15"/>
    </row>
    <row r="3044" spans="1:8" ht="24.4" customHeight="1" x14ac:dyDescent="0.25">
      <c r="A3044" s="15" t="s">
        <v>5715</v>
      </c>
      <c r="B3044" s="15" t="s">
        <v>5716</v>
      </c>
      <c r="C3044" s="15"/>
      <c r="D3044" s="15"/>
      <c r="E3044" s="15"/>
      <c r="F3044" s="16" t="s">
        <v>326</v>
      </c>
      <c r="G3044" s="19">
        <v>527.85</v>
      </c>
      <c r="H3044" s="15"/>
    </row>
    <row r="3045" spans="1:8" ht="24.4" customHeight="1" x14ac:dyDescent="0.25">
      <c r="A3045" s="15" t="s">
        <v>5717</v>
      </c>
      <c r="B3045" s="15" t="s">
        <v>5718</v>
      </c>
      <c r="C3045" s="15"/>
      <c r="D3045" s="15"/>
      <c r="E3045" s="15"/>
      <c r="F3045" s="16" t="s">
        <v>326</v>
      </c>
      <c r="G3045" s="19">
        <v>559.16</v>
      </c>
      <c r="H3045" s="15"/>
    </row>
    <row r="3046" spans="1:8" ht="24.4" customHeight="1" x14ac:dyDescent="0.25">
      <c r="A3046" s="15" t="s">
        <v>5719</v>
      </c>
      <c r="B3046" s="15" t="s">
        <v>5720</v>
      </c>
      <c r="C3046" s="15"/>
      <c r="D3046" s="15"/>
      <c r="E3046" s="15"/>
      <c r="F3046" s="16" t="s">
        <v>326</v>
      </c>
      <c r="G3046" s="19">
        <v>522.70000000000005</v>
      </c>
      <c r="H3046" s="15"/>
    </row>
    <row r="3047" spans="1:8" ht="24.4" customHeight="1" x14ac:dyDescent="0.25">
      <c r="A3047" s="15" t="s">
        <v>5721</v>
      </c>
      <c r="B3047" s="15" t="s">
        <v>5722</v>
      </c>
      <c r="C3047" s="15"/>
      <c r="D3047" s="15"/>
      <c r="E3047" s="15"/>
      <c r="F3047" s="16" t="s">
        <v>326</v>
      </c>
      <c r="G3047" s="19">
        <v>605.32000000000005</v>
      </c>
      <c r="H3047" s="15"/>
    </row>
    <row r="3048" spans="1:8" ht="24.4" customHeight="1" x14ac:dyDescent="0.25">
      <c r="A3048" s="15" t="s">
        <v>5723</v>
      </c>
      <c r="B3048" s="15" t="s">
        <v>5724</v>
      </c>
      <c r="C3048" s="15"/>
      <c r="D3048" s="15"/>
      <c r="E3048" s="15"/>
      <c r="F3048" s="16" t="s">
        <v>326</v>
      </c>
      <c r="G3048" s="19">
        <v>510.94</v>
      </c>
      <c r="H3048" s="15"/>
    </row>
    <row r="3049" spans="1:8" ht="24.4" customHeight="1" x14ac:dyDescent="0.25">
      <c r="A3049" s="15" t="s">
        <v>5725</v>
      </c>
      <c r="B3049" s="15" t="s">
        <v>5726</v>
      </c>
      <c r="C3049" s="15"/>
      <c r="D3049" s="15"/>
      <c r="E3049" s="15"/>
      <c r="F3049" s="16" t="s">
        <v>326</v>
      </c>
      <c r="G3049" s="19">
        <v>454</v>
      </c>
      <c r="H3049" s="15"/>
    </row>
    <row r="3050" spans="1:8" ht="24.4" customHeight="1" x14ac:dyDescent="0.25">
      <c r="A3050" s="15" t="s">
        <v>5727</v>
      </c>
      <c r="B3050" s="15" t="s">
        <v>5728</v>
      </c>
      <c r="C3050" s="15"/>
      <c r="D3050" s="15"/>
      <c r="E3050" s="15"/>
      <c r="F3050" s="16" t="s">
        <v>326</v>
      </c>
      <c r="G3050" s="19">
        <v>415.78</v>
      </c>
      <c r="H3050" s="15"/>
    </row>
    <row r="3051" spans="1:8" ht="24.4" customHeight="1" x14ac:dyDescent="0.25">
      <c r="A3051" s="15" t="s">
        <v>5729</v>
      </c>
      <c r="B3051" s="15" t="s">
        <v>5730</v>
      </c>
      <c r="C3051" s="15"/>
      <c r="D3051" s="15"/>
      <c r="E3051" s="15"/>
      <c r="F3051" s="16" t="s">
        <v>326</v>
      </c>
      <c r="G3051" s="19">
        <v>388.48</v>
      </c>
      <c r="H3051" s="15"/>
    </row>
    <row r="3052" spans="1:8" ht="12.2" customHeight="1" x14ac:dyDescent="0.25">
      <c r="A3052" s="15" t="s">
        <v>5731</v>
      </c>
      <c r="B3052" s="15" t="s">
        <v>5732</v>
      </c>
      <c r="C3052" s="15"/>
      <c r="D3052" s="15"/>
      <c r="E3052" s="15"/>
      <c r="F3052" s="16" t="s">
        <v>213</v>
      </c>
      <c r="G3052" s="19">
        <v>339.6</v>
      </c>
      <c r="H3052" s="15"/>
    </row>
    <row r="3053" spans="1:8" ht="36.6" customHeight="1" x14ac:dyDescent="0.25">
      <c r="A3053" s="15" t="s">
        <v>5733</v>
      </c>
      <c r="B3053" s="15" t="s">
        <v>5734</v>
      </c>
      <c r="C3053" s="15"/>
      <c r="D3053" s="15"/>
      <c r="E3053" s="15"/>
      <c r="F3053" s="16" t="s">
        <v>326</v>
      </c>
      <c r="G3053" s="19">
        <v>479.49</v>
      </c>
      <c r="H3053" s="15"/>
    </row>
    <row r="3054" spans="1:8" ht="36.6" customHeight="1" x14ac:dyDescent="0.25">
      <c r="A3054" s="15" t="s">
        <v>5735</v>
      </c>
      <c r="B3054" s="15" t="s">
        <v>5736</v>
      </c>
      <c r="C3054" s="15"/>
      <c r="D3054" s="15"/>
      <c r="E3054" s="15"/>
      <c r="F3054" s="16" t="s">
        <v>326</v>
      </c>
      <c r="G3054" s="19">
        <v>528.77</v>
      </c>
      <c r="H3054" s="15"/>
    </row>
    <row r="3055" spans="1:8" ht="36.6" customHeight="1" x14ac:dyDescent="0.25">
      <c r="A3055" s="15" t="s">
        <v>5737</v>
      </c>
      <c r="B3055" s="15" t="s">
        <v>5738</v>
      </c>
      <c r="C3055" s="15"/>
      <c r="D3055" s="15"/>
      <c r="E3055" s="15"/>
      <c r="F3055" s="16" t="s">
        <v>326</v>
      </c>
      <c r="G3055" s="19">
        <v>512.69000000000005</v>
      </c>
      <c r="H3055" s="15"/>
    </row>
    <row r="3056" spans="1:8" ht="36.6" customHeight="1" x14ac:dyDescent="0.25">
      <c r="A3056" s="15" t="s">
        <v>5739</v>
      </c>
      <c r="B3056" s="15" t="s">
        <v>5740</v>
      </c>
      <c r="C3056" s="15"/>
      <c r="D3056" s="15"/>
      <c r="E3056" s="15"/>
      <c r="F3056" s="16" t="s">
        <v>326</v>
      </c>
      <c r="G3056" s="19">
        <v>558.66</v>
      </c>
      <c r="H3056" s="15"/>
    </row>
    <row r="3057" spans="1:8" ht="36.6" customHeight="1" x14ac:dyDescent="0.25">
      <c r="A3057" s="15" t="s">
        <v>5741</v>
      </c>
      <c r="B3057" s="15" t="s">
        <v>5742</v>
      </c>
      <c r="C3057" s="15"/>
      <c r="D3057" s="15"/>
      <c r="E3057" s="15"/>
      <c r="F3057" s="16" t="s">
        <v>326</v>
      </c>
      <c r="G3057" s="19">
        <v>550.39</v>
      </c>
      <c r="H3057" s="15"/>
    </row>
    <row r="3058" spans="1:8" ht="36.6" customHeight="1" x14ac:dyDescent="0.25">
      <c r="A3058" s="15" t="s">
        <v>5743</v>
      </c>
      <c r="B3058" s="15" t="s">
        <v>5744</v>
      </c>
      <c r="C3058" s="15"/>
      <c r="D3058" s="15"/>
      <c r="E3058" s="15"/>
      <c r="F3058" s="16" t="s">
        <v>326</v>
      </c>
      <c r="G3058" s="19">
        <v>601.98</v>
      </c>
      <c r="H3058" s="15"/>
    </row>
    <row r="3059" spans="1:8" ht="36.6" customHeight="1" x14ac:dyDescent="0.25">
      <c r="A3059" s="15" t="s">
        <v>5745</v>
      </c>
      <c r="B3059" s="15" t="s">
        <v>5746</v>
      </c>
      <c r="C3059" s="15"/>
      <c r="D3059" s="15"/>
      <c r="E3059" s="15"/>
      <c r="F3059" s="16" t="s">
        <v>326</v>
      </c>
      <c r="G3059" s="19">
        <v>594.64</v>
      </c>
      <c r="H3059" s="15"/>
    </row>
    <row r="3060" spans="1:8" ht="36.6" customHeight="1" x14ac:dyDescent="0.25">
      <c r="A3060" s="15" t="s">
        <v>5747</v>
      </c>
      <c r="B3060" s="15" t="s">
        <v>5748</v>
      </c>
      <c r="C3060" s="15"/>
      <c r="D3060" s="15"/>
      <c r="E3060" s="15"/>
      <c r="F3060" s="16" t="s">
        <v>326</v>
      </c>
      <c r="G3060" s="19">
        <v>627.29</v>
      </c>
      <c r="H3060" s="15"/>
    </row>
    <row r="3061" spans="1:8" ht="36.6" customHeight="1" x14ac:dyDescent="0.25">
      <c r="A3061" s="15" t="s">
        <v>5749</v>
      </c>
      <c r="B3061" s="15" t="s">
        <v>5750</v>
      </c>
      <c r="C3061" s="15"/>
      <c r="D3061" s="15"/>
      <c r="E3061" s="15"/>
      <c r="F3061" s="16" t="s">
        <v>326</v>
      </c>
      <c r="G3061" s="19">
        <v>683.44</v>
      </c>
      <c r="H3061" s="15"/>
    </row>
    <row r="3062" spans="1:8" ht="36.6" customHeight="1" x14ac:dyDescent="0.25">
      <c r="A3062" s="15" t="s">
        <v>5751</v>
      </c>
      <c r="B3062" s="15" t="s">
        <v>5752</v>
      </c>
      <c r="C3062" s="15"/>
      <c r="D3062" s="15"/>
      <c r="E3062" s="15"/>
      <c r="F3062" s="16" t="s">
        <v>326</v>
      </c>
      <c r="G3062" s="19">
        <v>668.15</v>
      </c>
      <c r="H3062" s="15"/>
    </row>
    <row r="3063" spans="1:8" ht="36.6" customHeight="1" x14ac:dyDescent="0.25">
      <c r="A3063" s="15" t="s">
        <v>5753</v>
      </c>
      <c r="B3063" s="15" t="s">
        <v>5754</v>
      </c>
      <c r="C3063" s="15"/>
      <c r="D3063" s="15"/>
      <c r="E3063" s="15"/>
      <c r="F3063" s="16" t="s">
        <v>326</v>
      </c>
      <c r="G3063" s="19">
        <v>539</v>
      </c>
      <c r="H3063" s="15"/>
    </row>
    <row r="3064" spans="1:8" ht="36.6" customHeight="1" x14ac:dyDescent="0.25">
      <c r="A3064" s="15" t="s">
        <v>5755</v>
      </c>
      <c r="B3064" s="15" t="s">
        <v>5756</v>
      </c>
      <c r="C3064" s="15"/>
      <c r="D3064" s="15"/>
      <c r="E3064" s="15"/>
      <c r="F3064" s="16" t="s">
        <v>326</v>
      </c>
      <c r="G3064" s="19">
        <v>559.47</v>
      </c>
      <c r="H3064" s="15"/>
    </row>
    <row r="3065" spans="1:8" ht="24.4" customHeight="1" x14ac:dyDescent="0.25">
      <c r="A3065" s="15" t="s">
        <v>5757</v>
      </c>
      <c r="B3065" s="15" t="s">
        <v>37</v>
      </c>
      <c r="C3065" s="15"/>
      <c r="D3065" s="15"/>
      <c r="E3065" s="15"/>
      <c r="F3065" s="16" t="s">
        <v>326</v>
      </c>
      <c r="G3065" s="19">
        <v>372.3</v>
      </c>
      <c r="H3065" s="15"/>
    </row>
    <row r="3066" spans="1:8" ht="24.4" customHeight="1" x14ac:dyDescent="0.25">
      <c r="A3066" s="15" t="s">
        <v>5758</v>
      </c>
      <c r="B3066" s="15" t="s">
        <v>5759</v>
      </c>
      <c r="C3066" s="15"/>
      <c r="D3066" s="15"/>
      <c r="E3066" s="15"/>
      <c r="F3066" s="16" t="s">
        <v>326</v>
      </c>
      <c r="G3066" s="19">
        <v>390.11</v>
      </c>
      <c r="H3066" s="15"/>
    </row>
    <row r="3067" spans="1:8" ht="36.6" customHeight="1" x14ac:dyDescent="0.25">
      <c r="A3067" s="15" t="s">
        <v>5760</v>
      </c>
      <c r="B3067" s="15" t="s">
        <v>5761</v>
      </c>
      <c r="C3067" s="15"/>
      <c r="D3067" s="15"/>
      <c r="E3067" s="15"/>
      <c r="F3067" s="16" t="s">
        <v>326</v>
      </c>
      <c r="G3067" s="19">
        <v>508.01</v>
      </c>
      <c r="H3067" s="15"/>
    </row>
    <row r="3068" spans="1:8" ht="36.6" customHeight="1" x14ac:dyDescent="0.25">
      <c r="A3068" s="15" t="s">
        <v>5762</v>
      </c>
      <c r="B3068" s="15" t="s">
        <v>5763</v>
      </c>
      <c r="C3068" s="15"/>
      <c r="D3068" s="15"/>
      <c r="E3068" s="15"/>
      <c r="F3068" s="16" t="s">
        <v>326</v>
      </c>
      <c r="G3068" s="19">
        <v>501.9</v>
      </c>
      <c r="H3068" s="15"/>
    </row>
    <row r="3069" spans="1:8" ht="36.6" customHeight="1" x14ac:dyDescent="0.25">
      <c r="A3069" s="15" t="s">
        <v>5764</v>
      </c>
      <c r="B3069" s="15" t="s">
        <v>5765</v>
      </c>
      <c r="C3069" s="15"/>
      <c r="D3069" s="15"/>
      <c r="E3069" s="15"/>
      <c r="F3069" s="16" t="s">
        <v>326</v>
      </c>
      <c r="G3069" s="19">
        <v>481.68</v>
      </c>
      <c r="H3069" s="15"/>
    </row>
    <row r="3070" spans="1:8" ht="36.6" customHeight="1" x14ac:dyDescent="0.25">
      <c r="A3070" s="15" t="s">
        <v>5766</v>
      </c>
      <c r="B3070" s="15" t="s">
        <v>5767</v>
      </c>
      <c r="C3070" s="15"/>
      <c r="D3070" s="15"/>
      <c r="E3070" s="15"/>
      <c r="F3070" s="16" t="s">
        <v>326</v>
      </c>
      <c r="G3070" s="19">
        <v>502.74</v>
      </c>
      <c r="H3070" s="15"/>
    </row>
    <row r="3071" spans="1:8" ht="36.6" customHeight="1" x14ac:dyDescent="0.25">
      <c r="A3071" s="15" t="s">
        <v>5768</v>
      </c>
      <c r="B3071" s="15" t="s">
        <v>5769</v>
      </c>
      <c r="C3071" s="15"/>
      <c r="D3071" s="15"/>
      <c r="E3071" s="15"/>
      <c r="F3071" s="16" t="s">
        <v>326</v>
      </c>
      <c r="G3071" s="19">
        <v>510.86</v>
      </c>
      <c r="H3071" s="15"/>
    </row>
    <row r="3072" spans="1:8" ht="36.6" customHeight="1" x14ac:dyDescent="0.25">
      <c r="A3072" s="15" t="s">
        <v>5770</v>
      </c>
      <c r="B3072" s="15" t="s">
        <v>5771</v>
      </c>
      <c r="C3072" s="15"/>
      <c r="D3072" s="15"/>
      <c r="E3072" s="15"/>
      <c r="F3072" s="16" t="s">
        <v>326</v>
      </c>
      <c r="G3072" s="19">
        <v>527.6</v>
      </c>
      <c r="H3072" s="15"/>
    </row>
    <row r="3073" spans="1:8" ht="36.6" customHeight="1" x14ac:dyDescent="0.25">
      <c r="A3073" s="15" t="s">
        <v>5772</v>
      </c>
      <c r="B3073" s="15" t="s">
        <v>5773</v>
      </c>
      <c r="C3073" s="15"/>
      <c r="D3073" s="15"/>
      <c r="E3073" s="15"/>
      <c r="F3073" s="16" t="s">
        <v>326</v>
      </c>
      <c r="G3073" s="19">
        <v>475.54</v>
      </c>
      <c r="H3073" s="15"/>
    </row>
    <row r="3074" spans="1:8" ht="24.4" customHeight="1" x14ac:dyDescent="0.25">
      <c r="A3074" s="15" t="s">
        <v>5774</v>
      </c>
      <c r="B3074" s="15" t="s">
        <v>5775</v>
      </c>
      <c r="C3074" s="15"/>
      <c r="D3074" s="15"/>
      <c r="E3074" s="15"/>
      <c r="F3074" s="16" t="s">
        <v>213</v>
      </c>
      <c r="G3074" s="17">
        <v>6.62</v>
      </c>
      <c r="H3074" s="15"/>
    </row>
    <row r="3075" spans="1:8" ht="24.4" customHeight="1" x14ac:dyDescent="0.25">
      <c r="A3075" s="15" t="s">
        <v>5776</v>
      </c>
      <c r="B3075" s="15" t="s">
        <v>5777</v>
      </c>
      <c r="C3075" s="15"/>
      <c r="D3075" s="15"/>
      <c r="E3075" s="15"/>
      <c r="F3075" s="16" t="s">
        <v>213</v>
      </c>
      <c r="G3075" s="19">
        <v>141.35</v>
      </c>
      <c r="H3075" s="15"/>
    </row>
    <row r="3076" spans="1:8" ht="24.4" customHeight="1" x14ac:dyDescent="0.25">
      <c r="A3076" s="15" t="s">
        <v>5778</v>
      </c>
      <c r="B3076" s="15" t="s">
        <v>5779</v>
      </c>
      <c r="C3076" s="15"/>
      <c r="D3076" s="15"/>
      <c r="E3076" s="15"/>
      <c r="F3076" s="16" t="s">
        <v>213</v>
      </c>
      <c r="G3076" s="18">
        <v>18.260000000000002</v>
      </c>
      <c r="H3076" s="15"/>
    </row>
    <row r="3077" spans="1:8" ht="24.4" customHeight="1" x14ac:dyDescent="0.25">
      <c r="A3077" s="15" t="s">
        <v>5780</v>
      </c>
      <c r="B3077" s="15" t="s">
        <v>5781</v>
      </c>
      <c r="C3077" s="15"/>
      <c r="D3077" s="15"/>
      <c r="E3077" s="15"/>
      <c r="F3077" s="16" t="s">
        <v>213</v>
      </c>
      <c r="G3077" s="17">
        <v>6.62</v>
      </c>
      <c r="H3077" s="15"/>
    </row>
    <row r="3078" spans="1:8" ht="24.4" customHeight="1" x14ac:dyDescent="0.25">
      <c r="A3078" s="15" t="s">
        <v>5782</v>
      </c>
      <c r="B3078" s="15" t="s">
        <v>5783</v>
      </c>
      <c r="C3078" s="15"/>
      <c r="D3078" s="15"/>
      <c r="E3078" s="15"/>
      <c r="F3078" s="16" t="s">
        <v>213</v>
      </c>
      <c r="G3078" s="19">
        <v>112.61</v>
      </c>
      <c r="H3078" s="15"/>
    </row>
    <row r="3079" spans="1:8" ht="24.4" customHeight="1" x14ac:dyDescent="0.25">
      <c r="A3079" s="15" t="s">
        <v>5784</v>
      </c>
      <c r="B3079" s="15" t="s">
        <v>5785</v>
      </c>
      <c r="C3079" s="15"/>
      <c r="D3079" s="15"/>
      <c r="E3079" s="15"/>
      <c r="F3079" s="16" t="s">
        <v>213</v>
      </c>
      <c r="G3079" s="18">
        <v>18.260000000000002</v>
      </c>
      <c r="H3079" s="15"/>
    </row>
    <row r="3080" spans="1:8" ht="24.4" customHeight="1" x14ac:dyDescent="0.25">
      <c r="A3080" s="15" t="s">
        <v>5786</v>
      </c>
      <c r="B3080" s="15" t="s">
        <v>5787</v>
      </c>
      <c r="C3080" s="15"/>
      <c r="D3080" s="15"/>
      <c r="E3080" s="15"/>
      <c r="F3080" s="16" t="s">
        <v>213</v>
      </c>
      <c r="G3080" s="17">
        <v>7.31</v>
      </c>
      <c r="H3080" s="15"/>
    </row>
    <row r="3081" spans="1:8" ht="24.4" customHeight="1" x14ac:dyDescent="0.25">
      <c r="A3081" s="15" t="s">
        <v>5788</v>
      </c>
      <c r="B3081" s="15" t="s">
        <v>5789</v>
      </c>
      <c r="C3081" s="15"/>
      <c r="D3081" s="15"/>
      <c r="E3081" s="15"/>
      <c r="F3081" s="16" t="s">
        <v>213</v>
      </c>
      <c r="G3081" s="18">
        <v>75.73</v>
      </c>
      <c r="H3081" s="15"/>
    </row>
    <row r="3082" spans="1:8" ht="24.4" customHeight="1" x14ac:dyDescent="0.25">
      <c r="A3082" s="15" t="s">
        <v>5790</v>
      </c>
      <c r="B3082" s="15" t="s">
        <v>5791</v>
      </c>
      <c r="C3082" s="15"/>
      <c r="D3082" s="15"/>
      <c r="E3082" s="15"/>
      <c r="F3082" s="16" t="s">
        <v>213</v>
      </c>
      <c r="G3082" s="18">
        <v>23.6</v>
      </c>
      <c r="H3082" s="15"/>
    </row>
    <row r="3083" spans="1:8" ht="24.4" customHeight="1" x14ac:dyDescent="0.25">
      <c r="A3083" s="15" t="s">
        <v>5792</v>
      </c>
      <c r="B3083" s="15" t="s">
        <v>5793</v>
      </c>
      <c r="C3083" s="15"/>
      <c r="D3083" s="15"/>
      <c r="E3083" s="15"/>
      <c r="F3083" s="16" t="s">
        <v>213</v>
      </c>
      <c r="G3083" s="19">
        <v>176.48</v>
      </c>
      <c r="H3083" s="15"/>
    </row>
    <row r="3084" spans="1:8" ht="24.4" customHeight="1" x14ac:dyDescent="0.25">
      <c r="A3084" s="15" t="s">
        <v>5794</v>
      </c>
      <c r="B3084" s="15" t="s">
        <v>5795</v>
      </c>
      <c r="C3084" s="15"/>
      <c r="D3084" s="15"/>
      <c r="E3084" s="15"/>
      <c r="F3084" s="16" t="s">
        <v>213</v>
      </c>
      <c r="G3084" s="18">
        <v>53.3</v>
      </c>
      <c r="H3084" s="15"/>
    </row>
    <row r="3085" spans="1:8" ht="36.6" customHeight="1" x14ac:dyDescent="0.25">
      <c r="A3085" s="15" t="s">
        <v>5796</v>
      </c>
      <c r="B3085" s="15" t="s">
        <v>5797</v>
      </c>
      <c r="C3085" s="15"/>
      <c r="D3085" s="15"/>
      <c r="E3085" s="15"/>
      <c r="F3085" s="16" t="s">
        <v>326</v>
      </c>
      <c r="G3085" s="18">
        <v>79.95</v>
      </c>
      <c r="H3085" s="15"/>
    </row>
    <row r="3086" spans="1:8" ht="36.6" customHeight="1" x14ac:dyDescent="0.25">
      <c r="A3086" s="15" t="s">
        <v>5798</v>
      </c>
      <c r="B3086" s="15" t="s">
        <v>5799</v>
      </c>
      <c r="C3086" s="15"/>
      <c r="D3086" s="15"/>
      <c r="E3086" s="15"/>
      <c r="F3086" s="16" t="s">
        <v>326</v>
      </c>
      <c r="G3086" s="18">
        <v>62.82</v>
      </c>
      <c r="H3086" s="15"/>
    </row>
    <row r="3087" spans="1:8" ht="24.4" customHeight="1" x14ac:dyDescent="0.25">
      <c r="A3087" s="15" t="s">
        <v>5800</v>
      </c>
      <c r="B3087" s="15" t="s">
        <v>5801</v>
      </c>
      <c r="C3087" s="15"/>
      <c r="D3087" s="15"/>
      <c r="E3087" s="15"/>
      <c r="F3087" s="16" t="s">
        <v>213</v>
      </c>
      <c r="G3087" s="18">
        <v>10.33</v>
      </c>
      <c r="H3087" s="15"/>
    </row>
    <row r="3088" spans="1:8" ht="48.75" customHeight="1" x14ac:dyDescent="0.25">
      <c r="A3088" s="15" t="s">
        <v>5802</v>
      </c>
      <c r="B3088" s="15" t="s">
        <v>5803</v>
      </c>
      <c r="C3088" s="15"/>
      <c r="D3088" s="15"/>
      <c r="E3088" s="15"/>
      <c r="F3088" s="16" t="s">
        <v>244</v>
      </c>
      <c r="G3088" s="18">
        <v>19.739999999999998</v>
      </c>
      <c r="H3088" s="15"/>
    </row>
    <row r="3089" spans="1:8" ht="12.2" customHeight="1" x14ac:dyDescent="0.25">
      <c r="A3089" s="15" t="s">
        <v>5804</v>
      </c>
      <c r="B3089" s="15" t="s">
        <v>5805</v>
      </c>
      <c r="C3089" s="15"/>
      <c r="D3089" s="15"/>
      <c r="E3089" s="15"/>
      <c r="F3089" s="16" t="s">
        <v>244</v>
      </c>
      <c r="G3089" s="17">
        <v>7.55</v>
      </c>
      <c r="H3089" s="15"/>
    </row>
    <row r="3090" spans="1:8" ht="12.2" customHeight="1" x14ac:dyDescent="0.25">
      <c r="A3090" s="15" t="s">
        <v>5806</v>
      </c>
      <c r="B3090" s="15" t="s">
        <v>5807</v>
      </c>
      <c r="C3090" s="15"/>
      <c r="D3090" s="15"/>
      <c r="E3090" s="15"/>
      <c r="F3090" s="16" t="s">
        <v>213</v>
      </c>
      <c r="G3090" s="19">
        <v>197.8</v>
      </c>
      <c r="H3090" s="15"/>
    </row>
    <row r="3091" spans="1:8" ht="12.2" customHeight="1" x14ac:dyDescent="0.25">
      <c r="A3091" s="15" t="s">
        <v>5808</v>
      </c>
      <c r="B3091" s="15" t="s">
        <v>5809</v>
      </c>
      <c r="C3091" s="15"/>
      <c r="D3091" s="15"/>
      <c r="E3091" s="15"/>
      <c r="F3091" s="16" t="s">
        <v>213</v>
      </c>
      <c r="G3091" s="19">
        <v>235.81</v>
      </c>
      <c r="H3091" s="15"/>
    </row>
    <row r="3092" spans="1:8" ht="24.4" customHeight="1" x14ac:dyDescent="0.25">
      <c r="A3092" s="15" t="s">
        <v>5810</v>
      </c>
      <c r="B3092" s="15" t="s">
        <v>5811</v>
      </c>
      <c r="C3092" s="15"/>
      <c r="D3092" s="15"/>
      <c r="E3092" s="15"/>
      <c r="F3092" s="16" t="s">
        <v>213</v>
      </c>
      <c r="G3092" s="19">
        <v>176.48</v>
      </c>
      <c r="H3092" s="15"/>
    </row>
    <row r="3093" spans="1:8" ht="36.6" customHeight="1" x14ac:dyDescent="0.25">
      <c r="A3093" s="15" t="s">
        <v>5812</v>
      </c>
      <c r="B3093" s="15" t="s">
        <v>5813</v>
      </c>
      <c r="C3093" s="15"/>
      <c r="D3093" s="15"/>
      <c r="E3093" s="15"/>
      <c r="F3093" s="16" t="s">
        <v>244</v>
      </c>
      <c r="G3093" s="18">
        <v>44.25</v>
      </c>
      <c r="H3093" s="15"/>
    </row>
    <row r="3094" spans="1:8" ht="36.6" customHeight="1" x14ac:dyDescent="0.25">
      <c r="A3094" s="15" t="s">
        <v>5814</v>
      </c>
      <c r="B3094" s="15" t="s">
        <v>5815</v>
      </c>
      <c r="C3094" s="15"/>
      <c r="D3094" s="15"/>
      <c r="E3094" s="15"/>
      <c r="F3094" s="16" t="s">
        <v>326</v>
      </c>
      <c r="G3094" s="18">
        <v>94.53</v>
      </c>
      <c r="H3094" s="15"/>
    </row>
    <row r="3095" spans="1:8" ht="24.4" customHeight="1" x14ac:dyDescent="0.25">
      <c r="A3095" s="15" t="s">
        <v>5816</v>
      </c>
      <c r="B3095" s="15" t="s">
        <v>5817</v>
      </c>
      <c r="C3095" s="15"/>
      <c r="D3095" s="15"/>
      <c r="E3095" s="15"/>
      <c r="F3095" s="16" t="s">
        <v>326</v>
      </c>
      <c r="G3095" s="20">
        <v>2283.9</v>
      </c>
      <c r="H3095" s="15"/>
    </row>
    <row r="3096" spans="1:8" ht="12.2" customHeight="1" x14ac:dyDescent="0.25">
      <c r="A3096" s="23">
        <v>50</v>
      </c>
      <c r="B3096" s="13" t="s">
        <v>5818</v>
      </c>
      <c r="C3096" s="13"/>
      <c r="D3096" s="13"/>
      <c r="E3096" s="13"/>
      <c r="F3096" s="14"/>
      <c r="G3096" s="13"/>
      <c r="H3096" s="13"/>
    </row>
    <row r="3097" spans="1:8" ht="12.2" customHeight="1" x14ac:dyDescent="0.25">
      <c r="A3097" s="12">
        <v>9111</v>
      </c>
      <c r="B3097" s="13" t="s">
        <v>5819</v>
      </c>
      <c r="C3097" s="13"/>
      <c r="D3097" s="13"/>
      <c r="E3097" s="13"/>
      <c r="F3097" s="14"/>
      <c r="G3097" s="13"/>
      <c r="H3097" s="13"/>
    </row>
    <row r="3098" spans="1:8" ht="12.2" customHeight="1" x14ac:dyDescent="0.25">
      <c r="A3098" s="15" t="s">
        <v>5820</v>
      </c>
      <c r="B3098" s="15" t="s">
        <v>5821</v>
      </c>
      <c r="C3098" s="15"/>
      <c r="D3098" s="15"/>
      <c r="E3098" s="15"/>
      <c r="F3098" s="16" t="s">
        <v>5822</v>
      </c>
      <c r="G3098" s="18">
        <v>18.170000000000002</v>
      </c>
      <c r="H3098" s="15"/>
    </row>
    <row r="3099" spans="1:8" ht="24.4" customHeight="1" x14ac:dyDescent="0.25">
      <c r="A3099" s="15" t="s">
        <v>5823</v>
      </c>
      <c r="B3099" s="15" t="s">
        <v>5824</v>
      </c>
      <c r="C3099" s="15"/>
      <c r="D3099" s="15"/>
      <c r="E3099" s="15"/>
      <c r="F3099" s="16" t="s">
        <v>5822</v>
      </c>
      <c r="G3099" s="18">
        <v>19.07</v>
      </c>
      <c r="H3099" s="15"/>
    </row>
    <row r="3100" spans="1:8" ht="24.4" customHeight="1" x14ac:dyDescent="0.25">
      <c r="A3100" s="15" t="s">
        <v>5825</v>
      </c>
      <c r="B3100" s="15" t="s">
        <v>5826</v>
      </c>
      <c r="C3100" s="15"/>
      <c r="D3100" s="15"/>
      <c r="E3100" s="15"/>
      <c r="F3100" s="16" t="s">
        <v>5822</v>
      </c>
      <c r="G3100" s="18">
        <v>19.52</v>
      </c>
      <c r="H3100" s="15"/>
    </row>
    <row r="3101" spans="1:8" ht="12.2" customHeight="1" x14ac:dyDescent="0.25">
      <c r="A3101" s="15" t="s">
        <v>5827</v>
      </c>
      <c r="B3101" s="15" t="s">
        <v>5828</v>
      </c>
      <c r="C3101" s="15"/>
      <c r="D3101" s="15"/>
      <c r="E3101" s="15"/>
      <c r="F3101" s="16" t="s">
        <v>5822</v>
      </c>
      <c r="G3101" s="18">
        <v>20.02</v>
      </c>
      <c r="H3101" s="15"/>
    </row>
    <row r="3102" spans="1:8" ht="12.2" customHeight="1" x14ac:dyDescent="0.25">
      <c r="A3102" s="15" t="s">
        <v>5829</v>
      </c>
      <c r="B3102" s="15" t="s">
        <v>5830</v>
      </c>
      <c r="C3102" s="15"/>
      <c r="D3102" s="15"/>
      <c r="E3102" s="15"/>
      <c r="F3102" s="16" t="s">
        <v>5822</v>
      </c>
      <c r="G3102" s="18">
        <v>21.05</v>
      </c>
      <c r="H3102" s="15"/>
    </row>
    <row r="3103" spans="1:8" ht="12.2" customHeight="1" x14ac:dyDescent="0.25">
      <c r="A3103" s="15" t="s">
        <v>5831</v>
      </c>
      <c r="B3103" s="15" t="s">
        <v>5832</v>
      </c>
      <c r="C3103" s="15"/>
      <c r="D3103" s="15"/>
      <c r="E3103" s="15"/>
      <c r="F3103" s="16" t="s">
        <v>5822</v>
      </c>
      <c r="G3103" s="18">
        <v>19.52</v>
      </c>
      <c r="H3103" s="15"/>
    </row>
    <row r="3104" spans="1:8" ht="12.2" customHeight="1" x14ac:dyDescent="0.25">
      <c r="A3104" s="15" t="s">
        <v>5833</v>
      </c>
      <c r="B3104" s="15" t="s">
        <v>5834</v>
      </c>
      <c r="C3104" s="15"/>
      <c r="D3104" s="15"/>
      <c r="E3104" s="15"/>
      <c r="F3104" s="16" t="s">
        <v>5822</v>
      </c>
      <c r="G3104" s="18">
        <v>19.5</v>
      </c>
      <c r="H3104" s="15"/>
    </row>
    <row r="3105" spans="1:8" ht="24.4" customHeight="1" x14ac:dyDescent="0.25">
      <c r="A3105" s="15" t="s">
        <v>5835</v>
      </c>
      <c r="B3105" s="15" t="s">
        <v>5836</v>
      </c>
      <c r="C3105" s="15"/>
      <c r="D3105" s="15"/>
      <c r="E3105" s="15"/>
      <c r="F3105" s="16" t="s">
        <v>5822</v>
      </c>
      <c r="G3105" s="18">
        <v>17.77</v>
      </c>
      <c r="H3105" s="15"/>
    </row>
    <row r="3106" spans="1:8" ht="12.2" customHeight="1" x14ac:dyDescent="0.25">
      <c r="A3106" s="15" t="s">
        <v>5837</v>
      </c>
      <c r="B3106" s="15" t="s">
        <v>5838</v>
      </c>
      <c r="C3106" s="15"/>
      <c r="D3106" s="15"/>
      <c r="E3106" s="15"/>
      <c r="F3106" s="16" t="s">
        <v>481</v>
      </c>
      <c r="G3106" s="20">
        <v>3664.94</v>
      </c>
      <c r="H3106" s="15"/>
    </row>
    <row r="3107" spans="1:8" ht="24.4" customHeight="1" x14ac:dyDescent="0.25">
      <c r="A3107" s="15" t="s">
        <v>5839</v>
      </c>
      <c r="B3107" s="15" t="s">
        <v>5840</v>
      </c>
      <c r="C3107" s="15"/>
      <c r="D3107" s="15"/>
      <c r="E3107" s="15"/>
      <c r="F3107" s="16" t="s">
        <v>481</v>
      </c>
      <c r="G3107" s="20">
        <v>3271.75</v>
      </c>
      <c r="H3107" s="15"/>
    </row>
    <row r="3108" spans="1:8" ht="12.2" customHeight="1" x14ac:dyDescent="0.25">
      <c r="A3108" s="15" t="s">
        <v>5841</v>
      </c>
      <c r="B3108" s="15" t="s">
        <v>5842</v>
      </c>
      <c r="C3108" s="15"/>
      <c r="D3108" s="15"/>
      <c r="E3108" s="15"/>
      <c r="F3108" s="16" t="s">
        <v>5822</v>
      </c>
      <c r="G3108" s="18">
        <v>24.25</v>
      </c>
      <c r="H3108" s="15"/>
    </row>
    <row r="3109" spans="1:8" ht="12.2" customHeight="1" x14ac:dyDescent="0.25">
      <c r="A3109" s="15" t="s">
        <v>5843</v>
      </c>
      <c r="B3109" s="15" t="s">
        <v>5844</v>
      </c>
      <c r="C3109" s="15"/>
      <c r="D3109" s="15"/>
      <c r="E3109" s="15"/>
      <c r="F3109" s="16" t="s">
        <v>481</v>
      </c>
      <c r="G3109" s="20">
        <v>2856.46</v>
      </c>
      <c r="H3109" s="15"/>
    </row>
    <row r="3110" spans="1:8" ht="12.2" customHeight="1" x14ac:dyDescent="0.25">
      <c r="A3110" s="15" t="s">
        <v>5845</v>
      </c>
      <c r="B3110" s="15" t="s">
        <v>5846</v>
      </c>
      <c r="C3110" s="15"/>
      <c r="D3110" s="15"/>
      <c r="E3110" s="15"/>
      <c r="F3110" s="16" t="s">
        <v>5822</v>
      </c>
      <c r="G3110" s="18">
        <v>17.78</v>
      </c>
      <c r="H3110" s="15"/>
    </row>
    <row r="3111" spans="1:8" ht="12.2" customHeight="1" x14ac:dyDescent="0.25">
      <c r="A3111" s="15" t="s">
        <v>5847</v>
      </c>
      <c r="B3111" s="15" t="s">
        <v>5848</v>
      </c>
      <c r="C3111" s="15"/>
      <c r="D3111" s="15"/>
      <c r="E3111" s="15"/>
      <c r="F3111" s="16" t="s">
        <v>5822</v>
      </c>
      <c r="G3111" s="18">
        <v>25.88</v>
      </c>
      <c r="H3111" s="15"/>
    </row>
    <row r="3112" spans="1:8" ht="12.2" customHeight="1" x14ac:dyDescent="0.25">
      <c r="A3112" s="15" t="s">
        <v>5849</v>
      </c>
      <c r="B3112" s="15" t="s">
        <v>5850</v>
      </c>
      <c r="C3112" s="15"/>
      <c r="D3112" s="15"/>
      <c r="E3112" s="15"/>
      <c r="F3112" s="16" t="s">
        <v>5822</v>
      </c>
      <c r="G3112" s="18">
        <v>23.69</v>
      </c>
      <c r="H3112" s="15"/>
    </row>
    <row r="3113" spans="1:8" ht="12.2" customHeight="1" x14ac:dyDescent="0.25">
      <c r="A3113" s="15" t="s">
        <v>5851</v>
      </c>
      <c r="B3113" s="15" t="s">
        <v>5852</v>
      </c>
      <c r="C3113" s="15"/>
      <c r="D3113" s="15"/>
      <c r="E3113" s="15"/>
      <c r="F3113" s="16" t="s">
        <v>5822</v>
      </c>
      <c r="G3113" s="18">
        <v>18.91</v>
      </c>
      <c r="H3113" s="15"/>
    </row>
    <row r="3114" spans="1:8" ht="24.4" customHeight="1" x14ac:dyDescent="0.25">
      <c r="A3114" s="15" t="s">
        <v>5853</v>
      </c>
      <c r="B3114" s="15" t="s">
        <v>5854</v>
      </c>
      <c r="C3114" s="15"/>
      <c r="D3114" s="15"/>
      <c r="E3114" s="15"/>
      <c r="F3114" s="16" t="s">
        <v>5822</v>
      </c>
      <c r="G3114" s="18">
        <v>27.11</v>
      </c>
      <c r="H3114" s="15"/>
    </row>
    <row r="3115" spans="1:8" ht="12.2" customHeight="1" x14ac:dyDescent="0.25">
      <c r="A3115" s="15" t="s">
        <v>5855</v>
      </c>
      <c r="B3115" s="15" t="s">
        <v>5856</v>
      </c>
      <c r="C3115" s="15"/>
      <c r="D3115" s="15"/>
      <c r="E3115" s="15"/>
      <c r="F3115" s="16" t="s">
        <v>5822</v>
      </c>
      <c r="G3115" s="18">
        <v>24.07</v>
      </c>
      <c r="H3115" s="15"/>
    </row>
    <row r="3116" spans="1:8" ht="12.2" customHeight="1" x14ac:dyDescent="0.25">
      <c r="A3116" s="15" t="s">
        <v>5857</v>
      </c>
      <c r="B3116" s="15" t="s">
        <v>5858</v>
      </c>
      <c r="C3116" s="15"/>
      <c r="D3116" s="15"/>
      <c r="E3116" s="15"/>
      <c r="F3116" s="16" t="s">
        <v>5822</v>
      </c>
      <c r="G3116" s="18">
        <v>24.74</v>
      </c>
      <c r="H3116" s="15"/>
    </row>
    <row r="3117" spans="1:8" ht="24.4" customHeight="1" x14ac:dyDescent="0.25">
      <c r="A3117" s="15" t="s">
        <v>5859</v>
      </c>
      <c r="B3117" s="15" t="s">
        <v>5860</v>
      </c>
      <c r="C3117" s="15"/>
      <c r="D3117" s="15"/>
      <c r="E3117" s="15"/>
      <c r="F3117" s="16" t="s">
        <v>481</v>
      </c>
      <c r="G3117" s="20">
        <v>7684.11</v>
      </c>
      <c r="H3117" s="15"/>
    </row>
    <row r="3118" spans="1:8" ht="24.4" customHeight="1" x14ac:dyDescent="0.25">
      <c r="A3118" s="15" t="s">
        <v>5861</v>
      </c>
      <c r="B3118" s="15" t="s">
        <v>5862</v>
      </c>
      <c r="C3118" s="15"/>
      <c r="D3118" s="15"/>
      <c r="E3118" s="15"/>
      <c r="F3118" s="16" t="s">
        <v>481</v>
      </c>
      <c r="G3118" s="21">
        <v>17118.650000000001</v>
      </c>
      <c r="H3118" s="15"/>
    </row>
    <row r="3119" spans="1:8" ht="24.4" customHeight="1" x14ac:dyDescent="0.25">
      <c r="A3119" s="15" t="s">
        <v>5863</v>
      </c>
      <c r="B3119" s="15" t="s">
        <v>5864</v>
      </c>
      <c r="C3119" s="15"/>
      <c r="D3119" s="15"/>
      <c r="E3119" s="15"/>
      <c r="F3119" s="16" t="s">
        <v>481</v>
      </c>
      <c r="G3119" s="21">
        <v>19434.189999999999</v>
      </c>
      <c r="H3119" s="15"/>
    </row>
    <row r="3120" spans="1:8" ht="24.4" customHeight="1" x14ac:dyDescent="0.25">
      <c r="A3120" s="15" t="s">
        <v>5865</v>
      </c>
      <c r="B3120" s="15" t="s">
        <v>5866</v>
      </c>
      <c r="C3120" s="15"/>
      <c r="D3120" s="15"/>
      <c r="E3120" s="15"/>
      <c r="F3120" s="16" t="s">
        <v>481</v>
      </c>
      <c r="G3120" s="21">
        <v>26432.26</v>
      </c>
      <c r="H3120" s="15"/>
    </row>
    <row r="3121" spans="1:8" ht="24.4" customHeight="1" x14ac:dyDescent="0.25">
      <c r="A3121" s="15" t="s">
        <v>5867</v>
      </c>
      <c r="B3121" s="15" t="s">
        <v>5868</v>
      </c>
      <c r="C3121" s="15"/>
      <c r="D3121" s="15"/>
      <c r="E3121" s="15"/>
      <c r="F3121" s="16" t="s">
        <v>481</v>
      </c>
      <c r="G3121" s="21">
        <v>17394.27</v>
      </c>
      <c r="H3121" s="15"/>
    </row>
    <row r="3122" spans="1:8" ht="12.2" customHeight="1" x14ac:dyDescent="0.25">
      <c r="A3122" s="15" t="s">
        <v>5869</v>
      </c>
      <c r="B3122" s="15" t="s">
        <v>5870</v>
      </c>
      <c r="C3122" s="15"/>
      <c r="D3122" s="15"/>
      <c r="E3122" s="15"/>
      <c r="F3122" s="16" t="s">
        <v>481</v>
      </c>
      <c r="G3122" s="21">
        <v>13390.92</v>
      </c>
      <c r="H3122" s="15"/>
    </row>
    <row r="3123" spans="1:8" ht="12.2" customHeight="1" x14ac:dyDescent="0.25">
      <c r="A3123" s="15" t="s">
        <v>5871</v>
      </c>
      <c r="B3123" s="15" t="s">
        <v>5872</v>
      </c>
      <c r="C3123" s="15"/>
      <c r="D3123" s="15"/>
      <c r="E3123" s="15"/>
      <c r="F3123" s="16" t="s">
        <v>5822</v>
      </c>
      <c r="G3123" s="18">
        <v>24.43</v>
      </c>
      <c r="H3123" s="15"/>
    </row>
    <row r="3124" spans="1:8" ht="12.2" customHeight="1" x14ac:dyDescent="0.25">
      <c r="A3124" s="15" t="s">
        <v>5873</v>
      </c>
      <c r="B3124" s="15" t="s">
        <v>5874</v>
      </c>
      <c r="C3124" s="15"/>
      <c r="D3124" s="15"/>
      <c r="E3124" s="15"/>
      <c r="F3124" s="16" t="s">
        <v>5822</v>
      </c>
      <c r="G3124" s="18">
        <v>24.79</v>
      </c>
      <c r="H3124" s="15"/>
    </row>
    <row r="3125" spans="1:8" ht="12.2" customHeight="1" x14ac:dyDescent="0.25">
      <c r="A3125" s="15" t="s">
        <v>5875</v>
      </c>
      <c r="B3125" s="15" t="s">
        <v>5876</v>
      </c>
      <c r="C3125" s="15"/>
      <c r="D3125" s="15"/>
      <c r="E3125" s="15"/>
      <c r="F3125" s="16" t="s">
        <v>5822</v>
      </c>
      <c r="G3125" s="18">
        <v>25.41</v>
      </c>
      <c r="H3125" s="15"/>
    </row>
    <row r="3126" spans="1:8" ht="12.2" customHeight="1" x14ac:dyDescent="0.25">
      <c r="A3126" s="15" t="s">
        <v>5877</v>
      </c>
      <c r="B3126" s="15" t="s">
        <v>5878</v>
      </c>
      <c r="C3126" s="15"/>
      <c r="D3126" s="15"/>
      <c r="E3126" s="15"/>
      <c r="F3126" s="16" t="s">
        <v>5822</v>
      </c>
      <c r="G3126" s="18">
        <v>24.43</v>
      </c>
      <c r="H3126" s="15"/>
    </row>
    <row r="3127" spans="1:8" ht="12.2" customHeight="1" x14ac:dyDescent="0.25">
      <c r="A3127" s="15" t="s">
        <v>5879</v>
      </c>
      <c r="B3127" s="15" t="s">
        <v>5880</v>
      </c>
      <c r="C3127" s="15"/>
      <c r="D3127" s="15"/>
      <c r="E3127" s="15"/>
      <c r="F3127" s="16" t="s">
        <v>5822</v>
      </c>
      <c r="G3127" s="18">
        <v>21.66</v>
      </c>
      <c r="H3127" s="15"/>
    </row>
    <row r="3128" spans="1:8" ht="12.2" customHeight="1" x14ac:dyDescent="0.25">
      <c r="A3128" s="15" t="s">
        <v>5881</v>
      </c>
      <c r="B3128" s="15" t="s">
        <v>5882</v>
      </c>
      <c r="C3128" s="15"/>
      <c r="D3128" s="15"/>
      <c r="E3128" s="15"/>
      <c r="F3128" s="16" t="s">
        <v>5822</v>
      </c>
      <c r="G3128" s="18">
        <v>25.88</v>
      </c>
      <c r="H3128" s="15"/>
    </row>
    <row r="3129" spans="1:8" ht="12.2" customHeight="1" x14ac:dyDescent="0.25">
      <c r="A3129" s="15" t="s">
        <v>5883</v>
      </c>
      <c r="B3129" s="15" t="s">
        <v>5884</v>
      </c>
      <c r="C3129" s="15"/>
      <c r="D3129" s="15"/>
      <c r="E3129" s="15"/>
      <c r="F3129" s="16" t="s">
        <v>5822</v>
      </c>
      <c r="G3129" s="18">
        <v>24.15</v>
      </c>
      <c r="H3129" s="15"/>
    </row>
    <row r="3130" spans="1:8" ht="12.2" customHeight="1" x14ac:dyDescent="0.25">
      <c r="A3130" s="15" t="s">
        <v>5885</v>
      </c>
      <c r="B3130" s="15" t="s">
        <v>5886</v>
      </c>
      <c r="C3130" s="15"/>
      <c r="D3130" s="15"/>
      <c r="E3130" s="15"/>
      <c r="F3130" s="16" t="s">
        <v>481</v>
      </c>
      <c r="G3130" s="21">
        <v>12237.07</v>
      </c>
      <c r="H3130" s="15"/>
    </row>
    <row r="3131" spans="1:8" ht="12.2" customHeight="1" x14ac:dyDescent="0.25">
      <c r="A3131" s="15" t="s">
        <v>5887</v>
      </c>
      <c r="B3131" s="15" t="s">
        <v>5888</v>
      </c>
      <c r="C3131" s="15"/>
      <c r="D3131" s="15"/>
      <c r="E3131" s="15"/>
      <c r="F3131" s="16" t="s">
        <v>5822</v>
      </c>
      <c r="G3131" s="18">
        <v>22.18</v>
      </c>
      <c r="H3131" s="15"/>
    </row>
    <row r="3132" spans="1:8" ht="24.4" customHeight="1" x14ac:dyDescent="0.25">
      <c r="A3132" s="15" t="s">
        <v>5889</v>
      </c>
      <c r="B3132" s="15" t="s">
        <v>5890</v>
      </c>
      <c r="C3132" s="15"/>
      <c r="D3132" s="15"/>
      <c r="E3132" s="15"/>
      <c r="F3132" s="16" t="s">
        <v>5822</v>
      </c>
      <c r="G3132" s="18">
        <v>20.12</v>
      </c>
      <c r="H3132" s="15"/>
    </row>
    <row r="3133" spans="1:8" ht="12.2" customHeight="1" x14ac:dyDescent="0.25">
      <c r="A3133" s="15" t="s">
        <v>5891</v>
      </c>
      <c r="B3133" s="15" t="s">
        <v>5892</v>
      </c>
      <c r="C3133" s="15"/>
      <c r="D3133" s="15"/>
      <c r="E3133" s="15"/>
      <c r="F3133" s="16" t="s">
        <v>5822</v>
      </c>
      <c r="G3133" s="18">
        <v>24.43</v>
      </c>
      <c r="H3133" s="15"/>
    </row>
    <row r="3134" spans="1:8" ht="12.2" customHeight="1" x14ac:dyDescent="0.25">
      <c r="A3134" s="15" t="s">
        <v>5893</v>
      </c>
      <c r="B3134" s="15" t="s">
        <v>5894</v>
      </c>
      <c r="C3134" s="15"/>
      <c r="D3134" s="15"/>
      <c r="E3134" s="15"/>
      <c r="F3134" s="16" t="s">
        <v>5822</v>
      </c>
      <c r="G3134" s="18">
        <v>25.66</v>
      </c>
      <c r="H3134" s="15"/>
    </row>
    <row r="3135" spans="1:8" ht="12.2" customHeight="1" x14ac:dyDescent="0.25">
      <c r="A3135" s="15" t="s">
        <v>5895</v>
      </c>
      <c r="B3135" s="15" t="s">
        <v>5896</v>
      </c>
      <c r="C3135" s="15"/>
      <c r="D3135" s="15"/>
      <c r="E3135" s="15"/>
      <c r="F3135" s="16" t="s">
        <v>5822</v>
      </c>
      <c r="G3135" s="18">
        <v>21.15</v>
      </c>
      <c r="H3135" s="15"/>
    </row>
    <row r="3136" spans="1:8" ht="12.2" customHeight="1" x14ac:dyDescent="0.25">
      <c r="A3136" s="15" t="s">
        <v>5897</v>
      </c>
      <c r="B3136" s="15" t="s">
        <v>5898</v>
      </c>
      <c r="C3136" s="15"/>
      <c r="D3136" s="15"/>
      <c r="E3136" s="15"/>
      <c r="F3136" s="16" t="s">
        <v>5822</v>
      </c>
      <c r="G3136" s="18">
        <v>24.07</v>
      </c>
      <c r="H3136" s="15"/>
    </row>
    <row r="3137" spans="1:8" ht="12.2" customHeight="1" x14ac:dyDescent="0.25">
      <c r="A3137" s="15" t="s">
        <v>5899</v>
      </c>
      <c r="B3137" s="15" t="s">
        <v>5900</v>
      </c>
      <c r="C3137" s="15"/>
      <c r="D3137" s="15"/>
      <c r="E3137" s="15"/>
      <c r="F3137" s="16" t="s">
        <v>5822</v>
      </c>
      <c r="G3137" s="18">
        <v>18.59</v>
      </c>
      <c r="H3137" s="15"/>
    </row>
    <row r="3138" spans="1:8" ht="12.2" customHeight="1" x14ac:dyDescent="0.25">
      <c r="A3138" s="15" t="s">
        <v>5901</v>
      </c>
      <c r="B3138" s="15" t="s">
        <v>5902</v>
      </c>
      <c r="C3138" s="15"/>
      <c r="D3138" s="15"/>
      <c r="E3138" s="15"/>
      <c r="F3138" s="16" t="s">
        <v>5822</v>
      </c>
      <c r="G3138" s="18">
        <v>17.77</v>
      </c>
      <c r="H3138" s="15"/>
    </row>
    <row r="3139" spans="1:8" ht="12.2" customHeight="1" x14ac:dyDescent="0.25">
      <c r="A3139" s="15" t="s">
        <v>5903</v>
      </c>
      <c r="B3139" s="15" t="s">
        <v>5904</v>
      </c>
      <c r="C3139" s="15"/>
      <c r="D3139" s="15"/>
      <c r="E3139" s="15"/>
      <c r="F3139" s="16" t="s">
        <v>5822</v>
      </c>
      <c r="G3139" s="18">
        <v>24.25</v>
      </c>
      <c r="H3139" s="15"/>
    </row>
    <row r="3140" spans="1:8" ht="12.2" customHeight="1" x14ac:dyDescent="0.25">
      <c r="A3140" s="15" t="s">
        <v>5905</v>
      </c>
      <c r="B3140" s="15" t="s">
        <v>5906</v>
      </c>
      <c r="C3140" s="15"/>
      <c r="D3140" s="15"/>
      <c r="E3140" s="15"/>
      <c r="F3140" s="16" t="s">
        <v>5822</v>
      </c>
      <c r="G3140" s="18">
        <v>17.77</v>
      </c>
      <c r="H3140" s="15"/>
    </row>
    <row r="3141" spans="1:8" ht="12.2" customHeight="1" x14ac:dyDescent="0.25">
      <c r="A3141" s="15" t="s">
        <v>5907</v>
      </c>
      <c r="B3141" s="15" t="s">
        <v>5908</v>
      </c>
      <c r="C3141" s="15"/>
      <c r="D3141" s="15"/>
      <c r="E3141" s="15"/>
      <c r="F3141" s="16" t="s">
        <v>5822</v>
      </c>
      <c r="G3141" s="18">
        <v>24.07</v>
      </c>
      <c r="H3141" s="15"/>
    </row>
    <row r="3142" spans="1:8" ht="24.4" customHeight="1" x14ac:dyDescent="0.25">
      <c r="A3142" s="15" t="s">
        <v>5909</v>
      </c>
      <c r="B3142" s="15" t="s">
        <v>5910</v>
      </c>
      <c r="C3142" s="15"/>
      <c r="D3142" s="15"/>
      <c r="E3142" s="15"/>
      <c r="F3142" s="16" t="s">
        <v>481</v>
      </c>
      <c r="G3142" s="20">
        <v>5811.37</v>
      </c>
      <c r="H3142" s="15"/>
    </row>
    <row r="3143" spans="1:8" ht="12.2" customHeight="1" x14ac:dyDescent="0.25">
      <c r="A3143" s="15" t="s">
        <v>5911</v>
      </c>
      <c r="B3143" s="15" t="s">
        <v>5912</v>
      </c>
      <c r="C3143" s="15"/>
      <c r="D3143" s="15"/>
      <c r="E3143" s="15"/>
      <c r="F3143" s="16" t="s">
        <v>5822</v>
      </c>
      <c r="G3143" s="18">
        <v>23.84</v>
      </c>
      <c r="H3143" s="15"/>
    </row>
    <row r="3144" spans="1:8" ht="12.2" customHeight="1" x14ac:dyDescent="0.25">
      <c r="A3144" s="15" t="s">
        <v>5913</v>
      </c>
      <c r="B3144" s="15" t="s">
        <v>5914</v>
      </c>
      <c r="C3144" s="15"/>
      <c r="D3144" s="15"/>
      <c r="E3144" s="15"/>
      <c r="F3144" s="16" t="s">
        <v>5822</v>
      </c>
      <c r="G3144" s="18">
        <v>37.15</v>
      </c>
      <c r="H3144" s="15"/>
    </row>
    <row r="3145" spans="1:8" ht="12.2" customHeight="1" x14ac:dyDescent="0.25">
      <c r="A3145" s="15" t="s">
        <v>5915</v>
      </c>
      <c r="B3145" s="15" t="s">
        <v>5916</v>
      </c>
      <c r="C3145" s="15"/>
      <c r="D3145" s="15"/>
      <c r="E3145" s="15"/>
      <c r="F3145" s="16" t="s">
        <v>5822</v>
      </c>
      <c r="G3145" s="18">
        <v>19.72</v>
      </c>
      <c r="H3145" s="15"/>
    </row>
    <row r="3146" spans="1:8" ht="12.2" customHeight="1" x14ac:dyDescent="0.25">
      <c r="A3146" s="15" t="s">
        <v>5917</v>
      </c>
      <c r="B3146" s="15" t="s">
        <v>5918</v>
      </c>
      <c r="C3146" s="15"/>
      <c r="D3146" s="15"/>
      <c r="E3146" s="15"/>
      <c r="F3146" s="16" t="s">
        <v>481</v>
      </c>
      <c r="G3146" s="20">
        <v>3172.58</v>
      </c>
      <c r="H3146" s="15"/>
    </row>
    <row r="3147" spans="1:8" ht="12.2" customHeight="1" x14ac:dyDescent="0.25">
      <c r="A3147" s="15" t="s">
        <v>5919</v>
      </c>
      <c r="B3147" s="15" t="s">
        <v>5920</v>
      </c>
      <c r="C3147" s="15"/>
      <c r="D3147" s="15"/>
      <c r="E3147" s="15"/>
      <c r="F3147" s="16" t="s">
        <v>481</v>
      </c>
      <c r="G3147" s="20">
        <v>3981.12</v>
      </c>
      <c r="H3147" s="15"/>
    </row>
    <row r="3148" spans="1:8" ht="10.9" customHeight="1" x14ac:dyDescent="0.25">
      <c r="A3148" s="8"/>
      <c r="B3148" s="8"/>
      <c r="C3148" s="8"/>
      <c r="D3148" s="8"/>
      <c r="E3148" s="8"/>
      <c r="F3148" s="8"/>
      <c r="G3148" s="8"/>
      <c r="H3148" s="8"/>
    </row>
    <row r="3149" spans="1:8" ht="283.7" customHeight="1" x14ac:dyDescent="0.25">
      <c r="A3149" s="24" t="s">
        <v>5921</v>
      </c>
      <c r="B3149" s="24"/>
      <c r="C3149" s="24"/>
      <c r="D3149" s="24"/>
      <c r="E3149" s="24"/>
      <c r="F3149" s="24"/>
      <c r="G3149" s="24"/>
      <c r="H3149" s="24"/>
    </row>
    <row r="3150" spans="1:8" ht="10.9" customHeight="1" x14ac:dyDescent="0.25">
      <c r="A3150" s="9"/>
      <c r="B3150" s="9"/>
      <c r="C3150" s="9"/>
      <c r="D3150" s="9"/>
      <c r="E3150" s="9"/>
      <c r="F3150" s="9"/>
      <c r="G3150" s="9"/>
      <c r="H3150" s="9"/>
    </row>
    <row r="3151" spans="1:8" ht="12.2" customHeight="1" x14ac:dyDescent="0.25">
      <c r="A3151" s="25" t="s">
        <v>5922</v>
      </c>
      <c r="B3151" s="25"/>
      <c r="C3151" s="25"/>
      <c r="D3151" s="25"/>
      <c r="E3151" s="25"/>
      <c r="F3151" s="25"/>
      <c r="G3151" s="25"/>
      <c r="H3151" s="25"/>
    </row>
    <row r="3152" spans="1:8" ht="12.2" customHeight="1" x14ac:dyDescent="0.25">
      <c r="A3152" s="26" t="s">
        <v>198</v>
      </c>
      <c r="B3152" s="26"/>
      <c r="C3152" s="26"/>
      <c r="D3152" s="26"/>
      <c r="E3152" s="26"/>
      <c r="F3152" s="26"/>
      <c r="G3152" s="26"/>
      <c r="H3152" s="26"/>
    </row>
    <row r="3153" spans="1:8" ht="12.2" customHeight="1" x14ac:dyDescent="0.25">
      <c r="A3153" s="26" t="s">
        <v>199</v>
      </c>
      <c r="B3153" s="26"/>
      <c r="C3153" s="26"/>
      <c r="D3153" s="26"/>
      <c r="E3153" s="26"/>
      <c r="F3153" s="26"/>
      <c r="G3153" s="26"/>
      <c r="H3153" s="26"/>
    </row>
    <row r="3154" spans="1:8" ht="10.9" customHeight="1" x14ac:dyDescent="0.25">
      <c r="A3154" s="8"/>
      <c r="B3154" s="8"/>
      <c r="C3154" s="8"/>
      <c r="D3154" s="8"/>
      <c r="E3154" s="8"/>
      <c r="F3154" s="8"/>
      <c r="G3154" s="8"/>
      <c r="H3154" s="8"/>
    </row>
    <row r="3155" spans="1:8" ht="10.9" customHeight="1" x14ac:dyDescent="0.25">
      <c r="A3155" s="9"/>
      <c r="B3155" s="9"/>
      <c r="C3155" s="9"/>
      <c r="D3155" s="9"/>
      <c r="E3155" s="9"/>
      <c r="F3155" s="9"/>
      <c r="G3155" s="9"/>
      <c r="H3155" s="9"/>
    </row>
    <row r="3156" spans="1:8" ht="12.2" customHeight="1" x14ac:dyDescent="0.25">
      <c r="A3156" s="10" t="s">
        <v>200</v>
      </c>
      <c r="B3156" s="10" t="s">
        <v>201</v>
      </c>
      <c r="C3156" s="10"/>
      <c r="D3156" s="10"/>
      <c r="E3156" s="10"/>
      <c r="F3156" s="11" t="s">
        <v>202</v>
      </c>
      <c r="G3156" s="10" t="s">
        <v>203</v>
      </c>
      <c r="H3156" s="10"/>
    </row>
    <row r="3157" spans="1:8" ht="12.2" customHeight="1" x14ac:dyDescent="0.25">
      <c r="A3157" s="27">
        <v>248</v>
      </c>
      <c r="B3157" s="13" t="s">
        <v>5923</v>
      </c>
      <c r="C3157" s="13"/>
      <c r="D3157" s="13"/>
      <c r="E3157" s="13"/>
      <c r="F3157" s="14"/>
      <c r="G3157" s="13"/>
      <c r="H3157" s="13"/>
    </row>
    <row r="3158" spans="1:8" ht="12.2" customHeight="1" x14ac:dyDescent="0.25">
      <c r="A3158" s="15" t="s">
        <v>5924</v>
      </c>
      <c r="B3158" s="15" t="s">
        <v>5925</v>
      </c>
      <c r="C3158" s="15"/>
      <c r="D3158" s="15"/>
      <c r="E3158" s="15"/>
      <c r="F3158" s="16" t="s">
        <v>716</v>
      </c>
      <c r="G3158" s="17">
        <v>2.56</v>
      </c>
      <c r="H3158" s="15"/>
    </row>
    <row r="3159" spans="1:8" ht="12.2" customHeight="1" x14ac:dyDescent="0.25">
      <c r="A3159" s="15" t="s">
        <v>5926</v>
      </c>
      <c r="B3159" s="15" t="s">
        <v>5927</v>
      </c>
      <c r="C3159" s="15"/>
      <c r="D3159" s="15"/>
      <c r="E3159" s="15"/>
      <c r="F3159" s="16" t="s">
        <v>716</v>
      </c>
      <c r="G3159" s="17">
        <v>1.45</v>
      </c>
      <c r="H3159" s="15"/>
    </row>
    <row r="3160" spans="1:8" ht="12.2" customHeight="1" x14ac:dyDescent="0.25">
      <c r="A3160" s="27">
        <v>249</v>
      </c>
      <c r="B3160" s="13" t="s">
        <v>5928</v>
      </c>
      <c r="C3160" s="13"/>
      <c r="D3160" s="13"/>
      <c r="E3160" s="13"/>
      <c r="F3160" s="14"/>
      <c r="G3160" s="13"/>
      <c r="H3160" s="13"/>
    </row>
    <row r="3161" spans="1:8" ht="12.2" customHeight="1" x14ac:dyDescent="0.25">
      <c r="A3161" s="15" t="s">
        <v>5929</v>
      </c>
      <c r="B3161" s="15" t="s">
        <v>5930</v>
      </c>
      <c r="C3161" s="15"/>
      <c r="D3161" s="15"/>
      <c r="E3161" s="15"/>
      <c r="F3161" s="16" t="s">
        <v>213</v>
      </c>
      <c r="G3161" s="17">
        <v>3.91</v>
      </c>
      <c r="H3161" s="15"/>
    </row>
    <row r="3162" spans="1:8" ht="24.4" customHeight="1" x14ac:dyDescent="0.25">
      <c r="A3162" s="15" t="s">
        <v>5931</v>
      </c>
      <c r="B3162" s="15" t="s">
        <v>5932</v>
      </c>
      <c r="C3162" s="15"/>
      <c r="D3162" s="15"/>
      <c r="E3162" s="15"/>
      <c r="F3162" s="16" t="s">
        <v>326</v>
      </c>
      <c r="G3162" s="17">
        <v>5.58</v>
      </c>
      <c r="H3162" s="15"/>
    </row>
    <row r="3163" spans="1:8" ht="24.4" customHeight="1" x14ac:dyDescent="0.25">
      <c r="A3163" s="15" t="s">
        <v>5933</v>
      </c>
      <c r="B3163" s="15" t="s">
        <v>5934</v>
      </c>
      <c r="C3163" s="15"/>
      <c r="D3163" s="15"/>
      <c r="E3163" s="15"/>
      <c r="F3163" s="16" t="s">
        <v>326</v>
      </c>
      <c r="G3163" s="17">
        <v>6.37</v>
      </c>
      <c r="H3163" s="15"/>
    </row>
    <row r="3164" spans="1:8" ht="24.4" customHeight="1" x14ac:dyDescent="0.25">
      <c r="A3164" s="15" t="s">
        <v>5935</v>
      </c>
      <c r="B3164" s="15" t="s">
        <v>5936</v>
      </c>
      <c r="C3164" s="15"/>
      <c r="D3164" s="15"/>
      <c r="E3164" s="15"/>
      <c r="F3164" s="16" t="s">
        <v>326</v>
      </c>
      <c r="G3164" s="17">
        <v>4.87</v>
      </c>
      <c r="H3164" s="15"/>
    </row>
    <row r="3165" spans="1:8" ht="24.4" customHeight="1" x14ac:dyDescent="0.25">
      <c r="A3165" s="15" t="s">
        <v>5937</v>
      </c>
      <c r="B3165" s="15" t="s">
        <v>5938</v>
      </c>
      <c r="C3165" s="15"/>
      <c r="D3165" s="15"/>
      <c r="E3165" s="15"/>
      <c r="F3165" s="16" t="s">
        <v>326</v>
      </c>
      <c r="G3165" s="17">
        <v>8.82</v>
      </c>
      <c r="H3165" s="15"/>
    </row>
    <row r="3166" spans="1:8" ht="24.4" customHeight="1" x14ac:dyDescent="0.25">
      <c r="A3166" s="15" t="s">
        <v>5939</v>
      </c>
      <c r="B3166" s="15" t="s">
        <v>5940</v>
      </c>
      <c r="C3166" s="15"/>
      <c r="D3166" s="15"/>
      <c r="E3166" s="15"/>
      <c r="F3166" s="16" t="s">
        <v>326</v>
      </c>
      <c r="G3166" s="17">
        <v>6.91</v>
      </c>
      <c r="H3166" s="15"/>
    </row>
    <row r="3167" spans="1:8" ht="24.4" customHeight="1" x14ac:dyDescent="0.25">
      <c r="A3167" s="15" t="s">
        <v>5941</v>
      </c>
      <c r="B3167" s="15" t="s">
        <v>5942</v>
      </c>
      <c r="C3167" s="15"/>
      <c r="D3167" s="15"/>
      <c r="E3167" s="15"/>
      <c r="F3167" s="16" t="s">
        <v>326</v>
      </c>
      <c r="G3167" s="17">
        <v>5.96</v>
      </c>
      <c r="H3167" s="15"/>
    </row>
    <row r="3168" spans="1:8" ht="24.4" customHeight="1" x14ac:dyDescent="0.25">
      <c r="A3168" s="15" t="s">
        <v>5943</v>
      </c>
      <c r="B3168" s="15" t="s">
        <v>5944</v>
      </c>
      <c r="C3168" s="15"/>
      <c r="D3168" s="15"/>
      <c r="E3168" s="15"/>
      <c r="F3168" s="16" t="s">
        <v>326</v>
      </c>
      <c r="G3168" s="17">
        <v>7.45</v>
      </c>
      <c r="H3168" s="15"/>
    </row>
    <row r="3169" spans="1:8" ht="24.4" customHeight="1" x14ac:dyDescent="0.25">
      <c r="A3169" s="15" t="s">
        <v>5945</v>
      </c>
      <c r="B3169" s="15" t="s">
        <v>5946</v>
      </c>
      <c r="C3169" s="15"/>
      <c r="D3169" s="15"/>
      <c r="E3169" s="15"/>
      <c r="F3169" s="16" t="s">
        <v>326</v>
      </c>
      <c r="G3169" s="17">
        <v>7.69</v>
      </c>
      <c r="H3169" s="15"/>
    </row>
    <row r="3170" spans="1:8" ht="24.4" customHeight="1" x14ac:dyDescent="0.25">
      <c r="A3170" s="15" t="s">
        <v>5947</v>
      </c>
      <c r="B3170" s="15" t="s">
        <v>5948</v>
      </c>
      <c r="C3170" s="15"/>
      <c r="D3170" s="15"/>
      <c r="E3170" s="15"/>
      <c r="F3170" s="16" t="s">
        <v>326</v>
      </c>
      <c r="G3170" s="17">
        <v>8.2100000000000009</v>
      </c>
      <c r="H3170" s="15"/>
    </row>
    <row r="3171" spans="1:8" ht="24.4" customHeight="1" x14ac:dyDescent="0.25">
      <c r="A3171" s="15" t="s">
        <v>5949</v>
      </c>
      <c r="B3171" s="15" t="s">
        <v>5950</v>
      </c>
      <c r="C3171" s="15"/>
      <c r="D3171" s="15"/>
      <c r="E3171" s="15"/>
      <c r="F3171" s="16" t="s">
        <v>326</v>
      </c>
      <c r="G3171" s="17">
        <v>8.41</v>
      </c>
      <c r="H3171" s="15"/>
    </row>
    <row r="3172" spans="1:8" ht="24.4" customHeight="1" x14ac:dyDescent="0.25">
      <c r="A3172" s="15" t="s">
        <v>5951</v>
      </c>
      <c r="B3172" s="15" t="s">
        <v>5952</v>
      </c>
      <c r="C3172" s="15"/>
      <c r="D3172" s="15"/>
      <c r="E3172" s="15"/>
      <c r="F3172" s="16" t="s">
        <v>326</v>
      </c>
      <c r="G3172" s="17">
        <v>9.4600000000000009</v>
      </c>
      <c r="H3172" s="15"/>
    </row>
    <row r="3173" spans="1:8" ht="24.4" customHeight="1" x14ac:dyDescent="0.25">
      <c r="A3173" s="15" t="s">
        <v>5953</v>
      </c>
      <c r="B3173" s="15" t="s">
        <v>5954</v>
      </c>
      <c r="C3173" s="15"/>
      <c r="D3173" s="15"/>
      <c r="E3173" s="15"/>
      <c r="F3173" s="16" t="s">
        <v>326</v>
      </c>
      <c r="G3173" s="17">
        <v>7.19</v>
      </c>
      <c r="H3173" s="15"/>
    </row>
    <row r="3174" spans="1:8" ht="12.2" customHeight="1" x14ac:dyDescent="0.25">
      <c r="A3174" s="15" t="s">
        <v>5955</v>
      </c>
      <c r="B3174" s="15" t="s">
        <v>5956</v>
      </c>
      <c r="C3174" s="15"/>
      <c r="D3174" s="15"/>
      <c r="E3174" s="15"/>
      <c r="F3174" s="16" t="s">
        <v>326</v>
      </c>
      <c r="G3174" s="17">
        <v>4.9800000000000004</v>
      </c>
      <c r="H3174" s="15"/>
    </row>
    <row r="3175" spans="1:8" ht="24.4" customHeight="1" x14ac:dyDescent="0.25">
      <c r="A3175" s="15" t="s">
        <v>5957</v>
      </c>
      <c r="B3175" s="15" t="s">
        <v>5958</v>
      </c>
      <c r="C3175" s="15"/>
      <c r="D3175" s="15"/>
      <c r="E3175" s="15"/>
      <c r="F3175" s="16" t="s">
        <v>326</v>
      </c>
      <c r="G3175" s="17">
        <v>4.84</v>
      </c>
      <c r="H3175" s="15"/>
    </row>
    <row r="3176" spans="1:8" ht="12.2" customHeight="1" x14ac:dyDescent="0.25">
      <c r="A3176" s="15" t="s">
        <v>5959</v>
      </c>
      <c r="B3176" s="15" t="s">
        <v>5960</v>
      </c>
      <c r="C3176" s="15"/>
      <c r="D3176" s="15"/>
      <c r="E3176" s="15"/>
      <c r="F3176" s="16" t="s">
        <v>326</v>
      </c>
      <c r="G3176" s="17">
        <v>4.68</v>
      </c>
      <c r="H3176" s="15"/>
    </row>
    <row r="3177" spans="1:8" ht="24.4" customHeight="1" x14ac:dyDescent="0.25">
      <c r="A3177" s="15" t="s">
        <v>5961</v>
      </c>
      <c r="B3177" s="15" t="s">
        <v>5962</v>
      </c>
      <c r="C3177" s="15"/>
      <c r="D3177" s="15"/>
      <c r="E3177" s="15"/>
      <c r="F3177" s="16" t="s">
        <v>326</v>
      </c>
      <c r="G3177" s="17">
        <v>6.77</v>
      </c>
      <c r="H3177" s="15"/>
    </row>
    <row r="3178" spans="1:8" ht="24.4" customHeight="1" x14ac:dyDescent="0.25">
      <c r="A3178" s="15" t="s">
        <v>5963</v>
      </c>
      <c r="B3178" s="15" t="s">
        <v>5964</v>
      </c>
      <c r="C3178" s="15"/>
      <c r="D3178" s="15"/>
      <c r="E3178" s="15"/>
      <c r="F3178" s="16" t="s">
        <v>326</v>
      </c>
      <c r="G3178" s="17">
        <v>5.56</v>
      </c>
      <c r="H3178" s="15"/>
    </row>
    <row r="3179" spans="1:8" ht="12.2" customHeight="1" x14ac:dyDescent="0.25">
      <c r="A3179" s="15" t="s">
        <v>5965</v>
      </c>
      <c r="B3179" s="15" t="s">
        <v>5966</v>
      </c>
      <c r="C3179" s="15"/>
      <c r="D3179" s="15"/>
      <c r="E3179" s="15"/>
      <c r="F3179" s="16" t="s">
        <v>326</v>
      </c>
      <c r="G3179" s="17">
        <v>4.05</v>
      </c>
      <c r="H3179" s="15"/>
    </row>
    <row r="3180" spans="1:8" ht="12.2" customHeight="1" x14ac:dyDescent="0.25">
      <c r="A3180" s="15" t="s">
        <v>5967</v>
      </c>
      <c r="B3180" s="15" t="s">
        <v>5968</v>
      </c>
      <c r="C3180" s="15"/>
      <c r="D3180" s="15"/>
      <c r="E3180" s="15"/>
      <c r="F3180" s="16" t="s">
        <v>326</v>
      </c>
      <c r="G3180" s="17">
        <v>3.29</v>
      </c>
      <c r="H3180" s="15"/>
    </row>
    <row r="3181" spans="1:8" ht="12.2" customHeight="1" x14ac:dyDescent="0.25">
      <c r="A3181" s="15" t="s">
        <v>5969</v>
      </c>
      <c r="B3181" s="15" t="s">
        <v>5970</v>
      </c>
      <c r="C3181" s="15"/>
      <c r="D3181" s="15"/>
      <c r="E3181" s="15"/>
      <c r="F3181" s="16" t="s">
        <v>326</v>
      </c>
      <c r="G3181" s="18">
        <v>23.89</v>
      </c>
      <c r="H3181" s="15"/>
    </row>
    <row r="3182" spans="1:8" ht="24.4" customHeight="1" x14ac:dyDescent="0.25">
      <c r="A3182" s="15" t="s">
        <v>5971</v>
      </c>
      <c r="B3182" s="15" t="s">
        <v>5972</v>
      </c>
      <c r="C3182" s="15"/>
      <c r="D3182" s="15"/>
      <c r="E3182" s="15"/>
      <c r="F3182" s="16" t="s">
        <v>1238</v>
      </c>
      <c r="G3182" s="18">
        <v>32.96</v>
      </c>
      <c r="H3182" s="15"/>
    </row>
    <row r="3183" spans="1:8" ht="36.6" customHeight="1" x14ac:dyDescent="0.25">
      <c r="A3183" s="15" t="s">
        <v>5973</v>
      </c>
      <c r="B3183" s="15" t="s">
        <v>5974</v>
      </c>
      <c r="C3183" s="15"/>
      <c r="D3183" s="15"/>
      <c r="E3183" s="15"/>
      <c r="F3183" s="16" t="s">
        <v>1238</v>
      </c>
      <c r="G3183" s="18">
        <v>23.07</v>
      </c>
      <c r="H3183" s="15"/>
    </row>
    <row r="3184" spans="1:8" ht="24.4" customHeight="1" x14ac:dyDescent="0.25">
      <c r="A3184" s="15" t="s">
        <v>5975</v>
      </c>
      <c r="B3184" s="15" t="s">
        <v>5976</v>
      </c>
      <c r="C3184" s="15"/>
      <c r="D3184" s="15"/>
      <c r="E3184" s="15"/>
      <c r="F3184" s="16" t="s">
        <v>1238</v>
      </c>
      <c r="G3184" s="18">
        <v>30.81</v>
      </c>
      <c r="H3184" s="15"/>
    </row>
    <row r="3185" spans="1:8" ht="24.4" customHeight="1" x14ac:dyDescent="0.25">
      <c r="A3185" s="15" t="s">
        <v>5977</v>
      </c>
      <c r="B3185" s="15" t="s">
        <v>5978</v>
      </c>
      <c r="C3185" s="15"/>
      <c r="D3185" s="15"/>
      <c r="E3185" s="15"/>
      <c r="F3185" s="16" t="s">
        <v>1238</v>
      </c>
      <c r="G3185" s="18">
        <v>44</v>
      </c>
      <c r="H3185" s="15"/>
    </row>
    <row r="3186" spans="1:8" ht="12.2" customHeight="1" x14ac:dyDescent="0.25">
      <c r="A3186" s="15" t="s">
        <v>5979</v>
      </c>
      <c r="B3186" s="15" t="s">
        <v>5980</v>
      </c>
      <c r="C3186" s="15"/>
      <c r="D3186" s="15"/>
      <c r="E3186" s="15"/>
      <c r="F3186" s="16" t="s">
        <v>326</v>
      </c>
      <c r="G3186" s="18">
        <v>68.37</v>
      </c>
      <c r="H3186" s="15"/>
    </row>
    <row r="3187" spans="1:8" ht="36.6" customHeight="1" x14ac:dyDescent="0.25">
      <c r="A3187" s="15" t="s">
        <v>5981</v>
      </c>
      <c r="B3187" s="15" t="s">
        <v>5982</v>
      </c>
      <c r="C3187" s="15"/>
      <c r="D3187" s="15"/>
      <c r="E3187" s="15"/>
      <c r="F3187" s="16" t="s">
        <v>213</v>
      </c>
      <c r="G3187" s="17">
        <v>0.48</v>
      </c>
      <c r="H3187" s="15"/>
    </row>
    <row r="3188" spans="1:8" ht="24.4" customHeight="1" x14ac:dyDescent="0.25">
      <c r="A3188" s="15" t="s">
        <v>5983</v>
      </c>
      <c r="B3188" s="15" t="s">
        <v>5984</v>
      </c>
      <c r="C3188" s="15"/>
      <c r="D3188" s="15"/>
      <c r="E3188" s="15"/>
      <c r="F3188" s="16" t="s">
        <v>326</v>
      </c>
      <c r="G3188" s="19">
        <v>135.84</v>
      </c>
      <c r="H3188" s="15"/>
    </row>
    <row r="3189" spans="1:8" ht="12.2" customHeight="1" x14ac:dyDescent="0.25">
      <c r="A3189" s="15" t="s">
        <v>5985</v>
      </c>
      <c r="B3189" s="15" t="s">
        <v>5986</v>
      </c>
      <c r="C3189" s="15"/>
      <c r="D3189" s="15"/>
      <c r="E3189" s="15"/>
      <c r="F3189" s="16" t="s">
        <v>326</v>
      </c>
      <c r="G3189" s="17">
        <v>6.78</v>
      </c>
      <c r="H3189" s="15"/>
    </row>
    <row r="3190" spans="1:8" ht="36.6" customHeight="1" x14ac:dyDescent="0.25">
      <c r="A3190" s="15" t="s">
        <v>5987</v>
      </c>
      <c r="B3190" s="15" t="s">
        <v>5988</v>
      </c>
      <c r="C3190" s="15"/>
      <c r="D3190" s="15"/>
      <c r="E3190" s="15"/>
      <c r="F3190" s="16" t="s">
        <v>326</v>
      </c>
      <c r="G3190" s="17">
        <v>9.94</v>
      </c>
      <c r="H3190" s="15"/>
    </row>
    <row r="3191" spans="1:8" ht="36.6" customHeight="1" x14ac:dyDescent="0.25">
      <c r="A3191" s="15" t="s">
        <v>5989</v>
      </c>
      <c r="B3191" s="15" t="s">
        <v>5990</v>
      </c>
      <c r="C3191" s="15"/>
      <c r="D3191" s="15"/>
      <c r="E3191" s="15"/>
      <c r="F3191" s="16" t="s">
        <v>326</v>
      </c>
      <c r="G3191" s="18">
        <v>11.17</v>
      </c>
      <c r="H3191" s="15"/>
    </row>
    <row r="3192" spans="1:8" ht="36.6" customHeight="1" x14ac:dyDescent="0.25">
      <c r="A3192" s="15" t="s">
        <v>5991</v>
      </c>
      <c r="B3192" s="15" t="s">
        <v>5992</v>
      </c>
      <c r="C3192" s="15"/>
      <c r="D3192" s="15"/>
      <c r="E3192" s="15"/>
      <c r="F3192" s="16" t="s">
        <v>326</v>
      </c>
      <c r="G3192" s="18">
        <v>11.98</v>
      </c>
      <c r="H3192" s="15"/>
    </row>
    <row r="3193" spans="1:8" ht="36.6" customHeight="1" x14ac:dyDescent="0.25">
      <c r="A3193" s="15" t="s">
        <v>5993</v>
      </c>
      <c r="B3193" s="15" t="s">
        <v>5994</v>
      </c>
      <c r="C3193" s="15"/>
      <c r="D3193" s="15"/>
      <c r="E3193" s="15"/>
      <c r="F3193" s="16" t="s">
        <v>326</v>
      </c>
      <c r="G3193" s="18">
        <v>13.15</v>
      </c>
      <c r="H3193" s="15"/>
    </row>
    <row r="3194" spans="1:8" ht="36.6" customHeight="1" x14ac:dyDescent="0.25">
      <c r="A3194" s="15" t="s">
        <v>5995</v>
      </c>
      <c r="B3194" s="15" t="s">
        <v>5996</v>
      </c>
      <c r="C3194" s="15"/>
      <c r="D3194" s="15"/>
      <c r="E3194" s="15"/>
      <c r="F3194" s="16" t="s">
        <v>326</v>
      </c>
      <c r="G3194" s="18">
        <v>13.79</v>
      </c>
      <c r="H3194" s="15"/>
    </row>
    <row r="3195" spans="1:8" ht="24.4" customHeight="1" x14ac:dyDescent="0.25">
      <c r="A3195" s="15" t="s">
        <v>5997</v>
      </c>
      <c r="B3195" s="15" t="s">
        <v>5998</v>
      </c>
      <c r="C3195" s="15"/>
      <c r="D3195" s="15"/>
      <c r="E3195" s="15"/>
      <c r="F3195" s="16" t="s">
        <v>326</v>
      </c>
      <c r="G3195" s="17">
        <v>5.61</v>
      </c>
      <c r="H3195" s="15"/>
    </row>
    <row r="3196" spans="1:8" ht="36.6" customHeight="1" x14ac:dyDescent="0.25">
      <c r="A3196" s="15" t="s">
        <v>5999</v>
      </c>
      <c r="B3196" s="15" t="s">
        <v>6000</v>
      </c>
      <c r="C3196" s="15"/>
      <c r="D3196" s="15"/>
      <c r="E3196" s="15"/>
      <c r="F3196" s="16" t="s">
        <v>326</v>
      </c>
      <c r="G3196" s="17">
        <v>8.34</v>
      </c>
      <c r="H3196" s="15"/>
    </row>
    <row r="3197" spans="1:8" ht="36.6" customHeight="1" x14ac:dyDescent="0.25">
      <c r="A3197" s="15" t="s">
        <v>6001</v>
      </c>
      <c r="B3197" s="15" t="s">
        <v>6002</v>
      </c>
      <c r="C3197" s="15"/>
      <c r="D3197" s="15"/>
      <c r="E3197" s="15"/>
      <c r="F3197" s="16" t="s">
        <v>326</v>
      </c>
      <c r="G3197" s="17">
        <v>8.65</v>
      </c>
      <c r="H3197" s="15"/>
    </row>
    <row r="3198" spans="1:8" ht="36.6" customHeight="1" x14ac:dyDescent="0.25">
      <c r="A3198" s="15" t="s">
        <v>6003</v>
      </c>
      <c r="B3198" s="15" t="s">
        <v>6004</v>
      </c>
      <c r="C3198" s="15"/>
      <c r="D3198" s="15"/>
      <c r="E3198" s="15"/>
      <c r="F3198" s="16" t="s">
        <v>326</v>
      </c>
      <c r="G3198" s="17">
        <v>9.27</v>
      </c>
      <c r="H3198" s="15"/>
    </row>
    <row r="3199" spans="1:8" ht="36.6" customHeight="1" x14ac:dyDescent="0.25">
      <c r="A3199" s="15" t="s">
        <v>6005</v>
      </c>
      <c r="B3199" s="15" t="s">
        <v>6006</v>
      </c>
      <c r="C3199" s="15"/>
      <c r="D3199" s="15"/>
      <c r="E3199" s="15"/>
      <c r="F3199" s="16" t="s">
        <v>326</v>
      </c>
      <c r="G3199" s="17">
        <v>9.5399999999999991</v>
      </c>
      <c r="H3199" s="15"/>
    </row>
    <row r="3200" spans="1:8" ht="36.6" customHeight="1" x14ac:dyDescent="0.25">
      <c r="A3200" s="15" t="s">
        <v>6007</v>
      </c>
      <c r="B3200" s="15" t="s">
        <v>6008</v>
      </c>
      <c r="C3200" s="15"/>
      <c r="D3200" s="15"/>
      <c r="E3200" s="15"/>
      <c r="F3200" s="16" t="s">
        <v>326</v>
      </c>
      <c r="G3200" s="17">
        <v>9.7799999999999994</v>
      </c>
      <c r="H3200" s="15"/>
    </row>
    <row r="3201" spans="1:8" ht="36.6" customHeight="1" x14ac:dyDescent="0.25">
      <c r="A3201" s="15" t="s">
        <v>6009</v>
      </c>
      <c r="B3201" s="15" t="s">
        <v>6010</v>
      </c>
      <c r="C3201" s="15"/>
      <c r="D3201" s="15"/>
      <c r="E3201" s="15"/>
      <c r="F3201" s="16" t="s">
        <v>326</v>
      </c>
      <c r="G3201" s="18">
        <v>10.26</v>
      </c>
      <c r="H3201" s="15"/>
    </row>
    <row r="3202" spans="1:8" ht="36.6" customHeight="1" x14ac:dyDescent="0.25">
      <c r="A3202" s="15" t="s">
        <v>6011</v>
      </c>
      <c r="B3202" s="15" t="s">
        <v>6012</v>
      </c>
      <c r="C3202" s="15"/>
      <c r="D3202" s="15"/>
      <c r="E3202" s="15"/>
      <c r="F3202" s="16" t="s">
        <v>326</v>
      </c>
      <c r="G3202" s="17">
        <v>6.44</v>
      </c>
      <c r="H3202" s="15"/>
    </row>
    <row r="3203" spans="1:8" ht="36.6" customHeight="1" x14ac:dyDescent="0.25">
      <c r="A3203" s="15" t="s">
        <v>6013</v>
      </c>
      <c r="B3203" s="15" t="s">
        <v>6014</v>
      </c>
      <c r="C3203" s="15"/>
      <c r="D3203" s="15"/>
      <c r="E3203" s="15"/>
      <c r="F3203" s="16" t="s">
        <v>326</v>
      </c>
      <c r="G3203" s="18">
        <v>11.01</v>
      </c>
      <c r="H3203" s="15"/>
    </row>
    <row r="3204" spans="1:8" ht="36.6" customHeight="1" x14ac:dyDescent="0.25">
      <c r="A3204" s="15" t="s">
        <v>6015</v>
      </c>
      <c r="B3204" s="15" t="s">
        <v>6016</v>
      </c>
      <c r="C3204" s="15"/>
      <c r="D3204" s="15"/>
      <c r="E3204" s="15"/>
      <c r="F3204" s="16" t="s">
        <v>326</v>
      </c>
      <c r="G3204" s="18">
        <v>12.19</v>
      </c>
      <c r="H3204" s="15"/>
    </row>
    <row r="3205" spans="1:8" ht="36.6" customHeight="1" x14ac:dyDescent="0.25">
      <c r="A3205" s="15" t="s">
        <v>6017</v>
      </c>
      <c r="B3205" s="15" t="s">
        <v>6018</v>
      </c>
      <c r="C3205" s="15"/>
      <c r="D3205" s="15"/>
      <c r="E3205" s="15"/>
      <c r="F3205" s="16" t="s">
        <v>326</v>
      </c>
      <c r="G3205" s="17">
        <v>6.89</v>
      </c>
      <c r="H3205" s="15"/>
    </row>
    <row r="3206" spans="1:8" ht="36.6" customHeight="1" x14ac:dyDescent="0.25">
      <c r="A3206" s="15" t="s">
        <v>6019</v>
      </c>
      <c r="B3206" s="15" t="s">
        <v>6020</v>
      </c>
      <c r="C3206" s="15"/>
      <c r="D3206" s="15"/>
      <c r="E3206" s="15"/>
      <c r="F3206" s="16" t="s">
        <v>326</v>
      </c>
      <c r="G3206" s="17">
        <v>7.72</v>
      </c>
      <c r="H3206" s="15"/>
    </row>
    <row r="3207" spans="1:8" ht="36.6" customHeight="1" x14ac:dyDescent="0.25">
      <c r="A3207" s="15" t="s">
        <v>6021</v>
      </c>
      <c r="B3207" s="15" t="s">
        <v>6022</v>
      </c>
      <c r="C3207" s="15"/>
      <c r="D3207" s="15"/>
      <c r="E3207" s="15"/>
      <c r="F3207" s="16" t="s">
        <v>326</v>
      </c>
      <c r="G3207" s="17">
        <v>8</v>
      </c>
      <c r="H3207" s="15"/>
    </row>
    <row r="3208" spans="1:8" ht="24.4" customHeight="1" x14ac:dyDescent="0.25">
      <c r="A3208" s="15" t="s">
        <v>6023</v>
      </c>
      <c r="B3208" s="15" t="s">
        <v>6024</v>
      </c>
      <c r="C3208" s="15"/>
      <c r="D3208" s="15"/>
      <c r="E3208" s="15"/>
      <c r="F3208" s="16" t="s">
        <v>326</v>
      </c>
      <c r="G3208" s="17">
        <v>7.08</v>
      </c>
      <c r="H3208" s="15"/>
    </row>
    <row r="3209" spans="1:8" ht="36.6" customHeight="1" x14ac:dyDescent="0.25">
      <c r="A3209" s="15" t="s">
        <v>6025</v>
      </c>
      <c r="B3209" s="15" t="s">
        <v>6026</v>
      </c>
      <c r="C3209" s="15"/>
      <c r="D3209" s="15"/>
      <c r="E3209" s="15"/>
      <c r="F3209" s="16" t="s">
        <v>326</v>
      </c>
      <c r="G3209" s="17">
        <v>7.82</v>
      </c>
      <c r="H3209" s="15"/>
    </row>
    <row r="3210" spans="1:8" ht="36.6" customHeight="1" x14ac:dyDescent="0.25">
      <c r="A3210" s="15" t="s">
        <v>6027</v>
      </c>
      <c r="B3210" s="15" t="s">
        <v>6028</v>
      </c>
      <c r="C3210" s="15"/>
      <c r="D3210" s="15"/>
      <c r="E3210" s="15"/>
      <c r="F3210" s="16" t="s">
        <v>326</v>
      </c>
      <c r="G3210" s="17">
        <v>9.17</v>
      </c>
      <c r="H3210" s="15"/>
    </row>
    <row r="3211" spans="1:8" ht="36.6" customHeight="1" x14ac:dyDescent="0.25">
      <c r="A3211" s="15" t="s">
        <v>6029</v>
      </c>
      <c r="B3211" s="15" t="s">
        <v>6030</v>
      </c>
      <c r="C3211" s="15"/>
      <c r="D3211" s="15"/>
      <c r="E3211" s="15"/>
      <c r="F3211" s="16" t="s">
        <v>326</v>
      </c>
      <c r="G3211" s="17">
        <v>9.69</v>
      </c>
      <c r="H3211" s="15"/>
    </row>
    <row r="3212" spans="1:8" ht="36.6" customHeight="1" x14ac:dyDescent="0.25">
      <c r="A3212" s="15" t="s">
        <v>6031</v>
      </c>
      <c r="B3212" s="15" t="s">
        <v>6032</v>
      </c>
      <c r="C3212" s="15"/>
      <c r="D3212" s="15"/>
      <c r="E3212" s="15"/>
      <c r="F3212" s="16" t="s">
        <v>326</v>
      </c>
      <c r="G3212" s="18">
        <v>10.74</v>
      </c>
      <c r="H3212" s="15"/>
    </row>
    <row r="3213" spans="1:8" ht="24.4" customHeight="1" x14ac:dyDescent="0.25">
      <c r="A3213" s="15" t="s">
        <v>6033</v>
      </c>
      <c r="B3213" s="15" t="s">
        <v>6034</v>
      </c>
      <c r="C3213" s="15"/>
      <c r="D3213" s="15"/>
      <c r="E3213" s="15"/>
      <c r="F3213" s="16" t="s">
        <v>326</v>
      </c>
      <c r="G3213" s="17">
        <v>7.12</v>
      </c>
      <c r="H3213" s="15"/>
    </row>
    <row r="3214" spans="1:8" ht="36.6" customHeight="1" x14ac:dyDescent="0.25">
      <c r="A3214" s="15" t="s">
        <v>6035</v>
      </c>
      <c r="B3214" s="15" t="s">
        <v>6036</v>
      </c>
      <c r="C3214" s="15"/>
      <c r="D3214" s="15"/>
      <c r="E3214" s="15"/>
      <c r="F3214" s="16" t="s">
        <v>326</v>
      </c>
      <c r="G3214" s="17">
        <v>9.76</v>
      </c>
      <c r="H3214" s="15"/>
    </row>
    <row r="3215" spans="1:8" ht="36.6" customHeight="1" x14ac:dyDescent="0.25">
      <c r="A3215" s="15" t="s">
        <v>6037</v>
      </c>
      <c r="B3215" s="15" t="s">
        <v>6038</v>
      </c>
      <c r="C3215" s="15"/>
      <c r="D3215" s="15"/>
      <c r="E3215" s="15"/>
      <c r="F3215" s="16" t="s">
        <v>326</v>
      </c>
      <c r="G3215" s="18">
        <v>10.55</v>
      </c>
      <c r="H3215" s="15"/>
    </row>
    <row r="3216" spans="1:8" ht="36.6" customHeight="1" x14ac:dyDescent="0.25">
      <c r="A3216" s="15" t="s">
        <v>6039</v>
      </c>
      <c r="B3216" s="15" t="s">
        <v>6040</v>
      </c>
      <c r="C3216" s="15"/>
      <c r="D3216" s="15"/>
      <c r="E3216" s="15"/>
      <c r="F3216" s="16" t="s">
        <v>326</v>
      </c>
      <c r="G3216" s="18">
        <v>10.86</v>
      </c>
      <c r="H3216" s="15"/>
    </row>
    <row r="3217" spans="1:8" ht="36.6" customHeight="1" x14ac:dyDescent="0.25">
      <c r="A3217" s="15" t="s">
        <v>6041</v>
      </c>
      <c r="B3217" s="15" t="s">
        <v>6042</v>
      </c>
      <c r="C3217" s="15"/>
      <c r="D3217" s="15"/>
      <c r="E3217" s="15"/>
      <c r="F3217" s="16" t="s">
        <v>326</v>
      </c>
      <c r="G3217" s="18">
        <v>11.14</v>
      </c>
      <c r="H3217" s="15"/>
    </row>
    <row r="3218" spans="1:8" ht="36.6" customHeight="1" x14ac:dyDescent="0.25">
      <c r="A3218" s="15" t="s">
        <v>6043</v>
      </c>
      <c r="B3218" s="15" t="s">
        <v>6044</v>
      </c>
      <c r="C3218" s="15"/>
      <c r="D3218" s="15"/>
      <c r="E3218" s="15"/>
      <c r="F3218" s="16" t="s">
        <v>326</v>
      </c>
      <c r="G3218" s="18">
        <v>11.39</v>
      </c>
      <c r="H3218" s="15"/>
    </row>
    <row r="3219" spans="1:8" ht="36.6" customHeight="1" x14ac:dyDescent="0.25">
      <c r="A3219" s="15" t="s">
        <v>6045</v>
      </c>
      <c r="B3219" s="15" t="s">
        <v>6046</v>
      </c>
      <c r="C3219" s="15"/>
      <c r="D3219" s="15"/>
      <c r="E3219" s="15"/>
      <c r="F3219" s="16" t="s">
        <v>326</v>
      </c>
      <c r="G3219" s="18">
        <v>12.37</v>
      </c>
      <c r="H3219" s="15"/>
    </row>
    <row r="3220" spans="1:8" ht="36.6" customHeight="1" x14ac:dyDescent="0.25">
      <c r="A3220" s="15" t="s">
        <v>6047</v>
      </c>
      <c r="B3220" s="15" t="s">
        <v>6048</v>
      </c>
      <c r="C3220" s="15"/>
      <c r="D3220" s="15"/>
      <c r="E3220" s="15"/>
      <c r="F3220" s="16" t="s">
        <v>326</v>
      </c>
      <c r="G3220" s="17">
        <v>7.63</v>
      </c>
      <c r="H3220" s="15"/>
    </row>
    <row r="3221" spans="1:8" ht="36.6" customHeight="1" x14ac:dyDescent="0.25">
      <c r="A3221" s="15" t="s">
        <v>6049</v>
      </c>
      <c r="B3221" s="15" t="s">
        <v>6050</v>
      </c>
      <c r="C3221" s="15"/>
      <c r="D3221" s="15"/>
      <c r="E3221" s="15"/>
      <c r="F3221" s="16" t="s">
        <v>326</v>
      </c>
      <c r="G3221" s="18">
        <v>12.8</v>
      </c>
      <c r="H3221" s="15"/>
    </row>
    <row r="3222" spans="1:8" ht="36.6" customHeight="1" x14ac:dyDescent="0.25">
      <c r="A3222" s="15" t="s">
        <v>6051</v>
      </c>
      <c r="B3222" s="15" t="s">
        <v>6052</v>
      </c>
      <c r="C3222" s="15"/>
      <c r="D3222" s="15"/>
      <c r="E3222" s="15"/>
      <c r="F3222" s="16" t="s">
        <v>326</v>
      </c>
      <c r="G3222" s="18">
        <v>13.7</v>
      </c>
      <c r="H3222" s="15"/>
    </row>
    <row r="3223" spans="1:8" ht="36.6" customHeight="1" x14ac:dyDescent="0.25">
      <c r="A3223" s="15" t="s">
        <v>6053</v>
      </c>
      <c r="B3223" s="15" t="s">
        <v>6054</v>
      </c>
      <c r="C3223" s="15"/>
      <c r="D3223" s="15"/>
      <c r="E3223" s="15"/>
      <c r="F3223" s="16" t="s">
        <v>326</v>
      </c>
      <c r="G3223" s="17">
        <v>8.58</v>
      </c>
      <c r="H3223" s="15"/>
    </row>
    <row r="3224" spans="1:8" ht="36.6" customHeight="1" x14ac:dyDescent="0.25">
      <c r="A3224" s="15" t="s">
        <v>6055</v>
      </c>
      <c r="B3224" s="15" t="s">
        <v>6056</v>
      </c>
      <c r="C3224" s="15"/>
      <c r="D3224" s="15"/>
      <c r="E3224" s="15"/>
      <c r="F3224" s="16" t="s">
        <v>326</v>
      </c>
      <c r="G3224" s="17">
        <v>9.1</v>
      </c>
      <c r="H3224" s="15"/>
    </row>
    <row r="3225" spans="1:8" ht="36.6" customHeight="1" x14ac:dyDescent="0.25">
      <c r="A3225" s="15" t="s">
        <v>6057</v>
      </c>
      <c r="B3225" s="15" t="s">
        <v>6058</v>
      </c>
      <c r="C3225" s="15"/>
      <c r="D3225" s="15"/>
      <c r="E3225" s="15"/>
      <c r="F3225" s="16" t="s">
        <v>326</v>
      </c>
      <c r="G3225" s="17">
        <v>9.4</v>
      </c>
      <c r="H3225" s="15"/>
    </row>
    <row r="3226" spans="1:8" ht="24.4" customHeight="1" x14ac:dyDescent="0.25">
      <c r="A3226" s="15" t="s">
        <v>6059</v>
      </c>
      <c r="B3226" s="15" t="s">
        <v>6060</v>
      </c>
      <c r="C3226" s="15"/>
      <c r="D3226" s="15"/>
      <c r="E3226" s="15"/>
      <c r="F3226" s="16" t="s">
        <v>326</v>
      </c>
      <c r="G3226" s="18">
        <v>41.02</v>
      </c>
      <c r="H3226" s="15"/>
    </row>
    <row r="3227" spans="1:8" ht="24.4" customHeight="1" x14ac:dyDescent="0.25">
      <c r="A3227" s="15" t="s">
        <v>6061</v>
      </c>
      <c r="B3227" s="15" t="s">
        <v>6062</v>
      </c>
      <c r="C3227" s="15"/>
      <c r="D3227" s="15"/>
      <c r="E3227" s="15"/>
      <c r="F3227" s="16" t="s">
        <v>326</v>
      </c>
      <c r="G3227" s="18">
        <v>35.380000000000003</v>
      </c>
      <c r="H3227" s="15"/>
    </row>
    <row r="3228" spans="1:8" ht="24.4" customHeight="1" x14ac:dyDescent="0.25">
      <c r="A3228" s="15" t="s">
        <v>6063</v>
      </c>
      <c r="B3228" s="15" t="s">
        <v>6064</v>
      </c>
      <c r="C3228" s="15"/>
      <c r="D3228" s="15"/>
      <c r="E3228" s="15"/>
      <c r="F3228" s="16" t="s">
        <v>326</v>
      </c>
      <c r="G3228" s="18">
        <v>37.82</v>
      </c>
      <c r="H3228" s="15"/>
    </row>
    <row r="3229" spans="1:8" ht="24.4" customHeight="1" x14ac:dyDescent="0.25">
      <c r="A3229" s="15" t="s">
        <v>6065</v>
      </c>
      <c r="B3229" s="15" t="s">
        <v>6066</v>
      </c>
      <c r="C3229" s="15"/>
      <c r="D3229" s="15"/>
      <c r="E3229" s="15"/>
      <c r="F3229" s="16" t="s">
        <v>326</v>
      </c>
      <c r="G3229" s="18">
        <v>35.950000000000003</v>
      </c>
      <c r="H3229" s="15"/>
    </row>
    <row r="3230" spans="1:8" ht="24.4" customHeight="1" x14ac:dyDescent="0.25">
      <c r="A3230" s="15" t="s">
        <v>6067</v>
      </c>
      <c r="B3230" s="15" t="s">
        <v>6068</v>
      </c>
      <c r="C3230" s="15"/>
      <c r="D3230" s="15"/>
      <c r="E3230" s="15"/>
      <c r="F3230" s="16" t="s">
        <v>326</v>
      </c>
      <c r="G3230" s="18">
        <v>42.86</v>
      </c>
      <c r="H3230" s="15"/>
    </row>
    <row r="3231" spans="1:8" ht="24.4" customHeight="1" x14ac:dyDescent="0.25">
      <c r="A3231" s="15" t="s">
        <v>6069</v>
      </c>
      <c r="B3231" s="15" t="s">
        <v>6070</v>
      </c>
      <c r="C3231" s="15"/>
      <c r="D3231" s="15"/>
      <c r="E3231" s="15"/>
      <c r="F3231" s="16" t="s">
        <v>326</v>
      </c>
      <c r="G3231" s="18">
        <v>36.49</v>
      </c>
      <c r="H3231" s="15"/>
    </row>
    <row r="3232" spans="1:8" ht="24.4" customHeight="1" x14ac:dyDescent="0.25">
      <c r="A3232" s="15" t="s">
        <v>6071</v>
      </c>
      <c r="B3232" s="15" t="s">
        <v>6072</v>
      </c>
      <c r="C3232" s="15"/>
      <c r="D3232" s="15"/>
      <c r="E3232" s="15"/>
      <c r="F3232" s="16" t="s">
        <v>326</v>
      </c>
      <c r="G3232" s="18">
        <v>37.07</v>
      </c>
      <c r="H3232" s="15"/>
    </row>
    <row r="3233" spans="1:8" ht="24.4" customHeight="1" x14ac:dyDescent="0.25">
      <c r="A3233" s="15" t="s">
        <v>6073</v>
      </c>
      <c r="B3233" s="15" t="s">
        <v>6074</v>
      </c>
      <c r="C3233" s="15"/>
      <c r="D3233" s="15"/>
      <c r="E3233" s="15"/>
      <c r="F3233" s="16" t="s">
        <v>326</v>
      </c>
      <c r="G3233" s="18">
        <v>39.020000000000003</v>
      </c>
      <c r="H3233" s="15"/>
    </row>
    <row r="3234" spans="1:8" ht="24.4" customHeight="1" x14ac:dyDescent="0.25">
      <c r="A3234" s="15" t="s">
        <v>6075</v>
      </c>
      <c r="B3234" s="15" t="s">
        <v>6076</v>
      </c>
      <c r="C3234" s="15"/>
      <c r="D3234" s="15"/>
      <c r="E3234" s="15"/>
      <c r="F3234" s="16" t="s">
        <v>326</v>
      </c>
      <c r="G3234" s="18">
        <v>39.36</v>
      </c>
      <c r="H3234" s="15"/>
    </row>
    <row r="3235" spans="1:8" ht="24.4" customHeight="1" x14ac:dyDescent="0.25">
      <c r="A3235" s="15" t="s">
        <v>6077</v>
      </c>
      <c r="B3235" s="15" t="s">
        <v>6078</v>
      </c>
      <c r="C3235" s="15"/>
      <c r="D3235" s="15"/>
      <c r="E3235" s="15"/>
      <c r="F3235" s="16" t="s">
        <v>326</v>
      </c>
      <c r="G3235" s="18">
        <v>39.67</v>
      </c>
      <c r="H3235" s="15"/>
    </row>
    <row r="3236" spans="1:8" ht="24.4" customHeight="1" x14ac:dyDescent="0.25">
      <c r="A3236" s="15" t="s">
        <v>6079</v>
      </c>
      <c r="B3236" s="15" t="s">
        <v>6080</v>
      </c>
      <c r="C3236" s="15"/>
      <c r="D3236" s="15"/>
      <c r="E3236" s="15"/>
      <c r="F3236" s="16" t="s">
        <v>326</v>
      </c>
      <c r="G3236" s="18">
        <v>39.96</v>
      </c>
      <c r="H3236" s="15"/>
    </row>
    <row r="3237" spans="1:8" ht="24.4" customHeight="1" x14ac:dyDescent="0.25">
      <c r="A3237" s="15" t="s">
        <v>6081</v>
      </c>
      <c r="B3237" s="15" t="s">
        <v>6082</v>
      </c>
      <c r="C3237" s="15"/>
      <c r="D3237" s="15"/>
      <c r="E3237" s="15"/>
      <c r="F3237" s="16" t="s">
        <v>326</v>
      </c>
      <c r="G3237" s="18">
        <v>40.54</v>
      </c>
      <c r="H3237" s="15"/>
    </row>
    <row r="3238" spans="1:8" ht="24.4" customHeight="1" x14ac:dyDescent="0.25">
      <c r="A3238" s="15" t="s">
        <v>6083</v>
      </c>
      <c r="B3238" s="15" t="s">
        <v>6084</v>
      </c>
      <c r="C3238" s="15"/>
      <c r="D3238" s="15"/>
      <c r="E3238" s="15"/>
      <c r="F3238" s="16" t="s">
        <v>326</v>
      </c>
      <c r="G3238" s="18">
        <v>37.42</v>
      </c>
      <c r="H3238" s="15"/>
    </row>
    <row r="3239" spans="1:8" ht="12.2" customHeight="1" x14ac:dyDescent="0.25">
      <c r="A3239" s="15" t="s">
        <v>6085</v>
      </c>
      <c r="B3239" s="15" t="s">
        <v>6086</v>
      </c>
      <c r="C3239" s="15"/>
      <c r="D3239" s="15"/>
      <c r="E3239" s="15"/>
      <c r="F3239" s="16" t="s">
        <v>326</v>
      </c>
      <c r="G3239" s="17">
        <v>4.58</v>
      </c>
      <c r="H3239" s="15"/>
    </row>
    <row r="3240" spans="1:8" ht="24.4" customHeight="1" x14ac:dyDescent="0.25">
      <c r="A3240" s="15" t="s">
        <v>6087</v>
      </c>
      <c r="B3240" s="15" t="s">
        <v>6088</v>
      </c>
      <c r="C3240" s="15"/>
      <c r="D3240" s="15"/>
      <c r="E3240" s="15"/>
      <c r="F3240" s="16" t="s">
        <v>326</v>
      </c>
      <c r="G3240" s="17">
        <v>6.57</v>
      </c>
      <c r="H3240" s="15"/>
    </row>
    <row r="3241" spans="1:8" ht="24.4" customHeight="1" x14ac:dyDescent="0.25">
      <c r="A3241" s="15" t="s">
        <v>6089</v>
      </c>
      <c r="B3241" s="15" t="s">
        <v>6090</v>
      </c>
      <c r="C3241" s="15"/>
      <c r="D3241" s="15"/>
      <c r="E3241" s="15"/>
      <c r="F3241" s="16" t="s">
        <v>326</v>
      </c>
      <c r="G3241" s="17">
        <v>3.18</v>
      </c>
      <c r="H3241" s="15"/>
    </row>
    <row r="3242" spans="1:8" ht="12.2" customHeight="1" x14ac:dyDescent="0.25">
      <c r="A3242" s="15" t="s">
        <v>6091</v>
      </c>
      <c r="B3242" s="15" t="s">
        <v>6092</v>
      </c>
      <c r="C3242" s="15"/>
      <c r="D3242" s="15"/>
      <c r="E3242" s="15"/>
      <c r="F3242" s="16" t="s">
        <v>326</v>
      </c>
      <c r="G3242" s="19">
        <v>115.72</v>
      </c>
      <c r="H3242" s="15"/>
    </row>
    <row r="3243" spans="1:8" ht="12.2" customHeight="1" x14ac:dyDescent="0.25">
      <c r="A3243" s="15" t="s">
        <v>6093</v>
      </c>
      <c r="B3243" s="15" t="s">
        <v>6094</v>
      </c>
      <c r="C3243" s="15"/>
      <c r="D3243" s="15"/>
      <c r="E3243" s="15"/>
      <c r="F3243" s="16" t="s">
        <v>326</v>
      </c>
      <c r="G3243" s="18">
        <v>59.11</v>
      </c>
      <c r="H3243" s="15"/>
    </row>
    <row r="3244" spans="1:8" ht="12.2" customHeight="1" x14ac:dyDescent="0.25">
      <c r="A3244" s="15" t="s">
        <v>6095</v>
      </c>
      <c r="B3244" s="15" t="s">
        <v>6096</v>
      </c>
      <c r="C3244" s="15"/>
      <c r="D3244" s="15"/>
      <c r="E3244" s="15"/>
      <c r="F3244" s="16" t="s">
        <v>326</v>
      </c>
      <c r="G3244" s="18">
        <v>74.650000000000006</v>
      </c>
      <c r="H3244" s="15"/>
    </row>
    <row r="3245" spans="1:8" ht="24.4" customHeight="1" x14ac:dyDescent="0.25">
      <c r="A3245" s="15" t="s">
        <v>6097</v>
      </c>
      <c r="B3245" s="15" t="s">
        <v>6098</v>
      </c>
      <c r="C3245" s="15"/>
      <c r="D3245" s="15"/>
      <c r="E3245" s="15"/>
      <c r="F3245" s="16" t="s">
        <v>326</v>
      </c>
      <c r="G3245" s="18">
        <v>74.989999999999995</v>
      </c>
      <c r="H3245" s="15"/>
    </row>
    <row r="3246" spans="1:8" ht="24.4" customHeight="1" x14ac:dyDescent="0.25">
      <c r="A3246" s="15" t="s">
        <v>6099</v>
      </c>
      <c r="B3246" s="15" t="s">
        <v>6100</v>
      </c>
      <c r="C3246" s="15"/>
      <c r="D3246" s="15"/>
      <c r="E3246" s="15"/>
      <c r="F3246" s="16" t="s">
        <v>326</v>
      </c>
      <c r="G3246" s="18">
        <v>10.08</v>
      </c>
      <c r="H3246" s="15"/>
    </row>
    <row r="3247" spans="1:8" ht="24.4" customHeight="1" x14ac:dyDescent="0.25">
      <c r="A3247" s="15" t="s">
        <v>6101</v>
      </c>
      <c r="B3247" s="15" t="s">
        <v>6102</v>
      </c>
      <c r="C3247" s="15"/>
      <c r="D3247" s="15"/>
      <c r="E3247" s="15"/>
      <c r="F3247" s="16" t="s">
        <v>326</v>
      </c>
      <c r="G3247" s="18">
        <v>11.59</v>
      </c>
      <c r="H3247" s="15"/>
    </row>
    <row r="3248" spans="1:8" ht="24.4" customHeight="1" x14ac:dyDescent="0.25">
      <c r="A3248" s="15" t="s">
        <v>6103</v>
      </c>
      <c r="B3248" s="15" t="s">
        <v>6104</v>
      </c>
      <c r="C3248" s="15"/>
      <c r="D3248" s="15"/>
      <c r="E3248" s="15"/>
      <c r="F3248" s="16" t="s">
        <v>326</v>
      </c>
      <c r="G3248" s="18">
        <v>12.83</v>
      </c>
      <c r="H3248" s="15"/>
    </row>
    <row r="3249" spans="1:8" ht="24.4" customHeight="1" x14ac:dyDescent="0.25">
      <c r="A3249" s="15" t="s">
        <v>6105</v>
      </c>
      <c r="B3249" s="15" t="s">
        <v>6106</v>
      </c>
      <c r="C3249" s="15"/>
      <c r="D3249" s="15"/>
      <c r="E3249" s="15"/>
      <c r="F3249" s="16" t="s">
        <v>326</v>
      </c>
      <c r="G3249" s="19">
        <v>101.53</v>
      </c>
      <c r="H3249" s="15"/>
    </row>
    <row r="3250" spans="1:8" ht="12.2" customHeight="1" x14ac:dyDescent="0.25">
      <c r="A3250" s="15" t="s">
        <v>6107</v>
      </c>
      <c r="B3250" s="15" t="s">
        <v>6108</v>
      </c>
      <c r="C3250" s="15"/>
      <c r="D3250" s="15"/>
      <c r="E3250" s="15"/>
      <c r="F3250" s="16" t="s">
        <v>326</v>
      </c>
      <c r="G3250" s="17">
        <v>0.27</v>
      </c>
      <c r="H3250" s="15"/>
    </row>
    <row r="3251" spans="1:8" ht="24.4" customHeight="1" x14ac:dyDescent="0.25">
      <c r="A3251" s="15" t="s">
        <v>6109</v>
      </c>
      <c r="B3251" s="15" t="s">
        <v>6110</v>
      </c>
      <c r="C3251" s="15"/>
      <c r="D3251" s="15"/>
      <c r="E3251" s="15"/>
      <c r="F3251" s="16" t="s">
        <v>213</v>
      </c>
      <c r="G3251" s="19">
        <v>251.57</v>
      </c>
      <c r="H3251" s="15"/>
    </row>
    <row r="3252" spans="1:8" ht="24.4" customHeight="1" x14ac:dyDescent="0.25">
      <c r="A3252" s="15" t="s">
        <v>6111</v>
      </c>
      <c r="B3252" s="15" t="s">
        <v>6112</v>
      </c>
      <c r="C3252" s="15"/>
      <c r="D3252" s="15"/>
      <c r="E3252" s="15"/>
      <c r="F3252" s="16" t="s">
        <v>326</v>
      </c>
      <c r="G3252" s="19">
        <v>793.28</v>
      </c>
      <c r="H3252" s="15"/>
    </row>
    <row r="3253" spans="1:8" ht="24.4" customHeight="1" x14ac:dyDescent="0.25">
      <c r="A3253" s="15" t="s">
        <v>6113</v>
      </c>
      <c r="B3253" s="15" t="s">
        <v>6114</v>
      </c>
      <c r="C3253" s="15"/>
      <c r="D3253" s="15"/>
      <c r="E3253" s="15"/>
      <c r="F3253" s="16" t="s">
        <v>326</v>
      </c>
      <c r="G3253" s="19">
        <v>965.43</v>
      </c>
      <c r="H3253" s="15"/>
    </row>
    <row r="3254" spans="1:8" ht="36.6" customHeight="1" x14ac:dyDescent="0.25">
      <c r="A3254" s="15" t="s">
        <v>6115</v>
      </c>
      <c r="B3254" s="15" t="s">
        <v>6116</v>
      </c>
      <c r="C3254" s="15"/>
      <c r="D3254" s="15"/>
      <c r="E3254" s="15"/>
      <c r="F3254" s="16" t="s">
        <v>326</v>
      </c>
      <c r="G3254" s="19">
        <v>281.64999999999998</v>
      </c>
      <c r="H3254" s="15"/>
    </row>
    <row r="3255" spans="1:8" ht="12.2" customHeight="1" x14ac:dyDescent="0.25">
      <c r="A3255" s="15" t="s">
        <v>6117</v>
      </c>
      <c r="B3255" s="15" t="s">
        <v>6118</v>
      </c>
      <c r="C3255" s="15"/>
      <c r="D3255" s="15"/>
      <c r="E3255" s="15"/>
      <c r="F3255" s="16" t="s">
        <v>326</v>
      </c>
      <c r="G3255" s="19">
        <v>208.68</v>
      </c>
      <c r="H3255" s="15"/>
    </row>
    <row r="3256" spans="1:8" ht="12.2" customHeight="1" x14ac:dyDescent="0.25">
      <c r="A3256" s="15" t="s">
        <v>6119</v>
      </c>
      <c r="B3256" s="15" t="s">
        <v>6120</v>
      </c>
      <c r="C3256" s="15"/>
      <c r="D3256" s="15"/>
      <c r="E3256" s="15"/>
      <c r="F3256" s="16" t="s">
        <v>213</v>
      </c>
      <c r="G3256" s="17">
        <v>0.06</v>
      </c>
      <c r="H3256" s="15"/>
    </row>
    <row r="3257" spans="1:8" ht="12.2" customHeight="1" x14ac:dyDescent="0.25">
      <c r="A3257" s="15" t="s">
        <v>6121</v>
      </c>
      <c r="B3257" s="15" t="s">
        <v>6122</v>
      </c>
      <c r="C3257" s="15"/>
      <c r="D3257" s="15"/>
      <c r="E3257" s="15"/>
      <c r="F3257" s="16" t="s">
        <v>213</v>
      </c>
      <c r="G3257" s="17">
        <v>0.15</v>
      </c>
      <c r="H3257" s="15"/>
    </row>
    <row r="3258" spans="1:8" ht="12.2" customHeight="1" x14ac:dyDescent="0.25">
      <c r="A3258" s="15" t="s">
        <v>6123</v>
      </c>
      <c r="B3258" s="15" t="s">
        <v>6124</v>
      </c>
      <c r="C3258" s="15"/>
      <c r="D3258" s="15"/>
      <c r="E3258" s="15"/>
      <c r="F3258" s="16" t="s">
        <v>326</v>
      </c>
      <c r="G3258" s="18">
        <v>33.869999999999997</v>
      </c>
      <c r="H3258" s="15"/>
    </row>
    <row r="3259" spans="1:8" ht="24.4" customHeight="1" x14ac:dyDescent="0.25">
      <c r="A3259" s="15" t="s">
        <v>6125</v>
      </c>
      <c r="B3259" s="15" t="s">
        <v>6126</v>
      </c>
      <c r="C3259" s="15"/>
      <c r="D3259" s="15"/>
      <c r="E3259" s="15"/>
      <c r="F3259" s="16" t="s">
        <v>326</v>
      </c>
      <c r="G3259" s="18">
        <v>15.5</v>
      </c>
      <c r="H3259" s="15"/>
    </row>
    <row r="3260" spans="1:8" ht="24.4" customHeight="1" x14ac:dyDescent="0.25">
      <c r="A3260" s="15" t="s">
        <v>6127</v>
      </c>
      <c r="B3260" s="15" t="s">
        <v>6128</v>
      </c>
      <c r="C3260" s="15"/>
      <c r="D3260" s="15"/>
      <c r="E3260" s="15"/>
      <c r="F3260" s="16" t="s">
        <v>326</v>
      </c>
      <c r="G3260" s="18">
        <v>20.07</v>
      </c>
      <c r="H3260" s="15"/>
    </row>
    <row r="3261" spans="1:8" ht="24.4" customHeight="1" x14ac:dyDescent="0.25">
      <c r="A3261" s="15" t="s">
        <v>6129</v>
      </c>
      <c r="B3261" s="15" t="s">
        <v>6130</v>
      </c>
      <c r="C3261" s="15"/>
      <c r="D3261" s="15"/>
      <c r="E3261" s="15"/>
      <c r="F3261" s="16" t="s">
        <v>326</v>
      </c>
      <c r="G3261" s="18">
        <v>22.54</v>
      </c>
      <c r="H3261" s="15"/>
    </row>
    <row r="3262" spans="1:8" ht="24.4" customHeight="1" x14ac:dyDescent="0.25">
      <c r="A3262" s="15" t="s">
        <v>6131</v>
      </c>
      <c r="B3262" s="15" t="s">
        <v>6132</v>
      </c>
      <c r="C3262" s="15"/>
      <c r="D3262" s="15"/>
      <c r="E3262" s="15"/>
      <c r="F3262" s="16" t="s">
        <v>326</v>
      </c>
      <c r="G3262" s="18">
        <v>25.23</v>
      </c>
      <c r="H3262" s="15"/>
    </row>
    <row r="3263" spans="1:8" ht="24.4" customHeight="1" x14ac:dyDescent="0.25">
      <c r="A3263" s="15" t="s">
        <v>6133</v>
      </c>
      <c r="B3263" s="15" t="s">
        <v>6134</v>
      </c>
      <c r="C3263" s="15"/>
      <c r="D3263" s="15"/>
      <c r="E3263" s="15"/>
      <c r="F3263" s="16" t="s">
        <v>326</v>
      </c>
      <c r="G3263" s="18">
        <v>16.48</v>
      </c>
      <c r="H3263" s="15"/>
    </row>
    <row r="3264" spans="1:8" ht="24.4" customHeight="1" x14ac:dyDescent="0.25">
      <c r="A3264" s="15" t="s">
        <v>6135</v>
      </c>
      <c r="B3264" s="15" t="s">
        <v>6136</v>
      </c>
      <c r="C3264" s="15"/>
      <c r="D3264" s="15"/>
      <c r="E3264" s="15"/>
      <c r="F3264" s="16" t="s">
        <v>326</v>
      </c>
      <c r="G3264" s="18">
        <v>17.46</v>
      </c>
      <c r="H3264" s="15"/>
    </row>
    <row r="3265" spans="1:8" ht="24.4" customHeight="1" x14ac:dyDescent="0.25">
      <c r="A3265" s="15" t="s">
        <v>6137</v>
      </c>
      <c r="B3265" s="15" t="s">
        <v>6138</v>
      </c>
      <c r="C3265" s="15"/>
      <c r="D3265" s="15"/>
      <c r="E3265" s="15"/>
      <c r="F3265" s="16" t="s">
        <v>326</v>
      </c>
      <c r="G3265" s="18">
        <v>18.66</v>
      </c>
      <c r="H3265" s="15"/>
    </row>
    <row r="3266" spans="1:8" ht="24.4" customHeight="1" x14ac:dyDescent="0.25">
      <c r="A3266" s="15" t="s">
        <v>6139</v>
      </c>
      <c r="B3266" s="15" t="s">
        <v>6140</v>
      </c>
      <c r="C3266" s="15"/>
      <c r="D3266" s="15"/>
      <c r="E3266" s="15"/>
      <c r="F3266" s="16" t="s">
        <v>326</v>
      </c>
      <c r="G3266" s="18">
        <v>19.489999999999998</v>
      </c>
      <c r="H3266" s="15"/>
    </row>
    <row r="3267" spans="1:8" ht="24.4" customHeight="1" x14ac:dyDescent="0.25">
      <c r="A3267" s="15" t="s">
        <v>6141</v>
      </c>
      <c r="B3267" s="15" t="s">
        <v>6142</v>
      </c>
      <c r="C3267" s="15"/>
      <c r="D3267" s="15"/>
      <c r="E3267" s="15"/>
      <c r="F3267" s="16" t="s">
        <v>326</v>
      </c>
      <c r="G3267" s="18">
        <v>26.75</v>
      </c>
      <c r="H3267" s="15"/>
    </row>
    <row r="3268" spans="1:8" ht="24.4" customHeight="1" x14ac:dyDescent="0.25">
      <c r="A3268" s="15" t="s">
        <v>6143</v>
      </c>
      <c r="B3268" s="15" t="s">
        <v>6144</v>
      </c>
      <c r="C3268" s="15"/>
      <c r="D3268" s="15"/>
      <c r="E3268" s="15"/>
      <c r="F3268" s="16" t="s">
        <v>326</v>
      </c>
      <c r="G3268" s="18">
        <v>14.92</v>
      </c>
      <c r="H3268" s="15"/>
    </row>
    <row r="3269" spans="1:8" ht="12.2" customHeight="1" x14ac:dyDescent="0.25">
      <c r="A3269" s="27">
        <v>250</v>
      </c>
      <c r="B3269" s="13" t="s">
        <v>6145</v>
      </c>
      <c r="C3269" s="13"/>
      <c r="D3269" s="13"/>
      <c r="E3269" s="13"/>
      <c r="F3269" s="14"/>
      <c r="G3269" s="13"/>
      <c r="H3269" s="13"/>
    </row>
    <row r="3270" spans="1:8" ht="24.4" customHeight="1" x14ac:dyDescent="0.25">
      <c r="A3270" s="15" t="s">
        <v>6146</v>
      </c>
      <c r="B3270" s="15" t="s">
        <v>6147</v>
      </c>
      <c r="C3270" s="15"/>
      <c r="D3270" s="15"/>
      <c r="E3270" s="15"/>
      <c r="F3270" s="16" t="s">
        <v>1238</v>
      </c>
      <c r="G3270" s="19">
        <v>715.89</v>
      </c>
      <c r="H3270" s="15"/>
    </row>
    <row r="3271" spans="1:8" ht="24.4" customHeight="1" x14ac:dyDescent="0.25">
      <c r="A3271" s="15" t="s">
        <v>6148</v>
      </c>
      <c r="B3271" s="15" t="s">
        <v>6149</v>
      </c>
      <c r="C3271" s="15"/>
      <c r="D3271" s="15"/>
      <c r="E3271" s="15"/>
      <c r="F3271" s="16" t="s">
        <v>1238</v>
      </c>
      <c r="G3271" s="19">
        <v>735.77</v>
      </c>
      <c r="H3271" s="15"/>
    </row>
    <row r="3272" spans="1:8" ht="12.2" customHeight="1" x14ac:dyDescent="0.25">
      <c r="A3272" s="15" t="s">
        <v>6150</v>
      </c>
      <c r="B3272" s="15" t="s">
        <v>6151</v>
      </c>
      <c r="C3272" s="15"/>
      <c r="D3272" s="15"/>
      <c r="E3272" s="15"/>
      <c r="F3272" s="16" t="s">
        <v>1238</v>
      </c>
      <c r="G3272" s="20">
        <v>1034.06</v>
      </c>
      <c r="H3272" s="15"/>
    </row>
    <row r="3273" spans="1:8" ht="12.2" customHeight="1" x14ac:dyDescent="0.25">
      <c r="A3273" s="15" t="s">
        <v>6152</v>
      </c>
      <c r="B3273" s="15" t="s">
        <v>6153</v>
      </c>
      <c r="C3273" s="15"/>
      <c r="D3273" s="15"/>
      <c r="E3273" s="15"/>
      <c r="F3273" s="16" t="s">
        <v>1238</v>
      </c>
      <c r="G3273" s="20">
        <v>1113.6099999999999</v>
      </c>
      <c r="H3273" s="15"/>
    </row>
    <row r="3274" spans="1:8" ht="48.75" customHeight="1" x14ac:dyDescent="0.25">
      <c r="A3274" s="15" t="s">
        <v>6154</v>
      </c>
      <c r="B3274" s="15" t="s">
        <v>6155</v>
      </c>
      <c r="C3274" s="15"/>
      <c r="D3274" s="15"/>
      <c r="E3274" s="15"/>
      <c r="F3274" s="16" t="s">
        <v>1238</v>
      </c>
      <c r="G3274" s="20">
        <v>9462.92</v>
      </c>
      <c r="H3274" s="15"/>
    </row>
    <row r="3275" spans="1:8" ht="48.75" customHeight="1" x14ac:dyDescent="0.25">
      <c r="A3275" s="15" t="s">
        <v>6156</v>
      </c>
      <c r="B3275" s="15" t="s">
        <v>6157</v>
      </c>
      <c r="C3275" s="15"/>
      <c r="D3275" s="15"/>
      <c r="E3275" s="15"/>
      <c r="F3275" s="16" t="s">
        <v>244</v>
      </c>
      <c r="G3275" s="21">
        <v>10044.950000000001</v>
      </c>
      <c r="H3275" s="15"/>
    </row>
    <row r="3276" spans="1:8" ht="48.75" customHeight="1" x14ac:dyDescent="0.25">
      <c r="A3276" s="15" t="s">
        <v>6158</v>
      </c>
      <c r="B3276" s="15" t="s">
        <v>6159</v>
      </c>
      <c r="C3276" s="15"/>
      <c r="D3276" s="15"/>
      <c r="E3276" s="15"/>
      <c r="F3276" s="16" t="s">
        <v>1238</v>
      </c>
      <c r="G3276" s="21">
        <v>10572.44</v>
      </c>
      <c r="H3276" s="15"/>
    </row>
    <row r="3277" spans="1:8" ht="48.75" customHeight="1" x14ac:dyDescent="0.25">
      <c r="A3277" s="15" t="s">
        <v>6160</v>
      </c>
      <c r="B3277" s="15" t="s">
        <v>6161</v>
      </c>
      <c r="C3277" s="15"/>
      <c r="D3277" s="15"/>
      <c r="E3277" s="15"/>
      <c r="F3277" s="16" t="s">
        <v>244</v>
      </c>
      <c r="G3277" s="21">
        <v>12431.19</v>
      </c>
      <c r="H3277" s="15"/>
    </row>
    <row r="3278" spans="1:8" ht="48.75" customHeight="1" x14ac:dyDescent="0.25">
      <c r="A3278" s="15" t="s">
        <v>6162</v>
      </c>
      <c r="B3278" s="15" t="s">
        <v>6163</v>
      </c>
      <c r="C3278" s="15"/>
      <c r="D3278" s="15"/>
      <c r="E3278" s="15"/>
      <c r="F3278" s="16" t="s">
        <v>1238</v>
      </c>
      <c r="G3278" s="21">
        <v>20399.86</v>
      </c>
      <c r="H3278" s="15"/>
    </row>
    <row r="3279" spans="1:8" ht="48.75" customHeight="1" x14ac:dyDescent="0.25">
      <c r="A3279" s="15" t="s">
        <v>6164</v>
      </c>
      <c r="B3279" s="15" t="s">
        <v>6165</v>
      </c>
      <c r="C3279" s="15"/>
      <c r="D3279" s="15"/>
      <c r="E3279" s="15"/>
      <c r="F3279" s="16" t="s">
        <v>244</v>
      </c>
      <c r="G3279" s="21">
        <v>15045.91</v>
      </c>
      <c r="H3279" s="15"/>
    </row>
    <row r="3280" spans="1:8" ht="48.75" customHeight="1" x14ac:dyDescent="0.25">
      <c r="A3280" s="15" t="s">
        <v>6166</v>
      </c>
      <c r="B3280" s="15" t="s">
        <v>6167</v>
      </c>
      <c r="C3280" s="15"/>
      <c r="D3280" s="15"/>
      <c r="E3280" s="15"/>
      <c r="F3280" s="16" t="s">
        <v>1238</v>
      </c>
      <c r="G3280" s="21">
        <v>28922.82</v>
      </c>
      <c r="H3280" s="15"/>
    </row>
    <row r="3281" spans="1:8" ht="48.75" customHeight="1" x14ac:dyDescent="0.25">
      <c r="A3281" s="15" t="s">
        <v>6168</v>
      </c>
      <c r="B3281" s="15" t="s">
        <v>6169</v>
      </c>
      <c r="C3281" s="15"/>
      <c r="D3281" s="15"/>
      <c r="E3281" s="15"/>
      <c r="F3281" s="16" t="s">
        <v>244</v>
      </c>
      <c r="G3281" s="21">
        <v>19316.580000000002</v>
      </c>
      <c r="H3281" s="15"/>
    </row>
    <row r="3282" spans="1:8" ht="48.75" customHeight="1" x14ac:dyDescent="0.25">
      <c r="A3282" s="15" t="s">
        <v>6170</v>
      </c>
      <c r="B3282" s="15" t="s">
        <v>6171</v>
      </c>
      <c r="C3282" s="15"/>
      <c r="D3282" s="15"/>
      <c r="E3282" s="15"/>
      <c r="F3282" s="16" t="s">
        <v>1238</v>
      </c>
      <c r="G3282" s="20">
        <v>1858.79</v>
      </c>
      <c r="H3282" s="15"/>
    </row>
    <row r="3283" spans="1:8" ht="48.75" customHeight="1" x14ac:dyDescent="0.25">
      <c r="A3283" s="15" t="s">
        <v>6172</v>
      </c>
      <c r="B3283" s="15" t="s">
        <v>6173</v>
      </c>
      <c r="C3283" s="15"/>
      <c r="D3283" s="15"/>
      <c r="E3283" s="15"/>
      <c r="F3283" s="16" t="s">
        <v>244</v>
      </c>
      <c r="G3283" s="20">
        <v>2494.38</v>
      </c>
      <c r="H3283" s="15"/>
    </row>
    <row r="3284" spans="1:8" ht="48.75" customHeight="1" x14ac:dyDescent="0.25">
      <c r="A3284" s="15" t="s">
        <v>6174</v>
      </c>
      <c r="B3284" s="15" t="s">
        <v>6175</v>
      </c>
      <c r="C3284" s="15"/>
      <c r="D3284" s="15"/>
      <c r="E3284" s="15"/>
      <c r="F3284" s="16" t="s">
        <v>1238</v>
      </c>
      <c r="G3284" s="20">
        <v>6447.62</v>
      </c>
      <c r="H3284" s="15"/>
    </row>
    <row r="3285" spans="1:8" ht="48.75" customHeight="1" x14ac:dyDescent="0.25">
      <c r="A3285" s="15" t="s">
        <v>6176</v>
      </c>
      <c r="B3285" s="15" t="s">
        <v>6177</v>
      </c>
      <c r="C3285" s="15"/>
      <c r="D3285" s="15"/>
      <c r="E3285" s="15"/>
      <c r="F3285" s="16" t="s">
        <v>244</v>
      </c>
      <c r="G3285" s="20">
        <v>5209.1899999999996</v>
      </c>
      <c r="H3285" s="15"/>
    </row>
    <row r="3286" spans="1:8" ht="48.75" customHeight="1" x14ac:dyDescent="0.25">
      <c r="A3286" s="15" t="s">
        <v>6178</v>
      </c>
      <c r="B3286" s="15" t="s">
        <v>6179</v>
      </c>
      <c r="C3286" s="15"/>
      <c r="D3286" s="15"/>
      <c r="E3286" s="15"/>
      <c r="F3286" s="16" t="s">
        <v>1238</v>
      </c>
      <c r="G3286" s="20">
        <v>4393.6499999999996</v>
      </c>
      <c r="H3286" s="15"/>
    </row>
    <row r="3287" spans="1:8" ht="48.75" customHeight="1" x14ac:dyDescent="0.25">
      <c r="A3287" s="15" t="s">
        <v>6180</v>
      </c>
      <c r="B3287" s="15" t="s">
        <v>6181</v>
      </c>
      <c r="C3287" s="15"/>
      <c r="D3287" s="15"/>
      <c r="E3287" s="15"/>
      <c r="F3287" s="16" t="s">
        <v>244</v>
      </c>
      <c r="G3287" s="20">
        <v>5609.86</v>
      </c>
      <c r="H3287" s="15"/>
    </row>
    <row r="3288" spans="1:8" ht="48.75" customHeight="1" x14ac:dyDescent="0.25">
      <c r="A3288" s="15" t="s">
        <v>6182</v>
      </c>
      <c r="B3288" s="15" t="s">
        <v>6183</v>
      </c>
      <c r="C3288" s="15"/>
      <c r="D3288" s="15"/>
      <c r="E3288" s="15"/>
      <c r="F3288" s="16" t="s">
        <v>1238</v>
      </c>
      <c r="G3288" s="20">
        <v>7072.26</v>
      </c>
      <c r="H3288" s="15"/>
    </row>
    <row r="3289" spans="1:8" ht="48.75" customHeight="1" x14ac:dyDescent="0.25">
      <c r="A3289" s="15" t="s">
        <v>6184</v>
      </c>
      <c r="B3289" s="15" t="s">
        <v>6185</v>
      </c>
      <c r="C3289" s="15"/>
      <c r="D3289" s="15"/>
      <c r="E3289" s="15"/>
      <c r="F3289" s="16" t="s">
        <v>244</v>
      </c>
      <c r="G3289" s="20">
        <v>6576.03</v>
      </c>
      <c r="H3289" s="15"/>
    </row>
    <row r="3290" spans="1:8" ht="48.75" customHeight="1" x14ac:dyDescent="0.25">
      <c r="A3290" s="15" t="s">
        <v>6186</v>
      </c>
      <c r="B3290" s="15" t="s">
        <v>6187</v>
      </c>
      <c r="C3290" s="15"/>
      <c r="D3290" s="15"/>
      <c r="E3290" s="15"/>
      <c r="F3290" s="16" t="s">
        <v>1238</v>
      </c>
      <c r="G3290" s="21">
        <v>10432.290000000001</v>
      </c>
      <c r="H3290" s="15"/>
    </row>
    <row r="3291" spans="1:8" ht="48.75" customHeight="1" x14ac:dyDescent="0.25">
      <c r="A3291" s="15" t="s">
        <v>6188</v>
      </c>
      <c r="B3291" s="15" t="s">
        <v>6189</v>
      </c>
      <c r="C3291" s="15"/>
      <c r="D3291" s="15"/>
      <c r="E3291" s="15"/>
      <c r="F3291" s="16" t="s">
        <v>244</v>
      </c>
      <c r="G3291" s="20">
        <v>7617.25</v>
      </c>
      <c r="H3291" s="15"/>
    </row>
    <row r="3292" spans="1:8" ht="48.75" customHeight="1" x14ac:dyDescent="0.25">
      <c r="A3292" s="15" t="s">
        <v>6190</v>
      </c>
      <c r="B3292" s="15" t="s">
        <v>6191</v>
      </c>
      <c r="C3292" s="15"/>
      <c r="D3292" s="15"/>
      <c r="E3292" s="15"/>
      <c r="F3292" s="16" t="s">
        <v>1238</v>
      </c>
      <c r="G3292" s="21">
        <v>14797.88</v>
      </c>
      <c r="H3292" s="15"/>
    </row>
    <row r="3293" spans="1:8" ht="48.75" customHeight="1" x14ac:dyDescent="0.25">
      <c r="A3293" s="15" t="s">
        <v>6192</v>
      </c>
      <c r="B3293" s="15" t="s">
        <v>6193</v>
      </c>
      <c r="C3293" s="15"/>
      <c r="D3293" s="15"/>
      <c r="E3293" s="15"/>
      <c r="F3293" s="16" t="s">
        <v>244</v>
      </c>
      <c r="G3293" s="20">
        <v>8826.93</v>
      </c>
      <c r="H3293" s="15"/>
    </row>
    <row r="3294" spans="1:8" ht="48.75" customHeight="1" x14ac:dyDescent="0.25">
      <c r="A3294" s="15" t="s">
        <v>6194</v>
      </c>
      <c r="B3294" s="15" t="s">
        <v>6195</v>
      </c>
      <c r="C3294" s="15"/>
      <c r="D3294" s="15"/>
      <c r="E3294" s="15"/>
      <c r="F3294" s="16" t="s">
        <v>1238</v>
      </c>
      <c r="G3294" s="20">
        <v>4869.75</v>
      </c>
      <c r="H3294" s="15"/>
    </row>
    <row r="3295" spans="1:8" ht="48.75" customHeight="1" x14ac:dyDescent="0.25">
      <c r="A3295" s="15" t="s">
        <v>6196</v>
      </c>
      <c r="B3295" s="15" t="s">
        <v>6197</v>
      </c>
      <c r="C3295" s="15"/>
      <c r="D3295" s="15"/>
      <c r="E3295" s="15"/>
      <c r="F3295" s="16" t="s">
        <v>244</v>
      </c>
      <c r="G3295" s="20">
        <v>7079.45</v>
      </c>
      <c r="H3295" s="15"/>
    </row>
    <row r="3296" spans="1:8" ht="48.75" customHeight="1" x14ac:dyDescent="0.25">
      <c r="A3296" s="15" t="s">
        <v>6198</v>
      </c>
      <c r="B3296" s="15" t="s">
        <v>6199</v>
      </c>
      <c r="C3296" s="15"/>
      <c r="D3296" s="15"/>
      <c r="E3296" s="15"/>
      <c r="F3296" s="16" t="s">
        <v>1238</v>
      </c>
      <c r="G3296" s="20">
        <v>7583.78</v>
      </c>
      <c r="H3296" s="15"/>
    </row>
    <row r="3297" spans="1:8" ht="48.75" customHeight="1" x14ac:dyDescent="0.25">
      <c r="A3297" s="15" t="s">
        <v>6200</v>
      </c>
      <c r="B3297" s="15" t="s">
        <v>6201</v>
      </c>
      <c r="C3297" s="15"/>
      <c r="D3297" s="15"/>
      <c r="E3297" s="15"/>
      <c r="F3297" s="16" t="s">
        <v>244</v>
      </c>
      <c r="G3297" s="20">
        <v>8006.43</v>
      </c>
      <c r="H3297" s="15"/>
    </row>
    <row r="3298" spans="1:8" ht="48.75" customHeight="1" x14ac:dyDescent="0.25">
      <c r="A3298" s="15" t="s">
        <v>6202</v>
      </c>
      <c r="B3298" s="15" t="s">
        <v>6203</v>
      </c>
      <c r="C3298" s="15"/>
      <c r="D3298" s="15"/>
      <c r="E3298" s="15"/>
      <c r="F3298" s="16" t="s">
        <v>1238</v>
      </c>
      <c r="G3298" s="21">
        <v>11259.47</v>
      </c>
      <c r="H3298" s="15"/>
    </row>
    <row r="3299" spans="1:8" ht="48.75" customHeight="1" x14ac:dyDescent="0.25">
      <c r="A3299" s="15" t="s">
        <v>6204</v>
      </c>
      <c r="B3299" s="15" t="s">
        <v>6205</v>
      </c>
      <c r="C3299" s="15"/>
      <c r="D3299" s="15"/>
      <c r="E3299" s="15"/>
      <c r="F3299" s="16" t="s">
        <v>244</v>
      </c>
      <c r="G3299" s="20">
        <v>9136.6200000000008</v>
      </c>
      <c r="H3299" s="15"/>
    </row>
    <row r="3300" spans="1:8" ht="48.75" customHeight="1" x14ac:dyDescent="0.25">
      <c r="A3300" s="15" t="s">
        <v>6206</v>
      </c>
      <c r="B3300" s="15" t="s">
        <v>6207</v>
      </c>
      <c r="C3300" s="15"/>
      <c r="D3300" s="15"/>
      <c r="E3300" s="15"/>
      <c r="F3300" s="16" t="s">
        <v>1238</v>
      </c>
      <c r="G3300" s="21">
        <v>15683.01</v>
      </c>
      <c r="H3300" s="15"/>
    </row>
    <row r="3301" spans="1:8" ht="48.75" customHeight="1" x14ac:dyDescent="0.25">
      <c r="A3301" s="15" t="s">
        <v>6208</v>
      </c>
      <c r="B3301" s="15" t="s">
        <v>6209</v>
      </c>
      <c r="C3301" s="15"/>
      <c r="D3301" s="15"/>
      <c r="E3301" s="15"/>
      <c r="F3301" s="16" t="s">
        <v>244</v>
      </c>
      <c r="G3301" s="21">
        <v>10278.219999999999</v>
      </c>
      <c r="H3301" s="15"/>
    </row>
    <row r="3302" spans="1:8" ht="48.75" customHeight="1" x14ac:dyDescent="0.25">
      <c r="A3302" s="15" t="s">
        <v>6210</v>
      </c>
      <c r="B3302" s="15" t="s">
        <v>6211</v>
      </c>
      <c r="C3302" s="15"/>
      <c r="D3302" s="15"/>
      <c r="E3302" s="15"/>
      <c r="F3302" s="16" t="s">
        <v>1238</v>
      </c>
      <c r="G3302" s="20">
        <v>8283.7900000000009</v>
      </c>
      <c r="H3302" s="15"/>
    </row>
    <row r="3303" spans="1:8" ht="48.75" customHeight="1" x14ac:dyDescent="0.25">
      <c r="A3303" s="15" t="s">
        <v>6212</v>
      </c>
      <c r="B3303" s="15" t="s">
        <v>6213</v>
      </c>
      <c r="C3303" s="15"/>
      <c r="D3303" s="15"/>
      <c r="E3303" s="15"/>
      <c r="F3303" s="16" t="s">
        <v>244</v>
      </c>
      <c r="G3303" s="20">
        <v>9751.16</v>
      </c>
      <c r="H3303" s="15"/>
    </row>
    <row r="3304" spans="1:8" ht="48.75" customHeight="1" x14ac:dyDescent="0.25">
      <c r="A3304" s="15" t="s">
        <v>6214</v>
      </c>
      <c r="B3304" s="15" t="s">
        <v>6215</v>
      </c>
      <c r="C3304" s="15"/>
      <c r="D3304" s="15"/>
      <c r="E3304" s="15"/>
      <c r="F3304" s="16" t="s">
        <v>1238</v>
      </c>
      <c r="G3304" s="21">
        <v>11985.34</v>
      </c>
      <c r="H3304" s="15"/>
    </row>
    <row r="3305" spans="1:8" ht="48.75" customHeight="1" x14ac:dyDescent="0.25">
      <c r="A3305" s="15" t="s">
        <v>6216</v>
      </c>
      <c r="B3305" s="15" t="s">
        <v>6217</v>
      </c>
      <c r="C3305" s="15"/>
      <c r="D3305" s="15"/>
      <c r="E3305" s="15"/>
      <c r="F3305" s="16" t="s">
        <v>244</v>
      </c>
      <c r="G3305" s="21">
        <v>10780.03</v>
      </c>
      <c r="H3305" s="15"/>
    </row>
    <row r="3306" spans="1:8" ht="48.75" customHeight="1" x14ac:dyDescent="0.25">
      <c r="A3306" s="15" t="s">
        <v>6218</v>
      </c>
      <c r="B3306" s="15" t="s">
        <v>6219</v>
      </c>
      <c r="C3306" s="15"/>
      <c r="D3306" s="15"/>
      <c r="E3306" s="15"/>
      <c r="F3306" s="16" t="s">
        <v>1238</v>
      </c>
      <c r="G3306" s="21">
        <v>16554.48</v>
      </c>
      <c r="H3306" s="15"/>
    </row>
    <row r="3307" spans="1:8" ht="48.75" customHeight="1" x14ac:dyDescent="0.25">
      <c r="A3307" s="15" t="s">
        <v>6220</v>
      </c>
      <c r="B3307" s="15" t="s">
        <v>6221</v>
      </c>
      <c r="C3307" s="15"/>
      <c r="D3307" s="15"/>
      <c r="E3307" s="15"/>
      <c r="F3307" s="16" t="s">
        <v>244</v>
      </c>
      <c r="G3307" s="21">
        <v>11934.39</v>
      </c>
      <c r="H3307" s="15"/>
    </row>
    <row r="3308" spans="1:8" ht="48.75" customHeight="1" x14ac:dyDescent="0.25">
      <c r="A3308" s="15" t="s">
        <v>6222</v>
      </c>
      <c r="B3308" s="15" t="s">
        <v>6223</v>
      </c>
      <c r="C3308" s="15"/>
      <c r="D3308" s="15"/>
      <c r="E3308" s="15"/>
      <c r="F3308" s="16" t="s">
        <v>1238</v>
      </c>
      <c r="G3308" s="21">
        <v>22095.75</v>
      </c>
      <c r="H3308" s="15"/>
    </row>
    <row r="3309" spans="1:8" ht="48.75" customHeight="1" x14ac:dyDescent="0.25">
      <c r="A3309" s="15" t="s">
        <v>6224</v>
      </c>
      <c r="B3309" s="15" t="s">
        <v>6225</v>
      </c>
      <c r="C3309" s="15"/>
      <c r="D3309" s="15"/>
      <c r="E3309" s="15"/>
      <c r="F3309" s="16" t="s">
        <v>244</v>
      </c>
      <c r="G3309" s="21">
        <v>13236.38</v>
      </c>
      <c r="H3309" s="15"/>
    </row>
    <row r="3310" spans="1:8" ht="48.75" customHeight="1" x14ac:dyDescent="0.25">
      <c r="A3310" s="15" t="s">
        <v>6226</v>
      </c>
      <c r="B3310" s="15" t="s">
        <v>6227</v>
      </c>
      <c r="C3310" s="15"/>
      <c r="D3310" s="15"/>
      <c r="E3310" s="15"/>
      <c r="F3310" s="16" t="s">
        <v>1238</v>
      </c>
      <c r="G3310" s="21">
        <v>17481.62</v>
      </c>
      <c r="H3310" s="15"/>
    </row>
    <row r="3311" spans="1:8" ht="48.75" customHeight="1" x14ac:dyDescent="0.25">
      <c r="A3311" s="15" t="s">
        <v>6228</v>
      </c>
      <c r="B3311" s="15" t="s">
        <v>6229</v>
      </c>
      <c r="C3311" s="15"/>
      <c r="D3311" s="15"/>
      <c r="E3311" s="15"/>
      <c r="F3311" s="16" t="s">
        <v>244</v>
      </c>
      <c r="G3311" s="21">
        <v>13785</v>
      </c>
      <c r="H3311" s="15"/>
    </row>
    <row r="3312" spans="1:8" ht="48.75" customHeight="1" x14ac:dyDescent="0.25">
      <c r="A3312" s="15" t="s">
        <v>6230</v>
      </c>
      <c r="B3312" s="15" t="s">
        <v>6231</v>
      </c>
      <c r="C3312" s="15"/>
      <c r="D3312" s="15"/>
      <c r="E3312" s="15"/>
      <c r="F3312" s="16" t="s">
        <v>1238</v>
      </c>
      <c r="G3312" s="21">
        <v>23184.61</v>
      </c>
      <c r="H3312" s="15"/>
    </row>
    <row r="3313" spans="1:8" ht="48.75" customHeight="1" x14ac:dyDescent="0.25">
      <c r="A3313" s="15" t="s">
        <v>6232</v>
      </c>
      <c r="B3313" s="15" t="s">
        <v>6233</v>
      </c>
      <c r="C3313" s="15"/>
      <c r="D3313" s="15"/>
      <c r="E3313" s="15"/>
      <c r="F3313" s="16" t="s">
        <v>244</v>
      </c>
      <c r="G3313" s="21">
        <v>15077.27</v>
      </c>
      <c r="H3313" s="15"/>
    </row>
    <row r="3314" spans="1:8" ht="48.75" customHeight="1" x14ac:dyDescent="0.25">
      <c r="A3314" s="15" t="s">
        <v>6234</v>
      </c>
      <c r="B3314" s="15" t="s">
        <v>6235</v>
      </c>
      <c r="C3314" s="15"/>
      <c r="D3314" s="15"/>
      <c r="E3314" s="15"/>
      <c r="F3314" s="16" t="s">
        <v>1238</v>
      </c>
      <c r="G3314" s="21">
        <v>30784.639999999999</v>
      </c>
      <c r="H3314" s="15"/>
    </row>
    <row r="3315" spans="1:8" ht="48.75" customHeight="1" x14ac:dyDescent="0.25">
      <c r="A3315" s="15" t="s">
        <v>6236</v>
      </c>
      <c r="B3315" s="15" t="s">
        <v>6237</v>
      </c>
      <c r="C3315" s="15"/>
      <c r="D3315" s="15"/>
      <c r="E3315" s="15"/>
      <c r="F3315" s="16" t="s">
        <v>244</v>
      </c>
      <c r="G3315" s="21">
        <v>18698.53</v>
      </c>
      <c r="H3315" s="15"/>
    </row>
    <row r="3316" spans="1:8" ht="36.6" customHeight="1" x14ac:dyDescent="0.25">
      <c r="A3316" s="15" t="s">
        <v>6238</v>
      </c>
      <c r="B3316" s="15" t="s">
        <v>6239</v>
      </c>
      <c r="C3316" s="15"/>
      <c r="D3316" s="15"/>
      <c r="E3316" s="15"/>
      <c r="F3316" s="16" t="s">
        <v>244</v>
      </c>
      <c r="G3316" s="19">
        <v>927.92</v>
      </c>
      <c r="H3316" s="15"/>
    </row>
    <row r="3317" spans="1:8" ht="36.6" customHeight="1" x14ac:dyDescent="0.25">
      <c r="A3317" s="15" t="s">
        <v>6240</v>
      </c>
      <c r="B3317" s="15" t="s">
        <v>6241</v>
      </c>
      <c r="C3317" s="15"/>
      <c r="D3317" s="15"/>
      <c r="E3317" s="15"/>
      <c r="F3317" s="16" t="s">
        <v>244</v>
      </c>
      <c r="G3317" s="20">
        <v>1559.3</v>
      </c>
      <c r="H3317" s="15"/>
    </row>
    <row r="3318" spans="1:8" ht="36.6" customHeight="1" x14ac:dyDescent="0.25">
      <c r="A3318" s="15" t="s">
        <v>6242</v>
      </c>
      <c r="B3318" s="15" t="s">
        <v>6243</v>
      </c>
      <c r="C3318" s="15"/>
      <c r="D3318" s="15"/>
      <c r="E3318" s="15"/>
      <c r="F3318" s="16" t="s">
        <v>244</v>
      </c>
      <c r="G3318" s="20">
        <v>2226.48</v>
      </c>
      <c r="H3318" s="15"/>
    </row>
    <row r="3319" spans="1:8" ht="36.6" customHeight="1" x14ac:dyDescent="0.25">
      <c r="A3319" s="15" t="s">
        <v>6244</v>
      </c>
      <c r="B3319" s="15" t="s">
        <v>6245</v>
      </c>
      <c r="C3319" s="15"/>
      <c r="D3319" s="15"/>
      <c r="E3319" s="15"/>
      <c r="F3319" s="16" t="s">
        <v>244</v>
      </c>
      <c r="G3319" s="20">
        <v>3020.54</v>
      </c>
      <c r="H3319" s="15"/>
    </row>
    <row r="3320" spans="1:8" ht="36.6" customHeight="1" x14ac:dyDescent="0.25">
      <c r="A3320" s="15" t="s">
        <v>6246</v>
      </c>
      <c r="B3320" s="15" t="s">
        <v>6247</v>
      </c>
      <c r="C3320" s="15"/>
      <c r="D3320" s="15"/>
      <c r="E3320" s="15"/>
      <c r="F3320" s="16" t="s">
        <v>244</v>
      </c>
      <c r="G3320" s="20">
        <v>4655.08</v>
      </c>
      <c r="H3320" s="15"/>
    </row>
    <row r="3321" spans="1:8" ht="36.6" customHeight="1" x14ac:dyDescent="0.25">
      <c r="A3321" s="15" t="s">
        <v>6248</v>
      </c>
      <c r="B3321" s="15" t="s">
        <v>6249</v>
      </c>
      <c r="C3321" s="15"/>
      <c r="D3321" s="15"/>
      <c r="E3321" s="15"/>
      <c r="F3321" s="16" t="s">
        <v>1238</v>
      </c>
      <c r="G3321" s="20">
        <v>1936.1</v>
      </c>
      <c r="H3321" s="15"/>
    </row>
    <row r="3322" spans="1:8" ht="36.6" customHeight="1" x14ac:dyDescent="0.25">
      <c r="A3322" s="15" t="s">
        <v>6250</v>
      </c>
      <c r="B3322" s="15" t="s">
        <v>6251</v>
      </c>
      <c r="C3322" s="15"/>
      <c r="D3322" s="15"/>
      <c r="E3322" s="15"/>
      <c r="F3322" s="16" t="s">
        <v>1238</v>
      </c>
      <c r="G3322" s="20">
        <v>3151</v>
      </c>
      <c r="H3322" s="15"/>
    </row>
    <row r="3323" spans="1:8" ht="36.6" customHeight="1" x14ac:dyDescent="0.25">
      <c r="A3323" s="15" t="s">
        <v>6252</v>
      </c>
      <c r="B3323" s="15" t="s">
        <v>6253</v>
      </c>
      <c r="C3323" s="15"/>
      <c r="D3323" s="15"/>
      <c r="E3323" s="15"/>
      <c r="F3323" s="16" t="s">
        <v>1238</v>
      </c>
      <c r="G3323" s="20">
        <v>4743.71</v>
      </c>
      <c r="H3323" s="15"/>
    </row>
    <row r="3324" spans="1:8" ht="36.6" customHeight="1" x14ac:dyDescent="0.25">
      <c r="A3324" s="15" t="s">
        <v>6254</v>
      </c>
      <c r="B3324" s="15" t="s">
        <v>6255</v>
      </c>
      <c r="C3324" s="15"/>
      <c r="D3324" s="15"/>
      <c r="E3324" s="15"/>
      <c r="F3324" s="16" t="s">
        <v>1238</v>
      </c>
      <c r="G3324" s="20">
        <v>6910.25</v>
      </c>
      <c r="H3324" s="15"/>
    </row>
    <row r="3325" spans="1:8" ht="36.6" customHeight="1" x14ac:dyDescent="0.25">
      <c r="A3325" s="15" t="s">
        <v>6256</v>
      </c>
      <c r="B3325" s="15" t="s">
        <v>6257</v>
      </c>
      <c r="C3325" s="15"/>
      <c r="D3325" s="15"/>
      <c r="E3325" s="15"/>
      <c r="F3325" s="16" t="s">
        <v>1238</v>
      </c>
      <c r="G3325" s="21">
        <v>12294.12</v>
      </c>
      <c r="H3325" s="15"/>
    </row>
    <row r="3326" spans="1:8" ht="36.6" customHeight="1" x14ac:dyDescent="0.25">
      <c r="A3326" s="15" t="s">
        <v>6258</v>
      </c>
      <c r="B3326" s="15" t="s">
        <v>6259</v>
      </c>
      <c r="C3326" s="15"/>
      <c r="D3326" s="15"/>
      <c r="E3326" s="15"/>
      <c r="F3326" s="16" t="s">
        <v>244</v>
      </c>
      <c r="G3326" s="19">
        <v>867.76</v>
      </c>
      <c r="H3326" s="15"/>
    </row>
    <row r="3327" spans="1:8" ht="36.6" customHeight="1" x14ac:dyDescent="0.25">
      <c r="A3327" s="15" t="s">
        <v>6260</v>
      </c>
      <c r="B3327" s="15" t="s">
        <v>6261</v>
      </c>
      <c r="C3327" s="15"/>
      <c r="D3327" s="15"/>
      <c r="E3327" s="15"/>
      <c r="F3327" s="16" t="s">
        <v>244</v>
      </c>
      <c r="G3327" s="20">
        <v>1355.78</v>
      </c>
      <c r="H3327" s="15"/>
    </row>
    <row r="3328" spans="1:8" ht="36.6" customHeight="1" x14ac:dyDescent="0.25">
      <c r="A3328" s="15" t="s">
        <v>6262</v>
      </c>
      <c r="B3328" s="15" t="s">
        <v>6263</v>
      </c>
      <c r="C3328" s="15"/>
      <c r="D3328" s="15"/>
      <c r="E3328" s="15"/>
      <c r="F3328" s="16" t="s">
        <v>244</v>
      </c>
      <c r="G3328" s="20">
        <v>2017.26</v>
      </c>
      <c r="H3328" s="15"/>
    </row>
    <row r="3329" spans="1:8" ht="36.6" customHeight="1" x14ac:dyDescent="0.25">
      <c r="A3329" s="15" t="s">
        <v>6264</v>
      </c>
      <c r="B3329" s="15" t="s">
        <v>6265</v>
      </c>
      <c r="C3329" s="15"/>
      <c r="D3329" s="15"/>
      <c r="E3329" s="15"/>
      <c r="F3329" s="16" t="s">
        <v>244</v>
      </c>
      <c r="G3329" s="20">
        <v>2897.98</v>
      </c>
      <c r="H3329" s="15"/>
    </row>
    <row r="3330" spans="1:8" ht="36.6" customHeight="1" x14ac:dyDescent="0.25">
      <c r="A3330" s="15" t="s">
        <v>6266</v>
      </c>
      <c r="B3330" s="15" t="s">
        <v>6267</v>
      </c>
      <c r="C3330" s="15"/>
      <c r="D3330" s="15"/>
      <c r="E3330" s="15"/>
      <c r="F3330" s="16" t="s">
        <v>244</v>
      </c>
      <c r="G3330" s="20">
        <v>4281.34</v>
      </c>
      <c r="H3330" s="15"/>
    </row>
    <row r="3331" spans="1:8" ht="36.6" customHeight="1" x14ac:dyDescent="0.25">
      <c r="A3331" s="15" t="s">
        <v>6268</v>
      </c>
      <c r="B3331" s="15" t="s">
        <v>6269</v>
      </c>
      <c r="C3331" s="15"/>
      <c r="D3331" s="15"/>
      <c r="E3331" s="15"/>
      <c r="F3331" s="16" t="s">
        <v>244</v>
      </c>
      <c r="G3331" s="19">
        <v>999.44</v>
      </c>
      <c r="H3331" s="15"/>
    </row>
    <row r="3332" spans="1:8" ht="36.6" customHeight="1" x14ac:dyDescent="0.25">
      <c r="A3332" s="15" t="s">
        <v>6270</v>
      </c>
      <c r="B3332" s="15" t="s">
        <v>6271</v>
      </c>
      <c r="C3332" s="15"/>
      <c r="D3332" s="15"/>
      <c r="E3332" s="15"/>
      <c r="F3332" s="16" t="s">
        <v>244</v>
      </c>
      <c r="G3332" s="20">
        <v>1629.12</v>
      </c>
      <c r="H3332" s="15"/>
    </row>
    <row r="3333" spans="1:8" ht="36.6" customHeight="1" x14ac:dyDescent="0.25">
      <c r="A3333" s="15" t="s">
        <v>6272</v>
      </c>
      <c r="B3333" s="15" t="s">
        <v>6273</v>
      </c>
      <c r="C3333" s="15"/>
      <c r="D3333" s="15"/>
      <c r="E3333" s="15"/>
      <c r="F3333" s="16" t="s">
        <v>244</v>
      </c>
      <c r="G3333" s="20">
        <v>2338.48</v>
      </c>
      <c r="H3333" s="15"/>
    </row>
    <row r="3334" spans="1:8" ht="36.6" customHeight="1" x14ac:dyDescent="0.25">
      <c r="A3334" s="15" t="s">
        <v>6274</v>
      </c>
      <c r="B3334" s="15" t="s">
        <v>6275</v>
      </c>
      <c r="C3334" s="15"/>
      <c r="D3334" s="15"/>
      <c r="E3334" s="15"/>
      <c r="F3334" s="16" t="s">
        <v>244</v>
      </c>
      <c r="G3334" s="20">
        <v>3192.08</v>
      </c>
      <c r="H3334" s="15"/>
    </row>
    <row r="3335" spans="1:8" ht="36.6" customHeight="1" x14ac:dyDescent="0.25">
      <c r="A3335" s="15" t="s">
        <v>6276</v>
      </c>
      <c r="B3335" s="15" t="s">
        <v>6277</v>
      </c>
      <c r="C3335" s="15"/>
      <c r="D3335" s="15"/>
      <c r="E3335" s="15"/>
      <c r="F3335" s="16" t="s">
        <v>244</v>
      </c>
      <c r="G3335" s="20">
        <v>4788.3599999999997</v>
      </c>
      <c r="H3335" s="15"/>
    </row>
    <row r="3336" spans="1:8" ht="48.75" customHeight="1" x14ac:dyDescent="0.25">
      <c r="A3336" s="15" t="s">
        <v>6278</v>
      </c>
      <c r="B3336" s="15" t="s">
        <v>6279</v>
      </c>
      <c r="C3336" s="15"/>
      <c r="D3336" s="15"/>
      <c r="E3336" s="15"/>
      <c r="F3336" s="16" t="s">
        <v>1238</v>
      </c>
      <c r="G3336" s="20">
        <v>4590.1400000000003</v>
      </c>
      <c r="H3336" s="15"/>
    </row>
    <row r="3337" spans="1:8" ht="48.75" customHeight="1" x14ac:dyDescent="0.25">
      <c r="A3337" s="15" t="s">
        <v>6280</v>
      </c>
      <c r="B3337" s="15" t="s">
        <v>6281</v>
      </c>
      <c r="C3337" s="15"/>
      <c r="D3337" s="15"/>
      <c r="E3337" s="15"/>
      <c r="F3337" s="16" t="s">
        <v>244</v>
      </c>
      <c r="G3337" s="20">
        <v>3290.02</v>
      </c>
      <c r="H3337" s="15"/>
    </row>
    <row r="3338" spans="1:8" ht="48.75" customHeight="1" x14ac:dyDescent="0.25">
      <c r="A3338" s="15" t="s">
        <v>6282</v>
      </c>
      <c r="B3338" s="15" t="s">
        <v>6283</v>
      </c>
      <c r="C3338" s="15"/>
      <c r="D3338" s="15"/>
      <c r="E3338" s="15"/>
      <c r="F3338" s="16" t="s">
        <v>1238</v>
      </c>
      <c r="G3338" s="20">
        <v>5383.74</v>
      </c>
      <c r="H3338" s="15"/>
    </row>
    <row r="3339" spans="1:8" ht="48.75" customHeight="1" x14ac:dyDescent="0.25">
      <c r="A3339" s="15" t="s">
        <v>6284</v>
      </c>
      <c r="B3339" s="15" t="s">
        <v>6285</v>
      </c>
      <c r="C3339" s="15"/>
      <c r="D3339" s="15"/>
      <c r="E3339" s="15"/>
      <c r="F3339" s="16" t="s">
        <v>244</v>
      </c>
      <c r="G3339" s="20">
        <v>4310.71</v>
      </c>
      <c r="H3339" s="15"/>
    </row>
    <row r="3340" spans="1:8" ht="48.75" customHeight="1" x14ac:dyDescent="0.25">
      <c r="A3340" s="15" t="s">
        <v>6286</v>
      </c>
      <c r="B3340" s="15" t="s">
        <v>6287</v>
      </c>
      <c r="C3340" s="15"/>
      <c r="D3340" s="15"/>
      <c r="E3340" s="15"/>
      <c r="F3340" s="16" t="s">
        <v>1238</v>
      </c>
      <c r="G3340" s="20">
        <v>8416.9</v>
      </c>
      <c r="H3340" s="15"/>
    </row>
    <row r="3341" spans="1:8" ht="48.75" customHeight="1" x14ac:dyDescent="0.25">
      <c r="A3341" s="15" t="s">
        <v>6288</v>
      </c>
      <c r="B3341" s="15" t="s">
        <v>6289</v>
      </c>
      <c r="C3341" s="15"/>
      <c r="D3341" s="15"/>
      <c r="E3341" s="15"/>
      <c r="F3341" s="16" t="s">
        <v>244</v>
      </c>
      <c r="G3341" s="20">
        <v>5089.0600000000004</v>
      </c>
      <c r="H3341" s="15"/>
    </row>
    <row r="3342" spans="1:8" ht="48.75" customHeight="1" x14ac:dyDescent="0.25">
      <c r="A3342" s="15" t="s">
        <v>6290</v>
      </c>
      <c r="B3342" s="15" t="s">
        <v>6291</v>
      </c>
      <c r="C3342" s="15"/>
      <c r="D3342" s="15"/>
      <c r="E3342" s="15"/>
      <c r="F3342" s="16" t="s">
        <v>1238</v>
      </c>
      <c r="G3342" s="21">
        <v>12351.81</v>
      </c>
      <c r="H3342" s="15"/>
    </row>
    <row r="3343" spans="1:8" ht="48.75" customHeight="1" x14ac:dyDescent="0.25">
      <c r="A3343" s="15" t="s">
        <v>6292</v>
      </c>
      <c r="B3343" s="15" t="s">
        <v>6293</v>
      </c>
      <c r="C3343" s="15"/>
      <c r="D3343" s="15"/>
      <c r="E3343" s="15"/>
      <c r="F3343" s="16" t="s">
        <v>244</v>
      </c>
      <c r="G3343" s="20">
        <v>5943.48</v>
      </c>
      <c r="H3343" s="15"/>
    </row>
    <row r="3344" spans="1:8" ht="48.75" customHeight="1" x14ac:dyDescent="0.25">
      <c r="A3344" s="15" t="s">
        <v>6294</v>
      </c>
      <c r="B3344" s="15" t="s">
        <v>6295</v>
      </c>
      <c r="C3344" s="15"/>
      <c r="D3344" s="15"/>
      <c r="E3344" s="15"/>
      <c r="F3344" s="16" t="s">
        <v>1238</v>
      </c>
      <c r="G3344" s="21">
        <v>17194.97</v>
      </c>
      <c r="H3344" s="15"/>
    </row>
    <row r="3345" spans="1:8" ht="48.75" customHeight="1" x14ac:dyDescent="0.25">
      <c r="A3345" s="15" t="s">
        <v>6296</v>
      </c>
      <c r="B3345" s="15" t="s">
        <v>6297</v>
      </c>
      <c r="C3345" s="15"/>
      <c r="D3345" s="15"/>
      <c r="E3345" s="15"/>
      <c r="F3345" s="16" t="s">
        <v>244</v>
      </c>
      <c r="G3345" s="20">
        <v>6900.55</v>
      </c>
      <c r="H3345" s="15"/>
    </row>
    <row r="3346" spans="1:8" ht="48.75" customHeight="1" x14ac:dyDescent="0.25">
      <c r="A3346" s="15" t="s">
        <v>6298</v>
      </c>
      <c r="B3346" s="15" t="s">
        <v>6299</v>
      </c>
      <c r="C3346" s="15"/>
      <c r="D3346" s="15"/>
      <c r="E3346" s="15"/>
      <c r="F3346" s="16" t="s">
        <v>1238</v>
      </c>
      <c r="G3346" s="20">
        <v>9462.92</v>
      </c>
      <c r="H3346" s="15"/>
    </row>
    <row r="3347" spans="1:8" ht="48.75" customHeight="1" x14ac:dyDescent="0.25">
      <c r="A3347" s="15" t="s">
        <v>6300</v>
      </c>
      <c r="B3347" s="15" t="s">
        <v>6301</v>
      </c>
      <c r="C3347" s="15"/>
      <c r="D3347" s="15"/>
      <c r="E3347" s="15"/>
      <c r="F3347" s="16" t="s">
        <v>244</v>
      </c>
      <c r="G3347" s="20">
        <v>6274.49</v>
      </c>
      <c r="H3347" s="15"/>
    </row>
    <row r="3348" spans="1:8" ht="48.75" customHeight="1" x14ac:dyDescent="0.25">
      <c r="A3348" s="15" t="s">
        <v>6302</v>
      </c>
      <c r="B3348" s="15" t="s">
        <v>6303</v>
      </c>
      <c r="C3348" s="15"/>
      <c r="D3348" s="15"/>
      <c r="E3348" s="15"/>
      <c r="F3348" s="16" t="s">
        <v>244</v>
      </c>
      <c r="G3348" s="20">
        <v>7184.19</v>
      </c>
      <c r="H3348" s="15"/>
    </row>
    <row r="3349" spans="1:8" ht="48.75" customHeight="1" x14ac:dyDescent="0.25">
      <c r="A3349" s="15" t="s">
        <v>6304</v>
      </c>
      <c r="B3349" s="15" t="s">
        <v>6305</v>
      </c>
      <c r="C3349" s="15"/>
      <c r="D3349" s="15"/>
      <c r="E3349" s="15"/>
      <c r="F3349" s="16" t="s">
        <v>1238</v>
      </c>
      <c r="G3349" s="21">
        <v>14853.63</v>
      </c>
      <c r="H3349" s="15"/>
    </row>
    <row r="3350" spans="1:8" ht="48.75" customHeight="1" x14ac:dyDescent="0.25">
      <c r="A3350" s="15" t="s">
        <v>6306</v>
      </c>
      <c r="B3350" s="15" t="s">
        <v>6307</v>
      </c>
      <c r="C3350" s="15"/>
      <c r="D3350" s="15"/>
      <c r="E3350" s="15"/>
      <c r="F3350" s="16" t="s">
        <v>244</v>
      </c>
      <c r="G3350" s="20">
        <v>8571.41</v>
      </c>
      <c r="H3350" s="15"/>
    </row>
    <row r="3351" spans="1:8" ht="48.75" customHeight="1" x14ac:dyDescent="0.25">
      <c r="A3351" s="15" t="s">
        <v>6308</v>
      </c>
      <c r="B3351" s="15" t="s">
        <v>6309</v>
      </c>
      <c r="C3351" s="15"/>
      <c r="D3351" s="15"/>
      <c r="E3351" s="15"/>
      <c r="F3351" s="16" t="s">
        <v>1238</v>
      </c>
      <c r="G3351" s="21">
        <v>20399.86</v>
      </c>
      <c r="H3351" s="15"/>
    </row>
    <row r="3352" spans="1:8" ht="48.75" customHeight="1" x14ac:dyDescent="0.25">
      <c r="A3352" s="15" t="s">
        <v>6310</v>
      </c>
      <c r="B3352" s="15" t="s">
        <v>6311</v>
      </c>
      <c r="C3352" s="15"/>
      <c r="D3352" s="15"/>
      <c r="E3352" s="15"/>
      <c r="F3352" s="16" t="s">
        <v>244</v>
      </c>
      <c r="G3352" s="20">
        <v>9612.83</v>
      </c>
      <c r="H3352" s="15"/>
    </row>
    <row r="3353" spans="1:8" ht="48.75" customHeight="1" x14ac:dyDescent="0.25">
      <c r="A3353" s="15" t="s">
        <v>6312</v>
      </c>
      <c r="B3353" s="15" t="s">
        <v>6313</v>
      </c>
      <c r="C3353" s="15"/>
      <c r="D3353" s="15"/>
      <c r="E3353" s="15"/>
      <c r="F3353" s="16" t="s">
        <v>1238</v>
      </c>
      <c r="G3353" s="20">
        <v>1858.79</v>
      </c>
      <c r="H3353" s="15"/>
    </row>
    <row r="3354" spans="1:8" ht="48.75" customHeight="1" x14ac:dyDescent="0.25">
      <c r="A3354" s="15" t="s">
        <v>6314</v>
      </c>
      <c r="B3354" s="15" t="s">
        <v>6315</v>
      </c>
      <c r="C3354" s="15"/>
      <c r="D3354" s="15"/>
      <c r="E3354" s="15"/>
      <c r="F3354" s="16" t="s">
        <v>244</v>
      </c>
      <c r="G3354" s="20">
        <v>1579.93</v>
      </c>
      <c r="H3354" s="15"/>
    </row>
    <row r="3355" spans="1:8" ht="48.75" customHeight="1" x14ac:dyDescent="0.25">
      <c r="A3355" s="15" t="s">
        <v>6316</v>
      </c>
      <c r="B3355" s="15" t="s">
        <v>6317</v>
      </c>
      <c r="C3355" s="15"/>
      <c r="D3355" s="15"/>
      <c r="E3355" s="15"/>
      <c r="F3355" s="16" t="s">
        <v>1238</v>
      </c>
      <c r="G3355" s="20">
        <v>3517.01</v>
      </c>
      <c r="H3355" s="15"/>
    </row>
    <row r="3356" spans="1:8" ht="48.75" customHeight="1" x14ac:dyDescent="0.25">
      <c r="A3356" s="15" t="s">
        <v>6318</v>
      </c>
      <c r="B3356" s="15" t="s">
        <v>6319</v>
      </c>
      <c r="C3356" s="15"/>
      <c r="D3356" s="15"/>
      <c r="E3356" s="15"/>
      <c r="F3356" s="16" t="s">
        <v>244</v>
      </c>
      <c r="G3356" s="20">
        <v>2127.2199999999998</v>
      </c>
      <c r="H3356" s="15"/>
    </row>
    <row r="3357" spans="1:8" ht="48.75" customHeight="1" x14ac:dyDescent="0.25">
      <c r="A3357" s="15" t="s">
        <v>6320</v>
      </c>
      <c r="B3357" s="15" t="s">
        <v>6321</v>
      </c>
      <c r="C3357" s="15"/>
      <c r="D3357" s="15"/>
      <c r="E3357" s="15"/>
      <c r="F3357" s="16" t="s">
        <v>1238</v>
      </c>
      <c r="G3357" s="20">
        <v>5989.28</v>
      </c>
      <c r="H3357" s="15"/>
    </row>
    <row r="3358" spans="1:8" ht="48.75" customHeight="1" x14ac:dyDescent="0.25">
      <c r="A3358" s="15" t="s">
        <v>6322</v>
      </c>
      <c r="B3358" s="15" t="s">
        <v>6323</v>
      </c>
      <c r="C3358" s="15"/>
      <c r="D3358" s="15"/>
      <c r="E3358" s="15"/>
      <c r="F3358" s="16" t="s">
        <v>244</v>
      </c>
      <c r="G3358" s="20">
        <v>2797.4</v>
      </c>
      <c r="H3358" s="15"/>
    </row>
    <row r="3359" spans="1:8" ht="48.75" customHeight="1" x14ac:dyDescent="0.25">
      <c r="A3359" s="15" t="s">
        <v>6324</v>
      </c>
      <c r="B3359" s="15" t="s">
        <v>6325</v>
      </c>
      <c r="C3359" s="15"/>
      <c r="D3359" s="15"/>
      <c r="E3359" s="15"/>
      <c r="F3359" s="16" t="s">
        <v>1238</v>
      </c>
      <c r="G3359" s="20">
        <v>2138.23</v>
      </c>
      <c r="H3359" s="15"/>
    </row>
    <row r="3360" spans="1:8" ht="48.75" customHeight="1" x14ac:dyDescent="0.25">
      <c r="A3360" s="15" t="s">
        <v>6326</v>
      </c>
      <c r="B3360" s="15" t="s">
        <v>6327</v>
      </c>
      <c r="C3360" s="15"/>
      <c r="D3360" s="15"/>
      <c r="E3360" s="15"/>
      <c r="F3360" s="16" t="s">
        <v>244</v>
      </c>
      <c r="G3360" s="20">
        <v>2168.27</v>
      </c>
      <c r="H3360" s="15"/>
    </row>
    <row r="3361" spans="1:8" ht="48.75" customHeight="1" x14ac:dyDescent="0.25">
      <c r="A3361" s="15" t="s">
        <v>6328</v>
      </c>
      <c r="B3361" s="15" t="s">
        <v>6329</v>
      </c>
      <c r="C3361" s="15"/>
      <c r="D3361" s="15"/>
      <c r="E3361" s="15"/>
      <c r="F3361" s="16" t="s">
        <v>1238</v>
      </c>
      <c r="G3361" s="20">
        <v>3946.26</v>
      </c>
      <c r="H3361" s="15"/>
    </row>
    <row r="3362" spans="1:8" ht="48.75" customHeight="1" x14ac:dyDescent="0.25">
      <c r="A3362" s="15" t="s">
        <v>6330</v>
      </c>
      <c r="B3362" s="15" t="s">
        <v>6331</v>
      </c>
      <c r="C3362" s="15"/>
      <c r="D3362" s="15"/>
      <c r="E3362" s="15"/>
      <c r="F3362" s="16" t="s">
        <v>244</v>
      </c>
      <c r="G3362" s="20">
        <v>2740.44</v>
      </c>
      <c r="H3362" s="15"/>
    </row>
    <row r="3363" spans="1:8" ht="48.75" customHeight="1" x14ac:dyDescent="0.25">
      <c r="A3363" s="15" t="s">
        <v>6332</v>
      </c>
      <c r="B3363" s="15" t="s">
        <v>6333</v>
      </c>
      <c r="C3363" s="15"/>
      <c r="D3363" s="15"/>
      <c r="E3363" s="15"/>
      <c r="F3363" s="16" t="s">
        <v>1238</v>
      </c>
      <c r="G3363" s="20">
        <v>6447.62</v>
      </c>
      <c r="H3363" s="15"/>
    </row>
    <row r="3364" spans="1:8" ht="48.75" customHeight="1" x14ac:dyDescent="0.25">
      <c r="A3364" s="15" t="s">
        <v>6334</v>
      </c>
      <c r="B3364" s="15" t="s">
        <v>6335</v>
      </c>
      <c r="C3364" s="15"/>
      <c r="D3364" s="15"/>
      <c r="E3364" s="15"/>
      <c r="F3364" s="16" t="s">
        <v>244</v>
      </c>
      <c r="G3364" s="20">
        <v>3412.69</v>
      </c>
      <c r="H3364" s="15"/>
    </row>
    <row r="3365" spans="1:8" ht="48.75" customHeight="1" x14ac:dyDescent="0.25">
      <c r="A3365" s="15" t="s">
        <v>6336</v>
      </c>
      <c r="B3365" s="15" t="s">
        <v>6337</v>
      </c>
      <c r="C3365" s="15"/>
      <c r="D3365" s="15"/>
      <c r="E3365" s="15"/>
      <c r="F3365" s="16" t="s">
        <v>1238</v>
      </c>
      <c r="G3365" s="20">
        <v>2436.89</v>
      </c>
      <c r="H3365" s="15"/>
    </row>
    <row r="3366" spans="1:8" ht="48.75" customHeight="1" x14ac:dyDescent="0.25">
      <c r="A3366" s="15" t="s">
        <v>6338</v>
      </c>
      <c r="B3366" s="15" t="s">
        <v>6339</v>
      </c>
      <c r="C3366" s="15"/>
      <c r="D3366" s="15"/>
      <c r="E3366" s="15"/>
      <c r="F3366" s="16" t="s">
        <v>244</v>
      </c>
      <c r="G3366" s="20">
        <v>2854.93</v>
      </c>
      <c r="H3366" s="15"/>
    </row>
    <row r="3367" spans="1:8" ht="48.75" customHeight="1" x14ac:dyDescent="0.25">
      <c r="A3367" s="15" t="s">
        <v>6340</v>
      </c>
      <c r="B3367" s="15" t="s">
        <v>6341</v>
      </c>
      <c r="C3367" s="15"/>
      <c r="D3367" s="15"/>
      <c r="E3367" s="15"/>
      <c r="F3367" s="16" t="s">
        <v>1238</v>
      </c>
      <c r="G3367" s="20">
        <v>4393.6499999999996</v>
      </c>
      <c r="H3367" s="15"/>
    </row>
    <row r="3368" spans="1:8" ht="48.75" customHeight="1" x14ac:dyDescent="0.25">
      <c r="A3368" s="15" t="s">
        <v>6342</v>
      </c>
      <c r="B3368" s="15" t="s">
        <v>6343</v>
      </c>
      <c r="C3368" s="15"/>
      <c r="D3368" s="15"/>
      <c r="E3368" s="15"/>
      <c r="F3368" s="16" t="s">
        <v>244</v>
      </c>
      <c r="G3368" s="20">
        <v>3457.83</v>
      </c>
      <c r="H3368" s="15"/>
    </row>
    <row r="3369" spans="1:8" ht="48.75" customHeight="1" x14ac:dyDescent="0.25">
      <c r="A3369" s="15" t="s">
        <v>6344</v>
      </c>
      <c r="B3369" s="15" t="s">
        <v>6345</v>
      </c>
      <c r="C3369" s="15"/>
      <c r="D3369" s="15"/>
      <c r="E3369" s="15"/>
      <c r="F3369" s="16" t="s">
        <v>1238</v>
      </c>
      <c r="G3369" s="20">
        <v>7072.26</v>
      </c>
      <c r="H3369" s="15"/>
    </row>
    <row r="3370" spans="1:8" ht="48.75" customHeight="1" x14ac:dyDescent="0.25">
      <c r="A3370" s="15" t="s">
        <v>6346</v>
      </c>
      <c r="B3370" s="15" t="s">
        <v>6347</v>
      </c>
      <c r="C3370" s="15"/>
      <c r="D3370" s="15"/>
      <c r="E3370" s="15"/>
      <c r="F3370" s="16" t="s">
        <v>244</v>
      </c>
      <c r="G3370" s="20">
        <v>4143.2299999999996</v>
      </c>
      <c r="H3370" s="15"/>
    </row>
    <row r="3371" spans="1:8" ht="48.75" customHeight="1" x14ac:dyDescent="0.25">
      <c r="A3371" s="15" t="s">
        <v>6348</v>
      </c>
      <c r="B3371" s="15" t="s">
        <v>6349</v>
      </c>
      <c r="C3371" s="15"/>
      <c r="D3371" s="15"/>
      <c r="E3371" s="15"/>
      <c r="F3371" s="16" t="s">
        <v>1238</v>
      </c>
      <c r="G3371" s="21">
        <v>10432.290000000001</v>
      </c>
      <c r="H3371" s="15"/>
    </row>
    <row r="3372" spans="1:8" ht="48.75" customHeight="1" x14ac:dyDescent="0.25">
      <c r="A3372" s="15" t="s">
        <v>6350</v>
      </c>
      <c r="B3372" s="15" t="s">
        <v>6351</v>
      </c>
      <c r="C3372" s="15"/>
      <c r="D3372" s="15"/>
      <c r="E3372" s="15"/>
      <c r="F3372" s="16" t="s">
        <v>244</v>
      </c>
      <c r="G3372" s="20">
        <v>4888.6099999999997</v>
      </c>
      <c r="H3372" s="15"/>
    </row>
    <row r="3373" spans="1:8" ht="48.75" customHeight="1" x14ac:dyDescent="0.25">
      <c r="A3373" s="15" t="s">
        <v>6352</v>
      </c>
      <c r="B3373" s="15" t="s">
        <v>6353</v>
      </c>
      <c r="C3373" s="15"/>
      <c r="D3373" s="15"/>
      <c r="E3373" s="15"/>
      <c r="F3373" s="16" t="s">
        <v>1238</v>
      </c>
      <c r="G3373" s="21">
        <v>14797.88</v>
      </c>
      <c r="H3373" s="15"/>
    </row>
    <row r="3374" spans="1:8" ht="48.75" customHeight="1" x14ac:dyDescent="0.25">
      <c r="A3374" s="15" t="s">
        <v>6354</v>
      </c>
      <c r="B3374" s="15" t="s">
        <v>6355</v>
      </c>
      <c r="C3374" s="15"/>
      <c r="D3374" s="15"/>
      <c r="E3374" s="15"/>
      <c r="F3374" s="16" t="s">
        <v>244</v>
      </c>
      <c r="G3374" s="20">
        <v>5751.48</v>
      </c>
      <c r="H3374" s="15"/>
    </row>
    <row r="3375" spans="1:8" ht="48.75" customHeight="1" x14ac:dyDescent="0.25">
      <c r="A3375" s="15" t="s">
        <v>6356</v>
      </c>
      <c r="B3375" s="15" t="s">
        <v>6357</v>
      </c>
      <c r="C3375" s="15"/>
      <c r="D3375" s="15"/>
      <c r="E3375" s="15"/>
      <c r="F3375" s="16" t="s">
        <v>1238</v>
      </c>
      <c r="G3375" s="20">
        <v>7583.78</v>
      </c>
      <c r="H3375" s="15"/>
    </row>
    <row r="3376" spans="1:8" ht="48.75" customHeight="1" x14ac:dyDescent="0.25">
      <c r="A3376" s="15" t="s">
        <v>6358</v>
      </c>
      <c r="B3376" s="15" t="s">
        <v>6359</v>
      </c>
      <c r="C3376" s="15"/>
      <c r="D3376" s="15"/>
      <c r="E3376" s="15"/>
      <c r="F3376" s="16" t="s">
        <v>244</v>
      </c>
      <c r="G3376" s="20">
        <v>4953.3100000000004</v>
      </c>
      <c r="H3376" s="15"/>
    </row>
    <row r="3377" spans="1:8" ht="48.75" customHeight="1" x14ac:dyDescent="0.25">
      <c r="A3377" s="15" t="s">
        <v>6360</v>
      </c>
      <c r="B3377" s="15" t="s">
        <v>6361</v>
      </c>
      <c r="C3377" s="15"/>
      <c r="D3377" s="15"/>
      <c r="E3377" s="15"/>
      <c r="F3377" s="16" t="s">
        <v>1238</v>
      </c>
      <c r="G3377" s="21">
        <v>11259.47</v>
      </c>
      <c r="H3377" s="15"/>
    </row>
    <row r="3378" spans="1:8" ht="48.75" customHeight="1" x14ac:dyDescent="0.25">
      <c r="A3378" s="15" t="s">
        <v>6362</v>
      </c>
      <c r="B3378" s="15" t="s">
        <v>6363</v>
      </c>
      <c r="C3378" s="15"/>
      <c r="D3378" s="15"/>
      <c r="E3378" s="15"/>
      <c r="F3378" s="16" t="s">
        <v>244</v>
      </c>
      <c r="G3378" s="20">
        <v>5767.28</v>
      </c>
      <c r="H3378" s="15"/>
    </row>
    <row r="3379" spans="1:8" ht="48.75" customHeight="1" x14ac:dyDescent="0.25">
      <c r="A3379" s="15" t="s">
        <v>6364</v>
      </c>
      <c r="B3379" s="15" t="s">
        <v>6365</v>
      </c>
      <c r="C3379" s="15"/>
      <c r="D3379" s="15"/>
      <c r="E3379" s="15"/>
      <c r="F3379" s="16" t="s">
        <v>1238</v>
      </c>
      <c r="G3379" s="21">
        <v>15683.01</v>
      </c>
      <c r="H3379" s="15"/>
    </row>
    <row r="3380" spans="1:8" ht="48.75" customHeight="1" x14ac:dyDescent="0.25">
      <c r="A3380" s="15" t="s">
        <v>6366</v>
      </c>
      <c r="B3380" s="15" t="s">
        <v>6367</v>
      </c>
      <c r="C3380" s="15"/>
      <c r="D3380" s="15"/>
      <c r="E3380" s="15"/>
      <c r="F3380" s="16" t="s">
        <v>244</v>
      </c>
      <c r="G3380" s="20">
        <v>6596.97</v>
      </c>
      <c r="H3380" s="15"/>
    </row>
    <row r="3381" spans="1:8" ht="48.75" customHeight="1" x14ac:dyDescent="0.25">
      <c r="A3381" s="15" t="s">
        <v>6368</v>
      </c>
      <c r="B3381" s="15" t="s">
        <v>6369</v>
      </c>
      <c r="C3381" s="15"/>
      <c r="D3381" s="15"/>
      <c r="E3381" s="15"/>
      <c r="F3381" s="16" t="s">
        <v>1238</v>
      </c>
      <c r="G3381" s="20">
        <v>5271.46</v>
      </c>
      <c r="H3381" s="15"/>
    </row>
    <row r="3382" spans="1:8" ht="48.75" customHeight="1" x14ac:dyDescent="0.25">
      <c r="A3382" s="15" t="s">
        <v>6370</v>
      </c>
      <c r="B3382" s="15" t="s">
        <v>6371</v>
      </c>
      <c r="C3382" s="15"/>
      <c r="D3382" s="15"/>
      <c r="E3382" s="15"/>
      <c r="F3382" s="16" t="s">
        <v>244</v>
      </c>
      <c r="G3382" s="20">
        <v>5240.74</v>
      </c>
      <c r="H3382" s="15"/>
    </row>
    <row r="3383" spans="1:8" ht="48.75" customHeight="1" x14ac:dyDescent="0.25">
      <c r="A3383" s="15" t="s">
        <v>6372</v>
      </c>
      <c r="B3383" s="15" t="s">
        <v>6373</v>
      </c>
      <c r="C3383" s="15"/>
      <c r="D3383" s="15"/>
      <c r="E3383" s="15"/>
      <c r="F3383" s="16" t="s">
        <v>1238</v>
      </c>
      <c r="G3383" s="20">
        <v>8283.7900000000009</v>
      </c>
      <c r="H3383" s="15"/>
    </row>
    <row r="3384" spans="1:8" ht="48.75" customHeight="1" x14ac:dyDescent="0.25">
      <c r="A3384" s="15" t="s">
        <v>6374</v>
      </c>
      <c r="B3384" s="15" t="s">
        <v>6375</v>
      </c>
      <c r="C3384" s="15"/>
      <c r="D3384" s="15"/>
      <c r="E3384" s="15"/>
      <c r="F3384" s="16" t="s">
        <v>244</v>
      </c>
      <c r="G3384" s="20">
        <v>5977.8</v>
      </c>
      <c r="H3384" s="15"/>
    </row>
    <row r="3385" spans="1:8" ht="48.75" customHeight="1" x14ac:dyDescent="0.25">
      <c r="A3385" s="15" t="s">
        <v>6376</v>
      </c>
      <c r="B3385" s="15" t="s">
        <v>6377</v>
      </c>
      <c r="C3385" s="15"/>
      <c r="D3385" s="15"/>
      <c r="E3385" s="15"/>
      <c r="F3385" s="16" t="s">
        <v>1238</v>
      </c>
      <c r="G3385" s="21">
        <v>11985.34</v>
      </c>
      <c r="H3385" s="15"/>
    </row>
    <row r="3386" spans="1:8" ht="48.75" customHeight="1" x14ac:dyDescent="0.25">
      <c r="A3386" s="15" t="s">
        <v>6378</v>
      </c>
      <c r="B3386" s="15" t="s">
        <v>6379</v>
      </c>
      <c r="C3386" s="15"/>
      <c r="D3386" s="15"/>
      <c r="E3386" s="15"/>
      <c r="F3386" s="16" t="s">
        <v>244</v>
      </c>
      <c r="G3386" s="20">
        <v>6732.56</v>
      </c>
      <c r="H3386" s="15"/>
    </row>
    <row r="3387" spans="1:8" ht="48.75" customHeight="1" x14ac:dyDescent="0.25">
      <c r="A3387" s="15" t="s">
        <v>6380</v>
      </c>
      <c r="B3387" s="15" t="s">
        <v>6381</v>
      </c>
      <c r="C3387" s="15"/>
      <c r="D3387" s="15"/>
      <c r="E3387" s="15"/>
      <c r="F3387" s="16" t="s">
        <v>1238</v>
      </c>
      <c r="G3387" s="21">
        <v>16554.48</v>
      </c>
      <c r="H3387" s="15"/>
    </row>
    <row r="3388" spans="1:8" ht="48.75" customHeight="1" x14ac:dyDescent="0.25">
      <c r="A3388" s="15" t="s">
        <v>6382</v>
      </c>
      <c r="B3388" s="15" t="s">
        <v>6383</v>
      </c>
      <c r="C3388" s="15"/>
      <c r="D3388" s="15"/>
      <c r="E3388" s="15"/>
      <c r="F3388" s="16" t="s">
        <v>244</v>
      </c>
      <c r="G3388" s="20">
        <v>7587.65</v>
      </c>
      <c r="H3388" s="15"/>
    </row>
    <row r="3389" spans="1:8" ht="48.75" customHeight="1" x14ac:dyDescent="0.25">
      <c r="A3389" s="15" t="s">
        <v>6384</v>
      </c>
      <c r="B3389" s="15" t="s">
        <v>6385</v>
      </c>
      <c r="C3389" s="15"/>
      <c r="D3389" s="15"/>
      <c r="E3389" s="15"/>
      <c r="F3389" s="16" t="s">
        <v>1238</v>
      </c>
      <c r="G3389" s="21">
        <v>22095.75</v>
      </c>
      <c r="H3389" s="15"/>
    </row>
    <row r="3390" spans="1:8" ht="48.75" customHeight="1" x14ac:dyDescent="0.25">
      <c r="A3390" s="15" t="s">
        <v>6386</v>
      </c>
      <c r="B3390" s="15" t="s">
        <v>6387</v>
      </c>
      <c r="C3390" s="15"/>
      <c r="D3390" s="15"/>
      <c r="E3390" s="15"/>
      <c r="F3390" s="16" t="s">
        <v>244</v>
      </c>
      <c r="G3390" s="20">
        <v>8518.16</v>
      </c>
      <c r="H3390" s="15"/>
    </row>
    <row r="3391" spans="1:8" ht="48.75" customHeight="1" x14ac:dyDescent="0.25">
      <c r="A3391" s="15" t="s">
        <v>6388</v>
      </c>
      <c r="B3391" s="15" t="s">
        <v>6389</v>
      </c>
      <c r="C3391" s="15"/>
      <c r="D3391" s="15"/>
      <c r="E3391" s="15"/>
      <c r="F3391" s="16" t="s">
        <v>1238</v>
      </c>
      <c r="G3391" s="21">
        <v>12706.77</v>
      </c>
      <c r="H3391" s="15"/>
    </row>
    <row r="3392" spans="1:8" ht="48.75" customHeight="1" x14ac:dyDescent="0.25">
      <c r="A3392" s="15" t="s">
        <v>6390</v>
      </c>
      <c r="B3392" s="15" t="s">
        <v>6391</v>
      </c>
      <c r="C3392" s="15"/>
      <c r="D3392" s="15"/>
      <c r="E3392" s="15"/>
      <c r="F3392" s="16" t="s">
        <v>244</v>
      </c>
      <c r="G3392" s="20">
        <v>7817.17</v>
      </c>
      <c r="H3392" s="15"/>
    </row>
    <row r="3393" spans="1:8" ht="48.75" customHeight="1" x14ac:dyDescent="0.25">
      <c r="A3393" s="15" t="s">
        <v>6392</v>
      </c>
      <c r="B3393" s="15" t="s">
        <v>6393</v>
      </c>
      <c r="C3393" s="15"/>
      <c r="D3393" s="15"/>
      <c r="E3393" s="15"/>
      <c r="F3393" s="16" t="s">
        <v>1238</v>
      </c>
      <c r="G3393" s="21">
        <v>17481.62</v>
      </c>
      <c r="H3393" s="15"/>
    </row>
    <row r="3394" spans="1:8" ht="48.75" customHeight="1" x14ac:dyDescent="0.25">
      <c r="A3394" s="15" t="s">
        <v>6394</v>
      </c>
      <c r="B3394" s="15" t="s">
        <v>6395</v>
      </c>
      <c r="C3394" s="15"/>
      <c r="D3394" s="15"/>
      <c r="E3394" s="15"/>
      <c r="F3394" s="16" t="s">
        <v>244</v>
      </c>
      <c r="G3394" s="20">
        <v>8671.18</v>
      </c>
      <c r="H3394" s="15"/>
    </row>
    <row r="3395" spans="1:8" ht="48.75" customHeight="1" x14ac:dyDescent="0.25">
      <c r="A3395" s="15" t="s">
        <v>6396</v>
      </c>
      <c r="B3395" s="15" t="s">
        <v>6397</v>
      </c>
      <c r="C3395" s="15"/>
      <c r="D3395" s="15"/>
      <c r="E3395" s="15"/>
      <c r="F3395" s="16" t="s">
        <v>1238</v>
      </c>
      <c r="G3395" s="21">
        <v>23184.61</v>
      </c>
      <c r="H3395" s="15"/>
    </row>
    <row r="3396" spans="1:8" ht="48.75" customHeight="1" x14ac:dyDescent="0.25">
      <c r="A3396" s="15" t="s">
        <v>6398</v>
      </c>
      <c r="B3396" s="15" t="s">
        <v>6399</v>
      </c>
      <c r="C3396" s="15"/>
      <c r="D3396" s="15"/>
      <c r="E3396" s="15"/>
      <c r="F3396" s="16" t="s">
        <v>244</v>
      </c>
      <c r="G3396" s="20">
        <v>9616.4</v>
      </c>
      <c r="H3396" s="15"/>
    </row>
    <row r="3397" spans="1:8" ht="48.75" customHeight="1" x14ac:dyDescent="0.25">
      <c r="A3397" s="15" t="s">
        <v>6400</v>
      </c>
      <c r="B3397" s="15" t="s">
        <v>6401</v>
      </c>
      <c r="C3397" s="15"/>
      <c r="D3397" s="15"/>
      <c r="E3397" s="15"/>
      <c r="F3397" s="16" t="s">
        <v>1238</v>
      </c>
      <c r="G3397" s="21">
        <v>30328.639999999999</v>
      </c>
      <c r="H3397" s="15"/>
    </row>
    <row r="3398" spans="1:8" ht="48.75" customHeight="1" x14ac:dyDescent="0.25">
      <c r="A3398" s="15" t="s">
        <v>6402</v>
      </c>
      <c r="B3398" s="15" t="s">
        <v>6403</v>
      </c>
      <c r="C3398" s="15"/>
      <c r="D3398" s="15"/>
      <c r="E3398" s="15"/>
      <c r="F3398" s="16" t="s">
        <v>244</v>
      </c>
      <c r="G3398" s="21">
        <v>10772.65</v>
      </c>
      <c r="H3398" s="15"/>
    </row>
    <row r="3399" spans="1:8" ht="48.75" customHeight="1" x14ac:dyDescent="0.25">
      <c r="A3399" s="15" t="s">
        <v>6404</v>
      </c>
      <c r="B3399" s="15" t="s">
        <v>6405</v>
      </c>
      <c r="C3399" s="15"/>
      <c r="D3399" s="15"/>
      <c r="E3399" s="15"/>
      <c r="F3399" s="16" t="s">
        <v>1238</v>
      </c>
      <c r="G3399" s="21">
        <v>13682.49</v>
      </c>
      <c r="H3399" s="15"/>
    </row>
    <row r="3400" spans="1:8" ht="36.6" customHeight="1" x14ac:dyDescent="0.25">
      <c r="A3400" s="15" t="s">
        <v>6406</v>
      </c>
      <c r="B3400" s="15" t="s">
        <v>6407</v>
      </c>
      <c r="C3400" s="15"/>
      <c r="D3400" s="15"/>
      <c r="E3400" s="15"/>
      <c r="F3400" s="16" t="s">
        <v>244</v>
      </c>
      <c r="G3400" s="19">
        <v>291.27</v>
      </c>
      <c r="H3400" s="15"/>
    </row>
    <row r="3401" spans="1:8" ht="36.6" customHeight="1" x14ac:dyDescent="0.25">
      <c r="A3401" s="15" t="s">
        <v>6408</v>
      </c>
      <c r="B3401" s="15" t="s">
        <v>6409</v>
      </c>
      <c r="C3401" s="15"/>
      <c r="D3401" s="15"/>
      <c r="E3401" s="15"/>
      <c r="F3401" s="16" t="s">
        <v>244</v>
      </c>
      <c r="G3401" s="19">
        <v>492.64</v>
      </c>
      <c r="H3401" s="15"/>
    </row>
    <row r="3402" spans="1:8" ht="36.6" customHeight="1" x14ac:dyDescent="0.25">
      <c r="A3402" s="15" t="s">
        <v>6410</v>
      </c>
      <c r="B3402" s="15" t="s">
        <v>6411</v>
      </c>
      <c r="C3402" s="15"/>
      <c r="D3402" s="15"/>
      <c r="E3402" s="15"/>
      <c r="F3402" s="16" t="s">
        <v>244</v>
      </c>
      <c r="G3402" s="19">
        <v>817.02</v>
      </c>
      <c r="H3402" s="15"/>
    </row>
    <row r="3403" spans="1:8" ht="36.6" customHeight="1" x14ac:dyDescent="0.25">
      <c r="A3403" s="15" t="s">
        <v>6412</v>
      </c>
      <c r="B3403" s="15" t="s">
        <v>6413</v>
      </c>
      <c r="C3403" s="15"/>
      <c r="D3403" s="15"/>
      <c r="E3403" s="15"/>
      <c r="F3403" s="16" t="s">
        <v>244</v>
      </c>
      <c r="G3403" s="20">
        <v>1161.05</v>
      </c>
      <c r="H3403" s="15"/>
    </row>
    <row r="3404" spans="1:8" ht="36.6" customHeight="1" x14ac:dyDescent="0.25">
      <c r="A3404" s="15" t="s">
        <v>6414</v>
      </c>
      <c r="B3404" s="15" t="s">
        <v>6415</v>
      </c>
      <c r="C3404" s="15"/>
      <c r="D3404" s="15"/>
      <c r="E3404" s="15"/>
      <c r="F3404" s="16" t="s">
        <v>244</v>
      </c>
      <c r="G3404" s="20">
        <v>1567.64</v>
      </c>
      <c r="H3404" s="15"/>
    </row>
    <row r="3405" spans="1:8" ht="36.6" customHeight="1" x14ac:dyDescent="0.25">
      <c r="A3405" s="15" t="s">
        <v>6416</v>
      </c>
      <c r="B3405" s="15" t="s">
        <v>6417</v>
      </c>
      <c r="C3405" s="15"/>
      <c r="D3405" s="15"/>
      <c r="E3405" s="15"/>
      <c r="F3405" s="16" t="s">
        <v>244</v>
      </c>
      <c r="G3405" s="20">
        <v>2399.69</v>
      </c>
      <c r="H3405" s="15"/>
    </row>
    <row r="3406" spans="1:8" ht="36.6" customHeight="1" x14ac:dyDescent="0.25">
      <c r="A3406" s="15" t="s">
        <v>6418</v>
      </c>
      <c r="B3406" s="15" t="s">
        <v>6419</v>
      </c>
      <c r="C3406" s="15"/>
      <c r="D3406" s="15"/>
      <c r="E3406" s="15"/>
      <c r="F3406" s="16" t="s">
        <v>1238</v>
      </c>
      <c r="G3406" s="19">
        <v>465.64</v>
      </c>
      <c r="H3406" s="15"/>
    </row>
    <row r="3407" spans="1:8" ht="36.6" customHeight="1" x14ac:dyDescent="0.25">
      <c r="A3407" s="15" t="s">
        <v>6420</v>
      </c>
      <c r="B3407" s="15" t="s">
        <v>6421</v>
      </c>
      <c r="C3407" s="15"/>
      <c r="D3407" s="15"/>
      <c r="E3407" s="15"/>
      <c r="F3407" s="16" t="s">
        <v>1238</v>
      </c>
      <c r="G3407" s="20">
        <v>1305.04</v>
      </c>
      <c r="H3407" s="15"/>
    </row>
    <row r="3408" spans="1:8" ht="36.6" customHeight="1" x14ac:dyDescent="0.25">
      <c r="A3408" s="15" t="s">
        <v>6422</v>
      </c>
      <c r="B3408" s="15" t="s">
        <v>6423</v>
      </c>
      <c r="C3408" s="15"/>
      <c r="D3408" s="15"/>
      <c r="E3408" s="15"/>
      <c r="F3408" s="16" t="s">
        <v>1238</v>
      </c>
      <c r="G3408" s="20">
        <v>2191.16</v>
      </c>
      <c r="H3408" s="15"/>
    </row>
    <row r="3409" spans="1:8" ht="36.6" customHeight="1" x14ac:dyDescent="0.25">
      <c r="A3409" s="15" t="s">
        <v>6424</v>
      </c>
      <c r="B3409" s="15" t="s">
        <v>6425</v>
      </c>
      <c r="C3409" s="15"/>
      <c r="D3409" s="15"/>
      <c r="E3409" s="15"/>
      <c r="F3409" s="16" t="s">
        <v>1238</v>
      </c>
      <c r="G3409" s="20">
        <v>3396.82</v>
      </c>
      <c r="H3409" s="15"/>
    </row>
    <row r="3410" spans="1:8" ht="36.6" customHeight="1" x14ac:dyDescent="0.25">
      <c r="A3410" s="15" t="s">
        <v>6426</v>
      </c>
      <c r="B3410" s="15" t="s">
        <v>6427</v>
      </c>
      <c r="C3410" s="15"/>
      <c r="D3410" s="15"/>
      <c r="E3410" s="15"/>
      <c r="F3410" s="16" t="s">
        <v>1238</v>
      </c>
      <c r="G3410" s="20">
        <v>4934.38</v>
      </c>
      <c r="H3410" s="15"/>
    </row>
    <row r="3411" spans="1:8" ht="36.6" customHeight="1" x14ac:dyDescent="0.25">
      <c r="A3411" s="15" t="s">
        <v>6428</v>
      </c>
      <c r="B3411" s="15" t="s">
        <v>6429</v>
      </c>
      <c r="C3411" s="15"/>
      <c r="D3411" s="15"/>
      <c r="E3411" s="15"/>
      <c r="F3411" s="16" t="s">
        <v>1238</v>
      </c>
      <c r="G3411" s="20">
        <v>8992</v>
      </c>
      <c r="H3411" s="15"/>
    </row>
    <row r="3412" spans="1:8" ht="36.6" customHeight="1" x14ac:dyDescent="0.25">
      <c r="A3412" s="15" t="s">
        <v>6430</v>
      </c>
      <c r="B3412" s="15" t="s">
        <v>6431</v>
      </c>
      <c r="C3412" s="15"/>
      <c r="D3412" s="15"/>
      <c r="E3412" s="15"/>
      <c r="F3412" s="16" t="s">
        <v>244</v>
      </c>
      <c r="G3412" s="19">
        <v>283.22000000000003</v>
      </c>
      <c r="H3412" s="15"/>
    </row>
    <row r="3413" spans="1:8" ht="36.6" customHeight="1" x14ac:dyDescent="0.25">
      <c r="A3413" s="15" t="s">
        <v>6432</v>
      </c>
      <c r="B3413" s="15" t="s">
        <v>6433</v>
      </c>
      <c r="C3413" s="15"/>
      <c r="D3413" s="15"/>
      <c r="E3413" s="15"/>
      <c r="F3413" s="16" t="s">
        <v>244</v>
      </c>
      <c r="G3413" s="19">
        <v>462.56</v>
      </c>
      <c r="H3413" s="15"/>
    </row>
    <row r="3414" spans="1:8" ht="36.6" customHeight="1" x14ac:dyDescent="0.25">
      <c r="A3414" s="15" t="s">
        <v>6434</v>
      </c>
      <c r="B3414" s="15" t="s">
        <v>6435</v>
      </c>
      <c r="C3414" s="15"/>
      <c r="D3414" s="15"/>
      <c r="E3414" s="15"/>
      <c r="F3414" s="16" t="s">
        <v>244</v>
      </c>
      <c r="G3414" s="19">
        <v>715.26</v>
      </c>
      <c r="H3414" s="15"/>
    </row>
    <row r="3415" spans="1:8" ht="36.6" customHeight="1" x14ac:dyDescent="0.25">
      <c r="A3415" s="15" t="s">
        <v>6436</v>
      </c>
      <c r="B3415" s="15" t="s">
        <v>6437</v>
      </c>
      <c r="C3415" s="15"/>
      <c r="D3415" s="15"/>
      <c r="E3415" s="15"/>
      <c r="F3415" s="16" t="s">
        <v>244</v>
      </c>
      <c r="G3415" s="20">
        <v>1056.44</v>
      </c>
      <c r="H3415" s="15"/>
    </row>
    <row r="3416" spans="1:8" ht="36.6" customHeight="1" x14ac:dyDescent="0.25">
      <c r="A3416" s="15" t="s">
        <v>6438</v>
      </c>
      <c r="B3416" s="15" t="s">
        <v>6439</v>
      </c>
      <c r="C3416" s="15"/>
      <c r="D3416" s="15"/>
      <c r="E3416" s="15"/>
      <c r="F3416" s="16" t="s">
        <v>244</v>
      </c>
      <c r="G3416" s="20">
        <v>1506.36</v>
      </c>
      <c r="H3416" s="15"/>
    </row>
    <row r="3417" spans="1:8" ht="36.6" customHeight="1" x14ac:dyDescent="0.25">
      <c r="A3417" s="15" t="s">
        <v>6440</v>
      </c>
      <c r="B3417" s="15" t="s">
        <v>6441</v>
      </c>
      <c r="C3417" s="15"/>
      <c r="D3417" s="15"/>
      <c r="E3417" s="15"/>
      <c r="F3417" s="16" t="s">
        <v>244</v>
      </c>
      <c r="G3417" s="20">
        <v>2212.8200000000002</v>
      </c>
      <c r="H3417" s="15"/>
    </row>
    <row r="3418" spans="1:8" ht="36.6" customHeight="1" x14ac:dyDescent="0.25">
      <c r="A3418" s="15" t="s">
        <v>6442</v>
      </c>
      <c r="B3418" s="15" t="s">
        <v>6443</v>
      </c>
      <c r="C3418" s="15"/>
      <c r="D3418" s="15"/>
      <c r="E3418" s="15"/>
      <c r="F3418" s="16" t="s">
        <v>244</v>
      </c>
      <c r="G3418" s="19">
        <v>528.4</v>
      </c>
      <c r="H3418" s="15"/>
    </row>
    <row r="3419" spans="1:8" ht="36.6" customHeight="1" x14ac:dyDescent="0.25">
      <c r="A3419" s="15" t="s">
        <v>6444</v>
      </c>
      <c r="B3419" s="15" t="s">
        <v>6445</v>
      </c>
      <c r="C3419" s="15"/>
      <c r="D3419" s="15"/>
      <c r="E3419" s="15"/>
      <c r="F3419" s="16" t="s">
        <v>244</v>
      </c>
      <c r="G3419" s="19">
        <v>851.93</v>
      </c>
      <c r="H3419" s="15"/>
    </row>
    <row r="3420" spans="1:8" ht="36.6" customHeight="1" x14ac:dyDescent="0.25">
      <c r="A3420" s="15" t="s">
        <v>6446</v>
      </c>
      <c r="B3420" s="15" t="s">
        <v>6447</v>
      </c>
      <c r="C3420" s="15"/>
      <c r="D3420" s="15"/>
      <c r="E3420" s="15"/>
      <c r="F3420" s="16" t="s">
        <v>244</v>
      </c>
      <c r="G3420" s="20">
        <v>1217.05</v>
      </c>
      <c r="H3420" s="15"/>
    </row>
    <row r="3421" spans="1:8" ht="36.6" customHeight="1" x14ac:dyDescent="0.25">
      <c r="A3421" s="15" t="s">
        <v>6448</v>
      </c>
      <c r="B3421" s="15" t="s">
        <v>6449</v>
      </c>
      <c r="C3421" s="15"/>
      <c r="D3421" s="15"/>
      <c r="E3421" s="15"/>
      <c r="F3421" s="16" t="s">
        <v>244</v>
      </c>
      <c r="G3421" s="20">
        <v>1653.41</v>
      </c>
      <c r="H3421" s="15"/>
    </row>
    <row r="3422" spans="1:8" ht="36.6" customHeight="1" x14ac:dyDescent="0.25">
      <c r="A3422" s="15" t="s">
        <v>6450</v>
      </c>
      <c r="B3422" s="15" t="s">
        <v>6451</v>
      </c>
      <c r="C3422" s="15"/>
      <c r="D3422" s="15"/>
      <c r="E3422" s="15"/>
      <c r="F3422" s="16" t="s">
        <v>244</v>
      </c>
      <c r="G3422" s="20">
        <v>2466.33</v>
      </c>
      <c r="H3422" s="15"/>
    </row>
    <row r="3423" spans="1:8" ht="48.75" customHeight="1" x14ac:dyDescent="0.25">
      <c r="A3423" s="15" t="s">
        <v>6452</v>
      </c>
      <c r="B3423" s="15" t="s">
        <v>6453</v>
      </c>
      <c r="C3423" s="15"/>
      <c r="D3423" s="15"/>
      <c r="E3423" s="15"/>
      <c r="F3423" s="16" t="s">
        <v>1238</v>
      </c>
      <c r="G3423" s="20">
        <v>5383.74</v>
      </c>
      <c r="H3423" s="15"/>
    </row>
    <row r="3424" spans="1:8" ht="48.75" customHeight="1" x14ac:dyDescent="0.25">
      <c r="A3424" s="15" t="s">
        <v>6454</v>
      </c>
      <c r="B3424" s="15" t="s">
        <v>6455</v>
      </c>
      <c r="C3424" s="15"/>
      <c r="D3424" s="15"/>
      <c r="E3424" s="15"/>
      <c r="F3424" s="16" t="s">
        <v>244</v>
      </c>
      <c r="G3424" s="20">
        <v>9723.66</v>
      </c>
      <c r="H3424" s="15"/>
    </row>
    <row r="3425" spans="1:8" ht="48.75" customHeight="1" x14ac:dyDescent="0.25">
      <c r="A3425" s="15" t="s">
        <v>6456</v>
      </c>
      <c r="B3425" s="15" t="s">
        <v>6457</v>
      </c>
      <c r="C3425" s="15"/>
      <c r="D3425" s="15"/>
      <c r="E3425" s="15"/>
      <c r="F3425" s="16" t="s">
        <v>1238</v>
      </c>
      <c r="G3425" s="21">
        <v>28922.82</v>
      </c>
      <c r="H3425" s="15"/>
    </row>
    <row r="3426" spans="1:8" ht="48.75" customHeight="1" x14ac:dyDescent="0.25">
      <c r="A3426" s="15" t="s">
        <v>6458</v>
      </c>
      <c r="B3426" s="15" t="s">
        <v>6459</v>
      </c>
      <c r="C3426" s="15"/>
      <c r="D3426" s="15"/>
      <c r="E3426" s="15"/>
      <c r="F3426" s="16" t="s">
        <v>244</v>
      </c>
      <c r="G3426" s="21">
        <v>26824.5</v>
      </c>
      <c r="H3426" s="15"/>
    </row>
    <row r="3427" spans="1:8" ht="48.75" customHeight="1" x14ac:dyDescent="0.25">
      <c r="A3427" s="15" t="s">
        <v>6460</v>
      </c>
      <c r="B3427" s="15" t="s">
        <v>6461</v>
      </c>
      <c r="C3427" s="15"/>
      <c r="D3427" s="15"/>
      <c r="E3427" s="15"/>
      <c r="F3427" s="16" t="s">
        <v>1238</v>
      </c>
      <c r="G3427" s="20">
        <v>7072.26</v>
      </c>
      <c r="H3427" s="15"/>
    </row>
    <row r="3428" spans="1:8" ht="48.75" customHeight="1" x14ac:dyDescent="0.25">
      <c r="A3428" s="15" t="s">
        <v>6462</v>
      </c>
      <c r="B3428" s="15" t="s">
        <v>6463</v>
      </c>
      <c r="C3428" s="15"/>
      <c r="D3428" s="15"/>
      <c r="E3428" s="15"/>
      <c r="F3428" s="16" t="s">
        <v>244</v>
      </c>
      <c r="G3428" s="20">
        <v>9141.3700000000008</v>
      </c>
      <c r="H3428" s="15"/>
    </row>
    <row r="3429" spans="1:8" ht="48.75" customHeight="1" x14ac:dyDescent="0.25">
      <c r="A3429" s="15" t="s">
        <v>6464</v>
      </c>
      <c r="B3429" s="15" t="s">
        <v>6465</v>
      </c>
      <c r="C3429" s="15"/>
      <c r="D3429" s="15"/>
      <c r="E3429" s="15"/>
      <c r="F3429" s="16" t="s">
        <v>1238</v>
      </c>
      <c r="G3429" s="20">
        <v>4869.75</v>
      </c>
      <c r="H3429" s="15"/>
    </row>
    <row r="3430" spans="1:8" ht="48.75" customHeight="1" x14ac:dyDescent="0.25">
      <c r="A3430" s="15" t="s">
        <v>6466</v>
      </c>
      <c r="B3430" s="15" t="s">
        <v>6467</v>
      </c>
      <c r="C3430" s="15"/>
      <c r="D3430" s="15"/>
      <c r="E3430" s="15"/>
      <c r="F3430" s="16" t="s">
        <v>244</v>
      </c>
      <c r="G3430" s="21">
        <v>10059.65</v>
      </c>
      <c r="H3430" s="15"/>
    </row>
    <row r="3431" spans="1:8" ht="48.75" customHeight="1" x14ac:dyDescent="0.25">
      <c r="A3431" s="15" t="s">
        <v>6468</v>
      </c>
      <c r="B3431" s="15" t="s">
        <v>6469</v>
      </c>
      <c r="C3431" s="15"/>
      <c r="D3431" s="15"/>
      <c r="E3431" s="15"/>
      <c r="F3431" s="16" t="s">
        <v>1238</v>
      </c>
      <c r="G3431" s="21">
        <v>11259.47</v>
      </c>
      <c r="H3431" s="15"/>
    </row>
    <row r="3432" spans="1:8" ht="48.75" customHeight="1" x14ac:dyDescent="0.25">
      <c r="A3432" s="15" t="s">
        <v>6470</v>
      </c>
      <c r="B3432" s="15" t="s">
        <v>6471</v>
      </c>
      <c r="C3432" s="15"/>
      <c r="D3432" s="15"/>
      <c r="E3432" s="15"/>
      <c r="F3432" s="16" t="s">
        <v>244</v>
      </c>
      <c r="G3432" s="21">
        <v>12687.92</v>
      </c>
      <c r="H3432" s="15"/>
    </row>
    <row r="3433" spans="1:8" ht="48.75" customHeight="1" x14ac:dyDescent="0.25">
      <c r="A3433" s="15" t="s">
        <v>6472</v>
      </c>
      <c r="B3433" s="15" t="s">
        <v>6473</v>
      </c>
      <c r="C3433" s="15"/>
      <c r="D3433" s="15"/>
      <c r="E3433" s="15"/>
      <c r="F3433" s="16" t="s">
        <v>1238</v>
      </c>
      <c r="G3433" s="21">
        <v>11985.34</v>
      </c>
      <c r="H3433" s="15"/>
    </row>
    <row r="3434" spans="1:8" ht="48.75" customHeight="1" x14ac:dyDescent="0.25">
      <c r="A3434" s="15" t="s">
        <v>6474</v>
      </c>
      <c r="B3434" s="15" t="s">
        <v>6475</v>
      </c>
      <c r="C3434" s="15"/>
      <c r="D3434" s="15"/>
      <c r="E3434" s="15"/>
      <c r="F3434" s="16" t="s">
        <v>244</v>
      </c>
      <c r="G3434" s="21">
        <v>15073.14</v>
      </c>
      <c r="H3434" s="15"/>
    </row>
    <row r="3435" spans="1:8" ht="48.75" customHeight="1" x14ac:dyDescent="0.25">
      <c r="A3435" s="15" t="s">
        <v>6476</v>
      </c>
      <c r="B3435" s="15" t="s">
        <v>6477</v>
      </c>
      <c r="C3435" s="15"/>
      <c r="D3435" s="15"/>
      <c r="E3435" s="15"/>
      <c r="F3435" s="16" t="s">
        <v>1238</v>
      </c>
      <c r="G3435" s="21">
        <v>16554.48</v>
      </c>
      <c r="H3435" s="15"/>
    </row>
    <row r="3436" spans="1:8" ht="48.75" customHeight="1" x14ac:dyDescent="0.25">
      <c r="A3436" s="15" t="s">
        <v>6478</v>
      </c>
      <c r="B3436" s="15" t="s">
        <v>6479</v>
      </c>
      <c r="C3436" s="15"/>
      <c r="D3436" s="15"/>
      <c r="E3436" s="15"/>
      <c r="F3436" s="16" t="s">
        <v>244</v>
      </c>
      <c r="G3436" s="21">
        <v>16526.22</v>
      </c>
      <c r="H3436" s="15"/>
    </row>
    <row r="3437" spans="1:8" ht="48.75" customHeight="1" x14ac:dyDescent="0.25">
      <c r="A3437" s="15" t="s">
        <v>6480</v>
      </c>
      <c r="B3437" s="15" t="s">
        <v>6481</v>
      </c>
      <c r="C3437" s="15"/>
      <c r="D3437" s="15"/>
      <c r="E3437" s="15"/>
      <c r="F3437" s="16" t="s">
        <v>1238</v>
      </c>
      <c r="G3437" s="21">
        <v>22095.75</v>
      </c>
      <c r="H3437" s="15"/>
    </row>
    <row r="3438" spans="1:8" ht="48.75" customHeight="1" x14ac:dyDescent="0.25">
      <c r="A3438" s="15" t="s">
        <v>6482</v>
      </c>
      <c r="B3438" s="15" t="s">
        <v>6483</v>
      </c>
      <c r="C3438" s="15"/>
      <c r="D3438" s="15"/>
      <c r="E3438" s="15"/>
      <c r="F3438" s="16" t="s">
        <v>244</v>
      </c>
      <c r="G3438" s="21">
        <v>18183.43</v>
      </c>
      <c r="H3438" s="15"/>
    </row>
    <row r="3439" spans="1:8" ht="48.75" customHeight="1" x14ac:dyDescent="0.25">
      <c r="A3439" s="15" t="s">
        <v>6484</v>
      </c>
      <c r="B3439" s="15" t="s">
        <v>6485</v>
      </c>
      <c r="C3439" s="15"/>
      <c r="D3439" s="15"/>
      <c r="E3439" s="15"/>
      <c r="F3439" s="16" t="s">
        <v>244</v>
      </c>
      <c r="G3439" s="21">
        <v>13760.83</v>
      </c>
      <c r="H3439" s="15"/>
    </row>
    <row r="3440" spans="1:8" ht="48.75" customHeight="1" x14ac:dyDescent="0.25">
      <c r="A3440" s="15" t="s">
        <v>6486</v>
      </c>
      <c r="B3440" s="15" t="s">
        <v>6487</v>
      </c>
      <c r="C3440" s="15"/>
      <c r="D3440" s="15"/>
      <c r="E3440" s="15"/>
      <c r="F3440" s="16" t="s">
        <v>1238</v>
      </c>
      <c r="G3440" s="21">
        <v>23184.61</v>
      </c>
      <c r="H3440" s="15"/>
    </row>
    <row r="3441" spans="1:8" ht="48.75" customHeight="1" x14ac:dyDescent="0.25">
      <c r="A3441" s="15" t="s">
        <v>6488</v>
      </c>
      <c r="B3441" s="15" t="s">
        <v>6489</v>
      </c>
      <c r="C3441" s="15"/>
      <c r="D3441" s="15"/>
      <c r="E3441" s="15"/>
      <c r="F3441" s="16" t="s">
        <v>244</v>
      </c>
      <c r="G3441" s="21">
        <v>20838.580000000002</v>
      </c>
      <c r="H3441" s="15"/>
    </row>
    <row r="3442" spans="1:8" ht="48.75" customHeight="1" x14ac:dyDescent="0.25">
      <c r="A3442" s="15" t="s">
        <v>6490</v>
      </c>
      <c r="B3442" s="15" t="s">
        <v>6491</v>
      </c>
      <c r="C3442" s="15"/>
      <c r="D3442" s="15"/>
      <c r="E3442" s="15"/>
      <c r="F3442" s="16" t="s">
        <v>244</v>
      </c>
      <c r="G3442" s="21">
        <v>26116.52</v>
      </c>
      <c r="H3442" s="15"/>
    </row>
    <row r="3443" spans="1:8" ht="48.75" customHeight="1" x14ac:dyDescent="0.25">
      <c r="A3443" s="15" t="s">
        <v>6492</v>
      </c>
      <c r="B3443" s="15" t="s">
        <v>6493</v>
      </c>
      <c r="C3443" s="15"/>
      <c r="D3443" s="15"/>
      <c r="E3443" s="15"/>
      <c r="F3443" s="16" t="s">
        <v>1238</v>
      </c>
      <c r="G3443" s="21">
        <v>30784.639999999999</v>
      </c>
      <c r="H3443" s="15"/>
    </row>
    <row r="3444" spans="1:8" ht="48.75" customHeight="1" x14ac:dyDescent="0.25">
      <c r="A3444" s="15" t="s">
        <v>6494</v>
      </c>
      <c r="B3444" s="15" t="s">
        <v>6495</v>
      </c>
      <c r="C3444" s="15"/>
      <c r="D3444" s="15"/>
      <c r="E3444" s="15"/>
      <c r="F3444" s="16" t="s">
        <v>1238</v>
      </c>
      <c r="G3444" s="20">
        <v>8283.7900000000009</v>
      </c>
      <c r="H3444" s="15"/>
    </row>
    <row r="3445" spans="1:8" ht="48.75" customHeight="1" x14ac:dyDescent="0.25">
      <c r="A3445" s="15" t="s">
        <v>6496</v>
      </c>
      <c r="B3445" s="15" t="s">
        <v>6497</v>
      </c>
      <c r="C3445" s="15"/>
      <c r="D3445" s="15"/>
      <c r="E3445" s="15"/>
      <c r="F3445" s="16" t="s">
        <v>1238</v>
      </c>
      <c r="G3445" s="21">
        <v>16373.06</v>
      </c>
      <c r="H3445" s="15"/>
    </row>
    <row r="3446" spans="1:8" ht="48.75" customHeight="1" x14ac:dyDescent="0.25">
      <c r="A3446" s="15" t="s">
        <v>6498</v>
      </c>
      <c r="B3446" s="15" t="s">
        <v>6499</v>
      </c>
      <c r="C3446" s="15"/>
      <c r="D3446" s="15"/>
      <c r="E3446" s="15"/>
      <c r="F3446" s="16" t="s">
        <v>244</v>
      </c>
      <c r="G3446" s="21">
        <v>23112.53</v>
      </c>
      <c r="H3446" s="15"/>
    </row>
    <row r="3447" spans="1:8" ht="36.6" customHeight="1" x14ac:dyDescent="0.25">
      <c r="A3447" s="15" t="s">
        <v>6500</v>
      </c>
      <c r="B3447" s="15" t="s">
        <v>6501</v>
      </c>
      <c r="C3447" s="15"/>
      <c r="D3447" s="15"/>
      <c r="E3447" s="15"/>
      <c r="F3447" s="16" t="s">
        <v>244</v>
      </c>
      <c r="G3447" s="20">
        <v>1362.99</v>
      </c>
      <c r="H3447" s="15"/>
    </row>
    <row r="3448" spans="1:8" ht="36.6" customHeight="1" x14ac:dyDescent="0.25">
      <c r="A3448" s="15" t="s">
        <v>6502</v>
      </c>
      <c r="B3448" s="15" t="s">
        <v>6503</v>
      </c>
      <c r="C3448" s="15"/>
      <c r="D3448" s="15"/>
      <c r="E3448" s="15"/>
      <c r="F3448" s="16" t="s">
        <v>244</v>
      </c>
      <c r="G3448" s="20">
        <v>2301.5700000000002</v>
      </c>
      <c r="H3448" s="15"/>
    </row>
    <row r="3449" spans="1:8" ht="36.6" customHeight="1" x14ac:dyDescent="0.25">
      <c r="A3449" s="15" t="s">
        <v>6504</v>
      </c>
      <c r="B3449" s="15" t="s">
        <v>6505</v>
      </c>
      <c r="C3449" s="15"/>
      <c r="D3449" s="15"/>
      <c r="E3449" s="15"/>
      <c r="F3449" s="16" t="s">
        <v>244</v>
      </c>
      <c r="G3449" s="20">
        <v>3292.23</v>
      </c>
      <c r="H3449" s="15"/>
    </row>
    <row r="3450" spans="1:8" ht="36.6" customHeight="1" x14ac:dyDescent="0.25">
      <c r="A3450" s="15" t="s">
        <v>6506</v>
      </c>
      <c r="B3450" s="15" t="s">
        <v>6507</v>
      </c>
      <c r="C3450" s="15"/>
      <c r="D3450" s="15"/>
      <c r="E3450" s="15"/>
      <c r="F3450" s="16" t="s">
        <v>244</v>
      </c>
      <c r="G3450" s="20">
        <v>4473.3900000000003</v>
      </c>
      <c r="H3450" s="15"/>
    </row>
    <row r="3451" spans="1:8" ht="36.6" customHeight="1" x14ac:dyDescent="0.25">
      <c r="A3451" s="15" t="s">
        <v>6508</v>
      </c>
      <c r="B3451" s="15" t="s">
        <v>6509</v>
      </c>
      <c r="C3451" s="15"/>
      <c r="D3451" s="15"/>
      <c r="E3451" s="15"/>
      <c r="F3451" s="16" t="s">
        <v>244</v>
      </c>
      <c r="G3451" s="20">
        <v>6910.46</v>
      </c>
      <c r="H3451" s="15"/>
    </row>
    <row r="3452" spans="1:8" ht="36.6" customHeight="1" x14ac:dyDescent="0.25">
      <c r="A3452" s="15" t="s">
        <v>6510</v>
      </c>
      <c r="B3452" s="15" t="s">
        <v>6511</v>
      </c>
      <c r="C3452" s="15"/>
      <c r="D3452" s="15"/>
      <c r="E3452" s="15"/>
      <c r="F3452" s="16" t="s">
        <v>1238</v>
      </c>
      <c r="G3452" s="20">
        <v>2517.85</v>
      </c>
      <c r="H3452" s="15"/>
    </row>
    <row r="3453" spans="1:8" ht="36.6" customHeight="1" x14ac:dyDescent="0.25">
      <c r="A3453" s="15" t="s">
        <v>6512</v>
      </c>
      <c r="B3453" s="15" t="s">
        <v>6513</v>
      </c>
      <c r="C3453" s="15"/>
      <c r="D3453" s="15"/>
      <c r="E3453" s="15"/>
      <c r="F3453" s="16" t="s">
        <v>1238</v>
      </c>
      <c r="G3453" s="20">
        <v>4059.26</v>
      </c>
      <c r="H3453" s="15"/>
    </row>
    <row r="3454" spans="1:8" ht="36.6" customHeight="1" x14ac:dyDescent="0.25">
      <c r="A3454" s="15" t="s">
        <v>6514</v>
      </c>
      <c r="B3454" s="15" t="s">
        <v>6515</v>
      </c>
      <c r="C3454" s="15"/>
      <c r="D3454" s="15"/>
      <c r="E3454" s="15"/>
      <c r="F3454" s="16" t="s">
        <v>1238</v>
      </c>
      <c r="G3454" s="20">
        <v>6090.6</v>
      </c>
      <c r="H3454" s="15"/>
    </row>
    <row r="3455" spans="1:8" ht="36.6" customHeight="1" x14ac:dyDescent="0.25">
      <c r="A3455" s="15" t="s">
        <v>6516</v>
      </c>
      <c r="B3455" s="15" t="s">
        <v>6517</v>
      </c>
      <c r="C3455" s="15"/>
      <c r="D3455" s="15"/>
      <c r="E3455" s="15"/>
      <c r="F3455" s="16" t="s">
        <v>1238</v>
      </c>
      <c r="G3455" s="20">
        <v>8885.24</v>
      </c>
      <c r="H3455" s="15"/>
    </row>
    <row r="3456" spans="1:8" ht="36.6" customHeight="1" x14ac:dyDescent="0.25">
      <c r="A3456" s="15" t="s">
        <v>6518</v>
      </c>
      <c r="B3456" s="15" t="s">
        <v>6519</v>
      </c>
      <c r="C3456" s="15"/>
      <c r="D3456" s="15"/>
      <c r="E3456" s="15"/>
      <c r="F3456" s="16" t="s">
        <v>1238</v>
      </c>
      <c r="G3456" s="21">
        <v>15653.41</v>
      </c>
      <c r="H3456" s="15"/>
    </row>
    <row r="3457" spans="1:8" ht="36.6" customHeight="1" x14ac:dyDescent="0.25">
      <c r="A3457" s="15" t="s">
        <v>6520</v>
      </c>
      <c r="B3457" s="15" t="s">
        <v>6521</v>
      </c>
      <c r="C3457" s="15"/>
      <c r="D3457" s="15"/>
      <c r="E3457" s="15"/>
      <c r="F3457" s="16" t="s">
        <v>244</v>
      </c>
      <c r="G3457" s="20">
        <v>1272.75</v>
      </c>
      <c r="H3457" s="15"/>
    </row>
    <row r="3458" spans="1:8" ht="36.6" customHeight="1" x14ac:dyDescent="0.25">
      <c r="A3458" s="15" t="s">
        <v>6522</v>
      </c>
      <c r="B3458" s="15" t="s">
        <v>6523</v>
      </c>
      <c r="C3458" s="15"/>
      <c r="D3458" s="15"/>
      <c r="E3458" s="15"/>
      <c r="F3458" s="16" t="s">
        <v>244</v>
      </c>
      <c r="G3458" s="20">
        <v>1996.29</v>
      </c>
      <c r="H3458" s="15"/>
    </row>
    <row r="3459" spans="1:8" ht="36.6" customHeight="1" x14ac:dyDescent="0.25">
      <c r="A3459" s="15" t="s">
        <v>6524</v>
      </c>
      <c r="B3459" s="15" t="s">
        <v>6525</v>
      </c>
      <c r="C3459" s="15"/>
      <c r="D3459" s="15"/>
      <c r="E3459" s="15"/>
      <c r="F3459" s="16" t="s">
        <v>244</v>
      </c>
      <c r="G3459" s="20">
        <v>2978.4</v>
      </c>
      <c r="H3459" s="15"/>
    </row>
    <row r="3460" spans="1:8" ht="36.6" customHeight="1" x14ac:dyDescent="0.25">
      <c r="A3460" s="15" t="s">
        <v>6526</v>
      </c>
      <c r="B3460" s="15" t="s">
        <v>6527</v>
      </c>
      <c r="C3460" s="15"/>
      <c r="D3460" s="15"/>
      <c r="E3460" s="15"/>
      <c r="F3460" s="16" t="s">
        <v>244</v>
      </c>
      <c r="G3460" s="20">
        <v>4289.17</v>
      </c>
      <c r="H3460" s="15"/>
    </row>
    <row r="3461" spans="1:8" ht="36.6" customHeight="1" x14ac:dyDescent="0.25">
      <c r="A3461" s="15" t="s">
        <v>6528</v>
      </c>
      <c r="B3461" s="15" t="s">
        <v>6529</v>
      </c>
      <c r="C3461" s="15"/>
      <c r="D3461" s="15"/>
      <c r="E3461" s="15"/>
      <c r="F3461" s="16" t="s">
        <v>244</v>
      </c>
      <c r="G3461" s="20">
        <v>6349.85</v>
      </c>
      <c r="H3461" s="15"/>
    </row>
    <row r="3462" spans="1:8" ht="36.6" customHeight="1" x14ac:dyDescent="0.25">
      <c r="A3462" s="15" t="s">
        <v>6530</v>
      </c>
      <c r="B3462" s="15" t="s">
        <v>6531</v>
      </c>
      <c r="C3462" s="15"/>
      <c r="D3462" s="15"/>
      <c r="E3462" s="15"/>
      <c r="F3462" s="16" t="s">
        <v>244</v>
      </c>
      <c r="G3462" s="20">
        <v>2406.3000000000002</v>
      </c>
      <c r="H3462" s="15"/>
    </row>
    <row r="3463" spans="1:8" ht="36.6" customHeight="1" x14ac:dyDescent="0.25">
      <c r="A3463" s="15" t="s">
        <v>6532</v>
      </c>
      <c r="B3463" s="15" t="s">
        <v>6533</v>
      </c>
      <c r="C3463" s="15"/>
      <c r="D3463" s="15"/>
      <c r="E3463" s="15"/>
      <c r="F3463" s="16" t="s">
        <v>244</v>
      </c>
      <c r="G3463" s="20">
        <v>3460.23</v>
      </c>
      <c r="H3463" s="15"/>
    </row>
    <row r="3464" spans="1:8" ht="36.6" customHeight="1" x14ac:dyDescent="0.25">
      <c r="A3464" s="15" t="s">
        <v>6534</v>
      </c>
      <c r="B3464" s="15" t="s">
        <v>6535</v>
      </c>
      <c r="C3464" s="15"/>
      <c r="D3464" s="15"/>
      <c r="E3464" s="15"/>
      <c r="F3464" s="16" t="s">
        <v>244</v>
      </c>
      <c r="G3464" s="20">
        <v>4730.7</v>
      </c>
      <c r="H3464" s="15"/>
    </row>
    <row r="3465" spans="1:8" ht="36.6" customHeight="1" x14ac:dyDescent="0.25">
      <c r="A3465" s="15" t="s">
        <v>6536</v>
      </c>
      <c r="B3465" s="15" t="s">
        <v>6537</v>
      </c>
      <c r="C3465" s="15"/>
      <c r="D3465" s="15"/>
      <c r="E3465" s="15"/>
      <c r="F3465" s="16" t="s">
        <v>244</v>
      </c>
      <c r="G3465" s="20">
        <v>7110.38</v>
      </c>
      <c r="H3465" s="15"/>
    </row>
    <row r="3466" spans="1:8" ht="24.4" customHeight="1" x14ac:dyDescent="0.25">
      <c r="A3466" s="15" t="s">
        <v>6538</v>
      </c>
      <c r="B3466" s="15" t="s">
        <v>6539</v>
      </c>
      <c r="C3466" s="15"/>
      <c r="D3466" s="15"/>
      <c r="E3466" s="15"/>
      <c r="F3466" s="16" t="s">
        <v>326</v>
      </c>
      <c r="G3466" s="18">
        <v>88.97</v>
      </c>
      <c r="H3466" s="15"/>
    </row>
    <row r="3467" spans="1:8" ht="36.6" customHeight="1" x14ac:dyDescent="0.25">
      <c r="A3467" s="15" t="s">
        <v>6540</v>
      </c>
      <c r="B3467" s="15" t="s">
        <v>6541</v>
      </c>
      <c r="C3467" s="15"/>
      <c r="D3467" s="15"/>
      <c r="E3467" s="15"/>
      <c r="F3467" s="16" t="s">
        <v>326</v>
      </c>
      <c r="G3467" s="19">
        <v>139.86000000000001</v>
      </c>
      <c r="H3467" s="15"/>
    </row>
    <row r="3468" spans="1:8" ht="36.6" customHeight="1" x14ac:dyDescent="0.25">
      <c r="A3468" s="15" t="s">
        <v>6542</v>
      </c>
      <c r="B3468" s="15" t="s">
        <v>6543</v>
      </c>
      <c r="C3468" s="15"/>
      <c r="D3468" s="15"/>
      <c r="E3468" s="15"/>
      <c r="F3468" s="16" t="s">
        <v>244</v>
      </c>
      <c r="G3468" s="17">
        <v>8.2899999999999991</v>
      </c>
      <c r="H3468" s="15"/>
    </row>
    <row r="3469" spans="1:8" ht="36.6" customHeight="1" x14ac:dyDescent="0.25">
      <c r="A3469" s="15" t="s">
        <v>6544</v>
      </c>
      <c r="B3469" s="15" t="s">
        <v>6545</v>
      </c>
      <c r="C3469" s="15"/>
      <c r="D3469" s="15"/>
      <c r="E3469" s="15"/>
      <c r="F3469" s="16" t="s">
        <v>326</v>
      </c>
      <c r="G3469" s="19">
        <v>154.19999999999999</v>
      </c>
      <c r="H3469" s="15"/>
    </row>
    <row r="3470" spans="1:8" ht="36.6" customHeight="1" x14ac:dyDescent="0.25">
      <c r="A3470" s="15" t="s">
        <v>6546</v>
      </c>
      <c r="B3470" s="15" t="s">
        <v>6547</v>
      </c>
      <c r="C3470" s="15"/>
      <c r="D3470" s="15"/>
      <c r="E3470" s="15"/>
      <c r="F3470" s="16" t="s">
        <v>326</v>
      </c>
      <c r="G3470" s="19">
        <v>134.52000000000001</v>
      </c>
      <c r="H3470" s="15"/>
    </row>
    <row r="3471" spans="1:8" ht="36.6" customHeight="1" x14ac:dyDescent="0.25">
      <c r="A3471" s="15" t="s">
        <v>6548</v>
      </c>
      <c r="B3471" s="15" t="s">
        <v>6549</v>
      </c>
      <c r="C3471" s="15"/>
      <c r="D3471" s="15"/>
      <c r="E3471" s="15"/>
      <c r="F3471" s="16" t="s">
        <v>244</v>
      </c>
      <c r="G3471" s="18">
        <v>16.22</v>
      </c>
      <c r="H3471" s="15"/>
    </row>
    <row r="3472" spans="1:8" ht="36.6" customHeight="1" x14ac:dyDescent="0.25">
      <c r="A3472" s="15" t="s">
        <v>6550</v>
      </c>
      <c r="B3472" s="15" t="s">
        <v>6551</v>
      </c>
      <c r="C3472" s="15"/>
      <c r="D3472" s="15"/>
      <c r="E3472" s="15"/>
      <c r="F3472" s="16" t="s">
        <v>244</v>
      </c>
      <c r="G3472" s="18">
        <v>18.7</v>
      </c>
      <c r="H3472" s="15"/>
    </row>
    <row r="3473" spans="1:8" ht="48.75" customHeight="1" x14ac:dyDescent="0.25">
      <c r="A3473" s="15" t="s">
        <v>6552</v>
      </c>
      <c r="B3473" s="15" t="s">
        <v>6553</v>
      </c>
      <c r="C3473" s="15"/>
      <c r="D3473" s="15"/>
      <c r="E3473" s="15"/>
      <c r="F3473" s="16" t="s">
        <v>244</v>
      </c>
      <c r="G3473" s="18">
        <v>95.5</v>
      </c>
      <c r="H3473" s="15"/>
    </row>
    <row r="3474" spans="1:8" ht="48.75" customHeight="1" x14ac:dyDescent="0.25">
      <c r="A3474" s="15" t="s">
        <v>6554</v>
      </c>
      <c r="B3474" s="15" t="s">
        <v>6555</v>
      </c>
      <c r="C3474" s="15"/>
      <c r="D3474" s="15"/>
      <c r="E3474" s="15"/>
      <c r="F3474" s="16" t="s">
        <v>244</v>
      </c>
      <c r="G3474" s="19">
        <v>111.83</v>
      </c>
      <c r="H3474" s="15"/>
    </row>
    <row r="3475" spans="1:8" ht="48.75" customHeight="1" x14ac:dyDescent="0.25">
      <c r="A3475" s="15" t="s">
        <v>6556</v>
      </c>
      <c r="B3475" s="15" t="s">
        <v>6557</v>
      </c>
      <c r="C3475" s="15"/>
      <c r="D3475" s="15"/>
      <c r="E3475" s="15"/>
      <c r="F3475" s="16" t="s">
        <v>244</v>
      </c>
      <c r="G3475" s="19">
        <v>122.97</v>
      </c>
      <c r="H3475" s="15"/>
    </row>
    <row r="3476" spans="1:8" ht="48.75" customHeight="1" x14ac:dyDescent="0.25">
      <c r="A3476" s="15" t="s">
        <v>6558</v>
      </c>
      <c r="B3476" s="15" t="s">
        <v>6559</v>
      </c>
      <c r="C3476" s="15"/>
      <c r="D3476" s="15"/>
      <c r="E3476" s="15"/>
      <c r="F3476" s="16" t="s">
        <v>244</v>
      </c>
      <c r="G3476" s="19">
        <v>173.12</v>
      </c>
      <c r="H3476" s="15"/>
    </row>
    <row r="3477" spans="1:8" ht="36.6" customHeight="1" x14ac:dyDescent="0.25">
      <c r="A3477" s="15" t="s">
        <v>6560</v>
      </c>
      <c r="B3477" s="15" t="s">
        <v>6561</v>
      </c>
      <c r="C3477" s="15"/>
      <c r="D3477" s="15"/>
      <c r="E3477" s="15"/>
      <c r="F3477" s="16" t="s">
        <v>244</v>
      </c>
      <c r="G3477" s="18">
        <v>84.34</v>
      </c>
      <c r="H3477" s="15"/>
    </row>
    <row r="3478" spans="1:8" ht="36.6" customHeight="1" x14ac:dyDescent="0.25">
      <c r="A3478" s="15" t="s">
        <v>6562</v>
      </c>
      <c r="B3478" s="15" t="s">
        <v>6563</v>
      </c>
      <c r="C3478" s="15"/>
      <c r="D3478" s="15"/>
      <c r="E3478" s="15"/>
      <c r="F3478" s="16" t="s">
        <v>244</v>
      </c>
      <c r="G3478" s="18">
        <v>48.16</v>
      </c>
      <c r="H3478" s="15"/>
    </row>
    <row r="3479" spans="1:8" ht="24.4" customHeight="1" x14ac:dyDescent="0.25">
      <c r="A3479" s="15" t="s">
        <v>6564</v>
      </c>
      <c r="B3479" s="15" t="s">
        <v>6565</v>
      </c>
      <c r="C3479" s="15"/>
      <c r="D3479" s="15"/>
      <c r="E3479" s="15"/>
      <c r="F3479" s="16" t="s">
        <v>326</v>
      </c>
      <c r="G3479" s="19">
        <v>125.8</v>
      </c>
      <c r="H3479" s="15"/>
    </row>
    <row r="3480" spans="1:8" ht="24.4" customHeight="1" x14ac:dyDescent="0.25">
      <c r="A3480" s="15" t="s">
        <v>6566</v>
      </c>
      <c r="B3480" s="15" t="s">
        <v>6567</v>
      </c>
      <c r="C3480" s="15"/>
      <c r="D3480" s="15"/>
      <c r="E3480" s="15"/>
      <c r="F3480" s="16" t="s">
        <v>326</v>
      </c>
      <c r="G3480" s="19">
        <v>167.14</v>
      </c>
      <c r="H3480" s="15"/>
    </row>
    <row r="3481" spans="1:8" ht="24.4" customHeight="1" x14ac:dyDescent="0.25">
      <c r="A3481" s="15" t="s">
        <v>6568</v>
      </c>
      <c r="B3481" s="15" t="s">
        <v>6569</v>
      </c>
      <c r="C3481" s="15"/>
      <c r="D3481" s="15"/>
      <c r="E3481" s="15"/>
      <c r="F3481" s="16" t="s">
        <v>326</v>
      </c>
      <c r="G3481" s="19">
        <v>198</v>
      </c>
      <c r="H3481" s="15"/>
    </row>
    <row r="3482" spans="1:8" ht="36.6" customHeight="1" x14ac:dyDescent="0.25">
      <c r="A3482" s="15" t="s">
        <v>6570</v>
      </c>
      <c r="B3482" s="15" t="s">
        <v>6571</v>
      </c>
      <c r="C3482" s="15"/>
      <c r="D3482" s="15"/>
      <c r="E3482" s="15"/>
      <c r="F3482" s="16" t="s">
        <v>1238</v>
      </c>
      <c r="G3482" s="20">
        <v>1359.08</v>
      </c>
      <c r="H3482" s="15"/>
    </row>
    <row r="3483" spans="1:8" ht="36.6" customHeight="1" x14ac:dyDescent="0.25">
      <c r="A3483" s="15" t="s">
        <v>6572</v>
      </c>
      <c r="B3483" s="15" t="s">
        <v>6573</v>
      </c>
      <c r="C3483" s="15"/>
      <c r="D3483" s="15"/>
      <c r="E3483" s="15"/>
      <c r="F3483" s="16" t="s">
        <v>1238</v>
      </c>
      <c r="G3483" s="19">
        <v>663.78</v>
      </c>
      <c r="H3483" s="15"/>
    </row>
    <row r="3484" spans="1:8" ht="36.6" customHeight="1" x14ac:dyDescent="0.25">
      <c r="A3484" s="15" t="s">
        <v>6574</v>
      </c>
      <c r="B3484" s="15" t="s">
        <v>6575</v>
      </c>
      <c r="C3484" s="15"/>
      <c r="D3484" s="15"/>
      <c r="E3484" s="15"/>
      <c r="F3484" s="16" t="s">
        <v>1238</v>
      </c>
      <c r="G3484" s="19">
        <v>716.36</v>
      </c>
      <c r="H3484" s="15"/>
    </row>
    <row r="3485" spans="1:8" ht="36.6" customHeight="1" x14ac:dyDescent="0.25">
      <c r="A3485" s="15" t="s">
        <v>6576</v>
      </c>
      <c r="B3485" s="15" t="s">
        <v>6577</v>
      </c>
      <c r="C3485" s="15"/>
      <c r="D3485" s="15"/>
      <c r="E3485" s="15"/>
      <c r="F3485" s="16" t="s">
        <v>1238</v>
      </c>
      <c r="G3485" s="19">
        <v>867.68</v>
      </c>
      <c r="H3485" s="15"/>
    </row>
    <row r="3486" spans="1:8" ht="36.6" customHeight="1" x14ac:dyDescent="0.25">
      <c r="A3486" s="15" t="s">
        <v>6578</v>
      </c>
      <c r="B3486" s="15" t="s">
        <v>6579</v>
      </c>
      <c r="C3486" s="15"/>
      <c r="D3486" s="15"/>
      <c r="E3486" s="15"/>
      <c r="F3486" s="16" t="s">
        <v>1238</v>
      </c>
      <c r="G3486" s="20">
        <v>1870.72</v>
      </c>
      <c r="H3486" s="15"/>
    </row>
    <row r="3487" spans="1:8" ht="24.4" customHeight="1" x14ac:dyDescent="0.25">
      <c r="A3487" s="15" t="s">
        <v>6580</v>
      </c>
      <c r="B3487" s="15" t="s">
        <v>6581</v>
      </c>
      <c r="C3487" s="15"/>
      <c r="D3487" s="15"/>
      <c r="E3487" s="15"/>
      <c r="F3487" s="16" t="s">
        <v>244</v>
      </c>
      <c r="G3487" s="19">
        <v>452.96</v>
      </c>
      <c r="H3487" s="15"/>
    </row>
    <row r="3488" spans="1:8" ht="24.4" customHeight="1" x14ac:dyDescent="0.25">
      <c r="A3488" s="15" t="s">
        <v>6582</v>
      </c>
      <c r="B3488" s="15" t="s">
        <v>6583</v>
      </c>
      <c r="C3488" s="15"/>
      <c r="D3488" s="15"/>
      <c r="E3488" s="15"/>
      <c r="F3488" s="16" t="s">
        <v>213</v>
      </c>
      <c r="G3488" s="17">
        <v>6.98</v>
      </c>
      <c r="H3488" s="15"/>
    </row>
    <row r="3489" spans="1:8" ht="24.4" customHeight="1" x14ac:dyDescent="0.25">
      <c r="A3489" s="15" t="s">
        <v>6584</v>
      </c>
      <c r="B3489" s="15" t="s">
        <v>6585</v>
      </c>
      <c r="C3489" s="15"/>
      <c r="D3489" s="15"/>
      <c r="E3489" s="15"/>
      <c r="F3489" s="16" t="s">
        <v>213</v>
      </c>
      <c r="G3489" s="17">
        <v>4.4000000000000004</v>
      </c>
      <c r="H3489" s="15"/>
    </row>
    <row r="3490" spans="1:8" ht="24.4" customHeight="1" x14ac:dyDescent="0.25">
      <c r="A3490" s="15" t="s">
        <v>6586</v>
      </c>
      <c r="B3490" s="15" t="s">
        <v>6587</v>
      </c>
      <c r="C3490" s="15"/>
      <c r="D3490" s="15"/>
      <c r="E3490" s="15"/>
      <c r="F3490" s="16" t="s">
        <v>213</v>
      </c>
      <c r="G3490" s="17">
        <v>6.98</v>
      </c>
      <c r="H3490" s="15"/>
    </row>
    <row r="3491" spans="1:8" ht="24.4" customHeight="1" x14ac:dyDescent="0.25">
      <c r="A3491" s="15" t="s">
        <v>6588</v>
      </c>
      <c r="B3491" s="15" t="s">
        <v>6589</v>
      </c>
      <c r="C3491" s="15"/>
      <c r="D3491" s="15"/>
      <c r="E3491" s="15"/>
      <c r="F3491" s="16" t="s">
        <v>213</v>
      </c>
      <c r="G3491" s="18">
        <v>14.48</v>
      </c>
      <c r="H3491" s="15"/>
    </row>
    <row r="3492" spans="1:8" ht="24.4" customHeight="1" x14ac:dyDescent="0.25">
      <c r="A3492" s="15" t="s">
        <v>6590</v>
      </c>
      <c r="B3492" s="15" t="s">
        <v>6591</v>
      </c>
      <c r="C3492" s="15"/>
      <c r="D3492" s="15"/>
      <c r="E3492" s="15"/>
      <c r="F3492" s="16" t="s">
        <v>213</v>
      </c>
      <c r="G3492" s="18">
        <v>10.07</v>
      </c>
      <c r="H3492" s="15"/>
    </row>
    <row r="3493" spans="1:8" ht="24.4" customHeight="1" x14ac:dyDescent="0.25">
      <c r="A3493" s="15" t="s">
        <v>6592</v>
      </c>
      <c r="B3493" s="15" t="s">
        <v>6593</v>
      </c>
      <c r="C3493" s="15"/>
      <c r="D3493" s="15"/>
      <c r="E3493" s="15"/>
      <c r="F3493" s="16" t="s">
        <v>213</v>
      </c>
      <c r="G3493" s="17">
        <v>3.87</v>
      </c>
      <c r="H3493" s="15"/>
    </row>
    <row r="3494" spans="1:8" ht="24.4" customHeight="1" x14ac:dyDescent="0.25">
      <c r="A3494" s="15" t="s">
        <v>6594</v>
      </c>
      <c r="B3494" s="15" t="s">
        <v>6595</v>
      </c>
      <c r="C3494" s="15"/>
      <c r="D3494" s="15"/>
      <c r="E3494" s="15"/>
      <c r="F3494" s="16" t="s">
        <v>213</v>
      </c>
      <c r="G3494" s="17">
        <v>6.79</v>
      </c>
      <c r="H3494" s="15"/>
    </row>
    <row r="3495" spans="1:8" ht="24.4" customHeight="1" x14ac:dyDescent="0.25">
      <c r="A3495" s="15" t="s">
        <v>6596</v>
      </c>
      <c r="B3495" s="15" t="s">
        <v>6597</v>
      </c>
      <c r="C3495" s="15"/>
      <c r="D3495" s="15"/>
      <c r="E3495" s="15"/>
      <c r="F3495" s="16" t="s">
        <v>213</v>
      </c>
      <c r="G3495" s="17">
        <v>7.59</v>
      </c>
      <c r="H3495" s="15"/>
    </row>
    <row r="3496" spans="1:8" ht="24.4" customHeight="1" x14ac:dyDescent="0.25">
      <c r="A3496" s="15" t="s">
        <v>6598</v>
      </c>
      <c r="B3496" s="15" t="s">
        <v>6599</v>
      </c>
      <c r="C3496" s="15"/>
      <c r="D3496" s="15"/>
      <c r="E3496" s="15"/>
      <c r="F3496" s="16" t="s">
        <v>244</v>
      </c>
      <c r="G3496" s="18">
        <v>56.18</v>
      </c>
      <c r="H3496" s="15"/>
    </row>
    <row r="3497" spans="1:8" ht="24.4" customHeight="1" x14ac:dyDescent="0.25">
      <c r="A3497" s="15" t="s">
        <v>6600</v>
      </c>
      <c r="B3497" s="15" t="s">
        <v>6601</v>
      </c>
      <c r="C3497" s="15"/>
      <c r="D3497" s="15"/>
      <c r="E3497" s="15"/>
      <c r="F3497" s="16" t="s">
        <v>244</v>
      </c>
      <c r="G3497" s="18">
        <v>55.7</v>
      </c>
      <c r="H3497" s="15"/>
    </row>
    <row r="3498" spans="1:8" ht="36.6" customHeight="1" x14ac:dyDescent="0.25">
      <c r="A3498" s="15" t="s">
        <v>6602</v>
      </c>
      <c r="B3498" s="15" t="s">
        <v>6603</v>
      </c>
      <c r="C3498" s="15"/>
      <c r="D3498" s="15"/>
      <c r="E3498" s="15"/>
      <c r="F3498" s="16" t="s">
        <v>1238</v>
      </c>
      <c r="G3498" s="20">
        <v>8319.34</v>
      </c>
      <c r="H3498" s="15"/>
    </row>
    <row r="3499" spans="1:8" ht="48.75" customHeight="1" x14ac:dyDescent="0.25">
      <c r="A3499" s="15" t="s">
        <v>6604</v>
      </c>
      <c r="B3499" s="15" t="s">
        <v>6605</v>
      </c>
      <c r="C3499" s="15"/>
      <c r="D3499" s="15"/>
      <c r="E3499" s="15"/>
      <c r="F3499" s="16" t="s">
        <v>244</v>
      </c>
      <c r="G3499" s="20">
        <v>4604.41</v>
      </c>
      <c r="H3499" s="15"/>
    </row>
    <row r="3500" spans="1:8" ht="36.6" customHeight="1" x14ac:dyDescent="0.25">
      <c r="A3500" s="15" t="s">
        <v>6606</v>
      </c>
      <c r="B3500" s="15" t="s">
        <v>6607</v>
      </c>
      <c r="C3500" s="15"/>
      <c r="D3500" s="15"/>
      <c r="E3500" s="15"/>
      <c r="F3500" s="16" t="s">
        <v>1238</v>
      </c>
      <c r="G3500" s="21">
        <v>12572.97</v>
      </c>
      <c r="H3500" s="15"/>
    </row>
    <row r="3501" spans="1:8" ht="48.75" customHeight="1" x14ac:dyDescent="0.25">
      <c r="A3501" s="15" t="s">
        <v>6608</v>
      </c>
      <c r="B3501" s="15" t="s">
        <v>6609</v>
      </c>
      <c r="C3501" s="15"/>
      <c r="D3501" s="15"/>
      <c r="E3501" s="15"/>
      <c r="F3501" s="16" t="s">
        <v>244</v>
      </c>
      <c r="G3501" s="20">
        <v>6939.31</v>
      </c>
      <c r="H3501" s="15"/>
    </row>
    <row r="3502" spans="1:8" ht="36.6" customHeight="1" x14ac:dyDescent="0.25">
      <c r="A3502" s="15" t="s">
        <v>6610</v>
      </c>
      <c r="B3502" s="15" t="s">
        <v>6611</v>
      </c>
      <c r="C3502" s="15"/>
      <c r="D3502" s="15"/>
      <c r="E3502" s="15"/>
      <c r="F3502" s="16" t="s">
        <v>1238</v>
      </c>
      <c r="G3502" s="20">
        <v>1622.78</v>
      </c>
      <c r="H3502" s="15"/>
    </row>
    <row r="3503" spans="1:8" ht="36.6" customHeight="1" x14ac:dyDescent="0.25">
      <c r="A3503" s="15" t="s">
        <v>6612</v>
      </c>
      <c r="B3503" s="15" t="s">
        <v>6613</v>
      </c>
      <c r="C3503" s="15"/>
      <c r="D3503" s="15"/>
      <c r="E3503" s="15"/>
      <c r="F3503" s="16" t="s">
        <v>1238</v>
      </c>
      <c r="G3503" s="20">
        <v>2264.2600000000002</v>
      </c>
      <c r="H3503" s="15"/>
    </row>
    <row r="3504" spans="1:8" ht="12.2" customHeight="1" x14ac:dyDescent="0.25">
      <c r="A3504" s="15" t="s">
        <v>6614</v>
      </c>
      <c r="B3504" s="15" t="s">
        <v>6615</v>
      </c>
      <c r="C3504" s="15"/>
      <c r="D3504" s="15"/>
      <c r="E3504" s="15"/>
      <c r="F3504" s="16" t="s">
        <v>1238</v>
      </c>
      <c r="G3504" s="19">
        <v>343.02</v>
      </c>
      <c r="H3504" s="15"/>
    </row>
    <row r="3505" spans="1:8" ht="12.2" customHeight="1" x14ac:dyDescent="0.25">
      <c r="A3505" s="15" t="s">
        <v>6616</v>
      </c>
      <c r="B3505" s="15" t="s">
        <v>6617</v>
      </c>
      <c r="C3505" s="15"/>
      <c r="D3505" s="15"/>
      <c r="E3505" s="15"/>
      <c r="F3505" s="16" t="s">
        <v>244</v>
      </c>
      <c r="G3505" s="19">
        <v>150.5</v>
      </c>
      <c r="H3505" s="15"/>
    </row>
    <row r="3506" spans="1:8" ht="12.2" customHeight="1" x14ac:dyDescent="0.25">
      <c r="A3506" s="15" t="s">
        <v>6618</v>
      </c>
      <c r="B3506" s="15" t="s">
        <v>6619</v>
      </c>
      <c r="C3506" s="15"/>
      <c r="D3506" s="15"/>
      <c r="E3506" s="15"/>
      <c r="F3506" s="16" t="s">
        <v>1238</v>
      </c>
      <c r="G3506" s="19">
        <v>541.69000000000005</v>
      </c>
      <c r="H3506" s="15"/>
    </row>
    <row r="3507" spans="1:8" ht="12.2" customHeight="1" x14ac:dyDescent="0.25">
      <c r="A3507" s="15" t="s">
        <v>6620</v>
      </c>
      <c r="B3507" s="15" t="s">
        <v>6621</v>
      </c>
      <c r="C3507" s="15"/>
      <c r="D3507" s="15"/>
      <c r="E3507" s="15"/>
      <c r="F3507" s="16" t="s">
        <v>244</v>
      </c>
      <c r="G3507" s="19">
        <v>239.29</v>
      </c>
      <c r="H3507" s="15"/>
    </row>
    <row r="3508" spans="1:8" ht="12.2" customHeight="1" x14ac:dyDescent="0.25">
      <c r="A3508" s="15" t="s">
        <v>6622</v>
      </c>
      <c r="B3508" s="15" t="s">
        <v>6623</v>
      </c>
      <c r="C3508" s="15"/>
      <c r="D3508" s="15"/>
      <c r="E3508" s="15"/>
      <c r="F3508" s="16" t="s">
        <v>1238</v>
      </c>
      <c r="G3508" s="19">
        <v>801.98</v>
      </c>
      <c r="H3508" s="15"/>
    </row>
    <row r="3509" spans="1:8" ht="12.2" customHeight="1" x14ac:dyDescent="0.25">
      <c r="A3509" s="15" t="s">
        <v>6624</v>
      </c>
      <c r="B3509" s="15" t="s">
        <v>6625</v>
      </c>
      <c r="C3509" s="15"/>
      <c r="D3509" s="15"/>
      <c r="E3509" s="15"/>
      <c r="F3509" s="16" t="s">
        <v>244</v>
      </c>
      <c r="G3509" s="19">
        <v>348.65</v>
      </c>
      <c r="H3509" s="15"/>
    </row>
    <row r="3510" spans="1:8" ht="12.2" customHeight="1" x14ac:dyDescent="0.25">
      <c r="A3510" s="15" t="s">
        <v>6626</v>
      </c>
      <c r="B3510" s="15" t="s">
        <v>6627</v>
      </c>
      <c r="C3510" s="15"/>
      <c r="D3510" s="15"/>
      <c r="E3510" s="15"/>
      <c r="F3510" s="16" t="s">
        <v>1238</v>
      </c>
      <c r="G3510" s="20">
        <v>1189.76</v>
      </c>
      <c r="H3510" s="15"/>
    </row>
    <row r="3511" spans="1:8" ht="12.2" customHeight="1" x14ac:dyDescent="0.25">
      <c r="A3511" s="15" t="s">
        <v>6628</v>
      </c>
      <c r="B3511" s="15" t="s">
        <v>6629</v>
      </c>
      <c r="C3511" s="15"/>
      <c r="D3511" s="15"/>
      <c r="E3511" s="15"/>
      <c r="F3511" s="16" t="s">
        <v>244</v>
      </c>
      <c r="G3511" s="19">
        <v>465.17</v>
      </c>
      <c r="H3511" s="15"/>
    </row>
    <row r="3512" spans="1:8" ht="12.2" customHeight="1" x14ac:dyDescent="0.25">
      <c r="A3512" s="15" t="s">
        <v>6630</v>
      </c>
      <c r="B3512" s="15" t="s">
        <v>6631</v>
      </c>
      <c r="C3512" s="15"/>
      <c r="D3512" s="15"/>
      <c r="E3512" s="15"/>
      <c r="F3512" s="16" t="s">
        <v>1238</v>
      </c>
      <c r="G3512" s="20">
        <v>2199.83</v>
      </c>
      <c r="H3512" s="15"/>
    </row>
    <row r="3513" spans="1:8" ht="12.2" customHeight="1" x14ac:dyDescent="0.25">
      <c r="A3513" s="15" t="s">
        <v>6632</v>
      </c>
      <c r="B3513" s="15" t="s">
        <v>6633</v>
      </c>
      <c r="C3513" s="15"/>
      <c r="D3513" s="15"/>
      <c r="E3513" s="15"/>
      <c r="F3513" s="16" t="s">
        <v>244</v>
      </c>
      <c r="G3513" s="19">
        <v>642.85</v>
      </c>
      <c r="H3513" s="15"/>
    </row>
    <row r="3514" spans="1:8" ht="12.2" customHeight="1" x14ac:dyDescent="0.25">
      <c r="A3514" s="15" t="s">
        <v>6634</v>
      </c>
      <c r="B3514" s="15" t="s">
        <v>6635</v>
      </c>
      <c r="C3514" s="15"/>
      <c r="D3514" s="15"/>
      <c r="E3514" s="15"/>
      <c r="F3514" s="16" t="s">
        <v>1238</v>
      </c>
      <c r="G3514" s="19">
        <v>128.30000000000001</v>
      </c>
      <c r="H3514" s="15"/>
    </row>
    <row r="3515" spans="1:8" ht="12.2" customHeight="1" x14ac:dyDescent="0.25">
      <c r="A3515" s="15" t="s">
        <v>6636</v>
      </c>
      <c r="B3515" s="15" t="s">
        <v>6637</v>
      </c>
      <c r="C3515" s="15"/>
      <c r="D3515" s="15"/>
      <c r="E3515" s="15"/>
      <c r="F3515" s="16" t="s">
        <v>244</v>
      </c>
      <c r="G3515" s="18">
        <v>46.91</v>
      </c>
      <c r="H3515" s="15"/>
    </row>
    <row r="3516" spans="1:8" ht="12.2" customHeight="1" x14ac:dyDescent="0.25">
      <c r="A3516" s="15" t="s">
        <v>6638</v>
      </c>
      <c r="B3516" s="15" t="s">
        <v>6639</v>
      </c>
      <c r="C3516" s="15"/>
      <c r="D3516" s="15"/>
      <c r="E3516" s="15"/>
      <c r="F3516" s="16" t="s">
        <v>1238</v>
      </c>
      <c r="G3516" s="19">
        <v>235.84</v>
      </c>
      <c r="H3516" s="15"/>
    </row>
    <row r="3517" spans="1:8" ht="12.2" customHeight="1" x14ac:dyDescent="0.25">
      <c r="A3517" s="15" t="s">
        <v>6640</v>
      </c>
      <c r="B3517" s="15" t="s">
        <v>6641</v>
      </c>
      <c r="C3517" s="15"/>
      <c r="D3517" s="15"/>
      <c r="E3517" s="15"/>
      <c r="F3517" s="16" t="s">
        <v>244</v>
      </c>
      <c r="G3517" s="18">
        <v>85.46</v>
      </c>
      <c r="H3517" s="15"/>
    </row>
    <row r="3518" spans="1:8" ht="12.2" customHeight="1" x14ac:dyDescent="0.25">
      <c r="A3518" s="15" t="s">
        <v>6642</v>
      </c>
      <c r="B3518" s="15" t="s">
        <v>6643</v>
      </c>
      <c r="C3518" s="15"/>
      <c r="D3518" s="15"/>
      <c r="E3518" s="15"/>
      <c r="F3518" s="16" t="s">
        <v>1238</v>
      </c>
      <c r="G3518" s="19">
        <v>381.14</v>
      </c>
      <c r="H3518" s="15"/>
    </row>
    <row r="3519" spans="1:8" ht="12.2" customHeight="1" x14ac:dyDescent="0.25">
      <c r="A3519" s="15" t="s">
        <v>6644</v>
      </c>
      <c r="B3519" s="15" t="s">
        <v>6645</v>
      </c>
      <c r="C3519" s="15"/>
      <c r="D3519" s="15"/>
      <c r="E3519" s="15"/>
      <c r="F3519" s="16" t="s">
        <v>244</v>
      </c>
      <c r="G3519" s="19">
        <v>135.74</v>
      </c>
      <c r="H3519" s="15"/>
    </row>
    <row r="3520" spans="1:8" ht="12.2" customHeight="1" x14ac:dyDescent="0.25">
      <c r="A3520" s="15" t="s">
        <v>6646</v>
      </c>
      <c r="B3520" s="15" t="s">
        <v>6647</v>
      </c>
      <c r="C3520" s="15"/>
      <c r="D3520" s="15"/>
      <c r="E3520" s="15"/>
      <c r="F3520" s="16" t="s">
        <v>1238</v>
      </c>
      <c r="G3520" s="19">
        <v>579.98</v>
      </c>
      <c r="H3520" s="15"/>
    </row>
    <row r="3521" spans="1:8" ht="12.2" customHeight="1" x14ac:dyDescent="0.25">
      <c r="A3521" s="15" t="s">
        <v>6648</v>
      </c>
      <c r="B3521" s="15" t="s">
        <v>6649</v>
      </c>
      <c r="C3521" s="15"/>
      <c r="D3521" s="15"/>
      <c r="E3521" s="15"/>
      <c r="F3521" s="16" t="s">
        <v>244</v>
      </c>
      <c r="G3521" s="19">
        <v>193.61</v>
      </c>
      <c r="H3521" s="15"/>
    </row>
    <row r="3522" spans="1:8" ht="12.2" customHeight="1" x14ac:dyDescent="0.25">
      <c r="A3522" s="15" t="s">
        <v>6650</v>
      </c>
      <c r="B3522" s="15" t="s">
        <v>6651</v>
      </c>
      <c r="C3522" s="15"/>
      <c r="D3522" s="15"/>
      <c r="E3522" s="15"/>
      <c r="F3522" s="16" t="s">
        <v>1238</v>
      </c>
      <c r="G3522" s="19">
        <v>850.16</v>
      </c>
      <c r="H3522" s="15"/>
    </row>
    <row r="3523" spans="1:8" ht="12.2" customHeight="1" x14ac:dyDescent="0.25">
      <c r="A3523" s="15" t="s">
        <v>6652</v>
      </c>
      <c r="B3523" s="15" t="s">
        <v>6653</v>
      </c>
      <c r="C3523" s="15"/>
      <c r="D3523" s="15"/>
      <c r="E3523" s="15"/>
      <c r="F3523" s="16" t="s">
        <v>244</v>
      </c>
      <c r="G3523" s="19">
        <v>258.52999999999997</v>
      </c>
      <c r="H3523" s="15"/>
    </row>
    <row r="3524" spans="1:8" ht="12.2" customHeight="1" x14ac:dyDescent="0.25">
      <c r="A3524" s="15" t="s">
        <v>6654</v>
      </c>
      <c r="B3524" s="15" t="s">
        <v>6655</v>
      </c>
      <c r="C3524" s="15"/>
      <c r="D3524" s="15"/>
      <c r="E3524" s="15"/>
      <c r="F3524" s="16" t="s">
        <v>1238</v>
      </c>
      <c r="G3524" s="20">
        <v>1589.22</v>
      </c>
      <c r="H3524" s="15"/>
    </row>
    <row r="3525" spans="1:8" ht="12.2" customHeight="1" x14ac:dyDescent="0.25">
      <c r="A3525" s="15" t="s">
        <v>6656</v>
      </c>
      <c r="B3525" s="15" t="s">
        <v>6657</v>
      </c>
      <c r="C3525" s="15"/>
      <c r="D3525" s="15"/>
      <c r="E3525" s="15"/>
      <c r="F3525" s="16" t="s">
        <v>244</v>
      </c>
      <c r="G3525" s="19">
        <v>354.27</v>
      </c>
      <c r="H3525" s="15"/>
    </row>
    <row r="3526" spans="1:8" ht="12.2" customHeight="1" x14ac:dyDescent="0.25">
      <c r="A3526" s="15" t="s">
        <v>6658</v>
      </c>
      <c r="B3526" s="15" t="s">
        <v>6659</v>
      </c>
      <c r="C3526" s="15"/>
      <c r="D3526" s="15"/>
      <c r="E3526" s="15"/>
      <c r="F3526" s="16" t="s">
        <v>1238</v>
      </c>
      <c r="G3526" s="19">
        <v>438.37</v>
      </c>
      <c r="H3526" s="15"/>
    </row>
    <row r="3527" spans="1:8" ht="12.2" customHeight="1" x14ac:dyDescent="0.25">
      <c r="A3527" s="15" t="s">
        <v>6660</v>
      </c>
      <c r="B3527" s="15" t="s">
        <v>6661</v>
      </c>
      <c r="C3527" s="15"/>
      <c r="D3527" s="15"/>
      <c r="E3527" s="15"/>
      <c r="F3527" s="16" t="s">
        <v>244</v>
      </c>
      <c r="G3527" s="19">
        <v>225.69</v>
      </c>
      <c r="H3527" s="15"/>
    </row>
    <row r="3528" spans="1:8" ht="12.2" customHeight="1" x14ac:dyDescent="0.25">
      <c r="A3528" s="15" t="s">
        <v>6662</v>
      </c>
      <c r="B3528" s="15" t="s">
        <v>6663</v>
      </c>
      <c r="C3528" s="15"/>
      <c r="D3528" s="15"/>
      <c r="E3528" s="15"/>
      <c r="F3528" s="16" t="s">
        <v>1238</v>
      </c>
      <c r="G3528" s="19">
        <v>689.42</v>
      </c>
      <c r="H3528" s="15"/>
    </row>
    <row r="3529" spans="1:8" ht="12.2" customHeight="1" x14ac:dyDescent="0.25">
      <c r="A3529" s="15" t="s">
        <v>6664</v>
      </c>
      <c r="B3529" s="15" t="s">
        <v>6665</v>
      </c>
      <c r="C3529" s="15"/>
      <c r="D3529" s="15"/>
      <c r="E3529" s="15"/>
      <c r="F3529" s="16" t="s">
        <v>244</v>
      </c>
      <c r="G3529" s="19">
        <v>358.59</v>
      </c>
      <c r="H3529" s="15"/>
    </row>
    <row r="3530" spans="1:8" ht="12.2" customHeight="1" x14ac:dyDescent="0.25">
      <c r="A3530" s="15" t="s">
        <v>6666</v>
      </c>
      <c r="B3530" s="15" t="s">
        <v>6667</v>
      </c>
      <c r="C3530" s="15"/>
      <c r="D3530" s="15"/>
      <c r="E3530" s="15"/>
      <c r="F3530" s="16" t="s">
        <v>1238</v>
      </c>
      <c r="G3530" s="20">
        <v>1023.98</v>
      </c>
      <c r="H3530" s="15"/>
    </row>
    <row r="3531" spans="1:8" ht="12.2" customHeight="1" x14ac:dyDescent="0.25">
      <c r="A3531" s="15" t="s">
        <v>6668</v>
      </c>
      <c r="B3531" s="15" t="s">
        <v>6669</v>
      </c>
      <c r="C3531" s="15"/>
      <c r="D3531" s="15"/>
      <c r="E3531" s="15"/>
      <c r="F3531" s="16" t="s">
        <v>244</v>
      </c>
      <c r="G3531" s="19">
        <v>522.91</v>
      </c>
      <c r="H3531" s="15"/>
    </row>
    <row r="3532" spans="1:8" ht="12.2" customHeight="1" x14ac:dyDescent="0.25">
      <c r="A3532" s="15" t="s">
        <v>6670</v>
      </c>
      <c r="B3532" s="15" t="s">
        <v>6671</v>
      </c>
      <c r="C3532" s="15"/>
      <c r="D3532" s="15"/>
      <c r="E3532" s="15"/>
      <c r="F3532" s="16" t="s">
        <v>1238</v>
      </c>
      <c r="G3532" s="20">
        <v>1529.37</v>
      </c>
      <c r="H3532" s="15"/>
    </row>
    <row r="3533" spans="1:8" ht="12.2" customHeight="1" x14ac:dyDescent="0.25">
      <c r="A3533" s="15" t="s">
        <v>6672</v>
      </c>
      <c r="B3533" s="15" t="s">
        <v>6673</v>
      </c>
      <c r="C3533" s="15"/>
      <c r="D3533" s="15"/>
      <c r="E3533" s="15"/>
      <c r="F3533" s="16" t="s">
        <v>244</v>
      </c>
      <c r="G3533" s="19">
        <v>699.56</v>
      </c>
      <c r="H3533" s="15"/>
    </row>
    <row r="3534" spans="1:8" ht="12.2" customHeight="1" x14ac:dyDescent="0.25">
      <c r="A3534" s="15" t="s">
        <v>6674</v>
      </c>
      <c r="B3534" s="15" t="s">
        <v>6675</v>
      </c>
      <c r="C3534" s="15"/>
      <c r="D3534" s="15"/>
      <c r="E3534" s="15"/>
      <c r="F3534" s="16" t="s">
        <v>1238</v>
      </c>
      <c r="G3534" s="20">
        <v>2817.42</v>
      </c>
      <c r="H3534" s="15"/>
    </row>
    <row r="3535" spans="1:8" ht="12.2" customHeight="1" x14ac:dyDescent="0.25">
      <c r="A3535" s="15" t="s">
        <v>6676</v>
      </c>
      <c r="B3535" s="15" t="s">
        <v>6677</v>
      </c>
      <c r="C3535" s="15"/>
      <c r="D3535" s="15"/>
      <c r="E3535" s="15"/>
      <c r="F3535" s="16" t="s">
        <v>244</v>
      </c>
      <c r="G3535" s="19">
        <v>965.35</v>
      </c>
      <c r="H3535" s="15"/>
    </row>
    <row r="3536" spans="1:8" ht="36.6" customHeight="1" x14ac:dyDescent="0.25">
      <c r="A3536" s="15" t="s">
        <v>6678</v>
      </c>
      <c r="B3536" s="15" t="s">
        <v>6679</v>
      </c>
      <c r="C3536" s="15"/>
      <c r="D3536" s="15"/>
      <c r="E3536" s="15"/>
      <c r="F3536" s="16" t="s">
        <v>244</v>
      </c>
      <c r="G3536" s="18">
        <v>58.68</v>
      </c>
      <c r="H3536" s="15"/>
    </row>
    <row r="3537" spans="1:8" ht="36.6" customHeight="1" x14ac:dyDescent="0.25">
      <c r="A3537" s="15" t="s">
        <v>6680</v>
      </c>
      <c r="B3537" s="15" t="s">
        <v>6681</v>
      </c>
      <c r="C3537" s="15"/>
      <c r="D3537" s="15"/>
      <c r="E3537" s="15"/>
      <c r="F3537" s="16" t="s">
        <v>244</v>
      </c>
      <c r="G3537" s="18">
        <v>65.42</v>
      </c>
      <c r="H3537" s="15"/>
    </row>
    <row r="3538" spans="1:8" ht="36.6" customHeight="1" x14ac:dyDescent="0.25">
      <c r="A3538" s="15" t="s">
        <v>6682</v>
      </c>
      <c r="B3538" s="15" t="s">
        <v>6683</v>
      </c>
      <c r="C3538" s="15"/>
      <c r="D3538" s="15"/>
      <c r="E3538" s="15"/>
      <c r="F3538" s="16" t="s">
        <v>244</v>
      </c>
      <c r="G3538" s="18">
        <v>74.7</v>
      </c>
      <c r="H3538" s="15"/>
    </row>
    <row r="3539" spans="1:8" ht="36.6" customHeight="1" x14ac:dyDescent="0.25">
      <c r="A3539" s="15" t="s">
        <v>6684</v>
      </c>
      <c r="B3539" s="15" t="s">
        <v>6685</v>
      </c>
      <c r="C3539" s="15"/>
      <c r="D3539" s="15"/>
      <c r="E3539" s="15"/>
      <c r="F3539" s="16" t="s">
        <v>244</v>
      </c>
      <c r="G3539" s="18">
        <v>82.68</v>
      </c>
      <c r="H3539" s="15"/>
    </row>
    <row r="3540" spans="1:8" ht="36.6" customHeight="1" x14ac:dyDescent="0.25">
      <c r="A3540" s="15" t="s">
        <v>6686</v>
      </c>
      <c r="B3540" s="15" t="s">
        <v>6687</v>
      </c>
      <c r="C3540" s="15"/>
      <c r="D3540" s="15"/>
      <c r="E3540" s="15"/>
      <c r="F3540" s="16" t="s">
        <v>244</v>
      </c>
      <c r="G3540" s="18">
        <v>91.96</v>
      </c>
      <c r="H3540" s="15"/>
    </row>
    <row r="3541" spans="1:8" ht="36.6" customHeight="1" x14ac:dyDescent="0.25">
      <c r="A3541" s="15" t="s">
        <v>6688</v>
      </c>
      <c r="B3541" s="15" t="s">
        <v>6689</v>
      </c>
      <c r="C3541" s="15"/>
      <c r="D3541" s="15"/>
      <c r="E3541" s="15"/>
      <c r="F3541" s="16" t="s">
        <v>244</v>
      </c>
      <c r="G3541" s="18">
        <v>41.54</v>
      </c>
      <c r="H3541" s="15"/>
    </row>
    <row r="3542" spans="1:8" ht="36.6" customHeight="1" x14ac:dyDescent="0.25">
      <c r="A3542" s="15" t="s">
        <v>6690</v>
      </c>
      <c r="B3542" s="15" t="s">
        <v>6691</v>
      </c>
      <c r="C3542" s="15"/>
      <c r="D3542" s="15"/>
      <c r="E3542" s="15"/>
      <c r="F3542" s="16" t="s">
        <v>244</v>
      </c>
      <c r="G3542" s="18">
        <v>48.81</v>
      </c>
      <c r="H3542" s="15"/>
    </row>
    <row r="3543" spans="1:8" ht="36.6" customHeight="1" x14ac:dyDescent="0.25">
      <c r="A3543" s="15" t="s">
        <v>6692</v>
      </c>
      <c r="B3543" s="15" t="s">
        <v>6693</v>
      </c>
      <c r="C3543" s="15"/>
      <c r="D3543" s="15"/>
      <c r="E3543" s="15"/>
      <c r="F3543" s="16" t="s">
        <v>244</v>
      </c>
      <c r="G3543" s="18">
        <v>56.9</v>
      </c>
      <c r="H3543" s="15"/>
    </row>
    <row r="3544" spans="1:8" ht="36.6" customHeight="1" x14ac:dyDescent="0.25">
      <c r="A3544" s="15" t="s">
        <v>6694</v>
      </c>
      <c r="B3544" s="15" t="s">
        <v>6695</v>
      </c>
      <c r="C3544" s="15"/>
      <c r="D3544" s="15"/>
      <c r="E3544" s="15"/>
      <c r="F3544" s="16" t="s">
        <v>244</v>
      </c>
      <c r="G3544" s="18">
        <v>47.09</v>
      </c>
      <c r="H3544" s="15"/>
    </row>
    <row r="3545" spans="1:8" ht="36.6" customHeight="1" x14ac:dyDescent="0.25">
      <c r="A3545" s="15" t="s">
        <v>6696</v>
      </c>
      <c r="B3545" s="15" t="s">
        <v>6697</v>
      </c>
      <c r="C3545" s="15"/>
      <c r="D3545" s="15"/>
      <c r="E3545" s="15"/>
      <c r="F3545" s="16" t="s">
        <v>244</v>
      </c>
      <c r="G3545" s="18">
        <v>55.13</v>
      </c>
      <c r="H3545" s="15"/>
    </row>
    <row r="3546" spans="1:8" ht="36.6" customHeight="1" x14ac:dyDescent="0.25">
      <c r="A3546" s="15" t="s">
        <v>6698</v>
      </c>
      <c r="B3546" s="15" t="s">
        <v>6699</v>
      </c>
      <c r="C3546" s="15"/>
      <c r="D3546" s="15"/>
      <c r="E3546" s="15"/>
      <c r="F3546" s="16" t="s">
        <v>244</v>
      </c>
      <c r="G3546" s="18">
        <v>60.04</v>
      </c>
      <c r="H3546" s="15"/>
    </row>
    <row r="3547" spans="1:8" ht="36.6" customHeight="1" x14ac:dyDescent="0.25">
      <c r="A3547" s="15" t="s">
        <v>6700</v>
      </c>
      <c r="B3547" s="15" t="s">
        <v>6701</v>
      </c>
      <c r="C3547" s="15"/>
      <c r="D3547" s="15"/>
      <c r="E3547" s="15"/>
      <c r="F3547" s="16" t="s">
        <v>244</v>
      </c>
      <c r="G3547" s="18">
        <v>69.489999999999995</v>
      </c>
      <c r="H3547" s="15"/>
    </row>
    <row r="3548" spans="1:8" ht="36.6" customHeight="1" x14ac:dyDescent="0.25">
      <c r="A3548" s="15" t="s">
        <v>6702</v>
      </c>
      <c r="B3548" s="15" t="s">
        <v>6703</v>
      </c>
      <c r="C3548" s="15"/>
      <c r="D3548" s="15"/>
      <c r="E3548" s="15"/>
      <c r="F3548" s="16" t="s">
        <v>244</v>
      </c>
      <c r="G3548" s="18">
        <v>51.76</v>
      </c>
      <c r="H3548" s="15"/>
    </row>
    <row r="3549" spans="1:8" ht="36.6" customHeight="1" x14ac:dyDescent="0.25">
      <c r="A3549" s="15" t="s">
        <v>6704</v>
      </c>
      <c r="B3549" s="15" t="s">
        <v>6705</v>
      </c>
      <c r="C3549" s="15"/>
      <c r="D3549" s="15"/>
      <c r="E3549" s="15"/>
      <c r="F3549" s="16" t="s">
        <v>244</v>
      </c>
      <c r="G3549" s="18">
        <v>58.15</v>
      </c>
      <c r="H3549" s="15"/>
    </row>
    <row r="3550" spans="1:8" ht="36.6" customHeight="1" x14ac:dyDescent="0.25">
      <c r="A3550" s="15" t="s">
        <v>6706</v>
      </c>
      <c r="B3550" s="15" t="s">
        <v>6707</v>
      </c>
      <c r="C3550" s="15"/>
      <c r="D3550" s="15"/>
      <c r="E3550" s="15"/>
      <c r="F3550" s="16" t="s">
        <v>244</v>
      </c>
      <c r="G3550" s="18">
        <v>65.010000000000005</v>
      </c>
      <c r="H3550" s="15"/>
    </row>
    <row r="3551" spans="1:8" ht="36.6" customHeight="1" x14ac:dyDescent="0.25">
      <c r="A3551" s="15" t="s">
        <v>6708</v>
      </c>
      <c r="B3551" s="15" t="s">
        <v>6709</v>
      </c>
      <c r="C3551" s="15"/>
      <c r="D3551" s="15"/>
      <c r="E3551" s="15"/>
      <c r="F3551" s="16" t="s">
        <v>244</v>
      </c>
      <c r="G3551" s="18">
        <v>73.28</v>
      </c>
      <c r="H3551" s="15"/>
    </row>
    <row r="3552" spans="1:8" ht="36.6" customHeight="1" x14ac:dyDescent="0.25">
      <c r="A3552" s="15" t="s">
        <v>6710</v>
      </c>
      <c r="B3552" s="15" t="s">
        <v>6711</v>
      </c>
      <c r="C3552" s="15"/>
      <c r="D3552" s="15"/>
      <c r="E3552" s="15"/>
      <c r="F3552" s="16" t="s">
        <v>244</v>
      </c>
      <c r="G3552" s="18">
        <v>81.92</v>
      </c>
      <c r="H3552" s="15"/>
    </row>
    <row r="3553" spans="1:8" ht="36.6" customHeight="1" x14ac:dyDescent="0.25">
      <c r="A3553" s="15" t="s">
        <v>6712</v>
      </c>
      <c r="B3553" s="15" t="s">
        <v>6713</v>
      </c>
      <c r="C3553" s="15"/>
      <c r="D3553" s="15"/>
      <c r="E3553" s="15"/>
      <c r="F3553" s="16" t="s">
        <v>244</v>
      </c>
      <c r="G3553" s="18">
        <v>56.43</v>
      </c>
      <c r="H3553" s="15"/>
    </row>
    <row r="3554" spans="1:8" ht="36.6" customHeight="1" x14ac:dyDescent="0.25">
      <c r="A3554" s="15" t="s">
        <v>6714</v>
      </c>
      <c r="B3554" s="15" t="s">
        <v>6715</v>
      </c>
      <c r="C3554" s="15"/>
      <c r="D3554" s="15"/>
      <c r="E3554" s="15"/>
      <c r="F3554" s="16" t="s">
        <v>244</v>
      </c>
      <c r="G3554" s="18">
        <v>61.81</v>
      </c>
      <c r="H3554" s="15"/>
    </row>
    <row r="3555" spans="1:8" ht="36.6" customHeight="1" x14ac:dyDescent="0.25">
      <c r="A3555" s="15" t="s">
        <v>6716</v>
      </c>
      <c r="B3555" s="15" t="s">
        <v>6717</v>
      </c>
      <c r="C3555" s="15"/>
      <c r="D3555" s="15"/>
      <c r="E3555" s="15"/>
      <c r="F3555" s="16" t="s">
        <v>244</v>
      </c>
      <c r="G3555" s="18">
        <v>70.02</v>
      </c>
      <c r="H3555" s="15"/>
    </row>
    <row r="3556" spans="1:8" ht="36.6" customHeight="1" x14ac:dyDescent="0.25">
      <c r="A3556" s="15" t="s">
        <v>6718</v>
      </c>
      <c r="B3556" s="15" t="s">
        <v>6719</v>
      </c>
      <c r="C3556" s="15"/>
      <c r="D3556" s="15"/>
      <c r="E3556" s="15"/>
      <c r="F3556" s="16" t="s">
        <v>244</v>
      </c>
      <c r="G3556" s="18">
        <v>77.89</v>
      </c>
      <c r="H3556" s="15"/>
    </row>
    <row r="3557" spans="1:8" ht="36.6" customHeight="1" x14ac:dyDescent="0.25">
      <c r="A3557" s="15" t="s">
        <v>6720</v>
      </c>
      <c r="B3557" s="15" t="s">
        <v>6721</v>
      </c>
      <c r="C3557" s="15"/>
      <c r="D3557" s="15"/>
      <c r="E3557" s="15"/>
      <c r="F3557" s="16" t="s">
        <v>244</v>
      </c>
      <c r="G3557" s="18">
        <v>86.52</v>
      </c>
      <c r="H3557" s="15"/>
    </row>
    <row r="3558" spans="1:8" ht="36.6" customHeight="1" x14ac:dyDescent="0.25">
      <c r="A3558" s="15" t="s">
        <v>6722</v>
      </c>
      <c r="B3558" s="15" t="s">
        <v>6723</v>
      </c>
      <c r="C3558" s="15"/>
      <c r="D3558" s="15"/>
      <c r="E3558" s="15"/>
      <c r="F3558" s="16" t="s">
        <v>244</v>
      </c>
      <c r="G3558" s="18">
        <v>69.91</v>
      </c>
      <c r="H3558" s="15"/>
    </row>
    <row r="3559" spans="1:8" ht="36.6" customHeight="1" x14ac:dyDescent="0.25">
      <c r="A3559" s="15" t="s">
        <v>6724</v>
      </c>
      <c r="B3559" s="15" t="s">
        <v>6725</v>
      </c>
      <c r="C3559" s="15"/>
      <c r="D3559" s="15"/>
      <c r="E3559" s="15"/>
      <c r="F3559" s="16" t="s">
        <v>244</v>
      </c>
      <c r="G3559" s="18">
        <v>73.27</v>
      </c>
      <c r="H3559" s="15"/>
    </row>
    <row r="3560" spans="1:8" ht="36.6" customHeight="1" x14ac:dyDescent="0.25">
      <c r="A3560" s="15" t="s">
        <v>6726</v>
      </c>
      <c r="B3560" s="15" t="s">
        <v>6727</v>
      </c>
      <c r="C3560" s="15"/>
      <c r="D3560" s="15"/>
      <c r="E3560" s="15"/>
      <c r="F3560" s="16" t="s">
        <v>244</v>
      </c>
      <c r="G3560" s="18">
        <v>76.47</v>
      </c>
      <c r="H3560" s="15"/>
    </row>
    <row r="3561" spans="1:8" ht="36.6" customHeight="1" x14ac:dyDescent="0.25">
      <c r="A3561" s="15" t="s">
        <v>6728</v>
      </c>
      <c r="B3561" s="15" t="s">
        <v>6729</v>
      </c>
      <c r="C3561" s="15"/>
      <c r="D3561" s="15"/>
      <c r="E3561" s="15"/>
      <c r="F3561" s="16" t="s">
        <v>244</v>
      </c>
      <c r="G3561" s="18">
        <v>80.31</v>
      </c>
      <c r="H3561" s="15"/>
    </row>
    <row r="3562" spans="1:8" ht="36.6" customHeight="1" x14ac:dyDescent="0.25">
      <c r="A3562" s="15" t="s">
        <v>6730</v>
      </c>
      <c r="B3562" s="15" t="s">
        <v>6731</v>
      </c>
      <c r="C3562" s="15"/>
      <c r="D3562" s="15"/>
      <c r="E3562" s="15"/>
      <c r="F3562" s="16" t="s">
        <v>244</v>
      </c>
      <c r="G3562" s="18">
        <v>83.75</v>
      </c>
      <c r="H3562" s="15"/>
    </row>
    <row r="3563" spans="1:8" ht="36.6" customHeight="1" x14ac:dyDescent="0.25">
      <c r="A3563" s="15" t="s">
        <v>6732</v>
      </c>
      <c r="B3563" s="15" t="s">
        <v>6733</v>
      </c>
      <c r="C3563" s="15"/>
      <c r="D3563" s="15"/>
      <c r="E3563" s="15"/>
      <c r="F3563" s="16" t="s">
        <v>244</v>
      </c>
      <c r="G3563" s="18">
        <v>42.36</v>
      </c>
      <c r="H3563" s="15"/>
    </row>
    <row r="3564" spans="1:8" ht="36.6" customHeight="1" x14ac:dyDescent="0.25">
      <c r="A3564" s="15" t="s">
        <v>6734</v>
      </c>
      <c r="B3564" s="15" t="s">
        <v>6735</v>
      </c>
      <c r="C3564" s="15"/>
      <c r="D3564" s="15"/>
      <c r="E3564" s="15"/>
      <c r="F3564" s="16" t="s">
        <v>244</v>
      </c>
      <c r="G3564" s="18">
        <v>45.61</v>
      </c>
      <c r="H3564" s="15"/>
    </row>
    <row r="3565" spans="1:8" ht="36.6" customHeight="1" x14ac:dyDescent="0.25">
      <c r="A3565" s="15" t="s">
        <v>6736</v>
      </c>
      <c r="B3565" s="15" t="s">
        <v>6737</v>
      </c>
      <c r="C3565" s="15"/>
      <c r="D3565" s="15"/>
      <c r="E3565" s="15"/>
      <c r="F3565" s="16" t="s">
        <v>244</v>
      </c>
      <c r="G3565" s="18">
        <v>47.97</v>
      </c>
      <c r="H3565" s="15"/>
    </row>
    <row r="3566" spans="1:8" ht="36.6" customHeight="1" x14ac:dyDescent="0.25">
      <c r="A3566" s="15" t="s">
        <v>6738</v>
      </c>
      <c r="B3566" s="15" t="s">
        <v>6739</v>
      </c>
      <c r="C3566" s="15"/>
      <c r="D3566" s="15"/>
      <c r="E3566" s="15"/>
      <c r="F3566" s="16" t="s">
        <v>244</v>
      </c>
      <c r="G3566" s="18">
        <v>50.76</v>
      </c>
      <c r="H3566" s="15"/>
    </row>
    <row r="3567" spans="1:8" ht="36.6" customHeight="1" x14ac:dyDescent="0.25">
      <c r="A3567" s="15" t="s">
        <v>6740</v>
      </c>
      <c r="B3567" s="15" t="s">
        <v>6741</v>
      </c>
      <c r="C3567" s="15"/>
      <c r="D3567" s="15"/>
      <c r="E3567" s="15"/>
      <c r="F3567" s="16" t="s">
        <v>244</v>
      </c>
      <c r="G3567" s="18">
        <v>54.12</v>
      </c>
      <c r="H3567" s="15"/>
    </row>
    <row r="3568" spans="1:8" ht="36.6" customHeight="1" x14ac:dyDescent="0.25">
      <c r="A3568" s="15" t="s">
        <v>6742</v>
      </c>
      <c r="B3568" s="15" t="s">
        <v>6743</v>
      </c>
      <c r="C3568" s="15"/>
      <c r="D3568" s="15"/>
      <c r="E3568" s="15"/>
      <c r="F3568" s="16" t="s">
        <v>244</v>
      </c>
      <c r="G3568" s="18">
        <v>53.53</v>
      </c>
      <c r="H3568" s="15"/>
    </row>
    <row r="3569" spans="1:8" ht="36.6" customHeight="1" x14ac:dyDescent="0.25">
      <c r="A3569" s="15" t="s">
        <v>6744</v>
      </c>
      <c r="B3569" s="15" t="s">
        <v>6745</v>
      </c>
      <c r="C3569" s="15"/>
      <c r="D3569" s="15"/>
      <c r="E3569" s="15"/>
      <c r="F3569" s="16" t="s">
        <v>244</v>
      </c>
      <c r="G3569" s="18">
        <v>55.84</v>
      </c>
      <c r="H3569" s="15"/>
    </row>
    <row r="3570" spans="1:8" ht="36.6" customHeight="1" x14ac:dyDescent="0.25">
      <c r="A3570" s="15" t="s">
        <v>6746</v>
      </c>
      <c r="B3570" s="15" t="s">
        <v>6747</v>
      </c>
      <c r="C3570" s="15"/>
      <c r="D3570" s="15"/>
      <c r="E3570" s="15"/>
      <c r="F3570" s="16" t="s">
        <v>244</v>
      </c>
      <c r="G3570" s="18">
        <v>60.04</v>
      </c>
      <c r="H3570" s="15"/>
    </row>
    <row r="3571" spans="1:8" ht="36.6" customHeight="1" x14ac:dyDescent="0.25">
      <c r="A3571" s="15" t="s">
        <v>6748</v>
      </c>
      <c r="B3571" s="15" t="s">
        <v>6749</v>
      </c>
      <c r="C3571" s="15"/>
      <c r="D3571" s="15"/>
      <c r="E3571" s="15"/>
      <c r="F3571" s="16" t="s">
        <v>244</v>
      </c>
      <c r="G3571" s="18">
        <v>63.59</v>
      </c>
      <c r="H3571" s="15"/>
    </row>
    <row r="3572" spans="1:8" ht="36.6" customHeight="1" x14ac:dyDescent="0.25">
      <c r="A3572" s="15" t="s">
        <v>6750</v>
      </c>
      <c r="B3572" s="15" t="s">
        <v>6751</v>
      </c>
      <c r="C3572" s="15"/>
      <c r="D3572" s="15"/>
      <c r="E3572" s="15"/>
      <c r="F3572" s="16" t="s">
        <v>244</v>
      </c>
      <c r="G3572" s="18">
        <v>59.32</v>
      </c>
      <c r="H3572" s="15"/>
    </row>
    <row r="3573" spans="1:8" ht="36.6" customHeight="1" x14ac:dyDescent="0.25">
      <c r="A3573" s="15" t="s">
        <v>6752</v>
      </c>
      <c r="B3573" s="15" t="s">
        <v>6753</v>
      </c>
      <c r="C3573" s="15"/>
      <c r="D3573" s="15"/>
      <c r="E3573" s="15"/>
      <c r="F3573" s="16" t="s">
        <v>244</v>
      </c>
      <c r="G3573" s="18">
        <v>60.45</v>
      </c>
      <c r="H3573" s="15"/>
    </row>
    <row r="3574" spans="1:8" ht="36.6" customHeight="1" x14ac:dyDescent="0.25">
      <c r="A3574" s="15" t="s">
        <v>6754</v>
      </c>
      <c r="B3574" s="15" t="s">
        <v>6755</v>
      </c>
      <c r="C3574" s="15"/>
      <c r="D3574" s="15"/>
      <c r="E3574" s="15"/>
      <c r="F3574" s="16" t="s">
        <v>244</v>
      </c>
      <c r="G3574" s="18">
        <v>64.650000000000006</v>
      </c>
      <c r="H3574" s="15"/>
    </row>
    <row r="3575" spans="1:8" ht="36.6" customHeight="1" x14ac:dyDescent="0.25">
      <c r="A3575" s="15" t="s">
        <v>6756</v>
      </c>
      <c r="B3575" s="15" t="s">
        <v>6757</v>
      </c>
      <c r="C3575" s="15"/>
      <c r="D3575" s="15"/>
      <c r="E3575" s="15"/>
      <c r="F3575" s="16" t="s">
        <v>244</v>
      </c>
      <c r="G3575" s="18">
        <v>68.97</v>
      </c>
      <c r="H3575" s="15"/>
    </row>
    <row r="3576" spans="1:8" ht="36.6" customHeight="1" x14ac:dyDescent="0.25">
      <c r="A3576" s="15" t="s">
        <v>6758</v>
      </c>
      <c r="B3576" s="15" t="s">
        <v>6759</v>
      </c>
      <c r="C3576" s="15"/>
      <c r="D3576" s="15"/>
      <c r="E3576" s="15"/>
      <c r="F3576" s="16" t="s">
        <v>244</v>
      </c>
      <c r="G3576" s="18">
        <v>72.45</v>
      </c>
      <c r="H3576" s="15"/>
    </row>
    <row r="3577" spans="1:8" ht="36.6" customHeight="1" x14ac:dyDescent="0.25">
      <c r="A3577" s="15" t="s">
        <v>6760</v>
      </c>
      <c r="B3577" s="15" t="s">
        <v>6761</v>
      </c>
      <c r="C3577" s="15"/>
      <c r="D3577" s="15"/>
      <c r="E3577" s="15"/>
      <c r="F3577" s="16" t="s">
        <v>244</v>
      </c>
      <c r="G3577" s="18">
        <v>64.290000000000006</v>
      </c>
      <c r="H3577" s="15"/>
    </row>
    <row r="3578" spans="1:8" ht="36.6" customHeight="1" x14ac:dyDescent="0.25">
      <c r="A3578" s="15" t="s">
        <v>6762</v>
      </c>
      <c r="B3578" s="15" t="s">
        <v>6763</v>
      </c>
      <c r="C3578" s="15"/>
      <c r="D3578" s="15"/>
      <c r="E3578" s="15"/>
      <c r="F3578" s="16" t="s">
        <v>244</v>
      </c>
      <c r="G3578" s="18">
        <v>66.77</v>
      </c>
      <c r="H3578" s="15"/>
    </row>
    <row r="3579" spans="1:8" ht="36.6" customHeight="1" x14ac:dyDescent="0.25">
      <c r="A3579" s="15" t="s">
        <v>6764</v>
      </c>
      <c r="B3579" s="15" t="s">
        <v>6765</v>
      </c>
      <c r="C3579" s="15"/>
      <c r="D3579" s="15"/>
      <c r="E3579" s="15"/>
      <c r="F3579" s="16" t="s">
        <v>244</v>
      </c>
      <c r="G3579" s="18">
        <v>70.62</v>
      </c>
      <c r="H3579" s="15"/>
    </row>
    <row r="3580" spans="1:8" ht="36.6" customHeight="1" x14ac:dyDescent="0.25">
      <c r="A3580" s="15" t="s">
        <v>6766</v>
      </c>
      <c r="B3580" s="15" t="s">
        <v>6767</v>
      </c>
      <c r="C3580" s="15"/>
      <c r="D3580" s="15"/>
      <c r="E3580" s="15"/>
      <c r="F3580" s="16" t="s">
        <v>244</v>
      </c>
      <c r="G3580" s="18">
        <v>74.34</v>
      </c>
      <c r="H3580" s="15"/>
    </row>
    <row r="3581" spans="1:8" ht="36.6" customHeight="1" x14ac:dyDescent="0.25">
      <c r="A3581" s="15" t="s">
        <v>6768</v>
      </c>
      <c r="B3581" s="15" t="s">
        <v>6769</v>
      </c>
      <c r="C3581" s="15"/>
      <c r="D3581" s="15"/>
      <c r="E3581" s="15"/>
      <c r="F3581" s="16" t="s">
        <v>244</v>
      </c>
      <c r="G3581" s="18">
        <v>78.19</v>
      </c>
      <c r="H3581" s="15"/>
    </row>
    <row r="3582" spans="1:8" ht="36.6" customHeight="1" x14ac:dyDescent="0.25">
      <c r="A3582" s="15" t="s">
        <v>6770</v>
      </c>
      <c r="B3582" s="15" t="s">
        <v>6771</v>
      </c>
      <c r="C3582" s="15"/>
      <c r="D3582" s="15"/>
      <c r="E3582" s="15"/>
      <c r="F3582" s="16" t="s">
        <v>244</v>
      </c>
      <c r="G3582" s="18">
        <v>16.11</v>
      </c>
      <c r="H3582" s="15"/>
    </row>
    <row r="3583" spans="1:8" ht="36.6" customHeight="1" x14ac:dyDescent="0.25">
      <c r="A3583" s="15" t="s">
        <v>6772</v>
      </c>
      <c r="B3583" s="15" t="s">
        <v>6773</v>
      </c>
      <c r="C3583" s="15"/>
      <c r="D3583" s="15"/>
      <c r="E3583" s="15"/>
      <c r="F3583" s="16" t="s">
        <v>244</v>
      </c>
      <c r="G3583" s="18">
        <v>18.22</v>
      </c>
      <c r="H3583" s="15"/>
    </row>
    <row r="3584" spans="1:8" ht="36.6" customHeight="1" x14ac:dyDescent="0.25">
      <c r="A3584" s="15" t="s">
        <v>6774</v>
      </c>
      <c r="B3584" s="15" t="s">
        <v>6775</v>
      </c>
      <c r="C3584" s="15"/>
      <c r="D3584" s="15"/>
      <c r="E3584" s="15"/>
      <c r="F3584" s="16" t="s">
        <v>244</v>
      </c>
      <c r="G3584" s="18">
        <v>20.21</v>
      </c>
      <c r="H3584" s="15"/>
    </row>
    <row r="3585" spans="1:8" ht="36.6" customHeight="1" x14ac:dyDescent="0.25">
      <c r="A3585" s="15" t="s">
        <v>6776</v>
      </c>
      <c r="B3585" s="15" t="s">
        <v>6777</v>
      </c>
      <c r="C3585" s="15"/>
      <c r="D3585" s="15"/>
      <c r="E3585" s="15"/>
      <c r="F3585" s="16" t="s">
        <v>244</v>
      </c>
      <c r="G3585" s="18">
        <v>22.19</v>
      </c>
      <c r="H3585" s="15"/>
    </row>
    <row r="3586" spans="1:8" ht="36.6" customHeight="1" x14ac:dyDescent="0.25">
      <c r="A3586" s="15" t="s">
        <v>6778</v>
      </c>
      <c r="B3586" s="15" t="s">
        <v>6779</v>
      </c>
      <c r="C3586" s="15"/>
      <c r="D3586" s="15"/>
      <c r="E3586" s="15"/>
      <c r="F3586" s="16" t="s">
        <v>244</v>
      </c>
      <c r="G3586" s="17">
        <v>8.68</v>
      </c>
      <c r="H3586" s="15"/>
    </row>
    <row r="3587" spans="1:8" ht="36.6" customHeight="1" x14ac:dyDescent="0.25">
      <c r="A3587" s="15" t="s">
        <v>6780</v>
      </c>
      <c r="B3587" s="15" t="s">
        <v>6781</v>
      </c>
      <c r="C3587" s="15"/>
      <c r="D3587" s="15"/>
      <c r="E3587" s="15"/>
      <c r="F3587" s="16" t="s">
        <v>244</v>
      </c>
      <c r="G3587" s="18">
        <v>10.08</v>
      </c>
      <c r="H3587" s="15"/>
    </row>
    <row r="3588" spans="1:8" ht="36.6" customHeight="1" x14ac:dyDescent="0.25">
      <c r="A3588" s="15" t="s">
        <v>6782</v>
      </c>
      <c r="B3588" s="15" t="s">
        <v>6783</v>
      </c>
      <c r="C3588" s="15"/>
      <c r="D3588" s="15"/>
      <c r="E3588" s="15"/>
      <c r="F3588" s="16" t="s">
        <v>244</v>
      </c>
      <c r="G3588" s="18">
        <v>10.37</v>
      </c>
      <c r="H3588" s="15"/>
    </row>
    <row r="3589" spans="1:8" ht="36.6" customHeight="1" x14ac:dyDescent="0.25">
      <c r="A3589" s="15" t="s">
        <v>6784</v>
      </c>
      <c r="B3589" s="15" t="s">
        <v>6785</v>
      </c>
      <c r="C3589" s="15"/>
      <c r="D3589" s="15"/>
      <c r="E3589" s="15"/>
      <c r="F3589" s="16" t="s">
        <v>244</v>
      </c>
      <c r="G3589" s="18">
        <v>11.63</v>
      </c>
      <c r="H3589" s="15"/>
    </row>
    <row r="3590" spans="1:8" ht="36.6" customHeight="1" x14ac:dyDescent="0.25">
      <c r="A3590" s="15" t="s">
        <v>6786</v>
      </c>
      <c r="B3590" s="15" t="s">
        <v>6787</v>
      </c>
      <c r="C3590" s="15"/>
      <c r="D3590" s="15"/>
      <c r="E3590" s="15"/>
      <c r="F3590" s="16" t="s">
        <v>244</v>
      </c>
      <c r="G3590" s="18">
        <v>12.9</v>
      </c>
      <c r="H3590" s="15"/>
    </row>
    <row r="3591" spans="1:8" ht="36.6" customHeight="1" x14ac:dyDescent="0.25">
      <c r="A3591" s="15" t="s">
        <v>6788</v>
      </c>
      <c r="B3591" s="15" t="s">
        <v>6789</v>
      </c>
      <c r="C3591" s="15"/>
      <c r="D3591" s="15"/>
      <c r="E3591" s="15"/>
      <c r="F3591" s="16" t="s">
        <v>244</v>
      </c>
      <c r="G3591" s="18">
        <v>11.93</v>
      </c>
      <c r="H3591" s="15"/>
    </row>
    <row r="3592" spans="1:8" ht="36.6" customHeight="1" x14ac:dyDescent="0.25">
      <c r="A3592" s="15" t="s">
        <v>6790</v>
      </c>
      <c r="B3592" s="15" t="s">
        <v>6791</v>
      </c>
      <c r="C3592" s="15"/>
      <c r="D3592" s="15"/>
      <c r="E3592" s="15"/>
      <c r="F3592" s="16" t="s">
        <v>244</v>
      </c>
      <c r="G3592" s="18">
        <v>13.38</v>
      </c>
      <c r="H3592" s="15"/>
    </row>
    <row r="3593" spans="1:8" ht="36.6" customHeight="1" x14ac:dyDescent="0.25">
      <c r="A3593" s="15" t="s">
        <v>6792</v>
      </c>
      <c r="B3593" s="15" t="s">
        <v>6793</v>
      </c>
      <c r="C3593" s="15"/>
      <c r="D3593" s="15"/>
      <c r="E3593" s="15"/>
      <c r="F3593" s="16" t="s">
        <v>244</v>
      </c>
      <c r="G3593" s="18">
        <v>15.01</v>
      </c>
      <c r="H3593" s="15"/>
    </row>
    <row r="3594" spans="1:8" ht="36.6" customHeight="1" x14ac:dyDescent="0.25">
      <c r="A3594" s="15" t="s">
        <v>6794</v>
      </c>
      <c r="B3594" s="15" t="s">
        <v>6795</v>
      </c>
      <c r="C3594" s="15"/>
      <c r="D3594" s="15"/>
      <c r="E3594" s="15"/>
      <c r="F3594" s="16" t="s">
        <v>244</v>
      </c>
      <c r="G3594" s="18">
        <v>13.24</v>
      </c>
      <c r="H3594" s="15"/>
    </row>
    <row r="3595" spans="1:8" ht="36.6" customHeight="1" x14ac:dyDescent="0.25">
      <c r="A3595" s="15" t="s">
        <v>6796</v>
      </c>
      <c r="B3595" s="15" t="s">
        <v>6797</v>
      </c>
      <c r="C3595" s="15"/>
      <c r="D3595" s="15"/>
      <c r="E3595" s="15"/>
      <c r="F3595" s="16" t="s">
        <v>244</v>
      </c>
      <c r="G3595" s="18">
        <v>14.93</v>
      </c>
      <c r="H3595" s="15"/>
    </row>
    <row r="3596" spans="1:8" ht="36.6" customHeight="1" x14ac:dyDescent="0.25">
      <c r="A3596" s="15" t="s">
        <v>6798</v>
      </c>
      <c r="B3596" s="15" t="s">
        <v>6799</v>
      </c>
      <c r="C3596" s="15"/>
      <c r="D3596" s="15"/>
      <c r="E3596" s="15"/>
      <c r="F3596" s="16" t="s">
        <v>244</v>
      </c>
      <c r="G3596" s="18">
        <v>16.62</v>
      </c>
      <c r="H3596" s="15"/>
    </row>
    <row r="3597" spans="1:8" ht="36.6" customHeight="1" x14ac:dyDescent="0.25">
      <c r="A3597" s="15" t="s">
        <v>6800</v>
      </c>
      <c r="B3597" s="15" t="s">
        <v>6801</v>
      </c>
      <c r="C3597" s="15"/>
      <c r="D3597" s="15"/>
      <c r="E3597" s="15"/>
      <c r="F3597" s="16" t="s">
        <v>244</v>
      </c>
      <c r="G3597" s="18">
        <v>18.440000000000001</v>
      </c>
      <c r="H3597" s="15"/>
    </row>
    <row r="3598" spans="1:8" ht="36.6" customHeight="1" x14ac:dyDescent="0.25">
      <c r="A3598" s="15" t="s">
        <v>6802</v>
      </c>
      <c r="B3598" s="15" t="s">
        <v>6803</v>
      </c>
      <c r="C3598" s="15"/>
      <c r="D3598" s="15"/>
      <c r="E3598" s="15"/>
      <c r="F3598" s="16" t="s">
        <v>244</v>
      </c>
      <c r="G3598" s="18">
        <v>14.67</v>
      </c>
      <c r="H3598" s="15"/>
    </row>
    <row r="3599" spans="1:8" ht="36.6" customHeight="1" x14ac:dyDescent="0.25">
      <c r="A3599" s="15" t="s">
        <v>6804</v>
      </c>
      <c r="B3599" s="15" t="s">
        <v>6805</v>
      </c>
      <c r="C3599" s="15"/>
      <c r="D3599" s="15"/>
      <c r="E3599" s="15"/>
      <c r="F3599" s="16" t="s">
        <v>244</v>
      </c>
      <c r="G3599" s="18">
        <v>16.79</v>
      </c>
      <c r="H3599" s="15"/>
    </row>
    <row r="3600" spans="1:8" ht="36.6" customHeight="1" x14ac:dyDescent="0.25">
      <c r="A3600" s="15" t="s">
        <v>6806</v>
      </c>
      <c r="B3600" s="15" t="s">
        <v>6807</v>
      </c>
      <c r="C3600" s="15"/>
      <c r="D3600" s="15"/>
      <c r="E3600" s="15"/>
      <c r="F3600" s="16" t="s">
        <v>244</v>
      </c>
      <c r="G3600" s="18">
        <v>18.47</v>
      </c>
      <c r="H3600" s="15"/>
    </row>
    <row r="3601" spans="1:8" ht="36.6" customHeight="1" x14ac:dyDescent="0.25">
      <c r="A3601" s="15" t="s">
        <v>6808</v>
      </c>
      <c r="B3601" s="15" t="s">
        <v>6809</v>
      </c>
      <c r="C3601" s="15"/>
      <c r="D3601" s="15"/>
      <c r="E3601" s="15"/>
      <c r="F3601" s="16" t="s">
        <v>244</v>
      </c>
      <c r="G3601" s="18">
        <v>20.079999999999998</v>
      </c>
      <c r="H3601" s="15"/>
    </row>
    <row r="3602" spans="1:8" ht="24.4" customHeight="1" x14ac:dyDescent="0.25">
      <c r="A3602" s="15" t="s">
        <v>6810</v>
      </c>
      <c r="B3602" s="15" t="s">
        <v>6811</v>
      </c>
      <c r="C3602" s="15"/>
      <c r="D3602" s="15"/>
      <c r="E3602" s="15"/>
      <c r="F3602" s="16" t="s">
        <v>244</v>
      </c>
      <c r="G3602" s="17">
        <v>2.95</v>
      </c>
      <c r="H3602" s="15"/>
    </row>
    <row r="3603" spans="1:8" ht="24.4" customHeight="1" x14ac:dyDescent="0.25">
      <c r="A3603" s="15" t="s">
        <v>6812</v>
      </c>
      <c r="B3603" s="15" t="s">
        <v>6813</v>
      </c>
      <c r="C3603" s="15"/>
      <c r="D3603" s="15"/>
      <c r="E3603" s="15"/>
      <c r="F3603" s="16" t="s">
        <v>244</v>
      </c>
      <c r="G3603" s="17">
        <v>4.43</v>
      </c>
      <c r="H3603" s="15"/>
    </row>
    <row r="3604" spans="1:8" ht="24.4" customHeight="1" x14ac:dyDescent="0.25">
      <c r="A3604" s="15" t="s">
        <v>6814</v>
      </c>
      <c r="B3604" s="15" t="s">
        <v>6815</v>
      </c>
      <c r="C3604" s="15"/>
      <c r="D3604" s="15"/>
      <c r="E3604" s="15"/>
      <c r="F3604" s="16" t="s">
        <v>244</v>
      </c>
      <c r="G3604" s="17">
        <v>5.91</v>
      </c>
      <c r="H3604" s="15"/>
    </row>
    <row r="3605" spans="1:8" ht="24.4" customHeight="1" x14ac:dyDescent="0.25">
      <c r="A3605" s="15" t="s">
        <v>6816</v>
      </c>
      <c r="B3605" s="15" t="s">
        <v>6817</v>
      </c>
      <c r="C3605" s="15"/>
      <c r="D3605" s="15"/>
      <c r="E3605" s="15"/>
      <c r="F3605" s="16" t="s">
        <v>244</v>
      </c>
      <c r="G3605" s="17">
        <v>7.38</v>
      </c>
      <c r="H3605" s="15"/>
    </row>
    <row r="3606" spans="1:8" ht="24.4" customHeight="1" x14ac:dyDescent="0.25">
      <c r="A3606" s="15" t="s">
        <v>6818</v>
      </c>
      <c r="B3606" s="15" t="s">
        <v>6819</v>
      </c>
      <c r="C3606" s="15"/>
      <c r="D3606" s="15"/>
      <c r="E3606" s="15"/>
      <c r="F3606" s="16" t="s">
        <v>244</v>
      </c>
      <c r="G3606" s="17">
        <v>1.47</v>
      </c>
      <c r="H3606" s="15"/>
    </row>
    <row r="3607" spans="1:8" ht="24.4" customHeight="1" x14ac:dyDescent="0.25">
      <c r="A3607" s="15" t="s">
        <v>6820</v>
      </c>
      <c r="B3607" s="15" t="s">
        <v>6821</v>
      </c>
      <c r="C3607" s="15"/>
      <c r="D3607" s="15"/>
      <c r="E3607" s="15"/>
      <c r="F3607" s="16" t="s">
        <v>244</v>
      </c>
      <c r="G3607" s="17">
        <v>2.2400000000000002</v>
      </c>
      <c r="H3607" s="15"/>
    </row>
    <row r="3608" spans="1:8" ht="24.4" customHeight="1" x14ac:dyDescent="0.25">
      <c r="A3608" s="15" t="s">
        <v>6822</v>
      </c>
      <c r="B3608" s="15" t="s">
        <v>6823</v>
      </c>
      <c r="C3608" s="15"/>
      <c r="D3608" s="15"/>
      <c r="E3608" s="15"/>
      <c r="F3608" s="16" t="s">
        <v>244</v>
      </c>
      <c r="G3608" s="17">
        <v>1.77</v>
      </c>
      <c r="H3608" s="15"/>
    </row>
    <row r="3609" spans="1:8" ht="24.4" customHeight="1" x14ac:dyDescent="0.25">
      <c r="A3609" s="15" t="s">
        <v>6824</v>
      </c>
      <c r="B3609" s="15" t="s">
        <v>6825</v>
      </c>
      <c r="C3609" s="15"/>
      <c r="D3609" s="15"/>
      <c r="E3609" s="15"/>
      <c r="F3609" s="16" t="s">
        <v>244</v>
      </c>
      <c r="G3609" s="17">
        <v>2.65</v>
      </c>
      <c r="H3609" s="15"/>
    </row>
    <row r="3610" spans="1:8" ht="24.4" customHeight="1" x14ac:dyDescent="0.25">
      <c r="A3610" s="15" t="s">
        <v>6826</v>
      </c>
      <c r="B3610" s="15" t="s">
        <v>6827</v>
      </c>
      <c r="C3610" s="15"/>
      <c r="D3610" s="15"/>
      <c r="E3610" s="15"/>
      <c r="F3610" s="16" t="s">
        <v>244</v>
      </c>
      <c r="G3610" s="17">
        <v>3.54</v>
      </c>
      <c r="H3610" s="15"/>
    </row>
    <row r="3611" spans="1:8" ht="24.4" customHeight="1" x14ac:dyDescent="0.25">
      <c r="A3611" s="15" t="s">
        <v>6828</v>
      </c>
      <c r="B3611" s="15" t="s">
        <v>6829</v>
      </c>
      <c r="C3611" s="15"/>
      <c r="D3611" s="15"/>
      <c r="E3611" s="15"/>
      <c r="F3611" s="16" t="s">
        <v>244</v>
      </c>
      <c r="G3611" s="17">
        <v>2.06</v>
      </c>
      <c r="H3611" s="15"/>
    </row>
    <row r="3612" spans="1:8" ht="24.4" customHeight="1" x14ac:dyDescent="0.25">
      <c r="A3612" s="15" t="s">
        <v>6830</v>
      </c>
      <c r="B3612" s="15" t="s">
        <v>6831</v>
      </c>
      <c r="C3612" s="15"/>
      <c r="D3612" s="15"/>
      <c r="E3612" s="15"/>
      <c r="F3612" s="16" t="s">
        <v>244</v>
      </c>
      <c r="G3612" s="17">
        <v>3.13</v>
      </c>
      <c r="H3612" s="15"/>
    </row>
    <row r="3613" spans="1:8" ht="24.4" customHeight="1" x14ac:dyDescent="0.25">
      <c r="A3613" s="15" t="s">
        <v>6832</v>
      </c>
      <c r="B3613" s="15" t="s">
        <v>6833</v>
      </c>
      <c r="C3613" s="15"/>
      <c r="D3613" s="15"/>
      <c r="E3613" s="15"/>
      <c r="F3613" s="16" t="s">
        <v>244</v>
      </c>
      <c r="G3613" s="17">
        <v>4.13</v>
      </c>
      <c r="H3613" s="15"/>
    </row>
    <row r="3614" spans="1:8" ht="24.4" customHeight="1" x14ac:dyDescent="0.25">
      <c r="A3614" s="15" t="s">
        <v>6834</v>
      </c>
      <c r="B3614" s="15" t="s">
        <v>6835</v>
      </c>
      <c r="C3614" s="15"/>
      <c r="D3614" s="15"/>
      <c r="E3614" s="15"/>
      <c r="F3614" s="16" t="s">
        <v>244</v>
      </c>
      <c r="G3614" s="17">
        <v>2.36</v>
      </c>
      <c r="H3614" s="15"/>
    </row>
    <row r="3615" spans="1:8" ht="24.4" customHeight="1" x14ac:dyDescent="0.25">
      <c r="A3615" s="15" t="s">
        <v>6836</v>
      </c>
      <c r="B3615" s="15" t="s">
        <v>6837</v>
      </c>
      <c r="C3615" s="15"/>
      <c r="D3615" s="15"/>
      <c r="E3615" s="15"/>
      <c r="F3615" s="16" t="s">
        <v>244</v>
      </c>
      <c r="G3615" s="17">
        <v>3.54</v>
      </c>
      <c r="H3615" s="15"/>
    </row>
    <row r="3616" spans="1:8" ht="24.4" customHeight="1" x14ac:dyDescent="0.25">
      <c r="A3616" s="15" t="s">
        <v>6838</v>
      </c>
      <c r="B3616" s="15" t="s">
        <v>6839</v>
      </c>
      <c r="C3616" s="15"/>
      <c r="D3616" s="15"/>
      <c r="E3616" s="15"/>
      <c r="F3616" s="16" t="s">
        <v>244</v>
      </c>
      <c r="G3616" s="17">
        <v>4.72</v>
      </c>
      <c r="H3616" s="15"/>
    </row>
    <row r="3617" spans="1:8" ht="24.4" customHeight="1" x14ac:dyDescent="0.25">
      <c r="A3617" s="15" t="s">
        <v>6840</v>
      </c>
      <c r="B3617" s="15" t="s">
        <v>6841</v>
      </c>
      <c r="C3617" s="15"/>
      <c r="D3617" s="15"/>
      <c r="E3617" s="15"/>
      <c r="F3617" s="16" t="s">
        <v>244</v>
      </c>
      <c r="G3617" s="17">
        <v>5.91</v>
      </c>
      <c r="H3617" s="15"/>
    </row>
    <row r="3618" spans="1:8" ht="24.4" customHeight="1" x14ac:dyDescent="0.25">
      <c r="A3618" s="15" t="s">
        <v>6842</v>
      </c>
      <c r="B3618" s="15" t="s">
        <v>6843</v>
      </c>
      <c r="C3618" s="15"/>
      <c r="D3618" s="15"/>
      <c r="E3618" s="15"/>
      <c r="F3618" s="16" t="s">
        <v>244</v>
      </c>
      <c r="G3618" s="17">
        <v>2.65</v>
      </c>
      <c r="H3618" s="15"/>
    </row>
    <row r="3619" spans="1:8" ht="24.4" customHeight="1" x14ac:dyDescent="0.25">
      <c r="A3619" s="15" t="s">
        <v>6844</v>
      </c>
      <c r="B3619" s="15" t="s">
        <v>6845</v>
      </c>
      <c r="C3619" s="15"/>
      <c r="D3619" s="15"/>
      <c r="E3619" s="15"/>
      <c r="F3619" s="16" t="s">
        <v>244</v>
      </c>
      <c r="G3619" s="17">
        <v>4.01</v>
      </c>
      <c r="H3619" s="15"/>
    </row>
    <row r="3620" spans="1:8" ht="24.4" customHeight="1" x14ac:dyDescent="0.25">
      <c r="A3620" s="15" t="s">
        <v>6846</v>
      </c>
      <c r="B3620" s="15" t="s">
        <v>6847</v>
      </c>
      <c r="C3620" s="15"/>
      <c r="D3620" s="15"/>
      <c r="E3620" s="15"/>
      <c r="F3620" s="16" t="s">
        <v>244</v>
      </c>
      <c r="G3620" s="17">
        <v>5.31</v>
      </c>
      <c r="H3620" s="15"/>
    </row>
    <row r="3621" spans="1:8" ht="24.4" customHeight="1" x14ac:dyDescent="0.25">
      <c r="A3621" s="15" t="s">
        <v>6848</v>
      </c>
      <c r="B3621" s="15" t="s">
        <v>6849</v>
      </c>
      <c r="C3621" s="15"/>
      <c r="D3621" s="15"/>
      <c r="E3621" s="15"/>
      <c r="F3621" s="16" t="s">
        <v>244</v>
      </c>
      <c r="G3621" s="17">
        <v>6.67</v>
      </c>
      <c r="H3621" s="15"/>
    </row>
    <row r="3622" spans="1:8" ht="24.4" customHeight="1" x14ac:dyDescent="0.25">
      <c r="A3622" s="15" t="s">
        <v>6850</v>
      </c>
      <c r="B3622" s="15" t="s">
        <v>6851</v>
      </c>
      <c r="C3622" s="15"/>
      <c r="D3622" s="15"/>
      <c r="E3622" s="15"/>
      <c r="F3622" s="16" t="s">
        <v>1238</v>
      </c>
      <c r="G3622" s="18">
        <v>39.06</v>
      </c>
      <c r="H3622" s="15"/>
    </row>
    <row r="3623" spans="1:8" ht="24.4" customHeight="1" x14ac:dyDescent="0.25">
      <c r="A3623" s="15" t="s">
        <v>6852</v>
      </c>
      <c r="B3623" s="15" t="s">
        <v>6853</v>
      </c>
      <c r="C3623" s="15"/>
      <c r="D3623" s="15"/>
      <c r="E3623" s="15"/>
      <c r="F3623" s="16" t="s">
        <v>1238</v>
      </c>
      <c r="G3623" s="19">
        <v>203.6</v>
      </c>
      <c r="H3623" s="15"/>
    </row>
    <row r="3624" spans="1:8" ht="24.4" customHeight="1" x14ac:dyDescent="0.25">
      <c r="A3624" s="15" t="s">
        <v>6854</v>
      </c>
      <c r="B3624" s="15" t="s">
        <v>6855</v>
      </c>
      <c r="C3624" s="15"/>
      <c r="D3624" s="15"/>
      <c r="E3624" s="15"/>
      <c r="F3624" s="16" t="s">
        <v>1238</v>
      </c>
      <c r="G3624" s="19">
        <v>115.55</v>
      </c>
      <c r="H3624" s="15"/>
    </row>
    <row r="3625" spans="1:8" ht="24.4" customHeight="1" x14ac:dyDescent="0.25">
      <c r="A3625" s="15" t="s">
        <v>6856</v>
      </c>
      <c r="B3625" s="15" t="s">
        <v>6857</v>
      </c>
      <c r="C3625" s="15"/>
      <c r="D3625" s="15"/>
      <c r="E3625" s="15"/>
      <c r="F3625" s="16" t="s">
        <v>244</v>
      </c>
      <c r="G3625" s="18">
        <v>29.68</v>
      </c>
      <c r="H3625" s="15"/>
    </row>
    <row r="3626" spans="1:8" ht="24.4" customHeight="1" x14ac:dyDescent="0.25">
      <c r="A3626" s="15" t="s">
        <v>6858</v>
      </c>
      <c r="B3626" s="15" t="s">
        <v>6859</v>
      </c>
      <c r="C3626" s="15"/>
      <c r="D3626" s="15"/>
      <c r="E3626" s="15"/>
      <c r="F3626" s="16" t="s">
        <v>244</v>
      </c>
      <c r="G3626" s="18">
        <v>31.91</v>
      </c>
      <c r="H3626" s="15"/>
    </row>
    <row r="3627" spans="1:8" ht="24.4" customHeight="1" x14ac:dyDescent="0.25">
      <c r="A3627" s="15" t="s">
        <v>6860</v>
      </c>
      <c r="B3627" s="15" t="s">
        <v>6861</v>
      </c>
      <c r="C3627" s="15"/>
      <c r="D3627" s="15"/>
      <c r="E3627" s="15"/>
      <c r="F3627" s="16" t="s">
        <v>244</v>
      </c>
      <c r="G3627" s="18">
        <v>28.96</v>
      </c>
      <c r="H3627" s="15"/>
    </row>
    <row r="3628" spans="1:8" ht="24.4" customHeight="1" x14ac:dyDescent="0.25">
      <c r="A3628" s="15" t="s">
        <v>6862</v>
      </c>
      <c r="B3628" s="15" t="s">
        <v>6863</v>
      </c>
      <c r="C3628" s="15"/>
      <c r="D3628" s="15"/>
      <c r="E3628" s="15"/>
      <c r="F3628" s="16" t="s">
        <v>244</v>
      </c>
      <c r="G3628" s="18">
        <v>30.44</v>
      </c>
      <c r="H3628" s="15"/>
    </row>
    <row r="3629" spans="1:8" ht="24.4" customHeight="1" x14ac:dyDescent="0.25">
      <c r="A3629" s="15" t="s">
        <v>6864</v>
      </c>
      <c r="B3629" s="15" t="s">
        <v>6865</v>
      </c>
      <c r="C3629" s="15"/>
      <c r="D3629" s="15"/>
      <c r="E3629" s="15"/>
      <c r="F3629" s="16" t="s">
        <v>244</v>
      </c>
      <c r="G3629" s="18">
        <v>33.75</v>
      </c>
      <c r="H3629" s="15"/>
    </row>
    <row r="3630" spans="1:8" ht="24.4" customHeight="1" x14ac:dyDescent="0.25">
      <c r="A3630" s="15" t="s">
        <v>6866</v>
      </c>
      <c r="B3630" s="15" t="s">
        <v>6867</v>
      </c>
      <c r="C3630" s="15"/>
      <c r="D3630" s="15"/>
      <c r="E3630" s="15"/>
      <c r="F3630" s="16" t="s">
        <v>244</v>
      </c>
      <c r="G3630" s="18">
        <v>30.79</v>
      </c>
      <c r="H3630" s="15"/>
    </row>
    <row r="3631" spans="1:8" ht="24.4" customHeight="1" x14ac:dyDescent="0.25">
      <c r="A3631" s="15" t="s">
        <v>6868</v>
      </c>
      <c r="B3631" s="15" t="s">
        <v>6869</v>
      </c>
      <c r="C3631" s="15"/>
      <c r="D3631" s="15"/>
      <c r="E3631" s="15"/>
      <c r="F3631" s="16" t="s">
        <v>244</v>
      </c>
      <c r="G3631" s="18">
        <v>32.270000000000003</v>
      </c>
      <c r="H3631" s="15"/>
    </row>
    <row r="3632" spans="1:8" ht="24.4" customHeight="1" x14ac:dyDescent="0.25">
      <c r="A3632" s="15" t="s">
        <v>6870</v>
      </c>
      <c r="B3632" s="15" t="s">
        <v>6871</v>
      </c>
      <c r="C3632" s="15"/>
      <c r="D3632" s="15"/>
      <c r="E3632" s="15"/>
      <c r="F3632" s="16" t="s">
        <v>244</v>
      </c>
      <c r="G3632" s="18">
        <v>35.58</v>
      </c>
      <c r="H3632" s="15"/>
    </row>
    <row r="3633" spans="1:8" ht="24.4" customHeight="1" x14ac:dyDescent="0.25">
      <c r="A3633" s="15" t="s">
        <v>6872</v>
      </c>
      <c r="B3633" s="15" t="s">
        <v>6873</v>
      </c>
      <c r="C3633" s="15"/>
      <c r="D3633" s="15"/>
      <c r="E3633" s="15"/>
      <c r="F3633" s="16" t="s">
        <v>244</v>
      </c>
      <c r="G3633" s="18">
        <v>34.1</v>
      </c>
      <c r="H3633" s="15"/>
    </row>
    <row r="3634" spans="1:8" ht="24.4" customHeight="1" x14ac:dyDescent="0.25">
      <c r="A3634" s="15" t="s">
        <v>6874</v>
      </c>
      <c r="B3634" s="15" t="s">
        <v>6875</v>
      </c>
      <c r="C3634" s="15"/>
      <c r="D3634" s="15"/>
      <c r="E3634" s="15"/>
      <c r="F3634" s="16" t="s">
        <v>244</v>
      </c>
      <c r="G3634" s="18">
        <v>19.32</v>
      </c>
      <c r="H3634" s="15"/>
    </row>
    <row r="3635" spans="1:8" ht="24.4" customHeight="1" x14ac:dyDescent="0.25">
      <c r="A3635" s="15" t="s">
        <v>6876</v>
      </c>
      <c r="B3635" s="15" t="s">
        <v>6877</v>
      </c>
      <c r="C3635" s="15"/>
      <c r="D3635" s="15"/>
      <c r="E3635" s="15"/>
      <c r="F3635" s="16" t="s">
        <v>244</v>
      </c>
      <c r="G3635" s="18">
        <v>20.8</v>
      </c>
      <c r="H3635" s="15"/>
    </row>
    <row r="3636" spans="1:8" ht="24.4" customHeight="1" x14ac:dyDescent="0.25">
      <c r="A3636" s="15" t="s">
        <v>6878</v>
      </c>
      <c r="B3636" s="15" t="s">
        <v>6879</v>
      </c>
      <c r="C3636" s="15"/>
      <c r="D3636" s="15"/>
      <c r="E3636" s="15"/>
      <c r="F3636" s="16" t="s">
        <v>244</v>
      </c>
      <c r="G3636" s="18">
        <v>22.28</v>
      </c>
      <c r="H3636" s="15"/>
    </row>
    <row r="3637" spans="1:8" ht="24.4" customHeight="1" x14ac:dyDescent="0.25">
      <c r="A3637" s="15" t="s">
        <v>6880</v>
      </c>
      <c r="B3637" s="15" t="s">
        <v>6881</v>
      </c>
      <c r="C3637" s="15"/>
      <c r="D3637" s="15"/>
      <c r="E3637" s="15"/>
      <c r="F3637" s="16" t="s">
        <v>244</v>
      </c>
      <c r="G3637" s="18">
        <v>22.52</v>
      </c>
      <c r="H3637" s="15"/>
    </row>
    <row r="3638" spans="1:8" ht="24.4" customHeight="1" x14ac:dyDescent="0.25">
      <c r="A3638" s="15" t="s">
        <v>6882</v>
      </c>
      <c r="B3638" s="15" t="s">
        <v>6883</v>
      </c>
      <c r="C3638" s="15"/>
      <c r="D3638" s="15"/>
      <c r="E3638" s="15"/>
      <c r="F3638" s="16" t="s">
        <v>244</v>
      </c>
      <c r="G3638" s="18">
        <v>23.99</v>
      </c>
      <c r="H3638" s="15"/>
    </row>
    <row r="3639" spans="1:8" ht="24.4" customHeight="1" x14ac:dyDescent="0.25">
      <c r="A3639" s="15" t="s">
        <v>6884</v>
      </c>
      <c r="B3639" s="15" t="s">
        <v>6885</v>
      </c>
      <c r="C3639" s="15"/>
      <c r="D3639" s="15"/>
      <c r="E3639" s="15"/>
      <c r="F3639" s="16" t="s">
        <v>244</v>
      </c>
      <c r="G3639" s="18">
        <v>25.47</v>
      </c>
      <c r="H3639" s="15"/>
    </row>
    <row r="3640" spans="1:8" ht="24.4" customHeight="1" x14ac:dyDescent="0.25">
      <c r="A3640" s="15" t="s">
        <v>6886</v>
      </c>
      <c r="B3640" s="15" t="s">
        <v>6887</v>
      </c>
      <c r="C3640" s="15"/>
      <c r="D3640" s="15"/>
      <c r="E3640" s="15"/>
      <c r="F3640" s="16" t="s">
        <v>244</v>
      </c>
      <c r="G3640" s="18">
        <v>25.71</v>
      </c>
      <c r="H3640" s="15"/>
    </row>
    <row r="3641" spans="1:8" ht="24.4" customHeight="1" x14ac:dyDescent="0.25">
      <c r="A3641" s="15" t="s">
        <v>6888</v>
      </c>
      <c r="B3641" s="15" t="s">
        <v>6889</v>
      </c>
      <c r="C3641" s="15"/>
      <c r="D3641" s="15"/>
      <c r="E3641" s="15"/>
      <c r="F3641" s="16" t="s">
        <v>244</v>
      </c>
      <c r="G3641" s="18">
        <v>27.19</v>
      </c>
      <c r="H3641" s="15"/>
    </row>
    <row r="3642" spans="1:8" ht="24.4" customHeight="1" x14ac:dyDescent="0.25">
      <c r="A3642" s="15" t="s">
        <v>6890</v>
      </c>
      <c r="B3642" s="15" t="s">
        <v>6891</v>
      </c>
      <c r="C3642" s="15"/>
      <c r="D3642" s="15"/>
      <c r="E3642" s="15"/>
      <c r="F3642" s="16" t="s">
        <v>244</v>
      </c>
      <c r="G3642" s="18">
        <v>28.66</v>
      </c>
      <c r="H3642" s="15"/>
    </row>
    <row r="3643" spans="1:8" ht="24.4" customHeight="1" x14ac:dyDescent="0.25">
      <c r="A3643" s="15" t="s">
        <v>6892</v>
      </c>
      <c r="B3643" s="15" t="s">
        <v>6893</v>
      </c>
      <c r="C3643" s="15"/>
      <c r="D3643" s="15"/>
      <c r="E3643" s="15"/>
      <c r="F3643" s="16" t="s">
        <v>244</v>
      </c>
      <c r="G3643" s="18">
        <v>57.86</v>
      </c>
      <c r="H3643" s="15"/>
    </row>
    <row r="3644" spans="1:8" ht="24.4" customHeight="1" x14ac:dyDescent="0.25">
      <c r="A3644" s="15" t="s">
        <v>6894</v>
      </c>
      <c r="B3644" s="15" t="s">
        <v>6895</v>
      </c>
      <c r="C3644" s="15"/>
      <c r="D3644" s="15"/>
      <c r="E3644" s="15"/>
      <c r="F3644" s="16" t="s">
        <v>244</v>
      </c>
      <c r="G3644" s="18">
        <v>52.76</v>
      </c>
      <c r="H3644" s="15"/>
    </row>
    <row r="3645" spans="1:8" ht="24.4" customHeight="1" x14ac:dyDescent="0.25">
      <c r="A3645" s="15" t="s">
        <v>6896</v>
      </c>
      <c r="B3645" s="15" t="s">
        <v>6897</v>
      </c>
      <c r="C3645" s="15"/>
      <c r="D3645" s="15"/>
      <c r="E3645" s="15"/>
      <c r="F3645" s="16" t="s">
        <v>244</v>
      </c>
      <c r="G3645" s="18">
        <v>55.12</v>
      </c>
      <c r="H3645" s="15"/>
    </row>
    <row r="3646" spans="1:8" ht="24.4" customHeight="1" x14ac:dyDescent="0.25">
      <c r="A3646" s="15" t="s">
        <v>6898</v>
      </c>
      <c r="B3646" s="15" t="s">
        <v>6899</v>
      </c>
      <c r="C3646" s="15"/>
      <c r="D3646" s="15"/>
      <c r="E3646" s="15"/>
      <c r="F3646" s="16" t="s">
        <v>244</v>
      </c>
      <c r="G3646" s="18">
        <v>59.82</v>
      </c>
      <c r="H3646" s="15"/>
    </row>
    <row r="3647" spans="1:8" ht="24.4" customHeight="1" x14ac:dyDescent="0.25">
      <c r="A3647" s="15" t="s">
        <v>6900</v>
      </c>
      <c r="B3647" s="15" t="s">
        <v>6901</v>
      </c>
      <c r="C3647" s="15"/>
      <c r="D3647" s="15"/>
      <c r="E3647" s="15"/>
      <c r="F3647" s="16" t="s">
        <v>244</v>
      </c>
      <c r="G3647" s="18">
        <v>55.09</v>
      </c>
      <c r="H3647" s="15"/>
    </row>
    <row r="3648" spans="1:8" ht="24.4" customHeight="1" x14ac:dyDescent="0.25">
      <c r="A3648" s="15" t="s">
        <v>6902</v>
      </c>
      <c r="B3648" s="15" t="s">
        <v>6903</v>
      </c>
      <c r="C3648" s="15"/>
      <c r="D3648" s="15"/>
      <c r="E3648" s="15"/>
      <c r="F3648" s="16" t="s">
        <v>244</v>
      </c>
      <c r="G3648" s="18">
        <v>57.33</v>
      </c>
      <c r="H3648" s="15"/>
    </row>
    <row r="3649" spans="1:8" ht="24.4" customHeight="1" x14ac:dyDescent="0.25">
      <c r="A3649" s="15" t="s">
        <v>6904</v>
      </c>
      <c r="B3649" s="15" t="s">
        <v>6905</v>
      </c>
      <c r="C3649" s="15"/>
      <c r="D3649" s="15"/>
      <c r="E3649" s="15"/>
      <c r="F3649" s="16" t="s">
        <v>244</v>
      </c>
      <c r="G3649" s="18">
        <v>62.16</v>
      </c>
      <c r="H3649" s="15"/>
    </row>
    <row r="3650" spans="1:8" ht="24.4" customHeight="1" x14ac:dyDescent="0.25">
      <c r="A3650" s="15" t="s">
        <v>6906</v>
      </c>
      <c r="B3650" s="15" t="s">
        <v>6907</v>
      </c>
      <c r="C3650" s="15"/>
      <c r="D3650" s="15"/>
      <c r="E3650" s="15"/>
      <c r="F3650" s="16" t="s">
        <v>244</v>
      </c>
      <c r="G3650" s="18">
        <v>59.92</v>
      </c>
      <c r="H3650" s="15"/>
    </row>
    <row r="3651" spans="1:8" ht="24.4" customHeight="1" x14ac:dyDescent="0.25">
      <c r="A3651" s="15" t="s">
        <v>6908</v>
      </c>
      <c r="B3651" s="15" t="s">
        <v>6909</v>
      </c>
      <c r="C3651" s="15"/>
      <c r="D3651" s="15"/>
      <c r="E3651" s="15"/>
      <c r="F3651" s="16" t="s">
        <v>244</v>
      </c>
      <c r="G3651" s="18">
        <v>39.32</v>
      </c>
      <c r="H3651" s="15"/>
    </row>
    <row r="3652" spans="1:8" ht="24.4" customHeight="1" x14ac:dyDescent="0.25">
      <c r="A3652" s="15" t="s">
        <v>6910</v>
      </c>
      <c r="B3652" s="15" t="s">
        <v>6911</v>
      </c>
      <c r="C3652" s="15"/>
      <c r="D3652" s="15"/>
      <c r="E3652" s="15"/>
      <c r="F3652" s="16" t="s">
        <v>244</v>
      </c>
      <c r="G3652" s="18">
        <v>41.56</v>
      </c>
      <c r="H3652" s="15"/>
    </row>
    <row r="3653" spans="1:8" ht="24.4" customHeight="1" x14ac:dyDescent="0.25">
      <c r="A3653" s="15" t="s">
        <v>6912</v>
      </c>
      <c r="B3653" s="15" t="s">
        <v>6913</v>
      </c>
      <c r="C3653" s="15"/>
      <c r="D3653" s="15"/>
      <c r="E3653" s="15"/>
      <c r="F3653" s="16" t="s">
        <v>244</v>
      </c>
      <c r="G3653" s="18">
        <v>44.3</v>
      </c>
      <c r="H3653" s="15"/>
    </row>
    <row r="3654" spans="1:8" ht="24.4" customHeight="1" x14ac:dyDescent="0.25">
      <c r="A3654" s="15" t="s">
        <v>6914</v>
      </c>
      <c r="B3654" s="15" t="s">
        <v>6915</v>
      </c>
      <c r="C3654" s="15"/>
      <c r="D3654" s="15"/>
      <c r="E3654" s="15"/>
      <c r="F3654" s="16" t="s">
        <v>244</v>
      </c>
      <c r="G3654" s="18">
        <v>43.78</v>
      </c>
      <c r="H3654" s="15"/>
    </row>
    <row r="3655" spans="1:8" ht="24.4" customHeight="1" x14ac:dyDescent="0.25">
      <c r="A3655" s="15" t="s">
        <v>6916</v>
      </c>
      <c r="B3655" s="15" t="s">
        <v>6917</v>
      </c>
      <c r="C3655" s="15"/>
      <c r="D3655" s="15"/>
      <c r="E3655" s="15"/>
      <c r="F3655" s="16" t="s">
        <v>244</v>
      </c>
      <c r="G3655" s="18">
        <v>46.27</v>
      </c>
      <c r="H3655" s="15"/>
    </row>
    <row r="3656" spans="1:8" ht="24.4" customHeight="1" x14ac:dyDescent="0.25">
      <c r="A3656" s="15" t="s">
        <v>6918</v>
      </c>
      <c r="B3656" s="15" t="s">
        <v>6919</v>
      </c>
      <c r="C3656" s="15"/>
      <c r="D3656" s="15"/>
      <c r="E3656" s="15"/>
      <c r="F3656" s="16" t="s">
        <v>244</v>
      </c>
      <c r="G3656" s="18">
        <v>49.01</v>
      </c>
      <c r="H3656" s="15"/>
    </row>
    <row r="3657" spans="1:8" ht="24.4" customHeight="1" x14ac:dyDescent="0.25">
      <c r="A3657" s="15" t="s">
        <v>6920</v>
      </c>
      <c r="B3657" s="15" t="s">
        <v>6921</v>
      </c>
      <c r="C3657" s="15"/>
      <c r="D3657" s="15"/>
      <c r="E3657" s="15"/>
      <c r="F3657" s="16" t="s">
        <v>244</v>
      </c>
      <c r="G3657" s="18">
        <v>48.24</v>
      </c>
      <c r="H3657" s="15"/>
    </row>
    <row r="3658" spans="1:8" ht="24.4" customHeight="1" x14ac:dyDescent="0.25">
      <c r="A3658" s="15" t="s">
        <v>6922</v>
      </c>
      <c r="B3658" s="15" t="s">
        <v>6923</v>
      </c>
      <c r="C3658" s="15"/>
      <c r="D3658" s="15"/>
      <c r="E3658" s="15"/>
      <c r="F3658" s="16" t="s">
        <v>244</v>
      </c>
      <c r="G3658" s="18">
        <v>50.73</v>
      </c>
      <c r="H3658" s="15"/>
    </row>
    <row r="3659" spans="1:8" ht="24.4" customHeight="1" x14ac:dyDescent="0.25">
      <c r="A3659" s="15" t="s">
        <v>6924</v>
      </c>
      <c r="B3659" s="15" t="s">
        <v>6925</v>
      </c>
      <c r="C3659" s="15"/>
      <c r="D3659" s="15"/>
      <c r="E3659" s="15"/>
      <c r="F3659" s="16" t="s">
        <v>244</v>
      </c>
      <c r="G3659" s="18">
        <v>53.34</v>
      </c>
      <c r="H3659" s="15"/>
    </row>
    <row r="3660" spans="1:8" ht="24.4" customHeight="1" x14ac:dyDescent="0.25">
      <c r="A3660" s="15" t="s">
        <v>6926</v>
      </c>
      <c r="B3660" s="15" t="s">
        <v>6927</v>
      </c>
      <c r="C3660" s="15"/>
      <c r="D3660" s="15"/>
      <c r="E3660" s="15"/>
      <c r="F3660" s="16" t="s">
        <v>244</v>
      </c>
      <c r="G3660" s="19">
        <v>142.91</v>
      </c>
      <c r="H3660" s="15"/>
    </row>
    <row r="3661" spans="1:8" ht="24.4" customHeight="1" x14ac:dyDescent="0.25">
      <c r="A3661" s="15" t="s">
        <v>6928</v>
      </c>
      <c r="B3661" s="15" t="s">
        <v>6929</v>
      </c>
      <c r="C3661" s="15"/>
      <c r="D3661" s="15"/>
      <c r="E3661" s="15"/>
      <c r="F3661" s="16" t="s">
        <v>244</v>
      </c>
      <c r="G3661" s="19">
        <v>130.74</v>
      </c>
      <c r="H3661" s="15"/>
    </row>
    <row r="3662" spans="1:8" ht="24.4" customHeight="1" x14ac:dyDescent="0.25">
      <c r="A3662" s="15" t="s">
        <v>6930</v>
      </c>
      <c r="B3662" s="15" t="s">
        <v>6931</v>
      </c>
      <c r="C3662" s="15"/>
      <c r="D3662" s="15"/>
      <c r="E3662" s="15"/>
      <c r="F3662" s="16" t="s">
        <v>244</v>
      </c>
      <c r="G3662" s="19">
        <v>136.83000000000001</v>
      </c>
      <c r="H3662" s="15"/>
    </row>
    <row r="3663" spans="1:8" ht="24.4" customHeight="1" x14ac:dyDescent="0.25">
      <c r="A3663" s="15" t="s">
        <v>6932</v>
      </c>
      <c r="B3663" s="15" t="s">
        <v>6933</v>
      </c>
      <c r="C3663" s="15"/>
      <c r="D3663" s="15"/>
      <c r="E3663" s="15"/>
      <c r="F3663" s="16" t="s">
        <v>244</v>
      </c>
      <c r="G3663" s="19">
        <v>144.1</v>
      </c>
      <c r="H3663" s="15"/>
    </row>
    <row r="3664" spans="1:8" ht="24.4" customHeight="1" x14ac:dyDescent="0.25">
      <c r="A3664" s="15" t="s">
        <v>6934</v>
      </c>
      <c r="B3664" s="15" t="s">
        <v>6935</v>
      </c>
      <c r="C3664" s="15"/>
      <c r="D3664" s="15"/>
      <c r="E3664" s="15"/>
      <c r="F3664" s="16" t="s">
        <v>244</v>
      </c>
      <c r="G3664" s="19">
        <v>134.54</v>
      </c>
      <c r="H3664" s="15"/>
    </row>
    <row r="3665" spans="1:8" ht="24.4" customHeight="1" x14ac:dyDescent="0.25">
      <c r="A3665" s="15" t="s">
        <v>6936</v>
      </c>
      <c r="B3665" s="15" t="s">
        <v>6937</v>
      </c>
      <c r="C3665" s="15"/>
      <c r="D3665" s="15"/>
      <c r="E3665" s="15"/>
      <c r="F3665" s="16" t="s">
        <v>244</v>
      </c>
      <c r="G3665" s="19">
        <v>138.66</v>
      </c>
      <c r="H3665" s="15"/>
    </row>
    <row r="3666" spans="1:8" ht="24.4" customHeight="1" x14ac:dyDescent="0.25">
      <c r="A3666" s="15" t="s">
        <v>6938</v>
      </c>
      <c r="B3666" s="15" t="s">
        <v>6939</v>
      </c>
      <c r="C3666" s="15"/>
      <c r="D3666" s="15"/>
      <c r="E3666" s="15"/>
      <c r="F3666" s="16" t="s">
        <v>244</v>
      </c>
      <c r="G3666" s="19">
        <v>148.57</v>
      </c>
      <c r="H3666" s="15"/>
    </row>
    <row r="3667" spans="1:8" ht="24.4" customHeight="1" x14ac:dyDescent="0.25">
      <c r="A3667" s="15" t="s">
        <v>6940</v>
      </c>
      <c r="B3667" s="15" t="s">
        <v>6941</v>
      </c>
      <c r="C3667" s="15"/>
      <c r="D3667" s="15"/>
      <c r="E3667" s="15"/>
      <c r="F3667" s="16" t="s">
        <v>244</v>
      </c>
      <c r="G3667" s="19">
        <v>143.13</v>
      </c>
      <c r="H3667" s="15"/>
    </row>
    <row r="3668" spans="1:8" ht="24.4" customHeight="1" x14ac:dyDescent="0.25">
      <c r="A3668" s="15" t="s">
        <v>6942</v>
      </c>
      <c r="B3668" s="15" t="s">
        <v>6943</v>
      </c>
      <c r="C3668" s="15"/>
      <c r="D3668" s="15"/>
      <c r="E3668" s="15"/>
      <c r="F3668" s="16" t="s">
        <v>244</v>
      </c>
      <c r="G3668" s="19">
        <v>107.24</v>
      </c>
      <c r="H3668" s="15"/>
    </row>
    <row r="3669" spans="1:8" ht="24.4" customHeight="1" x14ac:dyDescent="0.25">
      <c r="A3669" s="15" t="s">
        <v>6944</v>
      </c>
      <c r="B3669" s="15" t="s">
        <v>6945</v>
      </c>
      <c r="C3669" s="15"/>
      <c r="D3669" s="15"/>
      <c r="E3669" s="15"/>
      <c r="F3669" s="16" t="s">
        <v>244</v>
      </c>
      <c r="G3669" s="19">
        <v>112.68</v>
      </c>
      <c r="H3669" s="15"/>
    </row>
    <row r="3670" spans="1:8" ht="24.4" customHeight="1" x14ac:dyDescent="0.25">
      <c r="A3670" s="15" t="s">
        <v>6946</v>
      </c>
      <c r="B3670" s="15" t="s">
        <v>6947</v>
      </c>
      <c r="C3670" s="15"/>
      <c r="D3670" s="15"/>
      <c r="E3670" s="15"/>
      <c r="F3670" s="16" t="s">
        <v>244</v>
      </c>
      <c r="G3670" s="19">
        <v>118.78</v>
      </c>
      <c r="H3670" s="15"/>
    </row>
    <row r="3671" spans="1:8" ht="24.4" customHeight="1" x14ac:dyDescent="0.25">
      <c r="A3671" s="15" t="s">
        <v>6948</v>
      </c>
      <c r="B3671" s="15" t="s">
        <v>6949</v>
      </c>
      <c r="C3671" s="15"/>
      <c r="D3671" s="15"/>
      <c r="E3671" s="15"/>
      <c r="F3671" s="16" t="s">
        <v>244</v>
      </c>
      <c r="G3671" s="19">
        <v>115.06</v>
      </c>
      <c r="H3671" s="15"/>
    </row>
    <row r="3672" spans="1:8" ht="24.4" customHeight="1" x14ac:dyDescent="0.25">
      <c r="A3672" s="15" t="s">
        <v>6950</v>
      </c>
      <c r="B3672" s="15" t="s">
        <v>6951</v>
      </c>
      <c r="C3672" s="15"/>
      <c r="D3672" s="15"/>
      <c r="E3672" s="15"/>
      <c r="F3672" s="16" t="s">
        <v>244</v>
      </c>
      <c r="G3672" s="19">
        <v>120.49</v>
      </c>
      <c r="H3672" s="15"/>
    </row>
    <row r="3673" spans="1:8" ht="24.4" customHeight="1" x14ac:dyDescent="0.25">
      <c r="A3673" s="15" t="s">
        <v>6952</v>
      </c>
      <c r="B3673" s="15" t="s">
        <v>6953</v>
      </c>
      <c r="C3673" s="15"/>
      <c r="D3673" s="15"/>
      <c r="E3673" s="15"/>
      <c r="F3673" s="16" t="s">
        <v>244</v>
      </c>
      <c r="G3673" s="19">
        <v>126.58</v>
      </c>
      <c r="H3673" s="15"/>
    </row>
    <row r="3674" spans="1:8" ht="24.4" customHeight="1" x14ac:dyDescent="0.25">
      <c r="A3674" s="15" t="s">
        <v>6954</v>
      </c>
      <c r="B3674" s="15" t="s">
        <v>6955</v>
      </c>
      <c r="C3674" s="15"/>
      <c r="D3674" s="15"/>
      <c r="E3674" s="15"/>
      <c r="F3674" s="16" t="s">
        <v>244</v>
      </c>
      <c r="G3674" s="19">
        <v>122.87</v>
      </c>
      <c r="H3674" s="15"/>
    </row>
    <row r="3675" spans="1:8" ht="24.4" customHeight="1" x14ac:dyDescent="0.25">
      <c r="A3675" s="15" t="s">
        <v>6956</v>
      </c>
      <c r="B3675" s="15" t="s">
        <v>6957</v>
      </c>
      <c r="C3675" s="15"/>
      <c r="D3675" s="15"/>
      <c r="E3675" s="15"/>
      <c r="F3675" s="16" t="s">
        <v>244</v>
      </c>
      <c r="G3675" s="19">
        <v>127.64</v>
      </c>
      <c r="H3675" s="15"/>
    </row>
    <row r="3676" spans="1:8" ht="24.4" customHeight="1" x14ac:dyDescent="0.25">
      <c r="A3676" s="15" t="s">
        <v>6958</v>
      </c>
      <c r="B3676" s="15" t="s">
        <v>6959</v>
      </c>
      <c r="C3676" s="15"/>
      <c r="D3676" s="15"/>
      <c r="E3676" s="15"/>
      <c r="F3676" s="16" t="s">
        <v>244</v>
      </c>
      <c r="G3676" s="19">
        <v>134.38999999999999</v>
      </c>
      <c r="H3676" s="15"/>
    </row>
    <row r="3677" spans="1:8" ht="12.2" customHeight="1" x14ac:dyDescent="0.25">
      <c r="A3677" s="27">
        <v>251</v>
      </c>
      <c r="B3677" s="13" t="s">
        <v>6960</v>
      </c>
      <c r="C3677" s="13"/>
      <c r="D3677" s="13"/>
      <c r="E3677" s="13"/>
      <c r="F3677" s="14"/>
      <c r="G3677" s="13"/>
      <c r="H3677" s="13"/>
    </row>
    <row r="3678" spans="1:8" ht="60.95" customHeight="1" x14ac:dyDescent="0.25">
      <c r="A3678" s="15" t="s">
        <v>6961</v>
      </c>
      <c r="B3678" s="15" t="s">
        <v>6962</v>
      </c>
      <c r="C3678" s="15"/>
      <c r="D3678" s="15"/>
      <c r="E3678" s="15"/>
      <c r="F3678" s="16" t="s">
        <v>326</v>
      </c>
      <c r="G3678" s="19">
        <v>195.05</v>
      </c>
      <c r="H3678" s="15"/>
    </row>
    <row r="3679" spans="1:8" ht="60.95" customHeight="1" x14ac:dyDescent="0.25">
      <c r="A3679" s="15" t="s">
        <v>6963</v>
      </c>
      <c r="B3679" s="15" t="s">
        <v>6964</v>
      </c>
      <c r="C3679" s="15"/>
      <c r="D3679" s="15"/>
      <c r="E3679" s="15"/>
      <c r="F3679" s="16" t="s">
        <v>326</v>
      </c>
      <c r="G3679" s="19">
        <v>195.5</v>
      </c>
      <c r="H3679" s="15"/>
    </row>
    <row r="3680" spans="1:8" ht="60.95" customHeight="1" x14ac:dyDescent="0.25">
      <c r="A3680" s="15" t="s">
        <v>6965</v>
      </c>
      <c r="B3680" s="15" t="s">
        <v>6966</v>
      </c>
      <c r="C3680" s="15"/>
      <c r="D3680" s="15"/>
      <c r="E3680" s="15"/>
      <c r="F3680" s="16" t="s">
        <v>326</v>
      </c>
      <c r="G3680" s="18">
        <v>72.099999999999994</v>
      </c>
      <c r="H3680" s="15"/>
    </row>
    <row r="3681" spans="1:8" ht="60.95" customHeight="1" x14ac:dyDescent="0.25">
      <c r="A3681" s="15" t="s">
        <v>6967</v>
      </c>
      <c r="B3681" s="15" t="s">
        <v>6968</v>
      </c>
      <c r="C3681" s="15"/>
      <c r="D3681" s="15"/>
      <c r="E3681" s="15"/>
      <c r="F3681" s="16" t="s">
        <v>326</v>
      </c>
      <c r="G3681" s="18">
        <v>62.53</v>
      </c>
      <c r="H3681" s="15"/>
    </row>
    <row r="3682" spans="1:8" ht="60.95" customHeight="1" x14ac:dyDescent="0.25">
      <c r="A3682" s="15" t="s">
        <v>6969</v>
      </c>
      <c r="B3682" s="15" t="s">
        <v>6970</v>
      </c>
      <c r="C3682" s="15"/>
      <c r="D3682" s="15"/>
      <c r="E3682" s="15"/>
      <c r="F3682" s="16" t="s">
        <v>326</v>
      </c>
      <c r="G3682" s="18">
        <v>23.89</v>
      </c>
      <c r="H3682" s="15"/>
    </row>
    <row r="3683" spans="1:8" ht="60.95" customHeight="1" x14ac:dyDescent="0.25">
      <c r="A3683" s="15" t="s">
        <v>6971</v>
      </c>
      <c r="B3683" s="15" t="s">
        <v>6972</v>
      </c>
      <c r="C3683" s="15"/>
      <c r="D3683" s="15"/>
      <c r="E3683" s="15"/>
      <c r="F3683" s="16" t="s">
        <v>326</v>
      </c>
      <c r="G3683" s="18">
        <v>24.3</v>
      </c>
      <c r="H3683" s="15"/>
    </row>
    <row r="3684" spans="1:8" ht="60.95" customHeight="1" x14ac:dyDescent="0.25">
      <c r="A3684" s="15" t="s">
        <v>6973</v>
      </c>
      <c r="B3684" s="15" t="s">
        <v>6974</v>
      </c>
      <c r="C3684" s="15"/>
      <c r="D3684" s="15"/>
      <c r="E3684" s="15"/>
      <c r="F3684" s="16" t="s">
        <v>326</v>
      </c>
      <c r="G3684" s="19">
        <v>161.56</v>
      </c>
      <c r="H3684" s="15"/>
    </row>
    <row r="3685" spans="1:8" ht="60.95" customHeight="1" x14ac:dyDescent="0.25">
      <c r="A3685" s="15" t="s">
        <v>6975</v>
      </c>
      <c r="B3685" s="15" t="s">
        <v>6976</v>
      </c>
      <c r="C3685" s="15"/>
      <c r="D3685" s="15"/>
      <c r="E3685" s="15"/>
      <c r="F3685" s="16" t="s">
        <v>326</v>
      </c>
      <c r="G3685" s="19">
        <v>163.69999999999999</v>
      </c>
      <c r="H3685" s="15"/>
    </row>
    <row r="3686" spans="1:8" ht="60.95" customHeight="1" x14ac:dyDescent="0.25">
      <c r="A3686" s="15" t="s">
        <v>6977</v>
      </c>
      <c r="B3686" s="15" t="s">
        <v>6978</v>
      </c>
      <c r="C3686" s="15"/>
      <c r="D3686" s="15"/>
      <c r="E3686" s="15"/>
      <c r="F3686" s="16" t="s">
        <v>326</v>
      </c>
      <c r="G3686" s="18">
        <v>71.489999999999995</v>
      </c>
      <c r="H3686" s="15"/>
    </row>
    <row r="3687" spans="1:8" ht="60.95" customHeight="1" x14ac:dyDescent="0.25">
      <c r="A3687" s="15" t="s">
        <v>6979</v>
      </c>
      <c r="B3687" s="15" t="s">
        <v>6980</v>
      </c>
      <c r="C3687" s="15"/>
      <c r="D3687" s="15"/>
      <c r="E3687" s="15"/>
      <c r="F3687" s="16" t="s">
        <v>326</v>
      </c>
      <c r="G3687" s="18">
        <v>61.7</v>
      </c>
      <c r="H3687" s="15"/>
    </row>
    <row r="3688" spans="1:8" ht="60.95" customHeight="1" x14ac:dyDescent="0.25">
      <c r="A3688" s="15" t="s">
        <v>6981</v>
      </c>
      <c r="B3688" s="15" t="s">
        <v>6982</v>
      </c>
      <c r="C3688" s="15"/>
      <c r="D3688" s="15"/>
      <c r="E3688" s="15"/>
      <c r="F3688" s="16" t="s">
        <v>326</v>
      </c>
      <c r="G3688" s="18">
        <v>22.49</v>
      </c>
      <c r="H3688" s="15"/>
    </row>
    <row r="3689" spans="1:8" ht="48.75" customHeight="1" x14ac:dyDescent="0.25">
      <c r="A3689" s="15" t="s">
        <v>6983</v>
      </c>
      <c r="B3689" s="15" t="s">
        <v>6984</v>
      </c>
      <c r="C3689" s="15"/>
      <c r="D3689" s="15"/>
      <c r="E3689" s="15"/>
      <c r="F3689" s="16" t="s">
        <v>326</v>
      </c>
      <c r="G3689" s="18">
        <v>25.88</v>
      </c>
      <c r="H3689" s="15"/>
    </row>
    <row r="3690" spans="1:8" ht="48.75" customHeight="1" x14ac:dyDescent="0.25">
      <c r="A3690" s="15" t="s">
        <v>6985</v>
      </c>
      <c r="B3690" s="15" t="s">
        <v>6986</v>
      </c>
      <c r="C3690" s="15"/>
      <c r="D3690" s="15"/>
      <c r="E3690" s="15"/>
      <c r="F3690" s="16" t="s">
        <v>326</v>
      </c>
      <c r="G3690" s="18">
        <v>26.25</v>
      </c>
      <c r="H3690" s="15"/>
    </row>
    <row r="3691" spans="1:8" ht="48.75" customHeight="1" x14ac:dyDescent="0.25">
      <c r="A3691" s="15" t="s">
        <v>6987</v>
      </c>
      <c r="B3691" s="15" t="s">
        <v>6988</v>
      </c>
      <c r="C3691" s="15"/>
      <c r="D3691" s="15"/>
      <c r="E3691" s="15"/>
      <c r="F3691" s="16" t="s">
        <v>326</v>
      </c>
      <c r="G3691" s="18">
        <v>24.8</v>
      </c>
      <c r="H3691" s="15"/>
    </row>
    <row r="3692" spans="1:8" ht="48.75" customHeight="1" x14ac:dyDescent="0.25">
      <c r="A3692" s="15" t="s">
        <v>6989</v>
      </c>
      <c r="B3692" s="15" t="s">
        <v>6990</v>
      </c>
      <c r="C3692" s="15"/>
      <c r="D3692" s="15"/>
      <c r="E3692" s="15"/>
      <c r="F3692" s="16" t="s">
        <v>326</v>
      </c>
      <c r="G3692" s="18">
        <v>22.27</v>
      </c>
      <c r="H3692" s="15"/>
    </row>
    <row r="3693" spans="1:8" ht="48.75" customHeight="1" x14ac:dyDescent="0.25">
      <c r="A3693" s="15" t="s">
        <v>6991</v>
      </c>
      <c r="B3693" s="15" t="s">
        <v>6992</v>
      </c>
      <c r="C3693" s="15"/>
      <c r="D3693" s="15"/>
      <c r="E3693" s="15"/>
      <c r="F3693" s="16" t="s">
        <v>326</v>
      </c>
      <c r="G3693" s="18">
        <v>22.83</v>
      </c>
      <c r="H3693" s="15"/>
    </row>
    <row r="3694" spans="1:8" ht="48.75" customHeight="1" x14ac:dyDescent="0.25">
      <c r="A3694" s="15" t="s">
        <v>6993</v>
      </c>
      <c r="B3694" s="15" t="s">
        <v>6994</v>
      </c>
      <c r="C3694" s="15"/>
      <c r="D3694" s="15"/>
      <c r="E3694" s="15"/>
      <c r="F3694" s="16" t="s">
        <v>326</v>
      </c>
      <c r="G3694" s="18">
        <v>23.46</v>
      </c>
      <c r="H3694" s="15"/>
    </row>
    <row r="3695" spans="1:8" ht="48.75" customHeight="1" x14ac:dyDescent="0.25">
      <c r="A3695" s="15" t="s">
        <v>6995</v>
      </c>
      <c r="B3695" s="15" t="s">
        <v>6996</v>
      </c>
      <c r="C3695" s="15"/>
      <c r="D3695" s="15"/>
      <c r="E3695" s="15"/>
      <c r="F3695" s="16" t="s">
        <v>326</v>
      </c>
      <c r="G3695" s="20">
        <v>1093.8900000000001</v>
      </c>
      <c r="H3695" s="15"/>
    </row>
    <row r="3696" spans="1:8" ht="48.75" customHeight="1" x14ac:dyDescent="0.25">
      <c r="A3696" s="15" t="s">
        <v>6997</v>
      </c>
      <c r="B3696" s="15" t="s">
        <v>6996</v>
      </c>
      <c r="C3696" s="15"/>
      <c r="D3696" s="15"/>
      <c r="E3696" s="15"/>
      <c r="F3696" s="16" t="s">
        <v>6998</v>
      </c>
      <c r="G3696" s="19">
        <v>455.79</v>
      </c>
      <c r="H3696" s="15"/>
    </row>
    <row r="3697" spans="1:8" ht="48.75" customHeight="1" x14ac:dyDescent="0.25">
      <c r="A3697" s="15" t="s">
        <v>6999</v>
      </c>
      <c r="B3697" s="15" t="s">
        <v>7000</v>
      </c>
      <c r="C3697" s="15"/>
      <c r="D3697" s="15"/>
      <c r="E3697" s="15"/>
      <c r="F3697" s="16" t="s">
        <v>326</v>
      </c>
      <c r="G3697" s="19">
        <v>418.03</v>
      </c>
      <c r="H3697" s="15"/>
    </row>
    <row r="3698" spans="1:8" ht="60.95" customHeight="1" x14ac:dyDescent="0.25">
      <c r="A3698" s="15" t="s">
        <v>7001</v>
      </c>
      <c r="B3698" s="15" t="s">
        <v>7002</v>
      </c>
      <c r="C3698" s="15"/>
      <c r="D3698" s="15"/>
      <c r="E3698" s="15"/>
      <c r="F3698" s="16" t="s">
        <v>326</v>
      </c>
      <c r="G3698" s="19">
        <v>447.78</v>
      </c>
      <c r="H3698" s="15"/>
    </row>
    <row r="3699" spans="1:8" ht="24.4" customHeight="1" x14ac:dyDescent="0.25">
      <c r="A3699" s="15" t="s">
        <v>7003</v>
      </c>
      <c r="B3699" s="15" t="s">
        <v>7004</v>
      </c>
      <c r="C3699" s="15"/>
      <c r="D3699" s="15"/>
      <c r="E3699" s="15"/>
      <c r="F3699" s="16" t="s">
        <v>326</v>
      </c>
      <c r="G3699" s="17">
        <v>9.49</v>
      </c>
      <c r="H3699" s="15"/>
    </row>
    <row r="3700" spans="1:8" ht="12.2" customHeight="1" x14ac:dyDescent="0.25">
      <c r="A3700" s="15" t="s">
        <v>7005</v>
      </c>
      <c r="B3700" s="15" t="s">
        <v>7006</v>
      </c>
      <c r="C3700" s="15"/>
      <c r="D3700" s="15"/>
      <c r="E3700" s="15"/>
      <c r="F3700" s="16" t="s">
        <v>213</v>
      </c>
      <c r="G3700" s="17">
        <v>2.39</v>
      </c>
      <c r="H3700" s="15"/>
    </row>
    <row r="3701" spans="1:8" ht="12.2" customHeight="1" x14ac:dyDescent="0.25">
      <c r="A3701" s="15" t="s">
        <v>7007</v>
      </c>
      <c r="B3701" s="15" t="s">
        <v>7008</v>
      </c>
      <c r="C3701" s="15"/>
      <c r="D3701" s="15"/>
      <c r="E3701" s="15"/>
      <c r="F3701" s="16" t="s">
        <v>213</v>
      </c>
      <c r="G3701" s="17">
        <v>3.79</v>
      </c>
      <c r="H3701" s="15"/>
    </row>
    <row r="3702" spans="1:8" ht="24.4" customHeight="1" x14ac:dyDescent="0.25">
      <c r="A3702" s="15" t="s">
        <v>7009</v>
      </c>
      <c r="B3702" s="15" t="s">
        <v>7010</v>
      </c>
      <c r="C3702" s="15"/>
      <c r="D3702" s="15"/>
      <c r="E3702" s="15"/>
      <c r="F3702" s="16" t="s">
        <v>213</v>
      </c>
      <c r="G3702" s="17">
        <v>3.99</v>
      </c>
      <c r="H3702" s="15"/>
    </row>
    <row r="3703" spans="1:8" ht="24.4" customHeight="1" x14ac:dyDescent="0.25">
      <c r="A3703" s="15" t="s">
        <v>7011</v>
      </c>
      <c r="B3703" s="15" t="s">
        <v>7012</v>
      </c>
      <c r="C3703" s="15"/>
      <c r="D3703" s="15"/>
      <c r="E3703" s="15"/>
      <c r="F3703" s="16" t="s">
        <v>213</v>
      </c>
      <c r="G3703" s="17">
        <v>0.41</v>
      </c>
      <c r="H3703" s="15"/>
    </row>
    <row r="3704" spans="1:8" ht="36.6" customHeight="1" x14ac:dyDescent="0.25">
      <c r="A3704" s="15" t="s">
        <v>7013</v>
      </c>
      <c r="B3704" s="15" t="s">
        <v>7014</v>
      </c>
      <c r="C3704" s="15"/>
      <c r="D3704" s="15"/>
      <c r="E3704" s="15"/>
      <c r="F3704" s="16" t="s">
        <v>213</v>
      </c>
      <c r="G3704" s="17">
        <v>9.5399999999999991</v>
      </c>
      <c r="H3704" s="15"/>
    </row>
    <row r="3705" spans="1:8" ht="48.75" customHeight="1" x14ac:dyDescent="0.25">
      <c r="A3705" s="15" t="s">
        <v>7015</v>
      </c>
      <c r="B3705" s="15" t="s">
        <v>7016</v>
      </c>
      <c r="C3705" s="15"/>
      <c r="D3705" s="15"/>
      <c r="E3705" s="15"/>
      <c r="F3705" s="16" t="s">
        <v>213</v>
      </c>
      <c r="G3705" s="17">
        <v>4.22</v>
      </c>
      <c r="H3705" s="15"/>
    </row>
    <row r="3706" spans="1:8" ht="36.6" customHeight="1" x14ac:dyDescent="0.25">
      <c r="A3706" s="15" t="s">
        <v>7017</v>
      </c>
      <c r="B3706" s="15" t="s">
        <v>7018</v>
      </c>
      <c r="C3706" s="15"/>
      <c r="D3706" s="15"/>
      <c r="E3706" s="15"/>
      <c r="F3706" s="16" t="s">
        <v>213</v>
      </c>
      <c r="G3706" s="17">
        <v>5.81</v>
      </c>
      <c r="H3706" s="15"/>
    </row>
    <row r="3707" spans="1:8" ht="48.75" customHeight="1" x14ac:dyDescent="0.25">
      <c r="A3707" s="15" t="s">
        <v>7019</v>
      </c>
      <c r="B3707" s="15" t="s">
        <v>7020</v>
      </c>
      <c r="C3707" s="15"/>
      <c r="D3707" s="15"/>
      <c r="E3707" s="15"/>
      <c r="F3707" s="16" t="s">
        <v>213</v>
      </c>
      <c r="G3707" s="17">
        <v>2.15</v>
      </c>
      <c r="H3707" s="15"/>
    </row>
    <row r="3708" spans="1:8" ht="24.4" customHeight="1" x14ac:dyDescent="0.25">
      <c r="A3708" s="15" t="s">
        <v>7021</v>
      </c>
      <c r="B3708" s="15" t="s">
        <v>7022</v>
      </c>
      <c r="C3708" s="15"/>
      <c r="D3708" s="15"/>
      <c r="E3708" s="15"/>
      <c r="F3708" s="16" t="s">
        <v>213</v>
      </c>
      <c r="G3708" s="17">
        <v>3.08</v>
      </c>
      <c r="H3708" s="15"/>
    </row>
    <row r="3709" spans="1:8" ht="24.4" customHeight="1" x14ac:dyDescent="0.25">
      <c r="A3709" s="15" t="s">
        <v>7023</v>
      </c>
      <c r="B3709" s="15" t="s">
        <v>7024</v>
      </c>
      <c r="C3709" s="15"/>
      <c r="D3709" s="15"/>
      <c r="E3709" s="15"/>
      <c r="F3709" s="16" t="s">
        <v>213</v>
      </c>
      <c r="G3709" s="17">
        <v>3.96</v>
      </c>
      <c r="H3709" s="15"/>
    </row>
    <row r="3710" spans="1:8" ht="36.6" customHeight="1" x14ac:dyDescent="0.25">
      <c r="A3710" s="15" t="s">
        <v>7025</v>
      </c>
      <c r="B3710" s="15" t="s">
        <v>7026</v>
      </c>
      <c r="C3710" s="15"/>
      <c r="D3710" s="15"/>
      <c r="E3710" s="15"/>
      <c r="F3710" s="16" t="s">
        <v>213</v>
      </c>
      <c r="G3710" s="18">
        <v>26.26</v>
      </c>
      <c r="H3710" s="15"/>
    </row>
    <row r="3711" spans="1:8" ht="36.6" customHeight="1" x14ac:dyDescent="0.25">
      <c r="A3711" s="15" t="s">
        <v>7027</v>
      </c>
      <c r="B3711" s="15" t="s">
        <v>7028</v>
      </c>
      <c r="C3711" s="15"/>
      <c r="D3711" s="15"/>
      <c r="E3711" s="15"/>
      <c r="F3711" s="16" t="s">
        <v>213</v>
      </c>
      <c r="G3711" s="18">
        <v>40.71</v>
      </c>
      <c r="H3711" s="15"/>
    </row>
    <row r="3712" spans="1:8" ht="24.4" customHeight="1" x14ac:dyDescent="0.25">
      <c r="A3712" s="15" t="s">
        <v>7029</v>
      </c>
      <c r="B3712" s="15" t="s">
        <v>7030</v>
      </c>
      <c r="C3712" s="15"/>
      <c r="D3712" s="15"/>
      <c r="E3712" s="15"/>
      <c r="F3712" s="16" t="s">
        <v>213</v>
      </c>
      <c r="G3712" s="17">
        <v>2.12</v>
      </c>
      <c r="H3712" s="15"/>
    </row>
    <row r="3713" spans="1:8" ht="36.6" customHeight="1" x14ac:dyDescent="0.25">
      <c r="A3713" s="15" t="s">
        <v>7031</v>
      </c>
      <c r="B3713" s="15" t="s">
        <v>7032</v>
      </c>
      <c r="C3713" s="15"/>
      <c r="D3713" s="15"/>
      <c r="E3713" s="15"/>
      <c r="F3713" s="16" t="s">
        <v>213</v>
      </c>
      <c r="G3713" s="17">
        <v>0.27</v>
      </c>
      <c r="H3713" s="15"/>
    </row>
    <row r="3714" spans="1:8" ht="48.75" customHeight="1" x14ac:dyDescent="0.25">
      <c r="A3714" s="15" t="s">
        <v>7033</v>
      </c>
      <c r="B3714" s="15" t="s">
        <v>7034</v>
      </c>
      <c r="C3714" s="15"/>
      <c r="D3714" s="15"/>
      <c r="E3714" s="15"/>
      <c r="F3714" s="16" t="s">
        <v>326</v>
      </c>
      <c r="G3714" s="19">
        <v>769.04</v>
      </c>
      <c r="H3714" s="15"/>
    </row>
    <row r="3715" spans="1:8" ht="48.75" customHeight="1" x14ac:dyDescent="0.25">
      <c r="A3715" s="15" t="s">
        <v>7035</v>
      </c>
      <c r="B3715" s="15" t="s">
        <v>7034</v>
      </c>
      <c r="C3715" s="15"/>
      <c r="D3715" s="15"/>
      <c r="E3715" s="15"/>
      <c r="F3715" s="16" t="s">
        <v>6998</v>
      </c>
      <c r="G3715" s="19">
        <v>366.2</v>
      </c>
      <c r="H3715" s="15"/>
    </row>
    <row r="3716" spans="1:8" ht="36.6" customHeight="1" x14ac:dyDescent="0.25">
      <c r="A3716" s="15" t="s">
        <v>7036</v>
      </c>
      <c r="B3716" s="15" t="s">
        <v>7037</v>
      </c>
      <c r="C3716" s="15"/>
      <c r="D3716" s="15"/>
      <c r="E3716" s="15"/>
      <c r="F3716" s="16" t="s">
        <v>326</v>
      </c>
      <c r="G3716" s="19">
        <v>209.67</v>
      </c>
      <c r="H3716" s="15"/>
    </row>
    <row r="3717" spans="1:8" ht="48.75" customHeight="1" x14ac:dyDescent="0.25">
      <c r="A3717" s="15" t="s">
        <v>7038</v>
      </c>
      <c r="B3717" s="15" t="s">
        <v>7039</v>
      </c>
      <c r="C3717" s="15"/>
      <c r="D3717" s="15"/>
      <c r="E3717" s="15"/>
      <c r="F3717" s="16" t="s">
        <v>326</v>
      </c>
      <c r="G3717" s="18">
        <v>72.08</v>
      </c>
      <c r="H3717" s="15"/>
    </row>
    <row r="3718" spans="1:8" ht="48.75" customHeight="1" x14ac:dyDescent="0.25">
      <c r="A3718" s="15" t="s">
        <v>7040</v>
      </c>
      <c r="B3718" s="15" t="s">
        <v>7041</v>
      </c>
      <c r="C3718" s="15"/>
      <c r="D3718" s="15"/>
      <c r="E3718" s="15"/>
      <c r="F3718" s="16" t="s">
        <v>326</v>
      </c>
      <c r="G3718" s="18">
        <v>85.88</v>
      </c>
      <c r="H3718" s="15"/>
    </row>
    <row r="3719" spans="1:8" ht="48.75" customHeight="1" x14ac:dyDescent="0.25">
      <c r="A3719" s="15" t="s">
        <v>7042</v>
      </c>
      <c r="B3719" s="15" t="s">
        <v>7043</v>
      </c>
      <c r="C3719" s="15"/>
      <c r="D3719" s="15"/>
      <c r="E3719" s="15"/>
      <c r="F3719" s="16" t="s">
        <v>326</v>
      </c>
      <c r="G3719" s="18">
        <v>28.39</v>
      </c>
      <c r="H3719" s="15"/>
    </row>
    <row r="3720" spans="1:8" ht="36.6" customHeight="1" x14ac:dyDescent="0.25">
      <c r="A3720" s="15" t="s">
        <v>7044</v>
      </c>
      <c r="B3720" s="15" t="s">
        <v>7045</v>
      </c>
      <c r="C3720" s="15"/>
      <c r="D3720" s="15"/>
      <c r="E3720" s="15"/>
      <c r="F3720" s="16" t="s">
        <v>326</v>
      </c>
      <c r="G3720" s="18">
        <v>16.78</v>
      </c>
      <c r="H3720" s="15"/>
    </row>
    <row r="3721" spans="1:8" ht="12.2" customHeight="1" x14ac:dyDescent="0.25">
      <c r="A3721" s="15" t="s">
        <v>7046</v>
      </c>
      <c r="B3721" s="15" t="s">
        <v>7047</v>
      </c>
      <c r="C3721" s="15"/>
      <c r="D3721" s="15"/>
      <c r="E3721" s="15"/>
      <c r="F3721" s="16" t="s">
        <v>213</v>
      </c>
      <c r="G3721" s="17">
        <v>1.24</v>
      </c>
      <c r="H3721" s="15"/>
    </row>
    <row r="3722" spans="1:8" ht="12.2" customHeight="1" x14ac:dyDescent="0.25">
      <c r="A3722" s="15" t="s">
        <v>7048</v>
      </c>
      <c r="B3722" s="15" t="s">
        <v>7049</v>
      </c>
      <c r="C3722" s="15"/>
      <c r="D3722" s="15"/>
      <c r="E3722" s="15"/>
      <c r="F3722" s="16" t="s">
        <v>213</v>
      </c>
      <c r="G3722" s="17">
        <v>1.25</v>
      </c>
      <c r="H3722" s="15"/>
    </row>
    <row r="3723" spans="1:8" ht="12.2" customHeight="1" x14ac:dyDescent="0.25">
      <c r="A3723" s="15" t="s">
        <v>7050</v>
      </c>
      <c r="B3723" s="15" t="s">
        <v>7051</v>
      </c>
      <c r="C3723" s="15"/>
      <c r="D3723" s="15"/>
      <c r="E3723" s="15"/>
      <c r="F3723" s="16" t="s">
        <v>213</v>
      </c>
      <c r="G3723" s="17">
        <v>1.2</v>
      </c>
      <c r="H3723" s="15"/>
    </row>
    <row r="3724" spans="1:8" ht="24.4" customHeight="1" x14ac:dyDescent="0.25">
      <c r="A3724" s="15" t="s">
        <v>7052</v>
      </c>
      <c r="B3724" s="15" t="s">
        <v>7053</v>
      </c>
      <c r="C3724" s="15"/>
      <c r="D3724" s="15"/>
      <c r="E3724" s="15"/>
      <c r="F3724" s="16" t="s">
        <v>326</v>
      </c>
      <c r="G3724" s="18">
        <v>10.19</v>
      </c>
      <c r="H3724" s="15"/>
    </row>
    <row r="3725" spans="1:8" ht="12.2" customHeight="1" x14ac:dyDescent="0.25">
      <c r="A3725" s="15" t="s">
        <v>7054</v>
      </c>
      <c r="B3725" s="15" t="s">
        <v>7055</v>
      </c>
      <c r="C3725" s="15"/>
      <c r="D3725" s="15"/>
      <c r="E3725" s="15"/>
      <c r="F3725" s="16" t="s">
        <v>326</v>
      </c>
      <c r="G3725" s="18">
        <v>10.85</v>
      </c>
      <c r="H3725" s="15"/>
    </row>
    <row r="3726" spans="1:8" ht="24.4" customHeight="1" x14ac:dyDescent="0.25">
      <c r="A3726" s="15" t="s">
        <v>7056</v>
      </c>
      <c r="B3726" s="15" t="s">
        <v>7057</v>
      </c>
      <c r="C3726" s="15"/>
      <c r="D3726" s="15"/>
      <c r="E3726" s="15"/>
      <c r="F3726" s="16" t="s">
        <v>213</v>
      </c>
      <c r="G3726" s="17">
        <v>1.18</v>
      </c>
      <c r="H3726" s="15"/>
    </row>
    <row r="3727" spans="1:8" ht="12.2" customHeight="1" x14ac:dyDescent="0.25">
      <c r="A3727" s="15" t="s">
        <v>7058</v>
      </c>
      <c r="B3727" s="15" t="s">
        <v>7059</v>
      </c>
      <c r="C3727" s="15"/>
      <c r="D3727" s="15"/>
      <c r="E3727" s="15"/>
      <c r="F3727" s="16" t="s">
        <v>213</v>
      </c>
      <c r="G3727" s="17">
        <v>0.63</v>
      </c>
      <c r="H3727" s="15"/>
    </row>
    <row r="3728" spans="1:8" ht="24.4" customHeight="1" x14ac:dyDescent="0.25">
      <c r="A3728" s="15" t="s">
        <v>7060</v>
      </c>
      <c r="B3728" s="15" t="s">
        <v>7061</v>
      </c>
      <c r="C3728" s="15"/>
      <c r="D3728" s="15"/>
      <c r="E3728" s="15"/>
      <c r="F3728" s="16" t="s">
        <v>6998</v>
      </c>
      <c r="G3728" s="18">
        <v>17.38</v>
      </c>
      <c r="H3728" s="15"/>
    </row>
    <row r="3729" spans="1:8" ht="60.95" customHeight="1" x14ac:dyDescent="0.25">
      <c r="A3729" s="15" t="s">
        <v>7062</v>
      </c>
      <c r="B3729" s="15" t="s">
        <v>7063</v>
      </c>
      <c r="C3729" s="15"/>
      <c r="D3729" s="15"/>
      <c r="E3729" s="15"/>
      <c r="F3729" s="16" t="s">
        <v>326</v>
      </c>
      <c r="G3729" s="18">
        <v>24.8</v>
      </c>
      <c r="H3729" s="15"/>
    </row>
    <row r="3730" spans="1:8" ht="48.75" customHeight="1" x14ac:dyDescent="0.25">
      <c r="A3730" s="15" t="s">
        <v>7064</v>
      </c>
      <c r="B3730" s="15" t="s">
        <v>7065</v>
      </c>
      <c r="C3730" s="15"/>
      <c r="D3730" s="15"/>
      <c r="E3730" s="15"/>
      <c r="F3730" s="16" t="s">
        <v>326</v>
      </c>
      <c r="G3730" s="18">
        <v>24.07</v>
      </c>
      <c r="H3730" s="15"/>
    </row>
    <row r="3731" spans="1:8" ht="48.75" customHeight="1" x14ac:dyDescent="0.25">
      <c r="A3731" s="15" t="s">
        <v>7066</v>
      </c>
      <c r="B3731" s="15" t="s">
        <v>7067</v>
      </c>
      <c r="C3731" s="15"/>
      <c r="D3731" s="15"/>
      <c r="E3731" s="15"/>
      <c r="F3731" s="16" t="s">
        <v>326</v>
      </c>
      <c r="G3731" s="18">
        <v>22.83</v>
      </c>
      <c r="H3731" s="15"/>
    </row>
    <row r="3732" spans="1:8" ht="48.75" customHeight="1" x14ac:dyDescent="0.25">
      <c r="A3732" s="15" t="s">
        <v>7068</v>
      </c>
      <c r="B3732" s="15" t="s">
        <v>7069</v>
      </c>
      <c r="C3732" s="15"/>
      <c r="D3732" s="15"/>
      <c r="E3732" s="15"/>
      <c r="F3732" s="16" t="s">
        <v>326</v>
      </c>
      <c r="G3732" s="18">
        <v>22.27</v>
      </c>
      <c r="H3732" s="15"/>
    </row>
    <row r="3733" spans="1:8" ht="48.75" customHeight="1" x14ac:dyDescent="0.25">
      <c r="A3733" s="15" t="s">
        <v>7070</v>
      </c>
      <c r="B3733" s="15" t="s">
        <v>7071</v>
      </c>
      <c r="C3733" s="15"/>
      <c r="D3733" s="15"/>
      <c r="E3733" s="15"/>
      <c r="F3733" s="16" t="s">
        <v>326</v>
      </c>
      <c r="G3733" s="18">
        <v>23.46</v>
      </c>
      <c r="H3733" s="15"/>
    </row>
    <row r="3734" spans="1:8" ht="12.2" customHeight="1" x14ac:dyDescent="0.25">
      <c r="A3734" s="15" t="s">
        <v>7072</v>
      </c>
      <c r="B3734" s="15" t="s">
        <v>7073</v>
      </c>
      <c r="C3734" s="15"/>
      <c r="D3734" s="15"/>
      <c r="E3734" s="15"/>
      <c r="F3734" s="16" t="s">
        <v>213</v>
      </c>
      <c r="G3734" s="17">
        <v>1.19</v>
      </c>
      <c r="H3734" s="15"/>
    </row>
    <row r="3735" spans="1:8" ht="36.6" customHeight="1" x14ac:dyDescent="0.25">
      <c r="A3735" s="15" t="s">
        <v>7074</v>
      </c>
      <c r="B3735" s="15" t="s">
        <v>7075</v>
      </c>
      <c r="C3735" s="15"/>
      <c r="D3735" s="15"/>
      <c r="E3735" s="15"/>
      <c r="F3735" s="16" t="s">
        <v>213</v>
      </c>
      <c r="G3735" s="17">
        <v>6.47</v>
      </c>
      <c r="H3735" s="15"/>
    </row>
    <row r="3736" spans="1:8" ht="48.75" customHeight="1" x14ac:dyDescent="0.25">
      <c r="A3736" s="15" t="s">
        <v>7076</v>
      </c>
      <c r="B3736" s="15" t="s">
        <v>7077</v>
      </c>
      <c r="C3736" s="15"/>
      <c r="D3736" s="15"/>
      <c r="E3736" s="15"/>
      <c r="F3736" s="16" t="s">
        <v>213</v>
      </c>
      <c r="G3736" s="18">
        <v>15.52</v>
      </c>
      <c r="H3736" s="15"/>
    </row>
    <row r="3737" spans="1:8" ht="24.4" customHeight="1" x14ac:dyDescent="0.25">
      <c r="A3737" s="15" t="s">
        <v>7078</v>
      </c>
      <c r="B3737" s="15" t="s">
        <v>7079</v>
      </c>
      <c r="C3737" s="15"/>
      <c r="D3737" s="15"/>
      <c r="E3737" s="15"/>
      <c r="F3737" s="16" t="s">
        <v>213</v>
      </c>
      <c r="G3737" s="17">
        <v>6.63</v>
      </c>
      <c r="H3737" s="15"/>
    </row>
    <row r="3738" spans="1:8" ht="24.4" customHeight="1" x14ac:dyDescent="0.25">
      <c r="A3738" s="15" t="s">
        <v>7080</v>
      </c>
      <c r="B3738" s="15" t="s">
        <v>7081</v>
      </c>
      <c r="C3738" s="15"/>
      <c r="D3738" s="15"/>
      <c r="E3738" s="15"/>
      <c r="F3738" s="16" t="s">
        <v>213</v>
      </c>
      <c r="G3738" s="17">
        <v>3.3</v>
      </c>
      <c r="H3738" s="15"/>
    </row>
    <row r="3739" spans="1:8" ht="36.6" customHeight="1" x14ac:dyDescent="0.25">
      <c r="A3739" s="15" t="s">
        <v>7082</v>
      </c>
      <c r="B3739" s="15" t="s">
        <v>7083</v>
      </c>
      <c r="C3739" s="15"/>
      <c r="D3739" s="15"/>
      <c r="E3739" s="15"/>
      <c r="F3739" s="16" t="s">
        <v>213</v>
      </c>
      <c r="G3739" s="17">
        <v>8.8800000000000008</v>
      </c>
      <c r="H3739" s="15"/>
    </row>
    <row r="3740" spans="1:8" ht="36.6" customHeight="1" x14ac:dyDescent="0.25">
      <c r="A3740" s="15" t="s">
        <v>7084</v>
      </c>
      <c r="B3740" s="15" t="s">
        <v>7085</v>
      </c>
      <c r="C3740" s="15"/>
      <c r="D3740" s="15"/>
      <c r="E3740" s="15"/>
      <c r="F3740" s="16" t="s">
        <v>213</v>
      </c>
      <c r="G3740" s="17">
        <v>8.2799999999999994</v>
      </c>
      <c r="H3740" s="15"/>
    </row>
    <row r="3741" spans="1:8" ht="36.6" customHeight="1" x14ac:dyDescent="0.25">
      <c r="A3741" s="15" t="s">
        <v>7086</v>
      </c>
      <c r="B3741" s="15" t="s">
        <v>7087</v>
      </c>
      <c r="C3741" s="15"/>
      <c r="D3741" s="15"/>
      <c r="E3741" s="15"/>
      <c r="F3741" s="16" t="s">
        <v>6998</v>
      </c>
      <c r="G3741" s="19">
        <v>150.47</v>
      </c>
      <c r="H3741" s="15"/>
    </row>
    <row r="3742" spans="1:8" ht="48.75" customHeight="1" x14ac:dyDescent="0.25">
      <c r="A3742" s="15" t="s">
        <v>7088</v>
      </c>
      <c r="B3742" s="15" t="s">
        <v>7089</v>
      </c>
      <c r="C3742" s="15"/>
      <c r="D3742" s="15"/>
      <c r="E3742" s="15"/>
      <c r="F3742" s="16" t="s">
        <v>326</v>
      </c>
      <c r="G3742" s="19">
        <v>361.15</v>
      </c>
      <c r="H3742" s="15"/>
    </row>
    <row r="3743" spans="1:8" ht="24.4" customHeight="1" x14ac:dyDescent="0.25">
      <c r="A3743" s="15" t="s">
        <v>7090</v>
      </c>
      <c r="B3743" s="15" t="s">
        <v>7091</v>
      </c>
      <c r="C3743" s="15"/>
      <c r="D3743" s="15"/>
      <c r="E3743" s="15"/>
      <c r="F3743" s="16" t="s">
        <v>326</v>
      </c>
      <c r="G3743" s="19">
        <v>161.32</v>
      </c>
      <c r="H3743" s="15"/>
    </row>
    <row r="3744" spans="1:8" ht="12.2" customHeight="1" x14ac:dyDescent="0.25">
      <c r="A3744" s="27">
        <v>253</v>
      </c>
      <c r="B3744" s="13" t="s">
        <v>7092</v>
      </c>
      <c r="C3744" s="13"/>
      <c r="D3744" s="13"/>
      <c r="E3744" s="13"/>
      <c r="F3744" s="14"/>
      <c r="G3744" s="13"/>
      <c r="H3744" s="13"/>
    </row>
    <row r="3745" spans="1:8" ht="36.6" customHeight="1" x14ac:dyDescent="0.25">
      <c r="A3745" s="15" t="s">
        <v>7093</v>
      </c>
      <c r="B3745" s="15" t="s">
        <v>7094</v>
      </c>
      <c r="C3745" s="15"/>
      <c r="D3745" s="15"/>
      <c r="E3745" s="15"/>
      <c r="F3745" s="16" t="s">
        <v>244</v>
      </c>
      <c r="G3745" s="18">
        <v>38.450000000000003</v>
      </c>
      <c r="H3745" s="15"/>
    </row>
    <row r="3746" spans="1:8" ht="12.2" customHeight="1" x14ac:dyDescent="0.25">
      <c r="A3746" s="15" t="s">
        <v>7095</v>
      </c>
      <c r="B3746" s="15" t="s">
        <v>7096</v>
      </c>
      <c r="C3746" s="15"/>
      <c r="D3746" s="15"/>
      <c r="E3746" s="15"/>
      <c r="F3746" s="16" t="s">
        <v>213</v>
      </c>
      <c r="G3746" s="18">
        <v>11.39</v>
      </c>
      <c r="H3746" s="15"/>
    </row>
    <row r="3747" spans="1:8" ht="12.2" customHeight="1" x14ac:dyDescent="0.25">
      <c r="A3747" s="15" t="s">
        <v>7097</v>
      </c>
      <c r="B3747" s="15" t="s">
        <v>7098</v>
      </c>
      <c r="C3747" s="15"/>
      <c r="D3747" s="15"/>
      <c r="E3747" s="15"/>
      <c r="F3747" s="16" t="s">
        <v>213</v>
      </c>
      <c r="G3747" s="18">
        <v>13.67</v>
      </c>
      <c r="H3747" s="15"/>
    </row>
    <row r="3748" spans="1:8" ht="12.2" customHeight="1" x14ac:dyDescent="0.25">
      <c r="A3748" s="27">
        <v>254</v>
      </c>
      <c r="B3748" s="13" t="s">
        <v>7099</v>
      </c>
      <c r="C3748" s="13"/>
      <c r="D3748" s="13"/>
      <c r="E3748" s="13"/>
      <c r="F3748" s="14"/>
      <c r="G3748" s="13"/>
      <c r="H3748" s="13"/>
    </row>
    <row r="3749" spans="1:8" ht="24.4" customHeight="1" x14ac:dyDescent="0.25">
      <c r="A3749" s="15" t="s">
        <v>7100</v>
      </c>
      <c r="B3749" s="15" t="s">
        <v>7101</v>
      </c>
      <c r="C3749" s="15"/>
      <c r="D3749" s="15"/>
      <c r="E3749" s="15"/>
      <c r="F3749" s="16" t="s">
        <v>1238</v>
      </c>
      <c r="G3749" s="18">
        <v>17.84</v>
      </c>
      <c r="H3749" s="15"/>
    </row>
    <row r="3750" spans="1:8" ht="48.75" customHeight="1" x14ac:dyDescent="0.25">
      <c r="A3750" s="15" t="s">
        <v>7102</v>
      </c>
      <c r="B3750" s="15" t="s">
        <v>7103</v>
      </c>
      <c r="C3750" s="15"/>
      <c r="D3750" s="15"/>
      <c r="E3750" s="15"/>
      <c r="F3750" s="16" t="s">
        <v>326</v>
      </c>
      <c r="G3750" s="20">
        <v>1418.25</v>
      </c>
      <c r="H3750" s="15"/>
    </row>
    <row r="3751" spans="1:8" ht="36.6" customHeight="1" x14ac:dyDescent="0.25">
      <c r="A3751" s="15" t="s">
        <v>7104</v>
      </c>
      <c r="B3751" s="15" t="s">
        <v>7105</v>
      </c>
      <c r="C3751" s="15"/>
      <c r="D3751" s="15"/>
      <c r="E3751" s="15"/>
      <c r="F3751" s="16" t="s">
        <v>326</v>
      </c>
      <c r="G3751" s="20">
        <v>1183.07</v>
      </c>
      <c r="H3751" s="15"/>
    </row>
    <row r="3752" spans="1:8" ht="36.6" customHeight="1" x14ac:dyDescent="0.25">
      <c r="A3752" s="15" t="s">
        <v>7106</v>
      </c>
      <c r="B3752" s="15" t="s">
        <v>7107</v>
      </c>
      <c r="C3752" s="15"/>
      <c r="D3752" s="15"/>
      <c r="E3752" s="15"/>
      <c r="F3752" s="16" t="s">
        <v>326</v>
      </c>
      <c r="G3752" s="19">
        <v>569.57000000000005</v>
      </c>
      <c r="H3752" s="15"/>
    </row>
    <row r="3753" spans="1:8" ht="36.6" customHeight="1" x14ac:dyDescent="0.25">
      <c r="A3753" s="15" t="s">
        <v>7108</v>
      </c>
      <c r="B3753" s="15" t="s">
        <v>7109</v>
      </c>
      <c r="C3753" s="15"/>
      <c r="D3753" s="15"/>
      <c r="E3753" s="15"/>
      <c r="F3753" s="16" t="s">
        <v>1238</v>
      </c>
      <c r="G3753" s="20">
        <v>1781.81</v>
      </c>
      <c r="H3753" s="15"/>
    </row>
    <row r="3754" spans="1:8" ht="12.2" customHeight="1" x14ac:dyDescent="0.25">
      <c r="A3754" s="15" t="s">
        <v>7110</v>
      </c>
      <c r="B3754" s="15" t="s">
        <v>7111</v>
      </c>
      <c r="C3754" s="15"/>
      <c r="D3754" s="15"/>
      <c r="E3754" s="15"/>
      <c r="F3754" s="16" t="s">
        <v>213</v>
      </c>
      <c r="G3754" s="18">
        <v>86.67</v>
      </c>
      <c r="H3754" s="15"/>
    </row>
    <row r="3755" spans="1:8" ht="36.6" customHeight="1" x14ac:dyDescent="0.25">
      <c r="A3755" s="15" t="s">
        <v>7112</v>
      </c>
      <c r="B3755" s="15" t="s">
        <v>7113</v>
      </c>
      <c r="C3755" s="15"/>
      <c r="D3755" s="15"/>
      <c r="E3755" s="15"/>
      <c r="F3755" s="16" t="s">
        <v>244</v>
      </c>
      <c r="G3755" s="17">
        <v>2.99</v>
      </c>
      <c r="H3755" s="15"/>
    </row>
    <row r="3756" spans="1:8" ht="24.4" customHeight="1" x14ac:dyDescent="0.25">
      <c r="A3756" s="15" t="s">
        <v>7114</v>
      </c>
      <c r="B3756" s="15" t="s">
        <v>7115</v>
      </c>
      <c r="C3756" s="15"/>
      <c r="D3756" s="15"/>
      <c r="E3756" s="15"/>
      <c r="F3756" s="16" t="s">
        <v>213</v>
      </c>
      <c r="G3756" s="18">
        <v>26.32</v>
      </c>
      <c r="H3756" s="15"/>
    </row>
    <row r="3757" spans="1:8" ht="36.6" customHeight="1" x14ac:dyDescent="0.25">
      <c r="A3757" s="15" t="s">
        <v>7116</v>
      </c>
      <c r="B3757" s="15" t="s">
        <v>7117</v>
      </c>
      <c r="C3757" s="15"/>
      <c r="D3757" s="15"/>
      <c r="E3757" s="15"/>
      <c r="F3757" s="16" t="s">
        <v>244</v>
      </c>
      <c r="G3757" s="17">
        <v>8.25</v>
      </c>
      <c r="H3757" s="15"/>
    </row>
    <row r="3758" spans="1:8" ht="36.6" customHeight="1" x14ac:dyDescent="0.25">
      <c r="A3758" s="15" t="s">
        <v>7118</v>
      </c>
      <c r="B3758" s="15" t="s">
        <v>7119</v>
      </c>
      <c r="C3758" s="15"/>
      <c r="D3758" s="15"/>
      <c r="E3758" s="15"/>
      <c r="F3758" s="16" t="s">
        <v>244</v>
      </c>
      <c r="G3758" s="17">
        <v>2.46</v>
      </c>
      <c r="H3758" s="15"/>
    </row>
    <row r="3759" spans="1:8" ht="36.6" customHeight="1" x14ac:dyDescent="0.25">
      <c r="A3759" s="15" t="s">
        <v>7120</v>
      </c>
      <c r="B3759" s="15" t="s">
        <v>7121</v>
      </c>
      <c r="C3759" s="15"/>
      <c r="D3759" s="15"/>
      <c r="E3759" s="15"/>
      <c r="F3759" s="16" t="s">
        <v>244</v>
      </c>
      <c r="G3759" s="17">
        <v>5.62</v>
      </c>
      <c r="H3759" s="15"/>
    </row>
    <row r="3760" spans="1:8" ht="36.6" customHeight="1" x14ac:dyDescent="0.25">
      <c r="A3760" s="15" t="s">
        <v>7122</v>
      </c>
      <c r="B3760" s="15" t="s">
        <v>7123</v>
      </c>
      <c r="C3760" s="15"/>
      <c r="D3760" s="15"/>
      <c r="E3760" s="15"/>
      <c r="F3760" s="16" t="s">
        <v>213</v>
      </c>
      <c r="G3760" s="20">
        <v>1112.97</v>
      </c>
      <c r="H3760" s="15"/>
    </row>
    <row r="3761" spans="1:8" ht="48.75" customHeight="1" x14ac:dyDescent="0.25">
      <c r="A3761" s="15" t="s">
        <v>7124</v>
      </c>
      <c r="B3761" s="15" t="s">
        <v>7125</v>
      </c>
      <c r="C3761" s="15"/>
      <c r="D3761" s="15"/>
      <c r="E3761" s="15"/>
      <c r="F3761" s="16" t="s">
        <v>213</v>
      </c>
      <c r="G3761" s="19">
        <v>455.63</v>
      </c>
      <c r="H3761" s="15"/>
    </row>
    <row r="3762" spans="1:8" ht="36.6" customHeight="1" x14ac:dyDescent="0.25">
      <c r="A3762" s="15" t="s">
        <v>7126</v>
      </c>
      <c r="B3762" s="15" t="s">
        <v>7127</v>
      </c>
      <c r="C3762" s="15"/>
      <c r="D3762" s="15"/>
      <c r="E3762" s="15"/>
      <c r="F3762" s="16" t="s">
        <v>213</v>
      </c>
      <c r="G3762" s="20">
        <v>1112.97</v>
      </c>
      <c r="H3762" s="15"/>
    </row>
    <row r="3763" spans="1:8" ht="36.6" customHeight="1" x14ac:dyDescent="0.25">
      <c r="A3763" s="15" t="s">
        <v>7128</v>
      </c>
      <c r="B3763" s="15" t="s">
        <v>7129</v>
      </c>
      <c r="C3763" s="15"/>
      <c r="D3763" s="15"/>
      <c r="E3763" s="15"/>
      <c r="F3763" s="16" t="s">
        <v>213</v>
      </c>
      <c r="G3763" s="20">
        <v>1074.95</v>
      </c>
      <c r="H3763" s="15"/>
    </row>
    <row r="3764" spans="1:8" ht="36.6" customHeight="1" x14ac:dyDescent="0.25">
      <c r="A3764" s="15" t="s">
        <v>7130</v>
      </c>
      <c r="B3764" s="15" t="s">
        <v>7131</v>
      </c>
      <c r="C3764" s="15"/>
      <c r="D3764" s="15"/>
      <c r="E3764" s="15"/>
      <c r="F3764" s="16" t="s">
        <v>213</v>
      </c>
      <c r="G3764" s="19">
        <v>960.28</v>
      </c>
      <c r="H3764" s="15"/>
    </row>
    <row r="3765" spans="1:8" ht="36.6" customHeight="1" x14ac:dyDescent="0.25">
      <c r="A3765" s="15" t="s">
        <v>7132</v>
      </c>
      <c r="B3765" s="15" t="s">
        <v>7133</v>
      </c>
      <c r="C3765" s="15"/>
      <c r="D3765" s="15"/>
      <c r="E3765" s="15"/>
      <c r="F3765" s="16" t="s">
        <v>213</v>
      </c>
      <c r="G3765" s="20">
        <v>1015.32</v>
      </c>
      <c r="H3765" s="15"/>
    </row>
    <row r="3766" spans="1:8" ht="36.6" customHeight="1" x14ac:dyDescent="0.25">
      <c r="A3766" s="15" t="s">
        <v>7134</v>
      </c>
      <c r="B3766" s="15" t="s">
        <v>7135</v>
      </c>
      <c r="C3766" s="15"/>
      <c r="D3766" s="15"/>
      <c r="E3766" s="15"/>
      <c r="F3766" s="16" t="s">
        <v>213</v>
      </c>
      <c r="G3766" s="20">
        <v>1112.97</v>
      </c>
      <c r="H3766" s="15"/>
    </row>
    <row r="3767" spans="1:8" ht="36.6" customHeight="1" x14ac:dyDescent="0.25">
      <c r="A3767" s="15" t="s">
        <v>7136</v>
      </c>
      <c r="B3767" s="15" t="s">
        <v>7137</v>
      </c>
      <c r="C3767" s="15"/>
      <c r="D3767" s="15"/>
      <c r="E3767" s="15"/>
      <c r="F3767" s="16" t="s">
        <v>213</v>
      </c>
      <c r="G3767" s="19">
        <v>924.88</v>
      </c>
      <c r="H3767" s="15"/>
    </row>
    <row r="3768" spans="1:8" ht="48.75" customHeight="1" x14ac:dyDescent="0.25">
      <c r="A3768" s="15" t="s">
        <v>7138</v>
      </c>
      <c r="B3768" s="15" t="s">
        <v>7139</v>
      </c>
      <c r="C3768" s="15"/>
      <c r="D3768" s="15"/>
      <c r="E3768" s="15"/>
      <c r="F3768" s="16" t="s">
        <v>213</v>
      </c>
      <c r="G3768" s="19">
        <v>455.63</v>
      </c>
      <c r="H3768" s="15"/>
    </row>
    <row r="3769" spans="1:8" ht="36.6" customHeight="1" x14ac:dyDescent="0.25">
      <c r="A3769" s="15" t="s">
        <v>7140</v>
      </c>
      <c r="B3769" s="15" t="s">
        <v>7141</v>
      </c>
      <c r="C3769" s="15"/>
      <c r="D3769" s="15"/>
      <c r="E3769" s="15"/>
      <c r="F3769" s="16" t="s">
        <v>716</v>
      </c>
      <c r="G3769" s="19">
        <v>365.63</v>
      </c>
      <c r="H3769" s="15"/>
    </row>
    <row r="3770" spans="1:8" ht="36.6" customHeight="1" x14ac:dyDescent="0.25">
      <c r="A3770" s="15" t="s">
        <v>7142</v>
      </c>
      <c r="B3770" s="15" t="s">
        <v>7143</v>
      </c>
      <c r="C3770" s="15"/>
      <c r="D3770" s="15"/>
      <c r="E3770" s="15"/>
      <c r="F3770" s="16" t="s">
        <v>213</v>
      </c>
      <c r="G3770" s="18">
        <v>39.479999999999997</v>
      </c>
      <c r="H3770" s="15"/>
    </row>
    <row r="3771" spans="1:8" ht="36.6" customHeight="1" x14ac:dyDescent="0.25">
      <c r="A3771" s="15" t="s">
        <v>7144</v>
      </c>
      <c r="B3771" s="15" t="s">
        <v>7145</v>
      </c>
      <c r="C3771" s="15"/>
      <c r="D3771" s="15"/>
      <c r="E3771" s="15"/>
      <c r="F3771" s="16" t="s">
        <v>1238</v>
      </c>
      <c r="G3771" s="18">
        <v>17.66</v>
      </c>
      <c r="H3771" s="15"/>
    </row>
    <row r="3772" spans="1:8" ht="24.4" customHeight="1" x14ac:dyDescent="0.25">
      <c r="A3772" s="15" t="s">
        <v>7146</v>
      </c>
      <c r="B3772" s="15" t="s">
        <v>7147</v>
      </c>
      <c r="C3772" s="15"/>
      <c r="D3772" s="15"/>
      <c r="E3772" s="15"/>
      <c r="F3772" s="16" t="s">
        <v>1238</v>
      </c>
      <c r="G3772" s="18">
        <v>27.19</v>
      </c>
      <c r="H3772" s="15"/>
    </row>
    <row r="3773" spans="1:8" ht="36.6" customHeight="1" x14ac:dyDescent="0.25">
      <c r="A3773" s="15" t="s">
        <v>7148</v>
      </c>
      <c r="B3773" s="15" t="s">
        <v>7149</v>
      </c>
      <c r="C3773" s="15"/>
      <c r="D3773" s="15"/>
      <c r="E3773" s="15"/>
      <c r="F3773" s="16" t="s">
        <v>1238</v>
      </c>
      <c r="G3773" s="18">
        <v>59.6</v>
      </c>
      <c r="H3773" s="15"/>
    </row>
    <row r="3774" spans="1:8" ht="36.6" customHeight="1" x14ac:dyDescent="0.25">
      <c r="A3774" s="15" t="s">
        <v>7150</v>
      </c>
      <c r="B3774" s="15" t="s">
        <v>7151</v>
      </c>
      <c r="C3774" s="15"/>
      <c r="D3774" s="15"/>
      <c r="E3774" s="15"/>
      <c r="F3774" s="16" t="s">
        <v>1238</v>
      </c>
      <c r="G3774" s="18">
        <v>55.38</v>
      </c>
      <c r="H3774" s="15"/>
    </row>
    <row r="3775" spans="1:8" ht="12.2" customHeight="1" x14ac:dyDescent="0.25">
      <c r="A3775" s="27">
        <v>280</v>
      </c>
      <c r="B3775" s="13" t="s">
        <v>7152</v>
      </c>
      <c r="C3775" s="13"/>
      <c r="D3775" s="13"/>
      <c r="E3775" s="13"/>
      <c r="F3775" s="14"/>
      <c r="G3775" s="13"/>
      <c r="H3775" s="13"/>
    </row>
    <row r="3776" spans="1:8" ht="36.6" customHeight="1" x14ac:dyDescent="0.25">
      <c r="A3776" s="15" t="s">
        <v>7153</v>
      </c>
      <c r="B3776" s="15" t="s">
        <v>7154</v>
      </c>
      <c r="C3776" s="15"/>
      <c r="D3776" s="15"/>
      <c r="E3776" s="15"/>
      <c r="F3776" s="16" t="s">
        <v>1238</v>
      </c>
      <c r="G3776" s="20">
        <v>2130.4</v>
      </c>
      <c r="H3776" s="15"/>
    </row>
    <row r="3777" spans="1:8" ht="24.4" customHeight="1" x14ac:dyDescent="0.25">
      <c r="A3777" s="15" t="s">
        <v>7155</v>
      </c>
      <c r="B3777" s="15" t="s">
        <v>7156</v>
      </c>
      <c r="C3777" s="15"/>
      <c r="D3777" s="15"/>
      <c r="E3777" s="15"/>
      <c r="F3777" s="16" t="s">
        <v>244</v>
      </c>
      <c r="G3777" s="19">
        <v>388.8</v>
      </c>
      <c r="H3777" s="15"/>
    </row>
    <row r="3778" spans="1:8" ht="48.75" customHeight="1" x14ac:dyDescent="0.25">
      <c r="A3778" s="15" t="s">
        <v>7157</v>
      </c>
      <c r="B3778" s="15" t="s">
        <v>7158</v>
      </c>
      <c r="C3778" s="15"/>
      <c r="D3778" s="15"/>
      <c r="E3778" s="15"/>
      <c r="F3778" s="16" t="s">
        <v>213</v>
      </c>
      <c r="G3778" s="19">
        <v>303.17</v>
      </c>
      <c r="H3778" s="15"/>
    </row>
    <row r="3779" spans="1:8" ht="36.6" customHeight="1" x14ac:dyDescent="0.25">
      <c r="A3779" s="15" t="s">
        <v>7159</v>
      </c>
      <c r="B3779" s="15" t="s">
        <v>7160</v>
      </c>
      <c r="C3779" s="15"/>
      <c r="D3779" s="15"/>
      <c r="E3779" s="15"/>
      <c r="F3779" s="16" t="s">
        <v>213</v>
      </c>
      <c r="G3779" s="19">
        <v>697.69</v>
      </c>
      <c r="H3779" s="15"/>
    </row>
    <row r="3780" spans="1:8" ht="48.75" customHeight="1" x14ac:dyDescent="0.25">
      <c r="A3780" s="15" t="s">
        <v>7161</v>
      </c>
      <c r="B3780" s="15" t="s">
        <v>7162</v>
      </c>
      <c r="C3780" s="15"/>
      <c r="D3780" s="15"/>
      <c r="E3780" s="15"/>
      <c r="F3780" s="16" t="s">
        <v>213</v>
      </c>
      <c r="G3780" s="19">
        <v>303.17</v>
      </c>
      <c r="H3780" s="15"/>
    </row>
    <row r="3781" spans="1:8" ht="36.6" customHeight="1" x14ac:dyDescent="0.25">
      <c r="A3781" s="15" t="s">
        <v>7163</v>
      </c>
      <c r="B3781" s="15" t="s">
        <v>7164</v>
      </c>
      <c r="C3781" s="15"/>
      <c r="D3781" s="15"/>
      <c r="E3781" s="15"/>
      <c r="F3781" s="16" t="s">
        <v>213</v>
      </c>
      <c r="G3781" s="19">
        <v>697.69</v>
      </c>
      <c r="H3781" s="15"/>
    </row>
    <row r="3782" spans="1:8" ht="36.6" customHeight="1" x14ac:dyDescent="0.25">
      <c r="A3782" s="15" t="s">
        <v>7165</v>
      </c>
      <c r="B3782" s="15" t="s">
        <v>7166</v>
      </c>
      <c r="C3782" s="15"/>
      <c r="D3782" s="15"/>
      <c r="E3782" s="15"/>
      <c r="F3782" s="16" t="s">
        <v>213</v>
      </c>
      <c r="G3782" s="19">
        <v>675.65</v>
      </c>
      <c r="H3782" s="15"/>
    </row>
    <row r="3783" spans="1:8" ht="36.6" customHeight="1" x14ac:dyDescent="0.25">
      <c r="A3783" s="15" t="s">
        <v>7167</v>
      </c>
      <c r="B3783" s="15" t="s">
        <v>7168</v>
      </c>
      <c r="C3783" s="15"/>
      <c r="D3783" s="15"/>
      <c r="E3783" s="15"/>
      <c r="F3783" s="16" t="s">
        <v>213</v>
      </c>
      <c r="G3783" s="19">
        <v>627.52</v>
      </c>
      <c r="H3783" s="15"/>
    </row>
    <row r="3784" spans="1:8" ht="36.6" customHeight="1" x14ac:dyDescent="0.25">
      <c r="A3784" s="15" t="s">
        <v>7169</v>
      </c>
      <c r="B3784" s="15" t="s">
        <v>7170</v>
      </c>
      <c r="C3784" s="15"/>
      <c r="D3784" s="15"/>
      <c r="E3784" s="15"/>
      <c r="F3784" s="16" t="s">
        <v>213</v>
      </c>
      <c r="G3784" s="19">
        <v>650.62</v>
      </c>
      <c r="H3784" s="15"/>
    </row>
    <row r="3785" spans="1:8" ht="36.6" customHeight="1" x14ac:dyDescent="0.25">
      <c r="A3785" s="15" t="s">
        <v>7171</v>
      </c>
      <c r="B3785" s="15" t="s">
        <v>7172</v>
      </c>
      <c r="C3785" s="15"/>
      <c r="D3785" s="15"/>
      <c r="E3785" s="15"/>
      <c r="F3785" s="16" t="s">
        <v>213</v>
      </c>
      <c r="G3785" s="19">
        <v>697.69</v>
      </c>
      <c r="H3785" s="15"/>
    </row>
    <row r="3786" spans="1:8" ht="36.6" customHeight="1" x14ac:dyDescent="0.25">
      <c r="A3786" s="15" t="s">
        <v>7173</v>
      </c>
      <c r="B3786" s="15" t="s">
        <v>7174</v>
      </c>
      <c r="C3786" s="15"/>
      <c r="D3786" s="15"/>
      <c r="E3786" s="15"/>
      <c r="F3786" s="16" t="s">
        <v>213</v>
      </c>
      <c r="G3786" s="19">
        <v>584.14</v>
      </c>
      <c r="H3786" s="15"/>
    </row>
    <row r="3787" spans="1:8" ht="36.6" customHeight="1" x14ac:dyDescent="0.25">
      <c r="A3787" s="15" t="s">
        <v>7175</v>
      </c>
      <c r="B3787" s="15" t="s">
        <v>7176</v>
      </c>
      <c r="C3787" s="15"/>
      <c r="D3787" s="15"/>
      <c r="E3787" s="15"/>
      <c r="F3787" s="16" t="s">
        <v>213</v>
      </c>
      <c r="G3787" s="19">
        <v>606.44000000000005</v>
      </c>
      <c r="H3787" s="15"/>
    </row>
    <row r="3788" spans="1:8" ht="36.6" customHeight="1" x14ac:dyDescent="0.25">
      <c r="A3788" s="15" t="s">
        <v>7177</v>
      </c>
      <c r="B3788" s="15" t="s">
        <v>7178</v>
      </c>
      <c r="C3788" s="15"/>
      <c r="D3788" s="15"/>
      <c r="E3788" s="15"/>
      <c r="F3788" s="16" t="s">
        <v>213</v>
      </c>
      <c r="G3788" s="19">
        <v>269.66000000000003</v>
      </c>
      <c r="H3788" s="15"/>
    </row>
    <row r="3789" spans="1:8" ht="36.6" customHeight="1" x14ac:dyDescent="0.25">
      <c r="A3789" s="15" t="s">
        <v>7179</v>
      </c>
      <c r="B3789" s="15" t="s">
        <v>7180</v>
      </c>
      <c r="C3789" s="15"/>
      <c r="D3789" s="15"/>
      <c r="E3789" s="15"/>
      <c r="F3789" s="16" t="s">
        <v>213</v>
      </c>
      <c r="G3789" s="19">
        <v>269.66000000000003</v>
      </c>
      <c r="H3789" s="15"/>
    </row>
    <row r="3790" spans="1:8" ht="36.6" customHeight="1" x14ac:dyDescent="0.25">
      <c r="A3790" s="15" t="s">
        <v>7181</v>
      </c>
      <c r="B3790" s="15" t="s">
        <v>7182</v>
      </c>
      <c r="C3790" s="15"/>
      <c r="D3790" s="15"/>
      <c r="E3790" s="15"/>
      <c r="F3790" s="16" t="s">
        <v>213</v>
      </c>
      <c r="G3790" s="19">
        <v>606.44000000000005</v>
      </c>
      <c r="H3790" s="15"/>
    </row>
    <row r="3791" spans="1:8" ht="36.6" customHeight="1" x14ac:dyDescent="0.25">
      <c r="A3791" s="15" t="s">
        <v>7183</v>
      </c>
      <c r="B3791" s="15" t="s">
        <v>7184</v>
      </c>
      <c r="C3791" s="15"/>
      <c r="D3791" s="15"/>
      <c r="E3791" s="15"/>
      <c r="F3791" s="16" t="s">
        <v>213</v>
      </c>
      <c r="G3791" s="19">
        <v>587.9</v>
      </c>
      <c r="H3791" s="15"/>
    </row>
    <row r="3792" spans="1:8" ht="36.6" customHeight="1" x14ac:dyDescent="0.25">
      <c r="A3792" s="15" t="s">
        <v>7185</v>
      </c>
      <c r="B3792" s="15" t="s">
        <v>7186</v>
      </c>
      <c r="C3792" s="15"/>
      <c r="D3792" s="15"/>
      <c r="E3792" s="15"/>
      <c r="F3792" s="16" t="s">
        <v>213</v>
      </c>
      <c r="G3792" s="19">
        <v>554.4</v>
      </c>
      <c r="H3792" s="15"/>
    </row>
    <row r="3793" spans="1:8" ht="36.6" customHeight="1" x14ac:dyDescent="0.25">
      <c r="A3793" s="15" t="s">
        <v>7187</v>
      </c>
      <c r="B3793" s="15" t="s">
        <v>7188</v>
      </c>
      <c r="C3793" s="15"/>
      <c r="D3793" s="15"/>
      <c r="E3793" s="15"/>
      <c r="F3793" s="16" t="s">
        <v>213</v>
      </c>
      <c r="G3793" s="19">
        <v>570.48</v>
      </c>
      <c r="H3793" s="15"/>
    </row>
    <row r="3794" spans="1:8" ht="36.6" customHeight="1" x14ac:dyDescent="0.25">
      <c r="A3794" s="15" t="s">
        <v>7189</v>
      </c>
      <c r="B3794" s="15" t="s">
        <v>7190</v>
      </c>
      <c r="C3794" s="15"/>
      <c r="D3794" s="15"/>
      <c r="E3794" s="15"/>
      <c r="F3794" s="16" t="s">
        <v>213</v>
      </c>
      <c r="G3794" s="19">
        <v>606.44000000000005</v>
      </c>
      <c r="H3794" s="15"/>
    </row>
    <row r="3795" spans="1:8" ht="36.6" customHeight="1" x14ac:dyDescent="0.25">
      <c r="A3795" s="15" t="s">
        <v>7191</v>
      </c>
      <c r="B3795" s="15" t="s">
        <v>7192</v>
      </c>
      <c r="C3795" s="15"/>
      <c r="D3795" s="15"/>
      <c r="E3795" s="15"/>
      <c r="F3795" s="16" t="s">
        <v>213</v>
      </c>
      <c r="G3795" s="19">
        <v>509.26</v>
      </c>
      <c r="H3795" s="15"/>
    </row>
    <row r="3796" spans="1:8" ht="12.2" customHeight="1" x14ac:dyDescent="0.25">
      <c r="A3796" s="15" t="s">
        <v>7193</v>
      </c>
      <c r="B3796" s="15" t="s">
        <v>7194</v>
      </c>
      <c r="C3796" s="15"/>
      <c r="D3796" s="15"/>
      <c r="E3796" s="15"/>
      <c r="F3796" s="16" t="s">
        <v>1238</v>
      </c>
      <c r="G3796" s="18">
        <v>15.3</v>
      </c>
      <c r="H3796" s="15"/>
    </row>
    <row r="3797" spans="1:8" ht="12.2" customHeight="1" x14ac:dyDescent="0.25">
      <c r="A3797" s="27">
        <v>255</v>
      </c>
      <c r="B3797" s="13" t="s">
        <v>7195</v>
      </c>
      <c r="C3797" s="13"/>
      <c r="D3797" s="13"/>
      <c r="E3797" s="13"/>
      <c r="F3797" s="14"/>
      <c r="G3797" s="13"/>
      <c r="H3797" s="13"/>
    </row>
    <row r="3798" spans="1:8" ht="24.4" customHeight="1" x14ac:dyDescent="0.25">
      <c r="A3798" s="15" t="s">
        <v>7196</v>
      </c>
      <c r="B3798" s="15" t="s">
        <v>7197</v>
      </c>
      <c r="C3798" s="15"/>
      <c r="D3798" s="15"/>
      <c r="E3798" s="15"/>
      <c r="F3798" s="16" t="s">
        <v>1238</v>
      </c>
      <c r="G3798" s="18">
        <v>25.28</v>
      </c>
      <c r="H3798" s="15"/>
    </row>
    <row r="3799" spans="1:8" ht="24.4" customHeight="1" x14ac:dyDescent="0.25">
      <c r="A3799" s="15" t="s">
        <v>7198</v>
      </c>
      <c r="B3799" s="15" t="s">
        <v>7199</v>
      </c>
      <c r="C3799" s="15"/>
      <c r="D3799" s="15"/>
      <c r="E3799" s="15"/>
      <c r="F3799" s="16" t="s">
        <v>38</v>
      </c>
      <c r="G3799" s="17">
        <v>9.67</v>
      </c>
      <c r="H3799" s="15"/>
    </row>
    <row r="3800" spans="1:8" ht="24.4" customHeight="1" x14ac:dyDescent="0.25">
      <c r="A3800" s="15" t="s">
        <v>7200</v>
      </c>
      <c r="B3800" s="15" t="s">
        <v>7201</v>
      </c>
      <c r="C3800" s="15"/>
      <c r="D3800" s="15"/>
      <c r="E3800" s="15"/>
      <c r="F3800" s="16" t="s">
        <v>213</v>
      </c>
      <c r="G3800" s="17">
        <v>2.97</v>
      </c>
      <c r="H3800" s="15"/>
    </row>
    <row r="3801" spans="1:8" ht="12.2" customHeight="1" x14ac:dyDescent="0.25">
      <c r="A3801" s="15" t="s">
        <v>7202</v>
      </c>
      <c r="B3801" s="15" t="s">
        <v>7203</v>
      </c>
      <c r="C3801" s="15"/>
      <c r="D3801" s="15"/>
      <c r="E3801" s="15"/>
      <c r="F3801" s="16" t="s">
        <v>7204</v>
      </c>
      <c r="G3801" s="20">
        <v>6750.8</v>
      </c>
      <c r="H3801" s="15"/>
    </row>
    <row r="3802" spans="1:8" ht="48.75" customHeight="1" x14ac:dyDescent="0.25">
      <c r="A3802" s="15" t="s">
        <v>7205</v>
      </c>
      <c r="B3802" s="15" t="s">
        <v>7206</v>
      </c>
      <c r="C3802" s="15"/>
      <c r="D3802" s="15"/>
      <c r="E3802" s="15"/>
      <c r="F3802" s="16" t="s">
        <v>244</v>
      </c>
      <c r="G3802" s="18">
        <v>20.38</v>
      </c>
      <c r="H3802" s="15"/>
    </row>
    <row r="3803" spans="1:8" ht="24.4" customHeight="1" x14ac:dyDescent="0.25">
      <c r="A3803" s="15" t="s">
        <v>7207</v>
      </c>
      <c r="B3803" s="15" t="s">
        <v>7208</v>
      </c>
      <c r="C3803" s="15"/>
      <c r="D3803" s="15"/>
      <c r="E3803" s="15"/>
      <c r="F3803" s="16" t="s">
        <v>213</v>
      </c>
      <c r="G3803" s="17">
        <v>0.31</v>
      </c>
      <c r="H3803" s="15"/>
    </row>
    <row r="3804" spans="1:8" ht="12.2" customHeight="1" x14ac:dyDescent="0.25">
      <c r="A3804" s="15" t="s">
        <v>7209</v>
      </c>
      <c r="B3804" s="15" t="s">
        <v>7210</v>
      </c>
      <c r="C3804" s="15"/>
      <c r="D3804" s="15"/>
      <c r="E3804" s="15"/>
      <c r="F3804" s="16" t="s">
        <v>7204</v>
      </c>
      <c r="G3804" s="19">
        <v>894.58</v>
      </c>
      <c r="H3804" s="15"/>
    </row>
    <row r="3805" spans="1:8" ht="24.4" customHeight="1" x14ac:dyDescent="0.25">
      <c r="A3805" s="15" t="s">
        <v>7211</v>
      </c>
      <c r="B3805" s="15" t="s">
        <v>7212</v>
      </c>
      <c r="C3805" s="15"/>
      <c r="D3805" s="15"/>
      <c r="E3805" s="15"/>
      <c r="F3805" s="16" t="s">
        <v>213</v>
      </c>
      <c r="G3805" s="17">
        <v>0.31</v>
      </c>
      <c r="H3805" s="15"/>
    </row>
    <row r="3806" spans="1:8" ht="24.4" customHeight="1" x14ac:dyDescent="0.25">
      <c r="A3806" s="15" t="s">
        <v>7213</v>
      </c>
      <c r="B3806" s="15" t="s">
        <v>7214</v>
      </c>
      <c r="C3806" s="15"/>
      <c r="D3806" s="15"/>
      <c r="E3806" s="15"/>
      <c r="F3806" s="16" t="s">
        <v>326</v>
      </c>
      <c r="G3806" s="18">
        <v>11.3</v>
      </c>
      <c r="H3806" s="15"/>
    </row>
    <row r="3807" spans="1:8" ht="12.2" customHeight="1" x14ac:dyDescent="0.25">
      <c r="A3807" s="15" t="s">
        <v>7215</v>
      </c>
      <c r="B3807" s="15" t="s">
        <v>7216</v>
      </c>
      <c r="C3807" s="15"/>
      <c r="D3807" s="15"/>
      <c r="E3807" s="15"/>
      <c r="F3807" s="16" t="s">
        <v>213</v>
      </c>
      <c r="G3807" s="17">
        <v>0.23</v>
      </c>
      <c r="H3807" s="15"/>
    </row>
    <row r="3808" spans="1:8" ht="12.2" customHeight="1" x14ac:dyDescent="0.25">
      <c r="A3808" s="15" t="s">
        <v>7217</v>
      </c>
      <c r="B3808" s="15" t="s">
        <v>7218</v>
      </c>
      <c r="C3808" s="15"/>
      <c r="D3808" s="15"/>
      <c r="E3808" s="15"/>
      <c r="F3808" s="16" t="s">
        <v>5822</v>
      </c>
      <c r="G3808" s="18">
        <v>15.54</v>
      </c>
      <c r="H3808" s="15"/>
    </row>
    <row r="3809" spans="1:8" ht="24.4" customHeight="1" x14ac:dyDescent="0.25">
      <c r="A3809" s="15" t="s">
        <v>7219</v>
      </c>
      <c r="B3809" s="15" t="s">
        <v>7220</v>
      </c>
      <c r="C3809" s="15"/>
      <c r="D3809" s="15"/>
      <c r="E3809" s="15"/>
      <c r="F3809" s="16" t="s">
        <v>7221</v>
      </c>
      <c r="G3809" s="18">
        <v>20.69</v>
      </c>
      <c r="H3809" s="15"/>
    </row>
    <row r="3810" spans="1:8" ht="24.4" customHeight="1" x14ac:dyDescent="0.25">
      <c r="A3810" s="15" t="s">
        <v>7222</v>
      </c>
      <c r="B3810" s="15" t="s">
        <v>7223</v>
      </c>
      <c r="C3810" s="15"/>
      <c r="D3810" s="15"/>
      <c r="E3810" s="15"/>
      <c r="F3810" s="16" t="s">
        <v>716</v>
      </c>
      <c r="G3810" s="19">
        <v>702.71</v>
      </c>
      <c r="H3810" s="15"/>
    </row>
    <row r="3811" spans="1:8" ht="24.4" customHeight="1" x14ac:dyDescent="0.25">
      <c r="A3811" s="15" t="s">
        <v>7224</v>
      </c>
      <c r="B3811" s="15" t="s">
        <v>7225</v>
      </c>
      <c r="C3811" s="15"/>
      <c r="D3811" s="15"/>
      <c r="E3811" s="15"/>
      <c r="F3811" s="16" t="s">
        <v>244</v>
      </c>
      <c r="G3811" s="18">
        <v>42.02</v>
      </c>
      <c r="H3811" s="15"/>
    </row>
    <row r="3812" spans="1:8" ht="24.4" customHeight="1" x14ac:dyDescent="0.25">
      <c r="A3812" s="15" t="s">
        <v>7226</v>
      </c>
      <c r="B3812" s="15" t="s">
        <v>7227</v>
      </c>
      <c r="C3812" s="15"/>
      <c r="D3812" s="15"/>
      <c r="E3812" s="15"/>
      <c r="F3812" s="16" t="s">
        <v>244</v>
      </c>
      <c r="G3812" s="18">
        <v>47.27</v>
      </c>
      <c r="H3812" s="15"/>
    </row>
    <row r="3813" spans="1:8" ht="24.4" customHeight="1" x14ac:dyDescent="0.25">
      <c r="A3813" s="15" t="s">
        <v>7228</v>
      </c>
      <c r="B3813" s="15" t="s">
        <v>7229</v>
      </c>
      <c r="C3813" s="15"/>
      <c r="D3813" s="15"/>
      <c r="E3813" s="15"/>
      <c r="F3813" s="16" t="s">
        <v>244</v>
      </c>
      <c r="G3813" s="18">
        <v>56.73</v>
      </c>
      <c r="H3813" s="15"/>
    </row>
    <row r="3814" spans="1:8" ht="24.4" customHeight="1" x14ac:dyDescent="0.25">
      <c r="A3814" s="15" t="s">
        <v>7230</v>
      </c>
      <c r="B3814" s="15" t="s">
        <v>7231</v>
      </c>
      <c r="C3814" s="15"/>
      <c r="D3814" s="15"/>
      <c r="E3814" s="15"/>
      <c r="F3814" s="16" t="s">
        <v>244</v>
      </c>
      <c r="G3814" s="18">
        <v>66.48</v>
      </c>
      <c r="H3814" s="15"/>
    </row>
    <row r="3815" spans="1:8" ht="24.4" customHeight="1" x14ac:dyDescent="0.25">
      <c r="A3815" s="15" t="s">
        <v>7232</v>
      </c>
      <c r="B3815" s="15" t="s">
        <v>7233</v>
      </c>
      <c r="C3815" s="15"/>
      <c r="D3815" s="15"/>
      <c r="E3815" s="15"/>
      <c r="F3815" s="16" t="s">
        <v>1238</v>
      </c>
      <c r="G3815" s="20">
        <v>5513.66</v>
      </c>
      <c r="H3815" s="15"/>
    </row>
    <row r="3816" spans="1:8" ht="24.4" customHeight="1" x14ac:dyDescent="0.25">
      <c r="A3816" s="15" t="s">
        <v>7234</v>
      </c>
      <c r="B3816" s="15" t="s">
        <v>7235</v>
      </c>
      <c r="C3816" s="15"/>
      <c r="D3816" s="15"/>
      <c r="E3816" s="15"/>
      <c r="F3816" s="16" t="s">
        <v>213</v>
      </c>
      <c r="G3816" s="18">
        <v>48.11</v>
      </c>
      <c r="H3816" s="15"/>
    </row>
    <row r="3817" spans="1:8" ht="24.4" customHeight="1" x14ac:dyDescent="0.25">
      <c r="A3817" s="15" t="s">
        <v>7236</v>
      </c>
      <c r="B3817" s="15" t="s">
        <v>7237</v>
      </c>
      <c r="C3817" s="15"/>
      <c r="D3817" s="15"/>
      <c r="E3817" s="15"/>
      <c r="F3817" s="16" t="s">
        <v>1238</v>
      </c>
      <c r="G3817" s="20">
        <v>1607.44</v>
      </c>
      <c r="H3817" s="15"/>
    </row>
    <row r="3818" spans="1:8" ht="36.6" customHeight="1" x14ac:dyDescent="0.25">
      <c r="A3818" s="15" t="s">
        <v>7238</v>
      </c>
      <c r="B3818" s="15" t="s">
        <v>7239</v>
      </c>
      <c r="C3818" s="15"/>
      <c r="D3818" s="15"/>
      <c r="E3818" s="15"/>
      <c r="F3818" s="16" t="s">
        <v>244</v>
      </c>
      <c r="G3818" s="18">
        <v>12.86</v>
      </c>
      <c r="H3818" s="15"/>
    </row>
    <row r="3819" spans="1:8" ht="24.4" customHeight="1" x14ac:dyDescent="0.25">
      <c r="A3819" s="15" t="s">
        <v>7240</v>
      </c>
      <c r="B3819" s="15" t="s">
        <v>7241</v>
      </c>
      <c r="C3819" s="15"/>
      <c r="D3819" s="15"/>
      <c r="E3819" s="15"/>
      <c r="F3819" s="16" t="s">
        <v>244</v>
      </c>
      <c r="G3819" s="18">
        <v>16.600000000000001</v>
      </c>
      <c r="H3819" s="15"/>
    </row>
    <row r="3820" spans="1:8" ht="36.6" customHeight="1" x14ac:dyDescent="0.25">
      <c r="A3820" s="15" t="s">
        <v>7242</v>
      </c>
      <c r="B3820" s="15" t="s">
        <v>7243</v>
      </c>
      <c r="C3820" s="15"/>
      <c r="D3820" s="15"/>
      <c r="E3820" s="15"/>
      <c r="F3820" s="16" t="s">
        <v>326</v>
      </c>
      <c r="G3820" s="19">
        <v>202.83</v>
      </c>
      <c r="H3820" s="15"/>
    </row>
    <row r="3821" spans="1:8" ht="24.4" customHeight="1" x14ac:dyDescent="0.25">
      <c r="A3821" s="15" t="s">
        <v>7244</v>
      </c>
      <c r="B3821" s="15" t="s">
        <v>7245</v>
      </c>
      <c r="C3821" s="15"/>
      <c r="D3821" s="15"/>
      <c r="E3821" s="15"/>
      <c r="F3821" s="16" t="s">
        <v>213</v>
      </c>
      <c r="G3821" s="18">
        <v>31.42</v>
      </c>
      <c r="H3821" s="15"/>
    </row>
    <row r="3822" spans="1:8" ht="12.2" customHeight="1" x14ac:dyDescent="0.25">
      <c r="A3822" s="15" t="s">
        <v>7246</v>
      </c>
      <c r="B3822" s="15" t="s">
        <v>7247</v>
      </c>
      <c r="C3822" s="15"/>
      <c r="D3822" s="15"/>
      <c r="E3822" s="15"/>
      <c r="F3822" s="16" t="s">
        <v>244</v>
      </c>
      <c r="G3822" s="17">
        <v>8.56</v>
      </c>
      <c r="H3822" s="15"/>
    </row>
    <row r="3823" spans="1:8" ht="12.2" customHeight="1" x14ac:dyDescent="0.25">
      <c r="A3823" s="15" t="s">
        <v>7248</v>
      </c>
      <c r="B3823" s="15" t="s">
        <v>7249</v>
      </c>
      <c r="C3823" s="15"/>
      <c r="D3823" s="15"/>
      <c r="E3823" s="15"/>
      <c r="F3823" s="16" t="s">
        <v>1238</v>
      </c>
      <c r="G3823" s="19">
        <v>560.22</v>
      </c>
      <c r="H3823" s="15"/>
    </row>
    <row r="3824" spans="1:8" ht="12.2" customHeight="1" x14ac:dyDescent="0.25">
      <c r="A3824" s="15" t="s">
        <v>7250</v>
      </c>
      <c r="B3824" s="15" t="s">
        <v>7251</v>
      </c>
      <c r="C3824" s="15"/>
      <c r="D3824" s="15"/>
      <c r="E3824" s="15"/>
      <c r="F3824" s="16" t="s">
        <v>213</v>
      </c>
      <c r="G3824" s="17">
        <v>0.99</v>
      </c>
      <c r="H3824" s="15"/>
    </row>
    <row r="3825" spans="1:8" ht="36.6" customHeight="1" x14ac:dyDescent="0.25">
      <c r="A3825" s="15" t="s">
        <v>7252</v>
      </c>
      <c r="B3825" s="15" t="s">
        <v>7253</v>
      </c>
      <c r="C3825" s="15"/>
      <c r="D3825" s="15"/>
      <c r="E3825" s="15"/>
      <c r="F3825" s="16" t="s">
        <v>213</v>
      </c>
      <c r="G3825" s="18">
        <v>12.66</v>
      </c>
      <c r="H3825" s="15"/>
    </row>
    <row r="3826" spans="1:8" ht="24.4" customHeight="1" x14ac:dyDescent="0.25">
      <c r="A3826" s="15" t="s">
        <v>7254</v>
      </c>
      <c r="B3826" s="15" t="s">
        <v>7255</v>
      </c>
      <c r="C3826" s="15"/>
      <c r="D3826" s="15"/>
      <c r="E3826" s="15"/>
      <c r="F3826" s="16" t="s">
        <v>213</v>
      </c>
      <c r="G3826" s="17">
        <v>2.98</v>
      </c>
      <c r="H3826" s="15"/>
    </row>
    <row r="3827" spans="1:8" ht="12.2" customHeight="1" x14ac:dyDescent="0.25">
      <c r="A3827" s="15" t="s">
        <v>7256</v>
      </c>
      <c r="B3827" s="15" t="s">
        <v>7257</v>
      </c>
      <c r="C3827" s="15"/>
      <c r="D3827" s="15"/>
      <c r="E3827" s="15"/>
      <c r="F3827" s="16" t="s">
        <v>7204</v>
      </c>
      <c r="G3827" s="20">
        <v>1773.47</v>
      </c>
      <c r="H3827" s="15"/>
    </row>
    <row r="3828" spans="1:8" ht="24.4" customHeight="1" x14ac:dyDescent="0.25">
      <c r="A3828" s="15" t="s">
        <v>7258</v>
      </c>
      <c r="B3828" s="15" t="s">
        <v>7259</v>
      </c>
      <c r="C3828" s="15"/>
      <c r="D3828" s="15"/>
      <c r="E3828" s="15"/>
      <c r="F3828" s="16" t="s">
        <v>7204</v>
      </c>
      <c r="G3828" s="20">
        <v>2516.4</v>
      </c>
      <c r="H3828" s="15"/>
    </row>
    <row r="3829" spans="1:8" ht="12.2" customHeight="1" x14ac:dyDescent="0.25">
      <c r="A3829" s="15" t="s">
        <v>7260</v>
      </c>
      <c r="B3829" s="15" t="s">
        <v>7261</v>
      </c>
      <c r="C3829" s="15"/>
      <c r="D3829" s="15"/>
      <c r="E3829" s="15"/>
      <c r="F3829" s="16" t="s">
        <v>7204</v>
      </c>
      <c r="G3829" s="19">
        <v>800.44</v>
      </c>
      <c r="H3829" s="15"/>
    </row>
    <row r="3830" spans="1:8" ht="24.4" customHeight="1" x14ac:dyDescent="0.25">
      <c r="A3830" s="15" t="s">
        <v>7262</v>
      </c>
      <c r="B3830" s="15" t="s">
        <v>7263</v>
      </c>
      <c r="C3830" s="15"/>
      <c r="D3830" s="15"/>
      <c r="E3830" s="15"/>
      <c r="F3830" s="16" t="s">
        <v>326</v>
      </c>
      <c r="G3830" s="19">
        <v>331.91</v>
      </c>
      <c r="H3830" s="15"/>
    </row>
    <row r="3831" spans="1:8" ht="48.75" customHeight="1" x14ac:dyDescent="0.25">
      <c r="A3831" s="15" t="s">
        <v>7264</v>
      </c>
      <c r="B3831" s="15" t="s">
        <v>7265</v>
      </c>
      <c r="C3831" s="15"/>
      <c r="D3831" s="15"/>
      <c r="E3831" s="15"/>
      <c r="F3831" s="16" t="s">
        <v>326</v>
      </c>
      <c r="G3831" s="19">
        <v>633.36</v>
      </c>
      <c r="H3831" s="15"/>
    </row>
    <row r="3832" spans="1:8" ht="36.6" customHeight="1" x14ac:dyDescent="0.25">
      <c r="A3832" s="15" t="s">
        <v>7266</v>
      </c>
      <c r="B3832" s="15" t="s">
        <v>7267</v>
      </c>
      <c r="C3832" s="15"/>
      <c r="D3832" s="15"/>
      <c r="E3832" s="15"/>
      <c r="F3832" s="16" t="s">
        <v>326</v>
      </c>
      <c r="G3832" s="20">
        <v>1106.73</v>
      </c>
      <c r="H3832" s="15"/>
    </row>
    <row r="3833" spans="1:8" ht="12.2" customHeight="1" x14ac:dyDescent="0.25">
      <c r="A3833" s="15" t="s">
        <v>7268</v>
      </c>
      <c r="B3833" s="15" t="s">
        <v>7269</v>
      </c>
      <c r="C3833" s="15"/>
      <c r="D3833" s="15"/>
      <c r="E3833" s="15"/>
      <c r="F3833" s="16" t="s">
        <v>7270</v>
      </c>
      <c r="G3833" s="17">
        <v>0.08</v>
      </c>
      <c r="H3833" s="15"/>
    </row>
    <row r="3834" spans="1:8" ht="24.4" customHeight="1" x14ac:dyDescent="0.25">
      <c r="A3834" s="15" t="s">
        <v>7271</v>
      </c>
      <c r="B3834" s="15" t="s">
        <v>7272</v>
      </c>
      <c r="C3834" s="15"/>
      <c r="D3834" s="15"/>
      <c r="E3834" s="15"/>
      <c r="F3834" s="16" t="s">
        <v>35</v>
      </c>
      <c r="G3834" s="17">
        <v>1.96</v>
      </c>
      <c r="H3834" s="15"/>
    </row>
    <row r="3835" spans="1:8" ht="24.4" customHeight="1" x14ac:dyDescent="0.25">
      <c r="A3835" s="15" t="s">
        <v>7273</v>
      </c>
      <c r="B3835" s="15" t="s">
        <v>7274</v>
      </c>
      <c r="C3835" s="15"/>
      <c r="D3835" s="15"/>
      <c r="E3835" s="15"/>
      <c r="F3835" s="16" t="s">
        <v>35</v>
      </c>
      <c r="G3835" s="17">
        <v>1.19</v>
      </c>
      <c r="H3835" s="15"/>
    </row>
    <row r="3836" spans="1:8" ht="24.4" customHeight="1" x14ac:dyDescent="0.25">
      <c r="A3836" s="15" t="s">
        <v>7275</v>
      </c>
      <c r="B3836" s="15" t="s">
        <v>7276</v>
      </c>
      <c r="C3836" s="15"/>
      <c r="D3836" s="15"/>
      <c r="E3836" s="15"/>
      <c r="F3836" s="16" t="s">
        <v>35</v>
      </c>
      <c r="G3836" s="17">
        <v>1.45</v>
      </c>
      <c r="H3836" s="15"/>
    </row>
    <row r="3837" spans="1:8" ht="24.4" customHeight="1" x14ac:dyDescent="0.25">
      <c r="A3837" s="15" t="s">
        <v>7277</v>
      </c>
      <c r="B3837" s="15" t="s">
        <v>7278</v>
      </c>
      <c r="C3837" s="15"/>
      <c r="D3837" s="15"/>
      <c r="E3837" s="15"/>
      <c r="F3837" s="16" t="s">
        <v>35</v>
      </c>
      <c r="G3837" s="17">
        <v>1.41</v>
      </c>
      <c r="H3837" s="15"/>
    </row>
    <row r="3838" spans="1:8" ht="24.4" customHeight="1" x14ac:dyDescent="0.25">
      <c r="A3838" s="15" t="s">
        <v>7279</v>
      </c>
      <c r="B3838" s="15" t="s">
        <v>7280</v>
      </c>
      <c r="C3838" s="15"/>
      <c r="D3838" s="15"/>
      <c r="E3838" s="15"/>
      <c r="F3838" s="16" t="s">
        <v>35</v>
      </c>
      <c r="G3838" s="17">
        <v>1.36</v>
      </c>
      <c r="H3838" s="15"/>
    </row>
    <row r="3839" spans="1:8" ht="24.4" customHeight="1" x14ac:dyDescent="0.25">
      <c r="A3839" s="15" t="s">
        <v>7281</v>
      </c>
      <c r="B3839" s="15" t="s">
        <v>7282</v>
      </c>
      <c r="C3839" s="15"/>
      <c r="D3839" s="15"/>
      <c r="E3839" s="15"/>
      <c r="F3839" s="16" t="s">
        <v>35</v>
      </c>
      <c r="G3839" s="17">
        <v>1.34</v>
      </c>
      <c r="H3839" s="15"/>
    </row>
    <row r="3840" spans="1:8" ht="24.4" customHeight="1" x14ac:dyDescent="0.25">
      <c r="A3840" s="15" t="s">
        <v>7283</v>
      </c>
      <c r="B3840" s="15" t="s">
        <v>7284</v>
      </c>
      <c r="C3840" s="15"/>
      <c r="D3840" s="15"/>
      <c r="E3840" s="15"/>
      <c r="F3840" s="16" t="s">
        <v>35</v>
      </c>
      <c r="G3840" s="17">
        <v>1.27</v>
      </c>
      <c r="H3840" s="15"/>
    </row>
    <row r="3841" spans="1:8" ht="24.4" customHeight="1" x14ac:dyDescent="0.25">
      <c r="A3841" s="15" t="s">
        <v>7285</v>
      </c>
      <c r="B3841" s="15" t="s">
        <v>7286</v>
      </c>
      <c r="C3841" s="15"/>
      <c r="D3841" s="15"/>
      <c r="E3841" s="15"/>
      <c r="F3841" s="16" t="s">
        <v>35</v>
      </c>
      <c r="G3841" s="17">
        <v>1.26</v>
      </c>
      <c r="H3841" s="15"/>
    </row>
    <row r="3842" spans="1:8" ht="24.4" customHeight="1" x14ac:dyDescent="0.25">
      <c r="A3842" s="15" t="s">
        <v>7287</v>
      </c>
      <c r="B3842" s="15" t="s">
        <v>7288</v>
      </c>
      <c r="C3842" s="15"/>
      <c r="D3842" s="15"/>
      <c r="E3842" s="15"/>
      <c r="F3842" s="16" t="s">
        <v>7289</v>
      </c>
      <c r="G3842" s="17">
        <v>3.13</v>
      </c>
      <c r="H3842" s="15"/>
    </row>
    <row r="3843" spans="1:8" ht="24.4" customHeight="1" x14ac:dyDescent="0.25">
      <c r="A3843" s="15" t="s">
        <v>7290</v>
      </c>
      <c r="B3843" s="15" t="s">
        <v>7291</v>
      </c>
      <c r="C3843" s="15"/>
      <c r="D3843" s="15"/>
      <c r="E3843" s="15"/>
      <c r="F3843" s="16" t="s">
        <v>7289</v>
      </c>
      <c r="G3843" s="17">
        <v>1.9</v>
      </c>
      <c r="H3843" s="15"/>
    </row>
    <row r="3844" spans="1:8" ht="24.4" customHeight="1" x14ac:dyDescent="0.25">
      <c r="A3844" s="15" t="s">
        <v>7292</v>
      </c>
      <c r="B3844" s="15" t="s">
        <v>7293</v>
      </c>
      <c r="C3844" s="15"/>
      <c r="D3844" s="15"/>
      <c r="E3844" s="15"/>
      <c r="F3844" s="16" t="s">
        <v>7289</v>
      </c>
      <c r="G3844" s="17">
        <v>2.3199999999999998</v>
      </c>
      <c r="H3844" s="15"/>
    </row>
    <row r="3845" spans="1:8" ht="24.4" customHeight="1" x14ac:dyDescent="0.25">
      <c r="A3845" s="15" t="s">
        <v>7294</v>
      </c>
      <c r="B3845" s="15" t="s">
        <v>7295</v>
      </c>
      <c r="C3845" s="15"/>
      <c r="D3845" s="15"/>
      <c r="E3845" s="15"/>
      <c r="F3845" s="16" t="s">
        <v>7289</v>
      </c>
      <c r="G3845" s="17">
        <v>2.2599999999999998</v>
      </c>
      <c r="H3845" s="15"/>
    </row>
    <row r="3846" spans="1:8" ht="24.4" customHeight="1" x14ac:dyDescent="0.25">
      <c r="A3846" s="15" t="s">
        <v>7296</v>
      </c>
      <c r="B3846" s="15" t="s">
        <v>7297</v>
      </c>
      <c r="C3846" s="15"/>
      <c r="D3846" s="15"/>
      <c r="E3846" s="15"/>
      <c r="F3846" s="16" t="s">
        <v>7289</v>
      </c>
      <c r="G3846" s="17">
        <v>2.04</v>
      </c>
      <c r="H3846" s="15"/>
    </row>
    <row r="3847" spans="1:8" ht="24.4" customHeight="1" x14ac:dyDescent="0.25">
      <c r="A3847" s="15" t="s">
        <v>7298</v>
      </c>
      <c r="B3847" s="15" t="s">
        <v>7299</v>
      </c>
      <c r="C3847" s="15"/>
      <c r="D3847" s="15"/>
      <c r="E3847" s="15"/>
      <c r="F3847" s="16" t="s">
        <v>7289</v>
      </c>
      <c r="G3847" s="17">
        <v>2.02</v>
      </c>
      <c r="H3847" s="15"/>
    </row>
    <row r="3848" spans="1:8" ht="24.4" customHeight="1" x14ac:dyDescent="0.25">
      <c r="A3848" s="15" t="s">
        <v>7300</v>
      </c>
      <c r="B3848" s="15" t="s">
        <v>7301</v>
      </c>
      <c r="C3848" s="15"/>
      <c r="D3848" s="15"/>
      <c r="E3848" s="15"/>
      <c r="F3848" s="16" t="s">
        <v>35</v>
      </c>
      <c r="G3848" s="17">
        <v>2.2200000000000002</v>
      </c>
      <c r="H3848" s="15"/>
    </row>
    <row r="3849" spans="1:8" ht="24.4" customHeight="1" x14ac:dyDescent="0.25">
      <c r="A3849" s="15" t="s">
        <v>7302</v>
      </c>
      <c r="B3849" s="15" t="s">
        <v>7303</v>
      </c>
      <c r="C3849" s="15"/>
      <c r="D3849" s="15"/>
      <c r="E3849" s="15"/>
      <c r="F3849" s="16" t="s">
        <v>35</v>
      </c>
      <c r="G3849" s="17">
        <v>1.35</v>
      </c>
      <c r="H3849" s="15"/>
    </row>
    <row r="3850" spans="1:8" ht="24.4" customHeight="1" x14ac:dyDescent="0.25">
      <c r="A3850" s="15" t="s">
        <v>7304</v>
      </c>
      <c r="B3850" s="15" t="s">
        <v>7305</v>
      </c>
      <c r="C3850" s="15"/>
      <c r="D3850" s="15"/>
      <c r="E3850" s="15"/>
      <c r="F3850" s="16" t="s">
        <v>35</v>
      </c>
      <c r="G3850" s="17">
        <v>1.64</v>
      </c>
      <c r="H3850" s="15"/>
    </row>
    <row r="3851" spans="1:8" ht="24.4" customHeight="1" x14ac:dyDescent="0.25">
      <c r="A3851" s="15" t="s">
        <v>7306</v>
      </c>
      <c r="B3851" s="15" t="s">
        <v>7307</v>
      </c>
      <c r="C3851" s="15"/>
      <c r="D3851" s="15"/>
      <c r="E3851" s="15"/>
      <c r="F3851" s="16" t="s">
        <v>35</v>
      </c>
      <c r="G3851" s="17">
        <v>1.6</v>
      </c>
      <c r="H3851" s="15"/>
    </row>
    <row r="3852" spans="1:8" ht="24.4" customHeight="1" x14ac:dyDescent="0.25">
      <c r="A3852" s="15" t="s">
        <v>7308</v>
      </c>
      <c r="B3852" s="15" t="s">
        <v>7309</v>
      </c>
      <c r="C3852" s="15"/>
      <c r="D3852" s="15"/>
      <c r="E3852" s="15"/>
      <c r="F3852" s="16" t="s">
        <v>35</v>
      </c>
      <c r="G3852" s="17">
        <v>1.54</v>
      </c>
      <c r="H3852" s="15"/>
    </row>
    <row r="3853" spans="1:8" ht="24.4" customHeight="1" x14ac:dyDescent="0.25">
      <c r="A3853" s="15" t="s">
        <v>7310</v>
      </c>
      <c r="B3853" s="15" t="s">
        <v>7311</v>
      </c>
      <c r="C3853" s="15"/>
      <c r="D3853" s="15"/>
      <c r="E3853" s="15"/>
      <c r="F3853" s="16" t="s">
        <v>7289</v>
      </c>
      <c r="G3853" s="17">
        <v>2.1800000000000002</v>
      </c>
      <c r="H3853" s="15"/>
    </row>
    <row r="3854" spans="1:8" ht="24.4" customHeight="1" x14ac:dyDescent="0.25">
      <c r="A3854" s="15" t="s">
        <v>7312</v>
      </c>
      <c r="B3854" s="15" t="s">
        <v>7313</v>
      </c>
      <c r="C3854" s="15"/>
      <c r="D3854" s="15"/>
      <c r="E3854" s="15"/>
      <c r="F3854" s="16" t="s">
        <v>35</v>
      </c>
      <c r="G3854" s="17">
        <v>1.52</v>
      </c>
      <c r="H3854" s="15"/>
    </row>
    <row r="3855" spans="1:8" ht="24.4" customHeight="1" x14ac:dyDescent="0.25">
      <c r="A3855" s="15" t="s">
        <v>7314</v>
      </c>
      <c r="B3855" s="15" t="s">
        <v>7315</v>
      </c>
      <c r="C3855" s="15"/>
      <c r="D3855" s="15"/>
      <c r="E3855" s="15"/>
      <c r="F3855" s="16" t="s">
        <v>7289</v>
      </c>
      <c r="G3855" s="17">
        <v>2.15</v>
      </c>
      <c r="H3855" s="15"/>
    </row>
    <row r="3856" spans="1:8" ht="24.4" customHeight="1" x14ac:dyDescent="0.25">
      <c r="A3856" s="15" t="s">
        <v>7316</v>
      </c>
      <c r="B3856" s="15" t="s">
        <v>7317</v>
      </c>
      <c r="C3856" s="15"/>
      <c r="D3856" s="15"/>
      <c r="E3856" s="15"/>
      <c r="F3856" s="16" t="s">
        <v>35</v>
      </c>
      <c r="G3856" s="17">
        <v>1.44</v>
      </c>
      <c r="H3856" s="15"/>
    </row>
    <row r="3857" spans="1:8" ht="24.4" customHeight="1" x14ac:dyDescent="0.25">
      <c r="A3857" s="15" t="s">
        <v>7318</v>
      </c>
      <c r="B3857" s="15" t="s">
        <v>7319</v>
      </c>
      <c r="C3857" s="15"/>
      <c r="D3857" s="15"/>
      <c r="E3857" s="15"/>
      <c r="F3857" s="16" t="s">
        <v>35</v>
      </c>
      <c r="G3857" s="17">
        <v>1.43</v>
      </c>
      <c r="H3857" s="15"/>
    </row>
    <row r="3858" spans="1:8" ht="24.4" customHeight="1" x14ac:dyDescent="0.25">
      <c r="A3858" s="15" t="s">
        <v>7320</v>
      </c>
      <c r="B3858" s="15" t="s">
        <v>7321</v>
      </c>
      <c r="C3858" s="15"/>
      <c r="D3858" s="15"/>
      <c r="E3858" s="15"/>
      <c r="F3858" s="16" t="s">
        <v>35</v>
      </c>
      <c r="G3858" s="17">
        <v>2.09</v>
      </c>
      <c r="H3858" s="15"/>
    </row>
    <row r="3859" spans="1:8" ht="24.4" customHeight="1" x14ac:dyDescent="0.25">
      <c r="A3859" s="15" t="s">
        <v>7322</v>
      </c>
      <c r="B3859" s="15" t="s">
        <v>7323</v>
      </c>
      <c r="C3859" s="15"/>
      <c r="D3859" s="15"/>
      <c r="E3859" s="15"/>
      <c r="F3859" s="16" t="s">
        <v>35</v>
      </c>
      <c r="G3859" s="17">
        <v>1.27</v>
      </c>
      <c r="H3859" s="15"/>
    </row>
    <row r="3860" spans="1:8" ht="24.4" customHeight="1" x14ac:dyDescent="0.25">
      <c r="A3860" s="15" t="s">
        <v>7324</v>
      </c>
      <c r="B3860" s="15" t="s">
        <v>7325</v>
      </c>
      <c r="C3860" s="15"/>
      <c r="D3860" s="15"/>
      <c r="E3860" s="15"/>
      <c r="F3860" s="16" t="s">
        <v>35</v>
      </c>
      <c r="G3860" s="17">
        <v>1.54</v>
      </c>
      <c r="H3860" s="15"/>
    </row>
    <row r="3861" spans="1:8" ht="24.4" customHeight="1" x14ac:dyDescent="0.25">
      <c r="A3861" s="15" t="s">
        <v>7326</v>
      </c>
      <c r="B3861" s="15" t="s">
        <v>7327</v>
      </c>
      <c r="C3861" s="15"/>
      <c r="D3861" s="15"/>
      <c r="E3861" s="15"/>
      <c r="F3861" s="16" t="s">
        <v>35</v>
      </c>
      <c r="G3861" s="17">
        <v>1.5</v>
      </c>
      <c r="H3861" s="15"/>
    </row>
    <row r="3862" spans="1:8" ht="24.4" customHeight="1" x14ac:dyDescent="0.25">
      <c r="A3862" s="15" t="s">
        <v>7328</v>
      </c>
      <c r="B3862" s="15" t="s">
        <v>7329</v>
      </c>
      <c r="C3862" s="15"/>
      <c r="D3862" s="15"/>
      <c r="E3862" s="15"/>
      <c r="F3862" s="16" t="s">
        <v>35</v>
      </c>
      <c r="G3862" s="17">
        <v>1.45</v>
      </c>
      <c r="H3862" s="15"/>
    </row>
    <row r="3863" spans="1:8" ht="24.4" customHeight="1" x14ac:dyDescent="0.25">
      <c r="A3863" s="15" t="s">
        <v>7330</v>
      </c>
      <c r="B3863" s="15" t="s">
        <v>7331</v>
      </c>
      <c r="C3863" s="15"/>
      <c r="D3863" s="15"/>
      <c r="E3863" s="15"/>
      <c r="F3863" s="16" t="s">
        <v>35</v>
      </c>
      <c r="G3863" s="17">
        <v>1.43</v>
      </c>
      <c r="H3863" s="15"/>
    </row>
    <row r="3864" spans="1:8" ht="24.4" customHeight="1" x14ac:dyDescent="0.25">
      <c r="A3864" s="15" t="s">
        <v>7332</v>
      </c>
      <c r="B3864" s="15" t="s">
        <v>7333</v>
      </c>
      <c r="C3864" s="15"/>
      <c r="D3864" s="15"/>
      <c r="E3864" s="15"/>
      <c r="F3864" s="16" t="s">
        <v>35</v>
      </c>
      <c r="G3864" s="17">
        <v>1.36</v>
      </c>
      <c r="H3864" s="15"/>
    </row>
    <row r="3865" spans="1:8" ht="24.4" customHeight="1" x14ac:dyDescent="0.25">
      <c r="A3865" s="15" t="s">
        <v>7334</v>
      </c>
      <c r="B3865" s="15" t="s">
        <v>7335</v>
      </c>
      <c r="C3865" s="15"/>
      <c r="D3865" s="15"/>
      <c r="E3865" s="15"/>
      <c r="F3865" s="16" t="s">
        <v>35</v>
      </c>
      <c r="G3865" s="17">
        <v>1.35</v>
      </c>
      <c r="H3865" s="15"/>
    </row>
    <row r="3866" spans="1:8" ht="24.4" customHeight="1" x14ac:dyDescent="0.25">
      <c r="A3866" s="15" t="s">
        <v>7336</v>
      </c>
      <c r="B3866" s="15" t="s">
        <v>7337</v>
      </c>
      <c r="C3866" s="15"/>
      <c r="D3866" s="15"/>
      <c r="E3866" s="15"/>
      <c r="F3866" s="16" t="s">
        <v>5391</v>
      </c>
      <c r="G3866" s="17">
        <v>1.3</v>
      </c>
      <c r="H3866" s="15"/>
    </row>
    <row r="3867" spans="1:8" ht="24.4" customHeight="1" x14ac:dyDescent="0.25">
      <c r="A3867" s="15" t="s">
        <v>7338</v>
      </c>
      <c r="B3867" s="15" t="s">
        <v>7339</v>
      </c>
      <c r="C3867" s="15"/>
      <c r="D3867" s="15"/>
      <c r="E3867" s="15"/>
      <c r="F3867" s="16" t="s">
        <v>5391</v>
      </c>
      <c r="G3867" s="17">
        <v>0.79</v>
      </c>
      <c r="H3867" s="15"/>
    </row>
    <row r="3868" spans="1:8" ht="24.4" customHeight="1" x14ac:dyDescent="0.25">
      <c r="A3868" s="15" t="s">
        <v>7340</v>
      </c>
      <c r="B3868" s="15" t="s">
        <v>7341</v>
      </c>
      <c r="C3868" s="15"/>
      <c r="D3868" s="15"/>
      <c r="E3868" s="15"/>
      <c r="F3868" s="16" t="s">
        <v>5391</v>
      </c>
      <c r="G3868" s="17">
        <v>0.96</v>
      </c>
      <c r="H3868" s="15"/>
    </row>
    <row r="3869" spans="1:8" ht="24.4" customHeight="1" x14ac:dyDescent="0.25">
      <c r="A3869" s="15" t="s">
        <v>7342</v>
      </c>
      <c r="B3869" s="15" t="s">
        <v>7343</v>
      </c>
      <c r="C3869" s="15"/>
      <c r="D3869" s="15"/>
      <c r="E3869" s="15"/>
      <c r="F3869" s="16" t="s">
        <v>5391</v>
      </c>
      <c r="G3869" s="17">
        <v>0.94</v>
      </c>
      <c r="H3869" s="15"/>
    </row>
    <row r="3870" spans="1:8" ht="24.4" customHeight="1" x14ac:dyDescent="0.25">
      <c r="A3870" s="15" t="s">
        <v>7344</v>
      </c>
      <c r="B3870" s="15" t="s">
        <v>7345</v>
      </c>
      <c r="C3870" s="15"/>
      <c r="D3870" s="15"/>
      <c r="E3870" s="15"/>
      <c r="F3870" s="16" t="s">
        <v>5391</v>
      </c>
      <c r="G3870" s="17">
        <v>0.9</v>
      </c>
      <c r="H3870" s="15"/>
    </row>
    <row r="3871" spans="1:8" ht="24.4" customHeight="1" x14ac:dyDescent="0.25">
      <c r="A3871" s="15" t="s">
        <v>7346</v>
      </c>
      <c r="B3871" s="15" t="s">
        <v>7347</v>
      </c>
      <c r="C3871" s="15"/>
      <c r="D3871" s="15"/>
      <c r="E3871" s="15"/>
      <c r="F3871" s="16" t="s">
        <v>5391</v>
      </c>
      <c r="G3871" s="17">
        <v>0.89</v>
      </c>
      <c r="H3871" s="15"/>
    </row>
    <row r="3872" spans="1:8" ht="24.4" customHeight="1" x14ac:dyDescent="0.25">
      <c r="A3872" s="15" t="s">
        <v>7348</v>
      </c>
      <c r="B3872" s="15" t="s">
        <v>7349</v>
      </c>
      <c r="C3872" s="15"/>
      <c r="D3872" s="15"/>
      <c r="E3872" s="15"/>
      <c r="F3872" s="16" t="s">
        <v>5391</v>
      </c>
      <c r="G3872" s="17">
        <v>0.85</v>
      </c>
      <c r="H3872" s="15"/>
    </row>
    <row r="3873" spans="1:8" ht="24.4" customHeight="1" x14ac:dyDescent="0.25">
      <c r="A3873" s="15" t="s">
        <v>7350</v>
      </c>
      <c r="B3873" s="15" t="s">
        <v>7351</v>
      </c>
      <c r="C3873" s="15"/>
      <c r="D3873" s="15"/>
      <c r="E3873" s="15"/>
      <c r="F3873" s="16" t="s">
        <v>5391</v>
      </c>
      <c r="G3873" s="17">
        <v>0.84</v>
      </c>
      <c r="H3873" s="15"/>
    </row>
    <row r="3874" spans="1:8" ht="24.4" customHeight="1" x14ac:dyDescent="0.25">
      <c r="A3874" s="15" t="s">
        <v>7352</v>
      </c>
      <c r="B3874" s="15" t="s">
        <v>7353</v>
      </c>
      <c r="C3874" s="15"/>
      <c r="D3874" s="15"/>
      <c r="E3874" s="15"/>
      <c r="F3874" s="16" t="s">
        <v>35</v>
      </c>
      <c r="G3874" s="17">
        <v>2.2200000000000002</v>
      </c>
      <c r="H3874" s="15"/>
    </row>
    <row r="3875" spans="1:8" ht="24.4" customHeight="1" x14ac:dyDescent="0.25">
      <c r="A3875" s="15" t="s">
        <v>7354</v>
      </c>
      <c r="B3875" s="15" t="s">
        <v>7355</v>
      </c>
      <c r="C3875" s="15"/>
      <c r="D3875" s="15"/>
      <c r="E3875" s="15"/>
      <c r="F3875" s="16" t="s">
        <v>7289</v>
      </c>
      <c r="G3875" s="17">
        <v>2.74</v>
      </c>
      <c r="H3875" s="15"/>
    </row>
    <row r="3876" spans="1:8" ht="24.4" customHeight="1" x14ac:dyDescent="0.25">
      <c r="A3876" s="15" t="s">
        <v>7356</v>
      </c>
      <c r="B3876" s="15" t="s">
        <v>7357</v>
      </c>
      <c r="C3876" s="15"/>
      <c r="D3876" s="15"/>
      <c r="E3876" s="15"/>
      <c r="F3876" s="16" t="s">
        <v>7289</v>
      </c>
      <c r="G3876" s="17">
        <v>1.67</v>
      </c>
      <c r="H3876" s="15"/>
    </row>
    <row r="3877" spans="1:8" ht="24.4" customHeight="1" x14ac:dyDescent="0.25">
      <c r="A3877" s="15" t="s">
        <v>7358</v>
      </c>
      <c r="B3877" s="15" t="s">
        <v>7359</v>
      </c>
      <c r="C3877" s="15"/>
      <c r="D3877" s="15"/>
      <c r="E3877" s="15"/>
      <c r="F3877" s="16" t="s">
        <v>35</v>
      </c>
      <c r="G3877" s="17">
        <v>1.35</v>
      </c>
      <c r="H3877" s="15"/>
    </row>
    <row r="3878" spans="1:8" ht="24.4" customHeight="1" x14ac:dyDescent="0.25">
      <c r="A3878" s="15" t="s">
        <v>7360</v>
      </c>
      <c r="B3878" s="15" t="s">
        <v>7361</v>
      </c>
      <c r="C3878" s="15"/>
      <c r="D3878" s="15"/>
      <c r="E3878" s="15"/>
      <c r="F3878" s="16" t="s">
        <v>7289</v>
      </c>
      <c r="G3878" s="17">
        <v>2.0299999999999998</v>
      </c>
      <c r="H3878" s="15"/>
    </row>
    <row r="3879" spans="1:8" ht="24.4" customHeight="1" x14ac:dyDescent="0.25">
      <c r="A3879" s="15" t="s">
        <v>7362</v>
      </c>
      <c r="B3879" s="15" t="s">
        <v>7363</v>
      </c>
      <c r="C3879" s="15"/>
      <c r="D3879" s="15"/>
      <c r="E3879" s="15"/>
      <c r="F3879" s="16" t="s">
        <v>7289</v>
      </c>
      <c r="G3879" s="17">
        <v>1.64</v>
      </c>
      <c r="H3879" s="15"/>
    </row>
    <row r="3880" spans="1:8" ht="24.4" customHeight="1" x14ac:dyDescent="0.25">
      <c r="A3880" s="15" t="s">
        <v>7364</v>
      </c>
      <c r="B3880" s="15" t="s">
        <v>7365</v>
      </c>
      <c r="C3880" s="15"/>
      <c r="D3880" s="15"/>
      <c r="E3880" s="15"/>
      <c r="F3880" s="16" t="s">
        <v>7289</v>
      </c>
      <c r="G3880" s="17">
        <v>1.97</v>
      </c>
      <c r="H3880" s="15"/>
    </row>
    <row r="3881" spans="1:8" ht="24.4" customHeight="1" x14ac:dyDescent="0.25">
      <c r="A3881" s="15" t="s">
        <v>7366</v>
      </c>
      <c r="B3881" s="15" t="s">
        <v>7367</v>
      </c>
      <c r="C3881" s="15"/>
      <c r="D3881" s="15"/>
      <c r="E3881" s="15"/>
      <c r="F3881" s="16" t="s">
        <v>35</v>
      </c>
      <c r="G3881" s="17">
        <v>1.6</v>
      </c>
      <c r="H3881" s="15"/>
    </row>
    <row r="3882" spans="1:8" ht="24.4" customHeight="1" x14ac:dyDescent="0.25">
      <c r="A3882" s="15" t="s">
        <v>7368</v>
      </c>
      <c r="B3882" s="15" t="s">
        <v>7369</v>
      </c>
      <c r="C3882" s="15"/>
      <c r="D3882" s="15"/>
      <c r="E3882" s="15"/>
      <c r="F3882" s="16" t="s">
        <v>7289</v>
      </c>
      <c r="G3882" s="17">
        <v>1.9</v>
      </c>
      <c r="H3882" s="15"/>
    </row>
    <row r="3883" spans="1:8" ht="24.4" customHeight="1" x14ac:dyDescent="0.25">
      <c r="A3883" s="15" t="s">
        <v>7370</v>
      </c>
      <c r="B3883" s="15" t="s">
        <v>7371</v>
      </c>
      <c r="C3883" s="15"/>
      <c r="D3883" s="15"/>
      <c r="E3883" s="15"/>
      <c r="F3883" s="16" t="s">
        <v>7289</v>
      </c>
      <c r="G3883" s="17">
        <v>1.54</v>
      </c>
      <c r="H3883" s="15"/>
    </row>
    <row r="3884" spans="1:8" ht="24.4" customHeight="1" x14ac:dyDescent="0.25">
      <c r="A3884" s="15" t="s">
        <v>7372</v>
      </c>
      <c r="B3884" s="15" t="s">
        <v>7373</v>
      </c>
      <c r="C3884" s="15"/>
      <c r="D3884" s="15"/>
      <c r="E3884" s="15"/>
      <c r="F3884" s="16" t="s">
        <v>7289</v>
      </c>
      <c r="G3884" s="17">
        <v>1.88</v>
      </c>
      <c r="H3884" s="15"/>
    </row>
    <row r="3885" spans="1:8" ht="24.4" customHeight="1" x14ac:dyDescent="0.25">
      <c r="A3885" s="15" t="s">
        <v>7374</v>
      </c>
      <c r="B3885" s="15" t="s">
        <v>7375</v>
      </c>
      <c r="C3885" s="15"/>
      <c r="D3885" s="15"/>
      <c r="E3885" s="15"/>
      <c r="F3885" s="16" t="s">
        <v>35</v>
      </c>
      <c r="G3885" s="17">
        <v>1.52</v>
      </c>
      <c r="H3885" s="15"/>
    </row>
    <row r="3886" spans="1:8" ht="24.4" customHeight="1" x14ac:dyDescent="0.25">
      <c r="A3886" s="15" t="s">
        <v>7376</v>
      </c>
      <c r="B3886" s="15" t="s">
        <v>7377</v>
      </c>
      <c r="C3886" s="15"/>
      <c r="D3886" s="15"/>
      <c r="E3886" s="15"/>
      <c r="F3886" s="16" t="s">
        <v>7289</v>
      </c>
      <c r="G3886" s="17">
        <v>1.78</v>
      </c>
      <c r="H3886" s="15"/>
    </row>
    <row r="3887" spans="1:8" ht="24.4" customHeight="1" x14ac:dyDescent="0.25">
      <c r="A3887" s="15" t="s">
        <v>7378</v>
      </c>
      <c r="B3887" s="15" t="s">
        <v>7379</v>
      </c>
      <c r="C3887" s="15"/>
      <c r="D3887" s="15"/>
      <c r="E3887" s="15"/>
      <c r="F3887" s="16" t="s">
        <v>35</v>
      </c>
      <c r="G3887" s="17">
        <v>1.44</v>
      </c>
      <c r="H3887" s="15"/>
    </row>
    <row r="3888" spans="1:8" ht="24.4" customHeight="1" x14ac:dyDescent="0.25">
      <c r="A3888" s="15" t="s">
        <v>7380</v>
      </c>
      <c r="B3888" s="15" t="s">
        <v>7381</v>
      </c>
      <c r="C3888" s="15"/>
      <c r="D3888" s="15"/>
      <c r="E3888" s="15"/>
      <c r="F3888" s="16" t="s">
        <v>7289</v>
      </c>
      <c r="G3888" s="17">
        <v>1.77</v>
      </c>
      <c r="H3888" s="15"/>
    </row>
    <row r="3889" spans="1:8" ht="24.4" customHeight="1" x14ac:dyDescent="0.25">
      <c r="A3889" s="15" t="s">
        <v>7382</v>
      </c>
      <c r="B3889" s="15" t="s">
        <v>7383</v>
      </c>
      <c r="C3889" s="15"/>
      <c r="D3889" s="15"/>
      <c r="E3889" s="15"/>
      <c r="F3889" s="16" t="s">
        <v>35</v>
      </c>
      <c r="G3889" s="17">
        <v>1.43</v>
      </c>
      <c r="H3889" s="15"/>
    </row>
    <row r="3890" spans="1:8" ht="24.4" customHeight="1" x14ac:dyDescent="0.25">
      <c r="A3890" s="15" t="s">
        <v>7384</v>
      </c>
      <c r="B3890" s="15" t="s">
        <v>7385</v>
      </c>
      <c r="C3890" s="15"/>
      <c r="D3890" s="15"/>
      <c r="E3890" s="15"/>
      <c r="F3890" s="16" t="s">
        <v>326</v>
      </c>
      <c r="G3890" s="19">
        <v>999.97</v>
      </c>
      <c r="H3890" s="15"/>
    </row>
    <row r="3891" spans="1:8" ht="36.6" customHeight="1" x14ac:dyDescent="0.25">
      <c r="A3891" s="15" t="s">
        <v>7386</v>
      </c>
      <c r="B3891" s="15" t="s">
        <v>7387</v>
      </c>
      <c r="C3891" s="15"/>
      <c r="D3891" s="15"/>
      <c r="E3891" s="15"/>
      <c r="F3891" s="16" t="s">
        <v>326</v>
      </c>
      <c r="G3891" s="19">
        <v>298.62</v>
      </c>
      <c r="H3891" s="15"/>
    </row>
    <row r="3892" spans="1:8" ht="36.6" customHeight="1" x14ac:dyDescent="0.25">
      <c r="A3892" s="15" t="s">
        <v>7388</v>
      </c>
      <c r="B3892" s="15" t="s">
        <v>7389</v>
      </c>
      <c r="C3892" s="15"/>
      <c r="D3892" s="15"/>
      <c r="E3892" s="15"/>
      <c r="F3892" s="16" t="s">
        <v>326</v>
      </c>
      <c r="G3892" s="19">
        <v>161.32</v>
      </c>
      <c r="H3892" s="15"/>
    </row>
    <row r="3893" spans="1:8" ht="12.2" customHeight="1" x14ac:dyDescent="0.25">
      <c r="A3893" s="27">
        <v>256</v>
      </c>
      <c r="B3893" s="13" t="s">
        <v>7390</v>
      </c>
      <c r="C3893" s="13"/>
      <c r="D3893" s="13"/>
      <c r="E3893" s="13"/>
      <c r="F3893" s="14"/>
      <c r="G3893" s="13"/>
      <c r="H3893" s="13"/>
    </row>
    <row r="3894" spans="1:8" ht="24.4" customHeight="1" x14ac:dyDescent="0.25">
      <c r="A3894" s="15" t="s">
        <v>7391</v>
      </c>
      <c r="B3894" s="15" t="s">
        <v>7392</v>
      </c>
      <c r="C3894" s="15"/>
      <c r="D3894" s="15"/>
      <c r="E3894" s="15"/>
      <c r="F3894" s="16" t="s">
        <v>213</v>
      </c>
      <c r="G3894" s="19">
        <v>123.06</v>
      </c>
      <c r="H3894" s="15"/>
    </row>
    <row r="3895" spans="1:8" ht="24.4" customHeight="1" x14ac:dyDescent="0.25">
      <c r="A3895" s="15" t="s">
        <v>7393</v>
      </c>
      <c r="B3895" s="15" t="s">
        <v>7394</v>
      </c>
      <c r="C3895" s="15"/>
      <c r="D3895" s="15"/>
      <c r="E3895" s="15"/>
      <c r="F3895" s="16" t="s">
        <v>999</v>
      </c>
      <c r="G3895" s="19">
        <v>103.24</v>
      </c>
      <c r="H3895" s="15"/>
    </row>
    <row r="3896" spans="1:8" ht="12.2" customHeight="1" x14ac:dyDescent="0.25">
      <c r="A3896" s="15" t="s">
        <v>7395</v>
      </c>
      <c r="B3896" s="15" t="s">
        <v>7396</v>
      </c>
      <c r="C3896" s="15"/>
      <c r="D3896" s="15"/>
      <c r="E3896" s="15"/>
      <c r="F3896" s="16" t="s">
        <v>213</v>
      </c>
      <c r="G3896" s="18">
        <v>41.28</v>
      </c>
      <c r="H3896" s="15"/>
    </row>
    <row r="3897" spans="1:8" ht="24.4" customHeight="1" x14ac:dyDescent="0.25">
      <c r="A3897" s="15" t="s">
        <v>7397</v>
      </c>
      <c r="B3897" s="15" t="s">
        <v>7398</v>
      </c>
      <c r="C3897" s="15"/>
      <c r="D3897" s="15"/>
      <c r="E3897" s="15"/>
      <c r="F3897" s="16" t="s">
        <v>326</v>
      </c>
      <c r="G3897" s="19">
        <v>608.73</v>
      </c>
      <c r="H3897" s="15"/>
    </row>
    <row r="3898" spans="1:8" ht="24.4" customHeight="1" x14ac:dyDescent="0.25">
      <c r="A3898" s="15" t="s">
        <v>7399</v>
      </c>
      <c r="B3898" s="15" t="s">
        <v>7400</v>
      </c>
      <c r="C3898" s="15"/>
      <c r="D3898" s="15"/>
      <c r="E3898" s="15"/>
      <c r="F3898" s="16" t="s">
        <v>38</v>
      </c>
      <c r="G3898" s="17">
        <v>9.82</v>
      </c>
      <c r="H3898" s="15"/>
    </row>
    <row r="3899" spans="1:8" ht="24.4" customHeight="1" x14ac:dyDescent="0.25">
      <c r="A3899" s="15" t="s">
        <v>7401</v>
      </c>
      <c r="B3899" s="15" t="s">
        <v>7402</v>
      </c>
      <c r="C3899" s="15"/>
      <c r="D3899" s="15"/>
      <c r="E3899" s="15"/>
      <c r="F3899" s="16" t="s">
        <v>38</v>
      </c>
      <c r="G3899" s="18">
        <v>11.07</v>
      </c>
      <c r="H3899" s="15"/>
    </row>
    <row r="3900" spans="1:8" ht="24.4" customHeight="1" x14ac:dyDescent="0.25">
      <c r="A3900" s="15" t="s">
        <v>7403</v>
      </c>
      <c r="B3900" s="15" t="s">
        <v>7404</v>
      </c>
      <c r="C3900" s="15"/>
      <c r="D3900" s="15"/>
      <c r="E3900" s="15"/>
      <c r="F3900" s="16" t="s">
        <v>244</v>
      </c>
      <c r="G3900" s="19">
        <v>390.23</v>
      </c>
      <c r="H3900" s="15"/>
    </row>
    <row r="3901" spans="1:8" ht="24.4" customHeight="1" x14ac:dyDescent="0.25">
      <c r="A3901" s="15" t="s">
        <v>7405</v>
      </c>
      <c r="B3901" s="15" t="s">
        <v>7406</v>
      </c>
      <c r="C3901" s="15"/>
      <c r="D3901" s="15"/>
      <c r="E3901" s="15"/>
      <c r="F3901" s="16" t="s">
        <v>213</v>
      </c>
      <c r="G3901" s="17">
        <v>3.9</v>
      </c>
      <c r="H3901" s="15"/>
    </row>
    <row r="3902" spans="1:8" ht="24.4" customHeight="1" x14ac:dyDescent="0.25">
      <c r="A3902" s="15" t="s">
        <v>7407</v>
      </c>
      <c r="B3902" s="15" t="s">
        <v>7408</v>
      </c>
      <c r="C3902" s="15"/>
      <c r="D3902" s="15"/>
      <c r="E3902" s="15"/>
      <c r="F3902" s="16" t="s">
        <v>244</v>
      </c>
      <c r="G3902" s="19">
        <v>116.15</v>
      </c>
      <c r="H3902" s="15"/>
    </row>
    <row r="3903" spans="1:8" ht="24.4" customHeight="1" x14ac:dyDescent="0.25">
      <c r="A3903" s="15" t="s">
        <v>7409</v>
      </c>
      <c r="B3903" s="15" t="s">
        <v>7410</v>
      </c>
      <c r="C3903" s="15"/>
      <c r="D3903" s="15"/>
      <c r="E3903" s="15"/>
      <c r="F3903" s="16" t="s">
        <v>244</v>
      </c>
      <c r="G3903" s="19">
        <v>115.93</v>
      </c>
      <c r="H3903" s="15"/>
    </row>
    <row r="3904" spans="1:8" ht="24.4" customHeight="1" x14ac:dyDescent="0.25">
      <c r="A3904" s="15" t="s">
        <v>7411</v>
      </c>
      <c r="B3904" s="15" t="s">
        <v>7412</v>
      </c>
      <c r="C3904" s="15"/>
      <c r="D3904" s="15"/>
      <c r="E3904" s="15"/>
      <c r="F3904" s="16" t="s">
        <v>244</v>
      </c>
      <c r="G3904" s="19">
        <v>223.04</v>
      </c>
      <c r="H3904" s="15"/>
    </row>
    <row r="3905" spans="1:8" ht="24.4" customHeight="1" x14ac:dyDescent="0.25">
      <c r="A3905" s="15" t="s">
        <v>7413</v>
      </c>
      <c r="B3905" s="15" t="s">
        <v>7414</v>
      </c>
      <c r="C3905" s="15"/>
      <c r="D3905" s="15"/>
      <c r="E3905" s="15"/>
      <c r="F3905" s="16" t="s">
        <v>244</v>
      </c>
      <c r="G3905" s="19">
        <v>196.18</v>
      </c>
      <c r="H3905" s="15"/>
    </row>
    <row r="3906" spans="1:8" ht="24.4" customHeight="1" x14ac:dyDescent="0.25">
      <c r="A3906" s="15" t="s">
        <v>7415</v>
      </c>
      <c r="B3906" s="15" t="s">
        <v>7416</v>
      </c>
      <c r="C3906" s="15"/>
      <c r="D3906" s="15"/>
      <c r="E3906" s="15"/>
      <c r="F3906" s="16" t="s">
        <v>326</v>
      </c>
      <c r="G3906" s="18">
        <v>70.349999999999994</v>
      </c>
      <c r="H3906" s="15"/>
    </row>
    <row r="3907" spans="1:8" ht="36.6" customHeight="1" x14ac:dyDescent="0.25">
      <c r="A3907" s="15" t="s">
        <v>7417</v>
      </c>
      <c r="B3907" s="15" t="s">
        <v>7418</v>
      </c>
      <c r="C3907" s="15"/>
      <c r="D3907" s="15"/>
      <c r="E3907" s="15"/>
      <c r="F3907" s="16" t="s">
        <v>326</v>
      </c>
      <c r="G3907" s="19">
        <v>439.65</v>
      </c>
      <c r="H3907" s="15"/>
    </row>
    <row r="3908" spans="1:8" ht="36.6" customHeight="1" x14ac:dyDescent="0.25">
      <c r="A3908" s="15" t="s">
        <v>7419</v>
      </c>
      <c r="B3908" s="15" t="s">
        <v>7420</v>
      </c>
      <c r="C3908" s="15"/>
      <c r="D3908" s="15"/>
      <c r="E3908" s="15"/>
      <c r="F3908" s="16" t="s">
        <v>326</v>
      </c>
      <c r="G3908" s="19">
        <v>501.75</v>
      </c>
      <c r="H3908" s="15"/>
    </row>
    <row r="3909" spans="1:8" ht="24.4" customHeight="1" x14ac:dyDescent="0.25">
      <c r="A3909" s="15" t="s">
        <v>7421</v>
      </c>
      <c r="B3909" s="15" t="s">
        <v>7422</v>
      </c>
      <c r="C3909" s="15"/>
      <c r="D3909" s="15"/>
      <c r="E3909" s="15"/>
      <c r="F3909" s="16" t="s">
        <v>326</v>
      </c>
      <c r="G3909" s="19">
        <v>512.1</v>
      </c>
      <c r="H3909" s="15"/>
    </row>
    <row r="3910" spans="1:8" ht="36.6" customHeight="1" x14ac:dyDescent="0.25">
      <c r="A3910" s="15" t="s">
        <v>7423</v>
      </c>
      <c r="B3910" s="15" t="s">
        <v>7424</v>
      </c>
      <c r="C3910" s="15"/>
      <c r="D3910" s="15"/>
      <c r="E3910" s="15"/>
      <c r="F3910" s="16" t="s">
        <v>326</v>
      </c>
      <c r="G3910" s="19">
        <v>417.17</v>
      </c>
      <c r="H3910" s="15"/>
    </row>
    <row r="3911" spans="1:8" ht="24.4" customHeight="1" x14ac:dyDescent="0.25">
      <c r="A3911" s="15" t="s">
        <v>7425</v>
      </c>
      <c r="B3911" s="15" t="s">
        <v>7426</v>
      </c>
      <c r="C3911" s="15"/>
      <c r="D3911" s="15"/>
      <c r="E3911" s="15"/>
      <c r="F3911" s="16" t="s">
        <v>326</v>
      </c>
      <c r="G3911" s="19">
        <v>542.91999999999996</v>
      </c>
      <c r="H3911" s="15"/>
    </row>
    <row r="3912" spans="1:8" ht="24.4" customHeight="1" x14ac:dyDescent="0.25">
      <c r="A3912" s="15" t="s">
        <v>7427</v>
      </c>
      <c r="B3912" s="15" t="s">
        <v>7428</v>
      </c>
      <c r="C3912" s="15"/>
      <c r="D3912" s="15"/>
      <c r="E3912" s="15"/>
      <c r="F3912" s="16" t="s">
        <v>326</v>
      </c>
      <c r="G3912" s="19">
        <v>573.97</v>
      </c>
      <c r="H3912" s="15"/>
    </row>
    <row r="3913" spans="1:8" ht="24.4" customHeight="1" x14ac:dyDescent="0.25">
      <c r="A3913" s="15" t="s">
        <v>7429</v>
      </c>
      <c r="B3913" s="15" t="s">
        <v>7430</v>
      </c>
      <c r="C3913" s="15"/>
      <c r="D3913" s="15"/>
      <c r="E3913" s="15"/>
      <c r="F3913" s="16" t="s">
        <v>326</v>
      </c>
      <c r="G3913" s="19">
        <v>591.22</v>
      </c>
      <c r="H3913" s="15"/>
    </row>
    <row r="3914" spans="1:8" ht="24.4" customHeight="1" x14ac:dyDescent="0.25">
      <c r="A3914" s="15" t="s">
        <v>7431</v>
      </c>
      <c r="B3914" s="15" t="s">
        <v>7432</v>
      </c>
      <c r="C3914" s="15"/>
      <c r="D3914" s="15"/>
      <c r="E3914" s="15"/>
      <c r="F3914" s="16" t="s">
        <v>326</v>
      </c>
      <c r="G3914" s="19">
        <v>600.19000000000005</v>
      </c>
      <c r="H3914" s="15"/>
    </row>
    <row r="3915" spans="1:8" ht="24.4" customHeight="1" x14ac:dyDescent="0.25">
      <c r="A3915" s="15" t="s">
        <v>7433</v>
      </c>
      <c r="B3915" s="15" t="s">
        <v>7434</v>
      </c>
      <c r="C3915" s="15"/>
      <c r="D3915" s="15"/>
      <c r="E3915" s="15"/>
      <c r="F3915" s="16" t="s">
        <v>326</v>
      </c>
      <c r="G3915" s="19">
        <v>605.02</v>
      </c>
      <c r="H3915" s="15"/>
    </row>
    <row r="3916" spans="1:8" ht="24.4" customHeight="1" x14ac:dyDescent="0.25">
      <c r="A3916" s="15" t="s">
        <v>7435</v>
      </c>
      <c r="B3916" s="15" t="s">
        <v>7436</v>
      </c>
      <c r="C3916" s="15"/>
      <c r="D3916" s="15"/>
      <c r="E3916" s="15"/>
      <c r="F3916" s="16" t="s">
        <v>326</v>
      </c>
      <c r="G3916" s="19">
        <v>615.37</v>
      </c>
      <c r="H3916" s="15"/>
    </row>
    <row r="3917" spans="1:8" ht="24.4" customHeight="1" x14ac:dyDescent="0.25">
      <c r="A3917" s="15" t="s">
        <v>7437</v>
      </c>
      <c r="B3917" s="15" t="s">
        <v>7438</v>
      </c>
      <c r="C3917" s="15"/>
      <c r="D3917" s="15"/>
      <c r="E3917" s="15"/>
      <c r="F3917" s="16" t="s">
        <v>326</v>
      </c>
      <c r="G3917" s="19">
        <v>619.16</v>
      </c>
      <c r="H3917" s="15"/>
    </row>
    <row r="3918" spans="1:8" ht="24.4" customHeight="1" x14ac:dyDescent="0.25">
      <c r="A3918" s="15" t="s">
        <v>7439</v>
      </c>
      <c r="B3918" s="15" t="s">
        <v>7440</v>
      </c>
      <c r="C3918" s="15"/>
      <c r="D3918" s="15"/>
      <c r="E3918" s="15"/>
      <c r="F3918" s="16" t="s">
        <v>326</v>
      </c>
      <c r="G3918" s="19">
        <v>627.79</v>
      </c>
      <c r="H3918" s="15"/>
    </row>
    <row r="3919" spans="1:8" ht="24.4" customHeight="1" x14ac:dyDescent="0.25">
      <c r="A3919" s="15" t="s">
        <v>7441</v>
      </c>
      <c r="B3919" s="15" t="s">
        <v>7442</v>
      </c>
      <c r="C3919" s="15"/>
      <c r="D3919" s="15"/>
      <c r="E3919" s="15"/>
      <c r="F3919" s="16" t="s">
        <v>326</v>
      </c>
      <c r="G3919" s="19">
        <v>646.41999999999996</v>
      </c>
      <c r="H3919" s="15"/>
    </row>
    <row r="3920" spans="1:8" ht="24.4" customHeight="1" x14ac:dyDescent="0.25">
      <c r="A3920" s="15" t="s">
        <v>7443</v>
      </c>
      <c r="B3920" s="15" t="s">
        <v>7444</v>
      </c>
      <c r="C3920" s="15"/>
      <c r="D3920" s="15"/>
      <c r="E3920" s="15"/>
      <c r="F3920" s="16" t="s">
        <v>326</v>
      </c>
      <c r="G3920" s="19">
        <v>568.24</v>
      </c>
      <c r="H3920" s="15"/>
    </row>
    <row r="3921" spans="1:8" ht="36.6" customHeight="1" x14ac:dyDescent="0.25">
      <c r="A3921" s="15" t="s">
        <v>7445</v>
      </c>
      <c r="B3921" s="15" t="s">
        <v>7446</v>
      </c>
      <c r="C3921" s="15"/>
      <c r="D3921" s="15"/>
      <c r="E3921" s="15"/>
      <c r="F3921" s="16" t="s">
        <v>326</v>
      </c>
      <c r="G3921" s="19">
        <v>514.41999999999996</v>
      </c>
      <c r="H3921" s="15"/>
    </row>
    <row r="3922" spans="1:8" ht="36.6" customHeight="1" x14ac:dyDescent="0.25">
      <c r="A3922" s="15" t="s">
        <v>7447</v>
      </c>
      <c r="B3922" s="15" t="s">
        <v>7448</v>
      </c>
      <c r="C3922" s="15"/>
      <c r="D3922" s="15"/>
      <c r="E3922" s="15"/>
      <c r="F3922" s="16" t="s">
        <v>326</v>
      </c>
      <c r="G3922" s="19">
        <v>531.66999999999996</v>
      </c>
      <c r="H3922" s="15"/>
    </row>
    <row r="3923" spans="1:8" ht="36.6" customHeight="1" x14ac:dyDescent="0.25">
      <c r="A3923" s="15" t="s">
        <v>7449</v>
      </c>
      <c r="B3923" s="15" t="s">
        <v>7450</v>
      </c>
      <c r="C3923" s="15"/>
      <c r="D3923" s="15"/>
      <c r="E3923" s="15"/>
      <c r="F3923" s="16" t="s">
        <v>326</v>
      </c>
      <c r="G3923" s="19">
        <v>540.64</v>
      </c>
      <c r="H3923" s="15"/>
    </row>
    <row r="3924" spans="1:8" ht="36.6" customHeight="1" x14ac:dyDescent="0.25">
      <c r="A3924" s="15" t="s">
        <v>7451</v>
      </c>
      <c r="B3924" s="15" t="s">
        <v>7452</v>
      </c>
      <c r="C3924" s="15"/>
      <c r="D3924" s="15"/>
      <c r="E3924" s="15"/>
      <c r="F3924" s="16" t="s">
        <v>326</v>
      </c>
      <c r="G3924" s="19">
        <v>545.47</v>
      </c>
      <c r="H3924" s="15"/>
    </row>
    <row r="3925" spans="1:8" ht="36.6" customHeight="1" x14ac:dyDescent="0.25">
      <c r="A3925" s="15" t="s">
        <v>7453</v>
      </c>
      <c r="B3925" s="15" t="s">
        <v>7454</v>
      </c>
      <c r="C3925" s="15"/>
      <c r="D3925" s="15"/>
      <c r="E3925" s="15"/>
      <c r="F3925" s="16" t="s">
        <v>326</v>
      </c>
      <c r="G3925" s="19">
        <v>555.82000000000005</v>
      </c>
      <c r="H3925" s="15"/>
    </row>
    <row r="3926" spans="1:8" ht="24.4" customHeight="1" x14ac:dyDescent="0.25">
      <c r="A3926" s="15" t="s">
        <v>7455</v>
      </c>
      <c r="B3926" s="15" t="s">
        <v>7456</v>
      </c>
      <c r="C3926" s="15"/>
      <c r="D3926" s="15"/>
      <c r="E3926" s="15"/>
      <c r="F3926" s="16" t="s">
        <v>326</v>
      </c>
      <c r="G3926" s="19">
        <v>559.61</v>
      </c>
      <c r="H3926" s="15"/>
    </row>
    <row r="3927" spans="1:8" ht="36.6" customHeight="1" x14ac:dyDescent="0.25">
      <c r="A3927" s="15" t="s">
        <v>7457</v>
      </c>
      <c r="B3927" s="15" t="s">
        <v>7458</v>
      </c>
      <c r="C3927" s="15"/>
      <c r="D3927" s="15"/>
      <c r="E3927" s="15"/>
      <c r="F3927" s="16" t="s">
        <v>326</v>
      </c>
      <c r="G3927" s="19">
        <v>568.24</v>
      </c>
      <c r="H3927" s="15"/>
    </row>
    <row r="3928" spans="1:8" ht="36.6" customHeight="1" x14ac:dyDescent="0.25">
      <c r="A3928" s="15" t="s">
        <v>7459</v>
      </c>
      <c r="B3928" s="15" t="s">
        <v>7460</v>
      </c>
      <c r="C3928" s="15"/>
      <c r="D3928" s="15"/>
      <c r="E3928" s="15"/>
      <c r="F3928" s="16" t="s">
        <v>326</v>
      </c>
      <c r="G3928" s="19">
        <v>586.87</v>
      </c>
      <c r="H3928" s="15"/>
    </row>
    <row r="3929" spans="1:8" ht="24.4" customHeight="1" x14ac:dyDescent="0.25">
      <c r="A3929" s="15" t="s">
        <v>7461</v>
      </c>
      <c r="B3929" s="15" t="s">
        <v>7462</v>
      </c>
      <c r="C3929" s="15"/>
      <c r="D3929" s="15"/>
      <c r="E3929" s="15"/>
      <c r="F3929" s="16" t="s">
        <v>326</v>
      </c>
      <c r="G3929" s="19">
        <v>483.65</v>
      </c>
      <c r="H3929" s="15"/>
    </row>
    <row r="3930" spans="1:8" ht="24.4" customHeight="1" x14ac:dyDescent="0.25">
      <c r="A3930" s="15" t="s">
        <v>7463</v>
      </c>
      <c r="B3930" s="15" t="s">
        <v>7464</v>
      </c>
      <c r="C3930" s="15"/>
      <c r="D3930" s="15"/>
      <c r="E3930" s="15"/>
      <c r="F3930" s="16" t="s">
        <v>326</v>
      </c>
      <c r="G3930" s="19">
        <v>406.99</v>
      </c>
      <c r="H3930" s="15"/>
    </row>
    <row r="3931" spans="1:8" ht="12.2" customHeight="1" x14ac:dyDescent="0.25">
      <c r="A3931" s="15" t="s">
        <v>7465</v>
      </c>
      <c r="B3931" s="15" t="s">
        <v>7466</v>
      </c>
      <c r="C3931" s="15"/>
      <c r="D3931" s="15"/>
      <c r="E3931" s="15"/>
      <c r="F3931" s="16" t="s">
        <v>326</v>
      </c>
      <c r="G3931" s="19">
        <v>139.34</v>
      </c>
      <c r="H3931" s="15"/>
    </row>
    <row r="3932" spans="1:8" ht="24.4" customHeight="1" x14ac:dyDescent="0.25">
      <c r="A3932" s="15" t="s">
        <v>7467</v>
      </c>
      <c r="B3932" s="15" t="s">
        <v>7468</v>
      </c>
      <c r="C3932" s="15"/>
      <c r="D3932" s="15"/>
      <c r="E3932" s="15"/>
      <c r="F3932" s="16" t="s">
        <v>244</v>
      </c>
      <c r="G3932" s="18">
        <v>68.040000000000006</v>
      </c>
      <c r="H3932" s="15"/>
    </row>
    <row r="3933" spans="1:8" ht="24.4" customHeight="1" x14ac:dyDescent="0.25">
      <c r="A3933" s="15" t="s">
        <v>7469</v>
      </c>
      <c r="B3933" s="15" t="s">
        <v>7470</v>
      </c>
      <c r="C3933" s="15"/>
      <c r="D3933" s="15"/>
      <c r="E3933" s="15"/>
      <c r="F3933" s="16" t="s">
        <v>213</v>
      </c>
      <c r="G3933" s="18">
        <v>18.87</v>
      </c>
      <c r="H3933" s="15"/>
    </row>
    <row r="3934" spans="1:8" ht="12.2" customHeight="1" x14ac:dyDescent="0.25">
      <c r="A3934" s="15" t="s">
        <v>7471</v>
      </c>
      <c r="B3934" s="15" t="s">
        <v>7472</v>
      </c>
      <c r="C3934" s="15"/>
      <c r="D3934" s="15"/>
      <c r="E3934" s="15"/>
      <c r="F3934" s="16" t="s">
        <v>326</v>
      </c>
      <c r="G3934" s="19">
        <v>199.56</v>
      </c>
      <c r="H3934" s="15"/>
    </row>
    <row r="3935" spans="1:8" ht="12.2" customHeight="1" x14ac:dyDescent="0.25">
      <c r="A3935" s="15" t="s">
        <v>7473</v>
      </c>
      <c r="B3935" s="15" t="s">
        <v>7474</v>
      </c>
      <c r="C3935" s="15"/>
      <c r="D3935" s="15"/>
      <c r="E3935" s="15"/>
      <c r="F3935" s="16" t="s">
        <v>326</v>
      </c>
      <c r="G3935" s="19">
        <v>189.25</v>
      </c>
      <c r="H3935" s="15"/>
    </row>
    <row r="3936" spans="1:8" ht="24.4" customHeight="1" x14ac:dyDescent="0.25">
      <c r="A3936" s="15" t="s">
        <v>7475</v>
      </c>
      <c r="B3936" s="15" t="s">
        <v>7476</v>
      </c>
      <c r="C3936" s="15"/>
      <c r="D3936" s="15"/>
      <c r="E3936" s="15"/>
      <c r="F3936" s="16" t="s">
        <v>1238</v>
      </c>
      <c r="G3936" s="18">
        <v>21.94</v>
      </c>
      <c r="H3936" s="15"/>
    </row>
    <row r="3937" spans="1:8" ht="24.4" customHeight="1" x14ac:dyDescent="0.25">
      <c r="A3937" s="15" t="s">
        <v>7477</v>
      </c>
      <c r="B3937" s="15" t="s">
        <v>7478</v>
      </c>
      <c r="C3937" s="15"/>
      <c r="D3937" s="15"/>
      <c r="E3937" s="15"/>
      <c r="F3937" s="16" t="s">
        <v>1238</v>
      </c>
      <c r="G3937" s="18">
        <v>22.7</v>
      </c>
      <c r="H3937" s="15"/>
    </row>
    <row r="3938" spans="1:8" ht="24.4" customHeight="1" x14ac:dyDescent="0.25">
      <c r="A3938" s="15" t="s">
        <v>7479</v>
      </c>
      <c r="B3938" s="15" t="s">
        <v>7480</v>
      </c>
      <c r="C3938" s="15"/>
      <c r="D3938" s="15"/>
      <c r="E3938" s="15"/>
      <c r="F3938" s="16" t="s">
        <v>1238</v>
      </c>
      <c r="G3938" s="18">
        <v>23.46</v>
      </c>
      <c r="H3938" s="15"/>
    </row>
    <row r="3939" spans="1:8" ht="24.4" customHeight="1" x14ac:dyDescent="0.25">
      <c r="A3939" s="15" t="s">
        <v>7481</v>
      </c>
      <c r="B3939" s="15" t="s">
        <v>7482</v>
      </c>
      <c r="C3939" s="15"/>
      <c r="D3939" s="15"/>
      <c r="E3939" s="15"/>
      <c r="F3939" s="16" t="s">
        <v>1238</v>
      </c>
      <c r="G3939" s="18">
        <v>26.27</v>
      </c>
      <c r="H3939" s="15"/>
    </row>
    <row r="3940" spans="1:8" ht="24.4" customHeight="1" x14ac:dyDescent="0.25">
      <c r="A3940" s="15" t="s">
        <v>7483</v>
      </c>
      <c r="B3940" s="15" t="s">
        <v>7484</v>
      </c>
      <c r="C3940" s="15"/>
      <c r="D3940" s="15"/>
      <c r="E3940" s="15"/>
      <c r="F3940" s="16" t="s">
        <v>1238</v>
      </c>
      <c r="G3940" s="18">
        <v>20.66</v>
      </c>
      <c r="H3940" s="15"/>
    </row>
    <row r="3941" spans="1:8" ht="24.4" customHeight="1" x14ac:dyDescent="0.25">
      <c r="A3941" s="15" t="s">
        <v>7485</v>
      </c>
      <c r="B3941" s="15" t="s">
        <v>7486</v>
      </c>
      <c r="C3941" s="15"/>
      <c r="D3941" s="15"/>
      <c r="E3941" s="15"/>
      <c r="F3941" s="16" t="s">
        <v>1238</v>
      </c>
      <c r="G3941" s="18">
        <v>21.34</v>
      </c>
      <c r="H3941" s="15"/>
    </row>
    <row r="3942" spans="1:8" ht="24.4" customHeight="1" x14ac:dyDescent="0.25">
      <c r="A3942" s="15" t="s">
        <v>7487</v>
      </c>
      <c r="B3942" s="15" t="s">
        <v>7488</v>
      </c>
      <c r="C3942" s="15"/>
      <c r="D3942" s="15"/>
      <c r="E3942" s="15"/>
      <c r="F3942" s="16" t="s">
        <v>1238</v>
      </c>
      <c r="G3942" s="18">
        <v>22.01</v>
      </c>
      <c r="H3942" s="15"/>
    </row>
    <row r="3943" spans="1:8" ht="24.4" customHeight="1" x14ac:dyDescent="0.25">
      <c r="A3943" s="15" t="s">
        <v>7489</v>
      </c>
      <c r="B3943" s="15" t="s">
        <v>7490</v>
      </c>
      <c r="C3943" s="15"/>
      <c r="D3943" s="15"/>
      <c r="E3943" s="15"/>
      <c r="F3943" s="16" t="s">
        <v>1238</v>
      </c>
      <c r="G3943" s="18">
        <v>17.79</v>
      </c>
      <c r="H3943" s="15"/>
    </row>
    <row r="3944" spans="1:8" ht="24.4" customHeight="1" x14ac:dyDescent="0.25">
      <c r="A3944" s="15" t="s">
        <v>7491</v>
      </c>
      <c r="B3944" s="15" t="s">
        <v>7492</v>
      </c>
      <c r="C3944" s="15"/>
      <c r="D3944" s="15"/>
      <c r="E3944" s="15"/>
      <c r="F3944" s="16" t="s">
        <v>1238</v>
      </c>
      <c r="G3944" s="18">
        <v>18.97</v>
      </c>
      <c r="H3944" s="15"/>
    </row>
    <row r="3945" spans="1:8" ht="24.4" customHeight="1" x14ac:dyDescent="0.25">
      <c r="A3945" s="15" t="s">
        <v>7493</v>
      </c>
      <c r="B3945" s="15" t="s">
        <v>7494</v>
      </c>
      <c r="C3945" s="15"/>
      <c r="D3945" s="15"/>
      <c r="E3945" s="15"/>
      <c r="F3945" s="16" t="s">
        <v>1238</v>
      </c>
      <c r="G3945" s="18">
        <v>19.36</v>
      </c>
      <c r="H3945" s="15"/>
    </row>
    <row r="3946" spans="1:8" ht="24.4" customHeight="1" x14ac:dyDescent="0.25">
      <c r="A3946" s="15" t="s">
        <v>7495</v>
      </c>
      <c r="B3946" s="15" t="s">
        <v>7496</v>
      </c>
      <c r="C3946" s="15"/>
      <c r="D3946" s="15"/>
      <c r="E3946" s="15"/>
      <c r="F3946" s="16" t="s">
        <v>1238</v>
      </c>
      <c r="G3946" s="18">
        <v>19.760000000000002</v>
      </c>
      <c r="H3946" s="15"/>
    </row>
    <row r="3947" spans="1:8" ht="24.4" customHeight="1" x14ac:dyDescent="0.25">
      <c r="A3947" s="15" t="s">
        <v>7497</v>
      </c>
      <c r="B3947" s="15" t="s">
        <v>7498</v>
      </c>
      <c r="C3947" s="15"/>
      <c r="D3947" s="15"/>
      <c r="E3947" s="15"/>
      <c r="F3947" s="16" t="s">
        <v>213</v>
      </c>
      <c r="G3947" s="19">
        <v>276.83999999999997</v>
      </c>
      <c r="H3947" s="15"/>
    </row>
    <row r="3948" spans="1:8" ht="24.4" customHeight="1" x14ac:dyDescent="0.25">
      <c r="A3948" s="15" t="s">
        <v>7499</v>
      </c>
      <c r="B3948" s="15" t="s">
        <v>7500</v>
      </c>
      <c r="C3948" s="15"/>
      <c r="D3948" s="15"/>
      <c r="E3948" s="15"/>
      <c r="F3948" s="16" t="s">
        <v>326</v>
      </c>
      <c r="G3948" s="18">
        <v>56.82</v>
      </c>
      <c r="H3948" s="15"/>
    </row>
    <row r="3949" spans="1:8" ht="12.2" customHeight="1" x14ac:dyDescent="0.25">
      <c r="A3949" s="15" t="s">
        <v>7501</v>
      </c>
      <c r="B3949" s="15" t="s">
        <v>7502</v>
      </c>
      <c r="C3949" s="15"/>
      <c r="D3949" s="15"/>
      <c r="E3949" s="15"/>
      <c r="F3949" s="16" t="s">
        <v>326</v>
      </c>
      <c r="G3949" s="17">
        <v>7.48</v>
      </c>
      <c r="H3949" s="15"/>
    </row>
    <row r="3950" spans="1:8" ht="24.4" customHeight="1" x14ac:dyDescent="0.25">
      <c r="A3950" s="15" t="s">
        <v>7503</v>
      </c>
      <c r="B3950" s="15" t="s">
        <v>7504</v>
      </c>
      <c r="C3950" s="15"/>
      <c r="D3950" s="15"/>
      <c r="E3950" s="15"/>
      <c r="F3950" s="16" t="s">
        <v>213</v>
      </c>
      <c r="G3950" s="18">
        <v>87.25</v>
      </c>
      <c r="H3950" s="15"/>
    </row>
    <row r="3951" spans="1:8" ht="24.4" customHeight="1" x14ac:dyDescent="0.25">
      <c r="A3951" s="15" t="s">
        <v>7505</v>
      </c>
      <c r="B3951" s="15" t="s">
        <v>7506</v>
      </c>
      <c r="C3951" s="15"/>
      <c r="D3951" s="15"/>
      <c r="E3951" s="15"/>
      <c r="F3951" s="16" t="s">
        <v>213</v>
      </c>
      <c r="G3951" s="18">
        <v>96.83</v>
      </c>
      <c r="H3951" s="15"/>
    </row>
    <row r="3952" spans="1:8" ht="24.4" customHeight="1" x14ac:dyDescent="0.25">
      <c r="A3952" s="15" t="s">
        <v>7507</v>
      </c>
      <c r="B3952" s="15" t="s">
        <v>7508</v>
      </c>
      <c r="C3952" s="15"/>
      <c r="D3952" s="15"/>
      <c r="E3952" s="15"/>
      <c r="F3952" s="16" t="s">
        <v>213</v>
      </c>
      <c r="G3952" s="18">
        <v>87.25</v>
      </c>
      <c r="H3952" s="15"/>
    </row>
    <row r="3953" spans="1:8" ht="24.4" customHeight="1" x14ac:dyDescent="0.25">
      <c r="A3953" s="15" t="s">
        <v>7509</v>
      </c>
      <c r="B3953" s="15" t="s">
        <v>7510</v>
      </c>
      <c r="C3953" s="15"/>
      <c r="D3953" s="15"/>
      <c r="E3953" s="15"/>
      <c r="F3953" s="16" t="s">
        <v>213</v>
      </c>
      <c r="G3953" s="18">
        <v>67.87</v>
      </c>
      <c r="H3953" s="15"/>
    </row>
    <row r="3954" spans="1:8" ht="24.4" customHeight="1" x14ac:dyDescent="0.25">
      <c r="A3954" s="15" t="s">
        <v>7511</v>
      </c>
      <c r="B3954" s="15" t="s">
        <v>7512</v>
      </c>
      <c r="C3954" s="15"/>
      <c r="D3954" s="15"/>
      <c r="E3954" s="15"/>
      <c r="F3954" s="16" t="s">
        <v>213</v>
      </c>
      <c r="G3954" s="19">
        <v>155.88999999999999</v>
      </c>
      <c r="H3954" s="15"/>
    </row>
    <row r="3955" spans="1:8" ht="12.2" customHeight="1" x14ac:dyDescent="0.25">
      <c r="A3955" s="15" t="s">
        <v>7513</v>
      </c>
      <c r="B3955" s="15" t="s">
        <v>7514</v>
      </c>
      <c r="C3955" s="15"/>
      <c r="D3955" s="15"/>
      <c r="E3955" s="15"/>
      <c r="F3955" s="16" t="s">
        <v>1238</v>
      </c>
      <c r="G3955" s="18">
        <v>17.440000000000001</v>
      </c>
      <c r="H3955" s="15"/>
    </row>
    <row r="3956" spans="1:8" ht="12.2" customHeight="1" x14ac:dyDescent="0.25">
      <c r="A3956" s="15" t="s">
        <v>7515</v>
      </c>
      <c r="B3956" s="15" t="s">
        <v>7516</v>
      </c>
      <c r="C3956" s="15"/>
      <c r="D3956" s="15"/>
      <c r="E3956" s="15"/>
      <c r="F3956" s="16" t="s">
        <v>1238</v>
      </c>
      <c r="G3956" s="18">
        <v>22.13</v>
      </c>
      <c r="H3956" s="15"/>
    </row>
    <row r="3957" spans="1:8" ht="12.2" customHeight="1" x14ac:dyDescent="0.25">
      <c r="A3957" s="15" t="s">
        <v>7517</v>
      </c>
      <c r="B3957" s="15" t="s">
        <v>7518</v>
      </c>
      <c r="C3957" s="15"/>
      <c r="D3957" s="15"/>
      <c r="E3957" s="15"/>
      <c r="F3957" s="16" t="s">
        <v>1238</v>
      </c>
      <c r="G3957" s="18">
        <v>19.77</v>
      </c>
      <c r="H3957" s="15"/>
    </row>
    <row r="3958" spans="1:8" ht="12.2" customHeight="1" x14ac:dyDescent="0.25">
      <c r="A3958" s="15" t="s">
        <v>7519</v>
      </c>
      <c r="B3958" s="15" t="s">
        <v>7520</v>
      </c>
      <c r="C3958" s="15"/>
      <c r="D3958" s="15"/>
      <c r="E3958" s="15"/>
      <c r="F3958" s="16" t="s">
        <v>1238</v>
      </c>
      <c r="G3958" s="18">
        <v>23.24</v>
      </c>
      <c r="H3958" s="15"/>
    </row>
    <row r="3959" spans="1:8" ht="12.2" customHeight="1" x14ac:dyDescent="0.25">
      <c r="A3959" s="15" t="s">
        <v>7521</v>
      </c>
      <c r="B3959" s="15" t="s">
        <v>7522</v>
      </c>
      <c r="C3959" s="15"/>
      <c r="D3959" s="15"/>
      <c r="E3959" s="15"/>
      <c r="F3959" s="16" t="s">
        <v>1238</v>
      </c>
      <c r="G3959" s="18">
        <v>29.06</v>
      </c>
      <c r="H3959" s="15"/>
    </row>
    <row r="3960" spans="1:8" ht="12.2" customHeight="1" x14ac:dyDescent="0.25">
      <c r="A3960" s="15" t="s">
        <v>7523</v>
      </c>
      <c r="B3960" s="15" t="s">
        <v>7524</v>
      </c>
      <c r="C3960" s="15"/>
      <c r="D3960" s="15"/>
      <c r="E3960" s="15"/>
      <c r="F3960" s="16" t="s">
        <v>1238</v>
      </c>
      <c r="G3960" s="18">
        <v>42.27</v>
      </c>
      <c r="H3960" s="15"/>
    </row>
    <row r="3961" spans="1:8" ht="12.2" customHeight="1" x14ac:dyDescent="0.25">
      <c r="A3961" s="15" t="s">
        <v>7525</v>
      </c>
      <c r="B3961" s="15" t="s">
        <v>7526</v>
      </c>
      <c r="C3961" s="15"/>
      <c r="D3961" s="15"/>
      <c r="E3961" s="15"/>
      <c r="F3961" s="16" t="s">
        <v>1238</v>
      </c>
      <c r="G3961" s="18">
        <v>24.66</v>
      </c>
      <c r="H3961" s="15"/>
    </row>
    <row r="3962" spans="1:8" ht="12.2" customHeight="1" x14ac:dyDescent="0.25">
      <c r="A3962" s="15" t="s">
        <v>7527</v>
      </c>
      <c r="B3962" s="15" t="s">
        <v>7528</v>
      </c>
      <c r="C3962" s="15"/>
      <c r="D3962" s="15"/>
      <c r="E3962" s="15"/>
      <c r="F3962" s="16" t="s">
        <v>1238</v>
      </c>
      <c r="G3962" s="18">
        <v>29.63</v>
      </c>
      <c r="H3962" s="15"/>
    </row>
    <row r="3963" spans="1:8" ht="12.2" customHeight="1" x14ac:dyDescent="0.25">
      <c r="A3963" s="15" t="s">
        <v>7529</v>
      </c>
      <c r="B3963" s="15" t="s">
        <v>7530</v>
      </c>
      <c r="C3963" s="15"/>
      <c r="D3963" s="15"/>
      <c r="E3963" s="15"/>
      <c r="F3963" s="16" t="s">
        <v>1238</v>
      </c>
      <c r="G3963" s="18">
        <v>44.02</v>
      </c>
      <c r="H3963" s="15"/>
    </row>
    <row r="3964" spans="1:8" ht="12.2" customHeight="1" x14ac:dyDescent="0.25">
      <c r="A3964" s="15" t="s">
        <v>7531</v>
      </c>
      <c r="B3964" s="15" t="s">
        <v>7532</v>
      </c>
      <c r="C3964" s="15"/>
      <c r="D3964" s="15"/>
      <c r="E3964" s="15"/>
      <c r="F3964" s="16" t="s">
        <v>1238</v>
      </c>
      <c r="G3964" s="18">
        <v>60.75</v>
      </c>
      <c r="H3964" s="15"/>
    </row>
    <row r="3965" spans="1:8" ht="12.2" customHeight="1" x14ac:dyDescent="0.25">
      <c r="A3965" s="15" t="s">
        <v>7533</v>
      </c>
      <c r="B3965" s="15" t="s">
        <v>7534</v>
      </c>
      <c r="C3965" s="15"/>
      <c r="D3965" s="15"/>
      <c r="E3965" s="15"/>
      <c r="F3965" s="16" t="s">
        <v>1238</v>
      </c>
      <c r="G3965" s="18">
        <v>26.14</v>
      </c>
      <c r="H3965" s="15"/>
    </row>
    <row r="3966" spans="1:8" ht="12.2" customHeight="1" x14ac:dyDescent="0.25">
      <c r="A3966" s="15" t="s">
        <v>7535</v>
      </c>
      <c r="B3966" s="15" t="s">
        <v>7536</v>
      </c>
      <c r="C3966" s="15"/>
      <c r="D3966" s="15"/>
      <c r="E3966" s="15"/>
      <c r="F3966" s="16" t="s">
        <v>1238</v>
      </c>
      <c r="G3966" s="18">
        <v>31.83</v>
      </c>
      <c r="H3966" s="15"/>
    </row>
    <row r="3967" spans="1:8" ht="12.2" customHeight="1" x14ac:dyDescent="0.25">
      <c r="A3967" s="15" t="s">
        <v>7537</v>
      </c>
      <c r="B3967" s="15" t="s">
        <v>7538</v>
      </c>
      <c r="C3967" s="15"/>
      <c r="D3967" s="15"/>
      <c r="E3967" s="15"/>
      <c r="F3967" s="16" t="s">
        <v>1238</v>
      </c>
      <c r="G3967" s="18">
        <v>47.05</v>
      </c>
      <c r="H3967" s="15"/>
    </row>
    <row r="3968" spans="1:8" ht="12.2" customHeight="1" x14ac:dyDescent="0.25">
      <c r="A3968" s="15" t="s">
        <v>7539</v>
      </c>
      <c r="B3968" s="15" t="s">
        <v>7540</v>
      </c>
      <c r="C3968" s="15"/>
      <c r="D3968" s="15"/>
      <c r="E3968" s="15"/>
      <c r="F3968" s="16" t="s">
        <v>1238</v>
      </c>
      <c r="G3968" s="18">
        <v>62</v>
      </c>
      <c r="H3968" s="15"/>
    </row>
    <row r="3969" spans="1:8" ht="12.2" customHeight="1" x14ac:dyDescent="0.25">
      <c r="A3969" s="15" t="s">
        <v>7541</v>
      </c>
      <c r="B3969" s="15" t="s">
        <v>7542</v>
      </c>
      <c r="C3969" s="15"/>
      <c r="D3969" s="15"/>
      <c r="E3969" s="15"/>
      <c r="F3969" s="16" t="s">
        <v>1238</v>
      </c>
      <c r="G3969" s="18">
        <v>30.39</v>
      </c>
      <c r="H3969" s="15"/>
    </row>
    <row r="3970" spans="1:8" ht="12.2" customHeight="1" x14ac:dyDescent="0.25">
      <c r="A3970" s="15" t="s">
        <v>7543</v>
      </c>
      <c r="B3970" s="15" t="s">
        <v>7544</v>
      </c>
      <c r="C3970" s="15"/>
      <c r="D3970" s="15"/>
      <c r="E3970" s="15"/>
      <c r="F3970" s="16" t="s">
        <v>1238</v>
      </c>
      <c r="G3970" s="18">
        <v>35.17</v>
      </c>
      <c r="H3970" s="15"/>
    </row>
    <row r="3971" spans="1:8" ht="12.2" customHeight="1" x14ac:dyDescent="0.25">
      <c r="A3971" s="15" t="s">
        <v>7545</v>
      </c>
      <c r="B3971" s="15" t="s">
        <v>7546</v>
      </c>
      <c r="C3971" s="15"/>
      <c r="D3971" s="15"/>
      <c r="E3971" s="15"/>
      <c r="F3971" s="16" t="s">
        <v>1238</v>
      </c>
      <c r="G3971" s="18">
        <v>47.65</v>
      </c>
      <c r="H3971" s="15"/>
    </row>
    <row r="3972" spans="1:8" ht="12.2" customHeight="1" x14ac:dyDescent="0.25">
      <c r="A3972" s="15" t="s">
        <v>7547</v>
      </c>
      <c r="B3972" s="15" t="s">
        <v>7548</v>
      </c>
      <c r="C3972" s="15"/>
      <c r="D3972" s="15"/>
      <c r="E3972" s="15"/>
      <c r="F3972" s="16" t="s">
        <v>1238</v>
      </c>
      <c r="G3972" s="18">
        <v>85.68</v>
      </c>
      <c r="H3972" s="15"/>
    </row>
    <row r="3973" spans="1:8" ht="12.2" customHeight="1" x14ac:dyDescent="0.25">
      <c r="A3973" s="15" t="s">
        <v>7549</v>
      </c>
      <c r="B3973" s="15" t="s">
        <v>7550</v>
      </c>
      <c r="C3973" s="15"/>
      <c r="D3973" s="15"/>
      <c r="E3973" s="15"/>
      <c r="F3973" s="16" t="s">
        <v>1238</v>
      </c>
      <c r="G3973" s="19">
        <v>149.15</v>
      </c>
      <c r="H3973" s="15"/>
    </row>
    <row r="3974" spans="1:8" ht="12.2" customHeight="1" x14ac:dyDescent="0.25">
      <c r="A3974" s="15" t="s">
        <v>7551</v>
      </c>
      <c r="B3974" s="15" t="s">
        <v>7552</v>
      </c>
      <c r="C3974" s="15"/>
      <c r="D3974" s="15"/>
      <c r="E3974" s="15"/>
      <c r="F3974" s="16" t="s">
        <v>1238</v>
      </c>
      <c r="G3974" s="18">
        <v>53.32</v>
      </c>
      <c r="H3974" s="15"/>
    </row>
    <row r="3975" spans="1:8" ht="12.2" customHeight="1" x14ac:dyDescent="0.25">
      <c r="A3975" s="15" t="s">
        <v>7553</v>
      </c>
      <c r="B3975" s="15" t="s">
        <v>7554</v>
      </c>
      <c r="C3975" s="15"/>
      <c r="D3975" s="15"/>
      <c r="E3975" s="15"/>
      <c r="F3975" s="16" t="s">
        <v>1238</v>
      </c>
      <c r="G3975" s="18">
        <v>71.290000000000006</v>
      </c>
      <c r="H3975" s="15"/>
    </row>
    <row r="3976" spans="1:8" ht="12.2" customHeight="1" x14ac:dyDescent="0.25">
      <c r="A3976" s="15" t="s">
        <v>7555</v>
      </c>
      <c r="B3976" s="15" t="s">
        <v>7556</v>
      </c>
      <c r="C3976" s="15"/>
      <c r="D3976" s="15"/>
      <c r="E3976" s="15"/>
      <c r="F3976" s="16" t="s">
        <v>1238</v>
      </c>
      <c r="G3976" s="18">
        <v>85.05</v>
      </c>
      <c r="H3976" s="15"/>
    </row>
    <row r="3977" spans="1:8" ht="12.2" customHeight="1" x14ac:dyDescent="0.25">
      <c r="A3977" s="15" t="s">
        <v>7557</v>
      </c>
      <c r="B3977" s="15" t="s">
        <v>7558</v>
      </c>
      <c r="C3977" s="15"/>
      <c r="D3977" s="15"/>
      <c r="E3977" s="15"/>
      <c r="F3977" s="16" t="s">
        <v>1238</v>
      </c>
      <c r="G3977" s="18">
        <v>48.87</v>
      </c>
      <c r="H3977" s="15"/>
    </row>
    <row r="3978" spans="1:8" ht="12.2" customHeight="1" x14ac:dyDescent="0.25">
      <c r="A3978" s="15" t="s">
        <v>7559</v>
      </c>
      <c r="B3978" s="15" t="s">
        <v>7560</v>
      </c>
      <c r="C3978" s="15"/>
      <c r="D3978" s="15"/>
      <c r="E3978" s="15"/>
      <c r="F3978" s="16" t="s">
        <v>1238</v>
      </c>
      <c r="G3978" s="18">
        <v>60.58</v>
      </c>
      <c r="H3978" s="15"/>
    </row>
    <row r="3979" spans="1:8" ht="12.2" customHeight="1" x14ac:dyDescent="0.25">
      <c r="A3979" s="15" t="s">
        <v>7561</v>
      </c>
      <c r="B3979" s="15" t="s">
        <v>7562</v>
      </c>
      <c r="C3979" s="15"/>
      <c r="D3979" s="15"/>
      <c r="E3979" s="15"/>
      <c r="F3979" s="16" t="s">
        <v>1238</v>
      </c>
      <c r="G3979" s="18">
        <v>80.73</v>
      </c>
      <c r="H3979" s="15"/>
    </row>
    <row r="3980" spans="1:8" ht="12.2" customHeight="1" x14ac:dyDescent="0.25">
      <c r="A3980" s="15" t="s">
        <v>7563</v>
      </c>
      <c r="B3980" s="15" t="s">
        <v>7564</v>
      </c>
      <c r="C3980" s="15"/>
      <c r="D3980" s="15"/>
      <c r="E3980" s="15"/>
      <c r="F3980" s="16" t="s">
        <v>1238</v>
      </c>
      <c r="G3980" s="19">
        <v>106.14</v>
      </c>
      <c r="H3980" s="15"/>
    </row>
    <row r="3981" spans="1:8" ht="24.4" customHeight="1" x14ac:dyDescent="0.25">
      <c r="A3981" s="15" t="s">
        <v>7565</v>
      </c>
      <c r="B3981" s="15" t="s">
        <v>7566</v>
      </c>
      <c r="C3981" s="15"/>
      <c r="D3981" s="15"/>
      <c r="E3981" s="15"/>
      <c r="F3981" s="16" t="s">
        <v>244</v>
      </c>
      <c r="G3981" s="19">
        <v>317.38</v>
      </c>
      <c r="H3981" s="15"/>
    </row>
    <row r="3982" spans="1:8" ht="24.4" customHeight="1" x14ac:dyDescent="0.25">
      <c r="A3982" s="15" t="s">
        <v>7567</v>
      </c>
      <c r="B3982" s="15" t="s">
        <v>7568</v>
      </c>
      <c r="C3982" s="15"/>
      <c r="D3982" s="15"/>
      <c r="E3982" s="15"/>
      <c r="F3982" s="16" t="s">
        <v>244</v>
      </c>
      <c r="G3982" s="18">
        <v>10.199999999999999</v>
      </c>
      <c r="H3982" s="15"/>
    </row>
    <row r="3983" spans="1:8" ht="12.2" customHeight="1" x14ac:dyDescent="0.25">
      <c r="A3983" s="15" t="s">
        <v>7569</v>
      </c>
      <c r="B3983" s="15" t="s">
        <v>7570</v>
      </c>
      <c r="C3983" s="15"/>
      <c r="D3983" s="15"/>
      <c r="E3983" s="15"/>
      <c r="F3983" s="16" t="s">
        <v>213</v>
      </c>
      <c r="G3983" s="18">
        <v>48.1</v>
      </c>
      <c r="H3983" s="15"/>
    </row>
    <row r="3984" spans="1:8" ht="12.2" customHeight="1" x14ac:dyDescent="0.25">
      <c r="A3984" s="15" t="s">
        <v>7571</v>
      </c>
      <c r="B3984" s="15" t="s">
        <v>7572</v>
      </c>
      <c r="C3984" s="15"/>
      <c r="D3984" s="15"/>
      <c r="E3984" s="15"/>
      <c r="F3984" s="16" t="s">
        <v>213</v>
      </c>
      <c r="G3984" s="18">
        <v>41.14</v>
      </c>
      <c r="H3984" s="15"/>
    </row>
    <row r="3985" spans="1:8" ht="12.2" customHeight="1" x14ac:dyDescent="0.25">
      <c r="A3985" s="15" t="s">
        <v>7573</v>
      </c>
      <c r="B3985" s="15" t="s">
        <v>7574</v>
      </c>
      <c r="C3985" s="15"/>
      <c r="D3985" s="15"/>
      <c r="E3985" s="15"/>
      <c r="F3985" s="16" t="s">
        <v>213</v>
      </c>
      <c r="G3985" s="18">
        <v>46.98</v>
      </c>
      <c r="H3985" s="15"/>
    </row>
    <row r="3986" spans="1:8" ht="24.4" customHeight="1" x14ac:dyDescent="0.25">
      <c r="A3986" s="15" t="s">
        <v>7575</v>
      </c>
      <c r="B3986" s="15" t="s">
        <v>7576</v>
      </c>
      <c r="C3986" s="15"/>
      <c r="D3986" s="15"/>
      <c r="E3986" s="15"/>
      <c r="F3986" s="16" t="s">
        <v>999</v>
      </c>
      <c r="G3986" s="18">
        <v>60.13</v>
      </c>
      <c r="H3986" s="15"/>
    </row>
    <row r="3987" spans="1:8" ht="24.4" customHeight="1" x14ac:dyDescent="0.25">
      <c r="A3987" s="15" t="s">
        <v>7577</v>
      </c>
      <c r="B3987" s="15" t="s">
        <v>7578</v>
      </c>
      <c r="C3987" s="15"/>
      <c r="D3987" s="15"/>
      <c r="E3987" s="15"/>
      <c r="F3987" s="16" t="s">
        <v>326</v>
      </c>
      <c r="G3987" s="19">
        <v>768.46</v>
      </c>
      <c r="H3987" s="15"/>
    </row>
    <row r="3988" spans="1:8" ht="24.4" customHeight="1" x14ac:dyDescent="0.25">
      <c r="A3988" s="15" t="s">
        <v>7579</v>
      </c>
      <c r="B3988" s="15" t="s">
        <v>7580</v>
      </c>
      <c r="C3988" s="15"/>
      <c r="D3988" s="15"/>
      <c r="E3988" s="15"/>
      <c r="F3988" s="16" t="s">
        <v>213</v>
      </c>
      <c r="G3988" s="18">
        <v>15.61</v>
      </c>
      <c r="H3988" s="15"/>
    </row>
    <row r="3989" spans="1:8" ht="24.4" customHeight="1" x14ac:dyDescent="0.25">
      <c r="A3989" s="15" t="s">
        <v>7581</v>
      </c>
      <c r="B3989" s="15" t="s">
        <v>7582</v>
      </c>
      <c r="C3989" s="15"/>
      <c r="D3989" s="15"/>
      <c r="E3989" s="15"/>
      <c r="F3989" s="16" t="s">
        <v>38</v>
      </c>
      <c r="G3989" s="18">
        <v>82.21</v>
      </c>
      <c r="H3989" s="15"/>
    </row>
    <row r="3990" spans="1:8" ht="36.6" customHeight="1" x14ac:dyDescent="0.25">
      <c r="A3990" s="15" t="s">
        <v>7583</v>
      </c>
      <c r="B3990" s="15" t="s">
        <v>7584</v>
      </c>
      <c r="C3990" s="15"/>
      <c r="D3990" s="15"/>
      <c r="E3990" s="15"/>
      <c r="F3990" s="16" t="s">
        <v>38</v>
      </c>
      <c r="G3990" s="18">
        <v>96.54</v>
      </c>
      <c r="H3990" s="15"/>
    </row>
    <row r="3991" spans="1:8" ht="24.4" customHeight="1" x14ac:dyDescent="0.25">
      <c r="A3991" s="15" t="s">
        <v>7585</v>
      </c>
      <c r="B3991" s="15" t="s">
        <v>7586</v>
      </c>
      <c r="C3991" s="15"/>
      <c r="D3991" s="15"/>
      <c r="E3991" s="15"/>
      <c r="F3991" s="16" t="s">
        <v>244</v>
      </c>
      <c r="G3991" s="18">
        <v>47.13</v>
      </c>
      <c r="H3991" s="15"/>
    </row>
    <row r="3992" spans="1:8" ht="36.6" customHeight="1" x14ac:dyDescent="0.25">
      <c r="A3992" s="15" t="s">
        <v>7587</v>
      </c>
      <c r="B3992" s="15" t="s">
        <v>7588</v>
      </c>
      <c r="C3992" s="15"/>
      <c r="D3992" s="15"/>
      <c r="E3992" s="15"/>
      <c r="F3992" s="16" t="s">
        <v>244</v>
      </c>
      <c r="G3992" s="20">
        <v>1478.14</v>
      </c>
      <c r="H3992" s="15"/>
    </row>
    <row r="3993" spans="1:8" ht="36.6" customHeight="1" x14ac:dyDescent="0.25">
      <c r="A3993" s="15" t="s">
        <v>7589</v>
      </c>
      <c r="B3993" s="15" t="s">
        <v>7590</v>
      </c>
      <c r="C3993" s="15"/>
      <c r="D3993" s="15"/>
      <c r="E3993" s="15"/>
      <c r="F3993" s="16" t="s">
        <v>244</v>
      </c>
      <c r="G3993" s="19">
        <v>697.03</v>
      </c>
      <c r="H3993" s="15"/>
    </row>
    <row r="3994" spans="1:8" ht="36.6" customHeight="1" x14ac:dyDescent="0.25">
      <c r="A3994" s="15" t="s">
        <v>7591</v>
      </c>
      <c r="B3994" s="15" t="s">
        <v>7592</v>
      </c>
      <c r="C3994" s="15"/>
      <c r="D3994" s="15"/>
      <c r="E3994" s="15"/>
      <c r="F3994" s="16" t="s">
        <v>244</v>
      </c>
      <c r="G3994" s="19">
        <v>948.48</v>
      </c>
      <c r="H3994" s="15"/>
    </row>
    <row r="3995" spans="1:8" ht="36.6" customHeight="1" x14ac:dyDescent="0.25">
      <c r="A3995" s="15" t="s">
        <v>7593</v>
      </c>
      <c r="B3995" s="15" t="s">
        <v>7594</v>
      </c>
      <c r="C3995" s="15"/>
      <c r="D3995" s="15"/>
      <c r="E3995" s="15"/>
      <c r="F3995" s="16" t="s">
        <v>244</v>
      </c>
      <c r="G3995" s="20">
        <v>7451.15</v>
      </c>
      <c r="H3995" s="15"/>
    </row>
    <row r="3996" spans="1:8" ht="36.6" customHeight="1" x14ac:dyDescent="0.25">
      <c r="A3996" s="15" t="s">
        <v>7595</v>
      </c>
      <c r="B3996" s="15" t="s">
        <v>7596</v>
      </c>
      <c r="C3996" s="15"/>
      <c r="D3996" s="15"/>
      <c r="E3996" s="15"/>
      <c r="F3996" s="16" t="s">
        <v>244</v>
      </c>
      <c r="G3996" s="20">
        <v>4004.11</v>
      </c>
      <c r="H3996" s="15"/>
    </row>
    <row r="3997" spans="1:8" ht="36.6" customHeight="1" x14ac:dyDescent="0.25">
      <c r="A3997" s="15" t="s">
        <v>7597</v>
      </c>
      <c r="B3997" s="15" t="s">
        <v>7598</v>
      </c>
      <c r="C3997" s="15"/>
      <c r="D3997" s="15"/>
      <c r="E3997" s="15"/>
      <c r="F3997" s="16" t="s">
        <v>244</v>
      </c>
      <c r="G3997" s="21">
        <v>10141.73</v>
      </c>
      <c r="H3997" s="15"/>
    </row>
    <row r="3998" spans="1:8" ht="36.6" customHeight="1" x14ac:dyDescent="0.25">
      <c r="A3998" s="15" t="s">
        <v>7599</v>
      </c>
      <c r="B3998" s="15" t="s">
        <v>7600</v>
      </c>
      <c r="C3998" s="15"/>
      <c r="D3998" s="15"/>
      <c r="E3998" s="15"/>
      <c r="F3998" s="16" t="s">
        <v>244</v>
      </c>
      <c r="G3998" s="20">
        <v>5449.98</v>
      </c>
      <c r="H3998" s="15"/>
    </row>
    <row r="3999" spans="1:8" ht="36.6" customHeight="1" x14ac:dyDescent="0.25">
      <c r="A3999" s="15" t="s">
        <v>7601</v>
      </c>
      <c r="B3999" s="15" t="s">
        <v>7602</v>
      </c>
      <c r="C3999" s="15"/>
      <c r="D3999" s="15"/>
      <c r="E3999" s="15"/>
      <c r="F3999" s="16" t="s">
        <v>244</v>
      </c>
      <c r="G3999" s="20">
        <v>7118.18</v>
      </c>
      <c r="H3999" s="15"/>
    </row>
    <row r="4000" spans="1:8" ht="12.2" customHeight="1" x14ac:dyDescent="0.25">
      <c r="A4000" s="27">
        <v>257</v>
      </c>
      <c r="B4000" s="13" t="s">
        <v>7603</v>
      </c>
      <c r="C4000" s="13"/>
      <c r="D4000" s="13"/>
      <c r="E4000" s="13"/>
      <c r="F4000" s="14"/>
      <c r="G4000" s="13"/>
      <c r="H4000" s="13"/>
    </row>
    <row r="4001" spans="1:8" ht="24.4" customHeight="1" x14ac:dyDescent="0.25">
      <c r="A4001" s="15" t="s">
        <v>7604</v>
      </c>
      <c r="B4001" s="15" t="s">
        <v>7605</v>
      </c>
      <c r="C4001" s="15"/>
      <c r="D4001" s="15"/>
      <c r="E4001" s="15"/>
      <c r="F4001" s="16" t="s">
        <v>1238</v>
      </c>
      <c r="G4001" s="20">
        <v>8262.8799999999992</v>
      </c>
      <c r="H4001" s="15"/>
    </row>
    <row r="4002" spans="1:8" ht="24.4" customHeight="1" x14ac:dyDescent="0.25">
      <c r="A4002" s="15" t="s">
        <v>7606</v>
      </c>
      <c r="B4002" s="15" t="s">
        <v>7607</v>
      </c>
      <c r="C4002" s="15"/>
      <c r="D4002" s="15"/>
      <c r="E4002" s="15"/>
      <c r="F4002" s="16" t="s">
        <v>1238</v>
      </c>
      <c r="G4002" s="20">
        <v>4315.74</v>
      </c>
      <c r="H4002" s="15"/>
    </row>
    <row r="4003" spans="1:8" ht="24.4" customHeight="1" x14ac:dyDescent="0.25">
      <c r="A4003" s="15" t="s">
        <v>7608</v>
      </c>
      <c r="B4003" s="15" t="s">
        <v>7609</v>
      </c>
      <c r="C4003" s="15"/>
      <c r="D4003" s="15"/>
      <c r="E4003" s="15"/>
      <c r="F4003" s="16" t="s">
        <v>213</v>
      </c>
      <c r="G4003" s="18">
        <v>13.84</v>
      </c>
      <c r="H4003" s="15"/>
    </row>
    <row r="4004" spans="1:8" ht="24.4" customHeight="1" x14ac:dyDescent="0.25">
      <c r="A4004" s="15" t="s">
        <v>7610</v>
      </c>
      <c r="B4004" s="15" t="s">
        <v>7611</v>
      </c>
      <c r="C4004" s="15"/>
      <c r="D4004" s="15"/>
      <c r="E4004" s="15"/>
      <c r="F4004" s="16" t="s">
        <v>213</v>
      </c>
      <c r="G4004" s="18">
        <v>34.46</v>
      </c>
      <c r="H4004" s="15"/>
    </row>
    <row r="4005" spans="1:8" ht="12.2" customHeight="1" x14ac:dyDescent="0.25">
      <c r="A4005" s="15" t="s">
        <v>7612</v>
      </c>
      <c r="B4005" s="15" t="s">
        <v>7613</v>
      </c>
      <c r="C4005" s="15"/>
      <c r="D4005" s="15"/>
      <c r="E4005" s="15"/>
      <c r="F4005" s="16" t="s">
        <v>716</v>
      </c>
      <c r="G4005" s="17">
        <v>5.1100000000000003</v>
      </c>
      <c r="H4005" s="15"/>
    </row>
    <row r="4006" spans="1:8" ht="10.9" customHeight="1" x14ac:dyDescent="0.25">
      <c r="A4006" s="8"/>
      <c r="B4006" s="8"/>
      <c r="C4006" s="8"/>
      <c r="D4006" s="8"/>
      <c r="E4006" s="8"/>
      <c r="F4006" s="8"/>
      <c r="G4006" s="8"/>
      <c r="H4006" s="8"/>
    </row>
    <row r="4007" spans="1:8" ht="283.7" customHeight="1" x14ac:dyDescent="0.25">
      <c r="A4007" s="28" t="s">
        <v>7614</v>
      </c>
      <c r="B4007" s="28"/>
      <c r="C4007" s="28"/>
      <c r="D4007" s="28"/>
      <c r="E4007" s="28"/>
      <c r="F4007" s="28"/>
      <c r="G4007" s="28"/>
      <c r="H4007" s="28"/>
    </row>
    <row r="4008" spans="1:8" ht="10.9" customHeight="1" x14ac:dyDescent="0.25">
      <c r="A4008" s="9"/>
      <c r="B4008" s="9"/>
      <c r="C4008" s="9"/>
      <c r="D4008" s="9"/>
      <c r="E4008" s="9"/>
      <c r="F4008" s="9"/>
      <c r="G4008" s="9"/>
      <c r="H4008" s="9"/>
    </row>
    <row r="4009" spans="1:8" ht="12.2" customHeight="1" x14ac:dyDescent="0.25">
      <c r="A4009" s="29" t="s">
        <v>7615</v>
      </c>
      <c r="B4009" s="29"/>
      <c r="C4009" s="29"/>
      <c r="D4009" s="29"/>
      <c r="E4009" s="29"/>
      <c r="F4009" s="29"/>
      <c r="G4009" s="29"/>
      <c r="H4009" s="29"/>
    </row>
    <row r="4010" spans="1:8" ht="12.2" customHeight="1" x14ac:dyDescent="0.25">
      <c r="A4010" s="30" t="s">
        <v>198</v>
      </c>
      <c r="B4010" s="30"/>
      <c r="C4010" s="30"/>
      <c r="D4010" s="30"/>
      <c r="E4010" s="30"/>
      <c r="F4010" s="30"/>
      <c r="G4010" s="30"/>
      <c r="H4010" s="30"/>
    </row>
    <row r="4011" spans="1:8" ht="12.2" customHeight="1" x14ac:dyDescent="0.25">
      <c r="A4011" s="30" t="s">
        <v>199</v>
      </c>
      <c r="B4011" s="30"/>
      <c r="C4011" s="30"/>
      <c r="D4011" s="30"/>
      <c r="E4011" s="30"/>
      <c r="F4011" s="30"/>
      <c r="G4011" s="30"/>
      <c r="H4011" s="30"/>
    </row>
    <row r="4012" spans="1:8" ht="10.9" customHeight="1" x14ac:dyDescent="0.25">
      <c r="A4012" s="8"/>
      <c r="B4012" s="8"/>
      <c r="C4012" s="8"/>
      <c r="D4012" s="8"/>
      <c r="E4012" s="8"/>
      <c r="F4012" s="8"/>
      <c r="G4012" s="8"/>
      <c r="H4012" s="8"/>
    </row>
    <row r="4013" spans="1:8" ht="10.9" customHeight="1" x14ac:dyDescent="0.25">
      <c r="A4013" s="9"/>
      <c r="B4013" s="9"/>
      <c r="C4013" s="9"/>
      <c r="D4013" s="9"/>
      <c r="E4013" s="9"/>
      <c r="F4013" s="9"/>
      <c r="G4013" s="9"/>
      <c r="H4013" s="9"/>
    </row>
    <row r="4014" spans="1:8" ht="12.2" customHeight="1" x14ac:dyDescent="0.25">
      <c r="A4014" s="10" t="s">
        <v>200</v>
      </c>
      <c r="B4014" s="10" t="s">
        <v>201</v>
      </c>
      <c r="C4014" s="10"/>
      <c r="D4014" s="10"/>
      <c r="E4014" s="10"/>
      <c r="F4014" s="11" t="s">
        <v>202</v>
      </c>
      <c r="G4014" s="10" t="s">
        <v>203</v>
      </c>
      <c r="H4014" s="10"/>
    </row>
    <row r="4015" spans="1:8" ht="12.2" customHeight="1" x14ac:dyDescent="0.25">
      <c r="A4015" s="23">
        <v>10</v>
      </c>
      <c r="B4015" s="13" t="s">
        <v>7616</v>
      </c>
      <c r="C4015" s="13"/>
      <c r="D4015" s="13"/>
      <c r="E4015" s="13"/>
      <c r="F4015" s="14"/>
      <c r="G4015" s="13"/>
      <c r="H4015" s="13"/>
    </row>
    <row r="4016" spans="1:8" ht="12.2" customHeight="1" x14ac:dyDescent="0.25">
      <c r="A4016" s="23">
        <v>15</v>
      </c>
      <c r="B4016" s="13" t="s">
        <v>7617</v>
      </c>
      <c r="C4016" s="13"/>
      <c r="D4016" s="13"/>
      <c r="E4016" s="13"/>
      <c r="F4016" s="14"/>
      <c r="G4016" s="13"/>
      <c r="H4016" s="13"/>
    </row>
    <row r="4017" spans="1:8" ht="24.4" customHeight="1" x14ac:dyDescent="0.25">
      <c r="A4017" s="15" t="s">
        <v>7618</v>
      </c>
      <c r="B4017" s="15" t="s">
        <v>7619</v>
      </c>
      <c r="C4017" s="15"/>
      <c r="D4017" s="15"/>
      <c r="E4017" s="15"/>
      <c r="F4017" s="16" t="s">
        <v>5822</v>
      </c>
      <c r="G4017" s="19">
        <v>181.51</v>
      </c>
      <c r="H4017" s="15"/>
    </row>
    <row r="4018" spans="1:8" ht="24.4" customHeight="1" x14ac:dyDescent="0.25">
      <c r="A4018" s="15" t="s">
        <v>7620</v>
      </c>
      <c r="B4018" s="15" t="s">
        <v>7621</v>
      </c>
      <c r="C4018" s="15"/>
      <c r="D4018" s="15"/>
      <c r="E4018" s="15"/>
      <c r="F4018" s="16" t="s">
        <v>5822</v>
      </c>
      <c r="G4018" s="19">
        <v>158.82</v>
      </c>
      <c r="H4018" s="15"/>
    </row>
    <row r="4019" spans="1:8" ht="24.4" customHeight="1" x14ac:dyDescent="0.25">
      <c r="A4019" s="15" t="s">
        <v>7622</v>
      </c>
      <c r="B4019" s="15" t="s">
        <v>7623</v>
      </c>
      <c r="C4019" s="15"/>
      <c r="D4019" s="15"/>
      <c r="E4019" s="15"/>
      <c r="F4019" s="16" t="s">
        <v>5822</v>
      </c>
      <c r="G4019" s="19">
        <v>136.13999999999999</v>
      </c>
      <c r="H4019" s="15"/>
    </row>
    <row r="4020" spans="1:8" ht="24.4" customHeight="1" x14ac:dyDescent="0.25">
      <c r="A4020" s="15" t="s">
        <v>7624</v>
      </c>
      <c r="B4020" s="15" t="s">
        <v>7625</v>
      </c>
      <c r="C4020" s="15"/>
      <c r="D4020" s="15"/>
      <c r="E4020" s="15"/>
      <c r="F4020" s="16" t="s">
        <v>5822</v>
      </c>
      <c r="G4020" s="18">
        <v>90.76</v>
      </c>
      <c r="H4020" s="15"/>
    </row>
    <row r="4021" spans="1:8" ht="24.4" customHeight="1" x14ac:dyDescent="0.25">
      <c r="A4021" s="15" t="s">
        <v>7626</v>
      </c>
      <c r="B4021" s="15" t="s">
        <v>7627</v>
      </c>
      <c r="C4021" s="15"/>
      <c r="D4021" s="15"/>
      <c r="E4021" s="15"/>
      <c r="F4021" s="16" t="s">
        <v>5822</v>
      </c>
      <c r="G4021" s="19">
        <v>104.36</v>
      </c>
      <c r="H4021" s="15"/>
    </row>
    <row r="4022" spans="1:8" ht="24.4" customHeight="1" x14ac:dyDescent="0.25">
      <c r="A4022" s="15" t="s">
        <v>7628</v>
      </c>
      <c r="B4022" s="15" t="s">
        <v>7629</v>
      </c>
      <c r="C4022" s="15"/>
      <c r="D4022" s="15"/>
      <c r="E4022" s="15"/>
      <c r="F4022" s="16" t="s">
        <v>5822</v>
      </c>
      <c r="G4022" s="19">
        <v>117.99</v>
      </c>
      <c r="H4022" s="15"/>
    </row>
    <row r="4023" spans="1:8" ht="12.2" customHeight="1" x14ac:dyDescent="0.25">
      <c r="A4023" s="27">
        <v>215</v>
      </c>
      <c r="B4023" s="13" t="s">
        <v>7630</v>
      </c>
      <c r="C4023" s="13"/>
      <c r="D4023" s="13"/>
      <c r="E4023" s="13"/>
      <c r="F4023" s="14"/>
      <c r="G4023" s="13"/>
      <c r="H4023" s="13"/>
    </row>
    <row r="4024" spans="1:8" ht="12.2" customHeight="1" x14ac:dyDescent="0.25">
      <c r="A4024" s="15" t="s">
        <v>7631</v>
      </c>
      <c r="B4024" s="15" t="s">
        <v>7632</v>
      </c>
      <c r="C4024" s="15"/>
      <c r="D4024" s="15"/>
      <c r="E4024" s="15"/>
      <c r="F4024" s="16" t="s">
        <v>227</v>
      </c>
      <c r="G4024" s="19">
        <v>167.7</v>
      </c>
      <c r="H4024" s="15"/>
    </row>
    <row r="4025" spans="1:8" ht="12.2" customHeight="1" x14ac:dyDescent="0.25">
      <c r="A4025" s="23">
        <v>23</v>
      </c>
      <c r="B4025" s="13" t="s">
        <v>7633</v>
      </c>
      <c r="C4025" s="13"/>
      <c r="D4025" s="13"/>
      <c r="E4025" s="13"/>
      <c r="F4025" s="14"/>
      <c r="G4025" s="13"/>
      <c r="H4025" s="13"/>
    </row>
    <row r="4026" spans="1:8" ht="85.35" customHeight="1" x14ac:dyDescent="0.25">
      <c r="A4026" s="15" t="s">
        <v>7634</v>
      </c>
      <c r="B4026" s="15" t="s">
        <v>7635</v>
      </c>
      <c r="C4026" s="15"/>
      <c r="D4026" s="15"/>
      <c r="E4026" s="15"/>
      <c r="F4026" s="16" t="s">
        <v>481</v>
      </c>
      <c r="G4026" s="20">
        <v>2179.11</v>
      </c>
      <c r="H4026" s="15"/>
    </row>
    <row r="4027" spans="1:8" ht="85.35" customHeight="1" x14ac:dyDescent="0.25">
      <c r="A4027" s="15" t="s">
        <v>7636</v>
      </c>
      <c r="B4027" s="15" t="s">
        <v>7637</v>
      </c>
      <c r="C4027" s="15"/>
      <c r="D4027" s="15"/>
      <c r="E4027" s="15"/>
      <c r="F4027" s="16" t="s">
        <v>716</v>
      </c>
      <c r="G4027" s="17">
        <v>1.53</v>
      </c>
      <c r="H4027" s="15"/>
    </row>
    <row r="4028" spans="1:8" ht="85.35" customHeight="1" x14ac:dyDescent="0.25">
      <c r="A4028" s="15" t="s">
        <v>7638</v>
      </c>
      <c r="B4028" s="15" t="s">
        <v>7639</v>
      </c>
      <c r="C4028" s="15"/>
      <c r="D4028" s="15"/>
      <c r="E4028" s="15"/>
      <c r="F4028" s="16" t="s">
        <v>481</v>
      </c>
      <c r="G4028" s="20">
        <v>1764.97</v>
      </c>
      <c r="H4028" s="15"/>
    </row>
    <row r="4029" spans="1:8" ht="85.35" customHeight="1" x14ac:dyDescent="0.25">
      <c r="A4029" s="15" t="s">
        <v>7640</v>
      </c>
      <c r="B4029" s="15" t="s">
        <v>7641</v>
      </c>
      <c r="C4029" s="15"/>
      <c r="D4029" s="15"/>
      <c r="E4029" s="15"/>
      <c r="F4029" s="16" t="s">
        <v>716</v>
      </c>
      <c r="G4029" s="17">
        <v>1.25</v>
      </c>
      <c r="H4029" s="15"/>
    </row>
    <row r="4030" spans="1:8" ht="85.35" customHeight="1" x14ac:dyDescent="0.25">
      <c r="A4030" s="15" t="s">
        <v>7642</v>
      </c>
      <c r="B4030" s="15" t="s">
        <v>7643</v>
      </c>
      <c r="C4030" s="15"/>
      <c r="D4030" s="15"/>
      <c r="E4030" s="15"/>
      <c r="F4030" s="16" t="s">
        <v>481</v>
      </c>
      <c r="G4030" s="20">
        <v>7511.13</v>
      </c>
      <c r="H4030" s="15"/>
    </row>
    <row r="4031" spans="1:8" ht="85.35" customHeight="1" x14ac:dyDescent="0.25">
      <c r="A4031" s="15" t="s">
        <v>7644</v>
      </c>
      <c r="B4031" s="15" t="s">
        <v>7645</v>
      </c>
      <c r="C4031" s="15"/>
      <c r="D4031" s="15"/>
      <c r="E4031" s="15"/>
      <c r="F4031" s="16" t="s">
        <v>716</v>
      </c>
      <c r="G4031" s="17">
        <v>1.78</v>
      </c>
      <c r="H4031" s="15"/>
    </row>
    <row r="4032" spans="1:8" ht="12.2" customHeight="1" x14ac:dyDescent="0.25">
      <c r="A4032" s="23">
        <v>31</v>
      </c>
      <c r="B4032" s="13" t="s">
        <v>7646</v>
      </c>
      <c r="C4032" s="13"/>
      <c r="D4032" s="13"/>
      <c r="E4032" s="13"/>
      <c r="F4032" s="14"/>
      <c r="G4032" s="13"/>
      <c r="H4032" s="13"/>
    </row>
    <row r="4033" spans="1:8" ht="12.2" customHeight="1" x14ac:dyDescent="0.25">
      <c r="A4033" s="23">
        <v>33</v>
      </c>
      <c r="B4033" s="13" t="s">
        <v>7647</v>
      </c>
      <c r="C4033" s="13"/>
      <c r="D4033" s="13"/>
      <c r="E4033" s="13"/>
      <c r="F4033" s="14"/>
      <c r="G4033" s="13"/>
      <c r="H4033" s="13"/>
    </row>
    <row r="4034" spans="1:8" ht="24.4" customHeight="1" x14ac:dyDescent="0.25">
      <c r="A4034" s="15" t="s">
        <v>7648</v>
      </c>
      <c r="B4034" s="15" t="s">
        <v>7649</v>
      </c>
      <c r="C4034" s="15"/>
      <c r="D4034" s="15"/>
      <c r="E4034" s="15"/>
      <c r="F4034" s="16" t="s">
        <v>213</v>
      </c>
      <c r="G4034" s="17">
        <v>0.26</v>
      </c>
      <c r="H4034" s="15"/>
    </row>
    <row r="4035" spans="1:8" ht="24.4" customHeight="1" x14ac:dyDescent="0.25">
      <c r="A4035" s="15" t="s">
        <v>7650</v>
      </c>
      <c r="B4035" s="15" t="s">
        <v>7651</v>
      </c>
      <c r="C4035" s="15"/>
      <c r="D4035" s="15"/>
      <c r="E4035" s="15"/>
      <c r="F4035" s="16" t="s">
        <v>227</v>
      </c>
      <c r="G4035" s="20">
        <v>1064.01</v>
      </c>
      <c r="H4035" s="15"/>
    </row>
    <row r="4036" spans="1:8" ht="24.4" customHeight="1" x14ac:dyDescent="0.25">
      <c r="A4036" s="15" t="s">
        <v>7652</v>
      </c>
      <c r="B4036" s="15" t="s">
        <v>7653</v>
      </c>
      <c r="C4036" s="15"/>
      <c r="D4036" s="15"/>
      <c r="E4036" s="15"/>
      <c r="F4036" s="16" t="s">
        <v>213</v>
      </c>
      <c r="G4036" s="17">
        <v>0.34</v>
      </c>
      <c r="H4036" s="15"/>
    </row>
    <row r="4037" spans="1:8" ht="24.4" customHeight="1" x14ac:dyDescent="0.25">
      <c r="A4037" s="15" t="s">
        <v>7654</v>
      </c>
      <c r="B4037" s="15" t="s">
        <v>7655</v>
      </c>
      <c r="C4037" s="15"/>
      <c r="D4037" s="15"/>
      <c r="E4037" s="15"/>
      <c r="F4037" s="16" t="s">
        <v>227</v>
      </c>
      <c r="G4037" s="20">
        <v>2607.1999999999998</v>
      </c>
      <c r="H4037" s="15"/>
    </row>
    <row r="4038" spans="1:8" ht="12.2" customHeight="1" x14ac:dyDescent="0.25">
      <c r="A4038" s="23">
        <v>34</v>
      </c>
      <c r="B4038" s="13" t="s">
        <v>7656</v>
      </c>
      <c r="C4038" s="13"/>
      <c r="D4038" s="13"/>
      <c r="E4038" s="13"/>
      <c r="F4038" s="14"/>
      <c r="G4038" s="13"/>
      <c r="H4038" s="13"/>
    </row>
    <row r="4039" spans="1:8" ht="24.4" customHeight="1" x14ac:dyDescent="0.25">
      <c r="A4039" s="15" t="s">
        <v>7657</v>
      </c>
      <c r="B4039" s="15" t="s">
        <v>7658</v>
      </c>
      <c r="C4039" s="15"/>
      <c r="D4039" s="15"/>
      <c r="E4039" s="15"/>
      <c r="F4039" s="16" t="s">
        <v>213</v>
      </c>
      <c r="G4039" s="17">
        <v>0.88</v>
      </c>
      <c r="H4039" s="15"/>
    </row>
    <row r="4040" spans="1:8" ht="24.4" customHeight="1" x14ac:dyDescent="0.25">
      <c r="A4040" s="15" t="s">
        <v>7659</v>
      </c>
      <c r="B4040" s="15" t="s">
        <v>7660</v>
      </c>
      <c r="C4040" s="15"/>
      <c r="D4040" s="15"/>
      <c r="E4040" s="15"/>
      <c r="F4040" s="16" t="s">
        <v>213</v>
      </c>
      <c r="G4040" s="17">
        <v>3.6</v>
      </c>
      <c r="H4040" s="15"/>
    </row>
    <row r="4041" spans="1:8" ht="24.4" customHeight="1" x14ac:dyDescent="0.25">
      <c r="A4041" s="15" t="s">
        <v>7661</v>
      </c>
      <c r="B4041" s="15" t="s">
        <v>7662</v>
      </c>
      <c r="C4041" s="15"/>
      <c r="D4041" s="15"/>
      <c r="E4041" s="15"/>
      <c r="F4041" s="16" t="s">
        <v>213</v>
      </c>
      <c r="G4041" s="17">
        <v>3.13</v>
      </c>
      <c r="H4041" s="15"/>
    </row>
    <row r="4042" spans="1:8" ht="24.4" customHeight="1" x14ac:dyDescent="0.25">
      <c r="A4042" s="15" t="s">
        <v>7663</v>
      </c>
      <c r="B4042" s="15" t="s">
        <v>7664</v>
      </c>
      <c r="C4042" s="15"/>
      <c r="D4042" s="15"/>
      <c r="E4042" s="15"/>
      <c r="F4042" s="16" t="s">
        <v>213</v>
      </c>
      <c r="G4042" s="17">
        <v>2.71</v>
      </c>
      <c r="H4042" s="15"/>
    </row>
    <row r="4043" spans="1:8" ht="24.4" customHeight="1" x14ac:dyDescent="0.25">
      <c r="A4043" s="15" t="s">
        <v>7665</v>
      </c>
      <c r="B4043" s="15" t="s">
        <v>7666</v>
      </c>
      <c r="C4043" s="15"/>
      <c r="D4043" s="15"/>
      <c r="E4043" s="15"/>
      <c r="F4043" s="16" t="s">
        <v>213</v>
      </c>
      <c r="G4043" s="17">
        <v>2.2400000000000002</v>
      </c>
      <c r="H4043" s="15"/>
    </row>
    <row r="4044" spans="1:8" ht="24.4" customHeight="1" x14ac:dyDescent="0.25">
      <c r="A4044" s="15" t="s">
        <v>7667</v>
      </c>
      <c r="B4044" s="15" t="s">
        <v>7668</v>
      </c>
      <c r="C4044" s="15"/>
      <c r="D4044" s="15"/>
      <c r="E4044" s="15"/>
      <c r="F4044" s="16" t="s">
        <v>213</v>
      </c>
      <c r="G4044" s="17">
        <v>1.77</v>
      </c>
      <c r="H4044" s="15"/>
    </row>
    <row r="4045" spans="1:8" ht="24.4" customHeight="1" x14ac:dyDescent="0.25">
      <c r="A4045" s="15" t="s">
        <v>7669</v>
      </c>
      <c r="B4045" s="15" t="s">
        <v>7670</v>
      </c>
      <c r="C4045" s="15"/>
      <c r="D4045" s="15"/>
      <c r="E4045" s="15"/>
      <c r="F4045" s="16" t="s">
        <v>213</v>
      </c>
      <c r="G4045" s="17">
        <v>1.35</v>
      </c>
      <c r="H4045" s="15"/>
    </row>
    <row r="4046" spans="1:8" ht="12.2" customHeight="1" x14ac:dyDescent="0.25">
      <c r="A4046" s="15" t="s">
        <v>7671</v>
      </c>
      <c r="B4046" s="15" t="s">
        <v>7672</v>
      </c>
      <c r="C4046" s="15"/>
      <c r="D4046" s="15"/>
      <c r="E4046" s="15"/>
      <c r="F4046" s="16" t="s">
        <v>213</v>
      </c>
      <c r="G4046" s="17">
        <v>0.1</v>
      </c>
      <c r="H4046" s="15"/>
    </row>
    <row r="4047" spans="1:8" ht="24.4" customHeight="1" x14ac:dyDescent="0.25">
      <c r="A4047" s="15" t="s">
        <v>7673</v>
      </c>
      <c r="B4047" s="15" t="s">
        <v>7674</v>
      </c>
      <c r="C4047" s="15"/>
      <c r="D4047" s="15"/>
      <c r="E4047" s="15"/>
      <c r="F4047" s="16" t="s">
        <v>213</v>
      </c>
      <c r="G4047" s="17">
        <v>0.1</v>
      </c>
      <c r="H4047" s="15"/>
    </row>
    <row r="4048" spans="1:8" ht="24.4" customHeight="1" x14ac:dyDescent="0.25">
      <c r="A4048" s="15" t="s">
        <v>7675</v>
      </c>
      <c r="B4048" s="15" t="s">
        <v>7676</v>
      </c>
      <c r="C4048" s="15"/>
      <c r="D4048" s="15"/>
      <c r="E4048" s="15"/>
      <c r="F4048" s="16" t="s">
        <v>213</v>
      </c>
      <c r="G4048" s="17">
        <v>0.2</v>
      </c>
      <c r="H4048" s="15"/>
    </row>
    <row r="4049" spans="1:8" ht="24.4" customHeight="1" x14ac:dyDescent="0.25">
      <c r="A4049" s="15" t="s">
        <v>7677</v>
      </c>
      <c r="B4049" s="15" t="s">
        <v>7678</v>
      </c>
      <c r="C4049" s="15"/>
      <c r="D4049" s="15"/>
      <c r="E4049" s="15"/>
      <c r="F4049" s="16" t="s">
        <v>213</v>
      </c>
      <c r="G4049" s="17">
        <v>0.15</v>
      </c>
      <c r="H4049" s="15"/>
    </row>
    <row r="4050" spans="1:8" ht="24.4" customHeight="1" x14ac:dyDescent="0.25">
      <c r="A4050" s="15" t="s">
        <v>7679</v>
      </c>
      <c r="B4050" s="15" t="s">
        <v>7680</v>
      </c>
      <c r="C4050" s="15"/>
      <c r="D4050" s="15"/>
      <c r="E4050" s="15"/>
      <c r="F4050" s="16" t="s">
        <v>213</v>
      </c>
      <c r="G4050" s="17">
        <v>0.36</v>
      </c>
      <c r="H4050" s="15"/>
    </row>
    <row r="4051" spans="1:8" ht="24.4" customHeight="1" x14ac:dyDescent="0.25">
      <c r="A4051" s="15" t="s">
        <v>7681</v>
      </c>
      <c r="B4051" s="15" t="s">
        <v>7682</v>
      </c>
      <c r="C4051" s="15"/>
      <c r="D4051" s="15"/>
      <c r="E4051" s="15"/>
      <c r="F4051" s="16" t="s">
        <v>213</v>
      </c>
      <c r="G4051" s="17">
        <v>0.31</v>
      </c>
      <c r="H4051" s="15"/>
    </row>
    <row r="4052" spans="1:8" ht="24.4" customHeight="1" x14ac:dyDescent="0.25">
      <c r="A4052" s="15" t="s">
        <v>7683</v>
      </c>
      <c r="B4052" s="15" t="s">
        <v>7684</v>
      </c>
      <c r="C4052" s="15"/>
      <c r="D4052" s="15"/>
      <c r="E4052" s="15"/>
      <c r="F4052" s="16" t="s">
        <v>213</v>
      </c>
      <c r="G4052" s="17">
        <v>0.26</v>
      </c>
      <c r="H4052" s="15"/>
    </row>
    <row r="4053" spans="1:8" ht="24.4" customHeight="1" x14ac:dyDescent="0.25">
      <c r="A4053" s="15" t="s">
        <v>7685</v>
      </c>
      <c r="B4053" s="15" t="s">
        <v>7686</v>
      </c>
      <c r="C4053" s="15"/>
      <c r="D4053" s="15"/>
      <c r="E4053" s="15"/>
      <c r="F4053" s="16" t="s">
        <v>213</v>
      </c>
      <c r="G4053" s="17">
        <v>0.41</v>
      </c>
      <c r="H4053" s="15"/>
    </row>
    <row r="4054" spans="1:8" ht="24.4" customHeight="1" x14ac:dyDescent="0.25">
      <c r="A4054" s="15" t="s">
        <v>7687</v>
      </c>
      <c r="B4054" s="15" t="s">
        <v>7688</v>
      </c>
      <c r="C4054" s="15"/>
      <c r="D4054" s="15"/>
      <c r="E4054" s="15"/>
      <c r="F4054" s="16" t="s">
        <v>213</v>
      </c>
      <c r="G4054" s="17">
        <v>0.73</v>
      </c>
      <c r="H4054" s="15"/>
    </row>
    <row r="4055" spans="1:8" ht="24.4" customHeight="1" x14ac:dyDescent="0.25">
      <c r="A4055" s="15" t="s">
        <v>7689</v>
      </c>
      <c r="B4055" s="15" t="s">
        <v>7690</v>
      </c>
      <c r="C4055" s="15"/>
      <c r="D4055" s="15"/>
      <c r="E4055" s="15"/>
      <c r="F4055" s="16" t="s">
        <v>213</v>
      </c>
      <c r="G4055" s="17">
        <v>2.6</v>
      </c>
      <c r="H4055" s="15"/>
    </row>
    <row r="4056" spans="1:8" ht="24.4" customHeight="1" x14ac:dyDescent="0.25">
      <c r="A4056" s="15" t="s">
        <v>7691</v>
      </c>
      <c r="B4056" s="15" t="s">
        <v>7692</v>
      </c>
      <c r="C4056" s="15"/>
      <c r="D4056" s="15"/>
      <c r="E4056" s="15"/>
      <c r="F4056" s="16" t="s">
        <v>213</v>
      </c>
      <c r="G4056" s="17">
        <v>2.19</v>
      </c>
      <c r="H4056" s="15"/>
    </row>
    <row r="4057" spans="1:8" ht="24.4" customHeight="1" x14ac:dyDescent="0.25">
      <c r="A4057" s="15" t="s">
        <v>7693</v>
      </c>
      <c r="B4057" s="15" t="s">
        <v>7694</v>
      </c>
      <c r="C4057" s="15"/>
      <c r="D4057" s="15"/>
      <c r="E4057" s="15"/>
      <c r="F4057" s="16" t="s">
        <v>213</v>
      </c>
      <c r="G4057" s="17">
        <v>1.82</v>
      </c>
      <c r="H4057" s="15"/>
    </row>
    <row r="4058" spans="1:8" ht="24.4" customHeight="1" x14ac:dyDescent="0.25">
      <c r="A4058" s="15" t="s">
        <v>7695</v>
      </c>
      <c r="B4058" s="15" t="s">
        <v>7696</v>
      </c>
      <c r="C4058" s="15"/>
      <c r="D4058" s="15"/>
      <c r="E4058" s="15"/>
      <c r="F4058" s="16" t="s">
        <v>213</v>
      </c>
      <c r="G4058" s="17">
        <v>1.46</v>
      </c>
      <c r="H4058" s="15"/>
    </row>
    <row r="4059" spans="1:8" ht="24.4" customHeight="1" x14ac:dyDescent="0.25">
      <c r="A4059" s="15" t="s">
        <v>7697</v>
      </c>
      <c r="B4059" s="15" t="s">
        <v>7698</v>
      </c>
      <c r="C4059" s="15"/>
      <c r="D4059" s="15"/>
      <c r="E4059" s="15"/>
      <c r="F4059" s="16" t="s">
        <v>213</v>
      </c>
      <c r="G4059" s="17">
        <v>1.0900000000000001</v>
      </c>
      <c r="H4059" s="15"/>
    </row>
    <row r="4060" spans="1:8" ht="24.4" customHeight="1" x14ac:dyDescent="0.25">
      <c r="A4060" s="15" t="s">
        <v>7699</v>
      </c>
      <c r="B4060" s="15" t="s">
        <v>7700</v>
      </c>
      <c r="C4060" s="15"/>
      <c r="D4060" s="15"/>
      <c r="E4060" s="15"/>
      <c r="F4060" s="16" t="s">
        <v>213</v>
      </c>
      <c r="G4060" s="17">
        <v>2.97</v>
      </c>
      <c r="H4060" s="15"/>
    </row>
    <row r="4061" spans="1:8" ht="24.4" customHeight="1" x14ac:dyDescent="0.25">
      <c r="A4061" s="15" t="s">
        <v>7701</v>
      </c>
      <c r="B4061" s="15" t="s">
        <v>7702</v>
      </c>
      <c r="C4061" s="15"/>
      <c r="D4061" s="15"/>
      <c r="E4061" s="15"/>
      <c r="F4061" s="16" t="s">
        <v>213</v>
      </c>
      <c r="G4061" s="17">
        <v>1.0900000000000001</v>
      </c>
      <c r="H4061" s="15"/>
    </row>
    <row r="4062" spans="1:8" ht="24.4" customHeight="1" x14ac:dyDescent="0.25">
      <c r="A4062" s="15" t="s">
        <v>7703</v>
      </c>
      <c r="B4062" s="15" t="s">
        <v>7704</v>
      </c>
      <c r="C4062" s="15"/>
      <c r="D4062" s="15"/>
      <c r="E4062" s="15"/>
      <c r="F4062" s="16" t="s">
        <v>213</v>
      </c>
      <c r="G4062" s="17">
        <v>4.43</v>
      </c>
      <c r="H4062" s="15"/>
    </row>
    <row r="4063" spans="1:8" ht="24.4" customHeight="1" x14ac:dyDescent="0.25">
      <c r="A4063" s="15" t="s">
        <v>7705</v>
      </c>
      <c r="B4063" s="15" t="s">
        <v>7706</v>
      </c>
      <c r="C4063" s="15"/>
      <c r="D4063" s="15"/>
      <c r="E4063" s="15"/>
      <c r="F4063" s="16" t="s">
        <v>213</v>
      </c>
      <c r="G4063" s="17">
        <v>3.86</v>
      </c>
      <c r="H4063" s="15"/>
    </row>
    <row r="4064" spans="1:8" ht="24.4" customHeight="1" x14ac:dyDescent="0.25">
      <c r="A4064" s="15" t="s">
        <v>7707</v>
      </c>
      <c r="B4064" s="15" t="s">
        <v>7708</v>
      </c>
      <c r="C4064" s="15"/>
      <c r="D4064" s="15"/>
      <c r="E4064" s="15"/>
      <c r="F4064" s="16" t="s">
        <v>213</v>
      </c>
      <c r="G4064" s="17">
        <v>3.33</v>
      </c>
      <c r="H4064" s="15"/>
    </row>
    <row r="4065" spans="1:8" ht="24.4" customHeight="1" x14ac:dyDescent="0.25">
      <c r="A4065" s="15" t="s">
        <v>7709</v>
      </c>
      <c r="B4065" s="15" t="s">
        <v>7710</v>
      </c>
      <c r="C4065" s="15"/>
      <c r="D4065" s="15"/>
      <c r="E4065" s="15"/>
      <c r="F4065" s="16" t="s">
        <v>213</v>
      </c>
      <c r="G4065" s="17">
        <v>2.76</v>
      </c>
      <c r="H4065" s="15"/>
    </row>
    <row r="4066" spans="1:8" ht="24.4" customHeight="1" x14ac:dyDescent="0.25">
      <c r="A4066" s="15" t="s">
        <v>7711</v>
      </c>
      <c r="B4066" s="15" t="s">
        <v>7712</v>
      </c>
      <c r="C4066" s="15"/>
      <c r="D4066" s="15"/>
      <c r="E4066" s="15"/>
      <c r="F4066" s="16" t="s">
        <v>213</v>
      </c>
      <c r="G4066" s="17">
        <v>2.19</v>
      </c>
      <c r="H4066" s="15"/>
    </row>
    <row r="4067" spans="1:8" ht="24.4" customHeight="1" x14ac:dyDescent="0.25">
      <c r="A4067" s="15" t="s">
        <v>7713</v>
      </c>
      <c r="B4067" s="15" t="s">
        <v>7714</v>
      </c>
      <c r="C4067" s="15"/>
      <c r="D4067" s="15"/>
      <c r="E4067" s="15"/>
      <c r="F4067" s="16" t="s">
        <v>213</v>
      </c>
      <c r="G4067" s="17">
        <v>1.66</v>
      </c>
      <c r="H4067" s="15"/>
    </row>
    <row r="4068" spans="1:8" ht="12.2" customHeight="1" x14ac:dyDescent="0.25">
      <c r="A4068" s="23">
        <v>35</v>
      </c>
      <c r="B4068" s="13" t="s">
        <v>7715</v>
      </c>
      <c r="C4068" s="13"/>
      <c r="D4068" s="13"/>
      <c r="E4068" s="13"/>
      <c r="F4068" s="14"/>
      <c r="G4068" s="13"/>
      <c r="H4068" s="13"/>
    </row>
    <row r="4069" spans="1:8" ht="12.2" customHeight="1" x14ac:dyDescent="0.25">
      <c r="A4069" s="15" t="s">
        <v>7716</v>
      </c>
      <c r="B4069" s="15" t="s">
        <v>7717</v>
      </c>
      <c r="C4069" s="15"/>
      <c r="D4069" s="15"/>
      <c r="E4069" s="15"/>
      <c r="F4069" s="16" t="s">
        <v>227</v>
      </c>
      <c r="G4069" s="21">
        <v>10262.35</v>
      </c>
      <c r="H4069" s="15"/>
    </row>
    <row r="4070" spans="1:8" ht="12.2" customHeight="1" x14ac:dyDescent="0.25">
      <c r="A4070" s="15" t="s">
        <v>7718</v>
      </c>
      <c r="B4070" s="15" t="s">
        <v>7719</v>
      </c>
      <c r="C4070" s="15"/>
      <c r="D4070" s="15"/>
      <c r="E4070" s="15"/>
      <c r="F4070" s="16" t="s">
        <v>227</v>
      </c>
      <c r="G4070" s="20">
        <v>2990.31</v>
      </c>
      <c r="H4070" s="15"/>
    </row>
    <row r="4071" spans="1:8" ht="12.2" customHeight="1" x14ac:dyDescent="0.25">
      <c r="A4071" s="15" t="s">
        <v>7720</v>
      </c>
      <c r="B4071" s="15" t="s">
        <v>7721</v>
      </c>
      <c r="C4071" s="15"/>
      <c r="D4071" s="15"/>
      <c r="E4071" s="15"/>
      <c r="F4071" s="16" t="s">
        <v>227</v>
      </c>
      <c r="G4071" s="20">
        <v>8969.1299999999992</v>
      </c>
      <c r="H4071" s="15"/>
    </row>
    <row r="4072" spans="1:8" ht="12.2" customHeight="1" x14ac:dyDescent="0.25">
      <c r="A4072" s="15" t="s">
        <v>7722</v>
      </c>
      <c r="B4072" s="15" t="s">
        <v>7723</v>
      </c>
      <c r="C4072" s="15"/>
      <c r="D4072" s="15"/>
      <c r="E4072" s="15"/>
      <c r="F4072" s="16" t="s">
        <v>227</v>
      </c>
      <c r="G4072" s="20">
        <v>5980.62</v>
      </c>
      <c r="H4072" s="15"/>
    </row>
    <row r="4073" spans="1:8" ht="24.4" customHeight="1" x14ac:dyDescent="0.25">
      <c r="A4073" s="15" t="s">
        <v>7724</v>
      </c>
      <c r="B4073" s="15" t="s">
        <v>7725</v>
      </c>
      <c r="C4073" s="15"/>
      <c r="D4073" s="15"/>
      <c r="E4073" s="15"/>
      <c r="F4073" s="16" t="s">
        <v>227</v>
      </c>
      <c r="G4073" s="20">
        <v>2011.35</v>
      </c>
      <c r="H4073" s="15"/>
    </row>
    <row r="4074" spans="1:8" ht="24.4" customHeight="1" x14ac:dyDescent="0.25">
      <c r="A4074" s="15" t="s">
        <v>7726</v>
      </c>
      <c r="B4074" s="15" t="s">
        <v>7727</v>
      </c>
      <c r="C4074" s="15"/>
      <c r="D4074" s="15"/>
      <c r="E4074" s="15"/>
      <c r="F4074" s="16" t="s">
        <v>227</v>
      </c>
      <c r="G4074" s="20">
        <v>8207.5300000000007</v>
      </c>
      <c r="H4074" s="15"/>
    </row>
    <row r="4075" spans="1:8" ht="24.4" customHeight="1" x14ac:dyDescent="0.25">
      <c r="A4075" s="15" t="s">
        <v>7728</v>
      </c>
      <c r="B4075" s="15" t="s">
        <v>7729</v>
      </c>
      <c r="C4075" s="15"/>
      <c r="D4075" s="15"/>
      <c r="E4075" s="15"/>
      <c r="F4075" s="16" t="s">
        <v>227</v>
      </c>
      <c r="G4075" s="20">
        <v>6257.59</v>
      </c>
      <c r="H4075" s="15"/>
    </row>
    <row r="4076" spans="1:8" ht="24.4" customHeight="1" x14ac:dyDescent="0.25">
      <c r="A4076" s="15" t="s">
        <v>7730</v>
      </c>
      <c r="B4076" s="15" t="s">
        <v>7731</v>
      </c>
      <c r="C4076" s="15"/>
      <c r="D4076" s="15"/>
      <c r="E4076" s="15"/>
      <c r="F4076" s="16" t="s">
        <v>227</v>
      </c>
      <c r="G4076" s="20">
        <v>3136.03</v>
      </c>
      <c r="H4076" s="15"/>
    </row>
    <row r="4077" spans="1:8" ht="12.2" customHeight="1" x14ac:dyDescent="0.25">
      <c r="A4077" s="15" t="s">
        <v>7732</v>
      </c>
      <c r="B4077" s="15" t="s">
        <v>7733</v>
      </c>
      <c r="C4077" s="15"/>
      <c r="D4077" s="15"/>
      <c r="E4077" s="15"/>
      <c r="F4077" s="16" t="s">
        <v>213</v>
      </c>
      <c r="G4077" s="17">
        <v>0.54</v>
      </c>
      <c r="H4077" s="15"/>
    </row>
    <row r="4078" spans="1:8" ht="12.2" customHeight="1" x14ac:dyDescent="0.25">
      <c r="A4078" s="15" t="s">
        <v>7734</v>
      </c>
      <c r="B4078" s="15" t="s">
        <v>7735</v>
      </c>
      <c r="C4078" s="15"/>
      <c r="D4078" s="15"/>
      <c r="E4078" s="15"/>
      <c r="F4078" s="16" t="s">
        <v>213</v>
      </c>
      <c r="G4078" s="17">
        <v>2.02</v>
      </c>
      <c r="H4078" s="15"/>
    </row>
    <row r="4079" spans="1:8" ht="24.4" customHeight="1" x14ac:dyDescent="0.25">
      <c r="A4079" s="15" t="s">
        <v>7736</v>
      </c>
      <c r="B4079" s="15" t="s">
        <v>7737</v>
      </c>
      <c r="C4079" s="15"/>
      <c r="D4079" s="15"/>
      <c r="E4079" s="15"/>
      <c r="F4079" s="16" t="s">
        <v>213</v>
      </c>
      <c r="G4079" s="17">
        <v>1.78</v>
      </c>
      <c r="H4079" s="15"/>
    </row>
    <row r="4080" spans="1:8" ht="24.4" customHeight="1" x14ac:dyDescent="0.25">
      <c r="A4080" s="15" t="s">
        <v>7738</v>
      </c>
      <c r="B4080" s="15" t="s">
        <v>7739</v>
      </c>
      <c r="C4080" s="15"/>
      <c r="D4080" s="15"/>
      <c r="E4080" s="15"/>
      <c r="F4080" s="16" t="s">
        <v>213</v>
      </c>
      <c r="G4080" s="17">
        <v>1.52</v>
      </c>
      <c r="H4080" s="15"/>
    </row>
    <row r="4081" spans="1:8" ht="24.4" customHeight="1" x14ac:dyDescent="0.25">
      <c r="A4081" s="15" t="s">
        <v>7740</v>
      </c>
      <c r="B4081" s="15" t="s">
        <v>7741</v>
      </c>
      <c r="C4081" s="15"/>
      <c r="D4081" s="15"/>
      <c r="E4081" s="15"/>
      <c r="F4081" s="16" t="s">
        <v>213</v>
      </c>
      <c r="G4081" s="17">
        <v>1.28</v>
      </c>
      <c r="H4081" s="15"/>
    </row>
    <row r="4082" spans="1:8" ht="24.4" customHeight="1" x14ac:dyDescent="0.25">
      <c r="A4082" s="15" t="s">
        <v>7742</v>
      </c>
      <c r="B4082" s="15" t="s">
        <v>7743</v>
      </c>
      <c r="C4082" s="15"/>
      <c r="D4082" s="15"/>
      <c r="E4082" s="15"/>
      <c r="F4082" s="16" t="s">
        <v>213</v>
      </c>
      <c r="G4082" s="17">
        <v>1.04</v>
      </c>
      <c r="H4082" s="15"/>
    </row>
    <row r="4083" spans="1:8" ht="24.4" customHeight="1" x14ac:dyDescent="0.25">
      <c r="A4083" s="15" t="s">
        <v>7744</v>
      </c>
      <c r="B4083" s="15" t="s">
        <v>7745</v>
      </c>
      <c r="C4083" s="15"/>
      <c r="D4083" s="15"/>
      <c r="E4083" s="15"/>
      <c r="F4083" s="16" t="s">
        <v>213</v>
      </c>
      <c r="G4083" s="17">
        <v>0.79</v>
      </c>
      <c r="H4083" s="15"/>
    </row>
    <row r="4084" spans="1:8" ht="12.2" customHeight="1" x14ac:dyDescent="0.25">
      <c r="A4084" s="15" t="s">
        <v>7746</v>
      </c>
      <c r="B4084" s="15" t="s">
        <v>7747</v>
      </c>
      <c r="C4084" s="15"/>
      <c r="D4084" s="15"/>
      <c r="E4084" s="15"/>
      <c r="F4084" s="16" t="s">
        <v>33</v>
      </c>
      <c r="G4084" s="17">
        <v>6</v>
      </c>
      <c r="H4084" s="15"/>
    </row>
    <row r="4085" spans="1:8" ht="12.2" customHeight="1" x14ac:dyDescent="0.25">
      <c r="A4085" s="15" t="s">
        <v>7748</v>
      </c>
      <c r="B4085" s="15" t="s">
        <v>7749</v>
      </c>
      <c r="C4085" s="15"/>
      <c r="D4085" s="15"/>
      <c r="E4085" s="15"/>
      <c r="F4085" s="16" t="s">
        <v>15</v>
      </c>
      <c r="G4085" s="19">
        <v>480.75</v>
      </c>
      <c r="H4085" s="15"/>
    </row>
    <row r="4086" spans="1:8" ht="12.2" customHeight="1" x14ac:dyDescent="0.25">
      <c r="A4086" s="15" t="s">
        <v>7750</v>
      </c>
      <c r="B4086" s="15" t="s">
        <v>7751</v>
      </c>
      <c r="C4086" s="15"/>
      <c r="D4086" s="15"/>
      <c r="E4086" s="15"/>
      <c r="F4086" s="16" t="s">
        <v>15</v>
      </c>
      <c r="G4086" s="19">
        <v>342.95</v>
      </c>
      <c r="H4086" s="15"/>
    </row>
    <row r="4087" spans="1:8" ht="24.4" customHeight="1" x14ac:dyDescent="0.25">
      <c r="A4087" s="15" t="s">
        <v>7752</v>
      </c>
      <c r="B4087" s="15" t="s">
        <v>7753</v>
      </c>
      <c r="C4087" s="15"/>
      <c r="D4087" s="15"/>
      <c r="E4087" s="15"/>
      <c r="F4087" s="16" t="s">
        <v>15</v>
      </c>
      <c r="G4087" s="19">
        <v>579.04999999999995</v>
      </c>
      <c r="H4087" s="15"/>
    </row>
    <row r="4088" spans="1:8" ht="24.4" customHeight="1" x14ac:dyDescent="0.25">
      <c r="A4088" s="15" t="s">
        <v>7754</v>
      </c>
      <c r="B4088" s="15" t="s">
        <v>7755</v>
      </c>
      <c r="C4088" s="15"/>
      <c r="D4088" s="15"/>
      <c r="E4088" s="15"/>
      <c r="F4088" s="16" t="s">
        <v>15</v>
      </c>
      <c r="G4088" s="19">
        <v>540.91</v>
      </c>
      <c r="H4088" s="15"/>
    </row>
    <row r="4089" spans="1:8" ht="12.2" customHeight="1" x14ac:dyDescent="0.25">
      <c r="A4089" s="15" t="s">
        <v>7756</v>
      </c>
      <c r="B4089" s="15" t="s">
        <v>7757</v>
      </c>
      <c r="C4089" s="15"/>
      <c r="D4089" s="15"/>
      <c r="E4089" s="15"/>
      <c r="F4089" s="16" t="s">
        <v>227</v>
      </c>
      <c r="G4089" s="20">
        <v>1286.33</v>
      </c>
      <c r="H4089" s="15"/>
    </row>
    <row r="4090" spans="1:8" ht="12.2" customHeight="1" x14ac:dyDescent="0.25">
      <c r="A4090" s="15" t="s">
        <v>7758</v>
      </c>
      <c r="B4090" s="15" t="s">
        <v>7759</v>
      </c>
      <c r="C4090" s="15"/>
      <c r="D4090" s="15"/>
      <c r="E4090" s="15"/>
      <c r="F4090" s="16" t="s">
        <v>15</v>
      </c>
      <c r="G4090" s="19">
        <v>825.51</v>
      </c>
      <c r="H4090" s="15"/>
    </row>
    <row r="4091" spans="1:8" ht="12.2" customHeight="1" x14ac:dyDescent="0.25">
      <c r="A4091" s="15" t="s">
        <v>7760</v>
      </c>
      <c r="B4091" s="15" t="s">
        <v>7761</v>
      </c>
      <c r="C4091" s="15"/>
      <c r="D4091" s="15"/>
      <c r="E4091" s="15"/>
      <c r="F4091" s="16" t="s">
        <v>15</v>
      </c>
      <c r="G4091" s="19">
        <v>774.21</v>
      </c>
      <c r="H4091" s="15"/>
    </row>
    <row r="4092" spans="1:8" ht="12.2" customHeight="1" x14ac:dyDescent="0.25">
      <c r="A4092" s="15" t="s">
        <v>7762</v>
      </c>
      <c r="B4092" s="15" t="s">
        <v>7763</v>
      </c>
      <c r="C4092" s="15"/>
      <c r="D4092" s="15"/>
      <c r="E4092" s="15"/>
      <c r="F4092" s="16" t="s">
        <v>15</v>
      </c>
      <c r="G4092" s="20">
        <v>1259.94</v>
      </c>
      <c r="H4092" s="15"/>
    </row>
    <row r="4093" spans="1:8" ht="24.4" customHeight="1" x14ac:dyDescent="0.25">
      <c r="A4093" s="15" t="s">
        <v>7764</v>
      </c>
      <c r="B4093" s="15" t="s">
        <v>7765</v>
      </c>
      <c r="C4093" s="15"/>
      <c r="D4093" s="15"/>
      <c r="E4093" s="15"/>
      <c r="F4093" s="16" t="s">
        <v>15</v>
      </c>
      <c r="G4093" s="20">
        <v>1106.51</v>
      </c>
      <c r="H4093" s="15"/>
    </row>
    <row r="4094" spans="1:8" ht="24.4" customHeight="1" x14ac:dyDescent="0.25">
      <c r="A4094" s="15" t="s">
        <v>7766</v>
      </c>
      <c r="B4094" s="15" t="s">
        <v>7767</v>
      </c>
      <c r="C4094" s="15"/>
      <c r="D4094" s="15"/>
      <c r="E4094" s="15"/>
      <c r="F4094" s="16" t="s">
        <v>15</v>
      </c>
      <c r="G4094" s="20">
        <v>1499.78</v>
      </c>
      <c r="H4094" s="15"/>
    </row>
    <row r="4095" spans="1:8" ht="12.2" customHeight="1" x14ac:dyDescent="0.25">
      <c r="A4095" s="15" t="s">
        <v>7768</v>
      </c>
      <c r="B4095" s="15" t="s">
        <v>7769</v>
      </c>
      <c r="C4095" s="15"/>
      <c r="D4095" s="15"/>
      <c r="E4095" s="15"/>
      <c r="F4095" s="16" t="s">
        <v>15</v>
      </c>
      <c r="G4095" s="20">
        <v>1609.17</v>
      </c>
      <c r="H4095" s="15"/>
    </row>
    <row r="4096" spans="1:8" ht="12.2" customHeight="1" x14ac:dyDescent="0.25">
      <c r="A4096" s="15" t="s">
        <v>7770</v>
      </c>
      <c r="B4096" s="15" t="s">
        <v>7771</v>
      </c>
      <c r="C4096" s="15"/>
      <c r="D4096" s="15"/>
      <c r="E4096" s="15"/>
      <c r="F4096" s="16" t="s">
        <v>15</v>
      </c>
      <c r="G4096" s="20">
        <v>1507.79</v>
      </c>
      <c r="H4096" s="15"/>
    </row>
    <row r="4097" spans="1:8" ht="12.2" customHeight="1" x14ac:dyDescent="0.25">
      <c r="A4097" s="15" t="s">
        <v>7772</v>
      </c>
      <c r="B4097" s="15" t="s">
        <v>7773</v>
      </c>
      <c r="C4097" s="15"/>
      <c r="D4097" s="15"/>
      <c r="E4097" s="15"/>
      <c r="F4097" s="16" t="s">
        <v>15</v>
      </c>
      <c r="G4097" s="20">
        <v>1083.19</v>
      </c>
      <c r="H4097" s="15"/>
    </row>
    <row r="4098" spans="1:8" ht="12.2" customHeight="1" x14ac:dyDescent="0.25">
      <c r="A4098" s="15" t="s">
        <v>7774</v>
      </c>
      <c r="B4098" s="15" t="s">
        <v>7775</v>
      </c>
      <c r="C4098" s="15"/>
      <c r="D4098" s="15"/>
      <c r="E4098" s="15"/>
      <c r="F4098" s="16" t="s">
        <v>15</v>
      </c>
      <c r="G4098" s="20">
        <v>1110.27</v>
      </c>
      <c r="H4098" s="15"/>
    </row>
    <row r="4099" spans="1:8" ht="12.2" customHeight="1" x14ac:dyDescent="0.25">
      <c r="A4099" s="15" t="s">
        <v>7776</v>
      </c>
      <c r="B4099" s="15" t="s">
        <v>7777</v>
      </c>
      <c r="C4099" s="15"/>
      <c r="D4099" s="15"/>
      <c r="E4099" s="15"/>
      <c r="F4099" s="16" t="s">
        <v>15</v>
      </c>
      <c r="G4099" s="20">
        <v>1266.51</v>
      </c>
      <c r="H4099" s="15"/>
    </row>
    <row r="4100" spans="1:8" ht="12.2" customHeight="1" x14ac:dyDescent="0.25">
      <c r="A4100" s="15" t="s">
        <v>7778</v>
      </c>
      <c r="B4100" s="15" t="s">
        <v>7779</v>
      </c>
      <c r="C4100" s="15"/>
      <c r="D4100" s="15"/>
      <c r="E4100" s="15"/>
      <c r="F4100" s="16" t="s">
        <v>15</v>
      </c>
      <c r="G4100" s="20">
        <v>1861</v>
      </c>
      <c r="H4100" s="15"/>
    </row>
    <row r="4101" spans="1:8" ht="12.2" customHeight="1" x14ac:dyDescent="0.25">
      <c r="A4101" s="15" t="s">
        <v>7780</v>
      </c>
      <c r="B4101" s="15" t="s">
        <v>20</v>
      </c>
      <c r="C4101" s="15"/>
      <c r="D4101" s="15"/>
      <c r="E4101" s="15"/>
      <c r="F4101" s="16" t="s">
        <v>15</v>
      </c>
      <c r="G4101" s="20">
        <v>1183.07</v>
      </c>
      <c r="H4101" s="15"/>
    </row>
    <row r="4102" spans="1:8" ht="12.2" customHeight="1" x14ac:dyDescent="0.25">
      <c r="A4102" s="15" t="s">
        <v>7781</v>
      </c>
      <c r="B4102" s="15" t="s">
        <v>7782</v>
      </c>
      <c r="C4102" s="15"/>
      <c r="D4102" s="15"/>
      <c r="E4102" s="15"/>
      <c r="F4102" s="16" t="s">
        <v>15</v>
      </c>
      <c r="G4102" s="20">
        <v>1037.3499999999999</v>
      </c>
      <c r="H4102" s="15"/>
    </row>
    <row r="4103" spans="1:8" ht="12.2" customHeight="1" x14ac:dyDescent="0.25">
      <c r="A4103" s="15" t="s">
        <v>7783</v>
      </c>
      <c r="B4103" s="15" t="s">
        <v>7784</v>
      </c>
      <c r="C4103" s="15"/>
      <c r="D4103" s="15"/>
      <c r="E4103" s="15"/>
      <c r="F4103" s="16" t="s">
        <v>15</v>
      </c>
      <c r="G4103" s="20">
        <v>1380.42</v>
      </c>
      <c r="H4103" s="15"/>
    </row>
    <row r="4104" spans="1:8" ht="24.4" customHeight="1" x14ac:dyDescent="0.25">
      <c r="A4104" s="15" t="s">
        <v>7785</v>
      </c>
      <c r="B4104" s="15" t="s">
        <v>7786</v>
      </c>
      <c r="C4104" s="15"/>
      <c r="D4104" s="15"/>
      <c r="E4104" s="15"/>
      <c r="F4104" s="16" t="s">
        <v>15</v>
      </c>
      <c r="G4104" s="19">
        <v>824.86</v>
      </c>
      <c r="H4104" s="15"/>
    </row>
    <row r="4105" spans="1:8" ht="12.2" customHeight="1" x14ac:dyDescent="0.25">
      <c r="A4105" s="15" t="s">
        <v>7787</v>
      </c>
      <c r="B4105" s="15" t="s">
        <v>7788</v>
      </c>
      <c r="C4105" s="15"/>
      <c r="D4105" s="15"/>
      <c r="E4105" s="15"/>
      <c r="F4105" s="16" t="s">
        <v>15</v>
      </c>
      <c r="G4105" s="20">
        <v>1499.78</v>
      </c>
      <c r="H4105" s="15"/>
    </row>
    <row r="4106" spans="1:8" ht="12.2" customHeight="1" x14ac:dyDescent="0.25">
      <c r="A4106" s="15" t="s">
        <v>7789</v>
      </c>
      <c r="B4106" s="15" t="s">
        <v>7790</v>
      </c>
      <c r="C4106" s="15"/>
      <c r="D4106" s="15"/>
      <c r="E4106" s="15"/>
      <c r="F4106" s="16" t="s">
        <v>15</v>
      </c>
      <c r="G4106" s="20">
        <v>1183.07</v>
      </c>
      <c r="H4106" s="15"/>
    </row>
    <row r="4107" spans="1:8" ht="12.2" customHeight="1" x14ac:dyDescent="0.25">
      <c r="A4107" s="15" t="s">
        <v>7791</v>
      </c>
      <c r="B4107" s="15" t="s">
        <v>18</v>
      </c>
      <c r="C4107" s="15"/>
      <c r="D4107" s="15"/>
      <c r="E4107" s="15"/>
      <c r="F4107" s="16" t="s">
        <v>15</v>
      </c>
      <c r="G4107" s="20">
        <v>1444.38</v>
      </c>
      <c r="H4107" s="15"/>
    </row>
    <row r="4108" spans="1:8" ht="12.2" customHeight="1" x14ac:dyDescent="0.25">
      <c r="A4108" s="15" t="s">
        <v>7792</v>
      </c>
      <c r="B4108" s="15" t="s">
        <v>7793</v>
      </c>
      <c r="C4108" s="15"/>
      <c r="D4108" s="15"/>
      <c r="E4108" s="15"/>
      <c r="F4108" s="16" t="s">
        <v>15</v>
      </c>
      <c r="G4108" s="20">
        <v>1388.98</v>
      </c>
      <c r="H4108" s="15"/>
    </row>
    <row r="4109" spans="1:8" ht="12.2" customHeight="1" x14ac:dyDescent="0.25">
      <c r="A4109" s="15" t="s">
        <v>7794</v>
      </c>
      <c r="B4109" s="15" t="s">
        <v>7795</v>
      </c>
      <c r="C4109" s="15"/>
      <c r="D4109" s="15"/>
      <c r="E4109" s="15"/>
      <c r="F4109" s="16" t="s">
        <v>15</v>
      </c>
      <c r="G4109" s="20">
        <v>1189.3900000000001</v>
      </c>
      <c r="H4109" s="15"/>
    </row>
    <row r="4110" spans="1:8" ht="12.2" customHeight="1" x14ac:dyDescent="0.25">
      <c r="A4110" s="15" t="s">
        <v>7796</v>
      </c>
      <c r="B4110" s="15" t="s">
        <v>22</v>
      </c>
      <c r="C4110" s="15"/>
      <c r="D4110" s="15"/>
      <c r="E4110" s="15"/>
      <c r="F4110" s="16" t="s">
        <v>15</v>
      </c>
      <c r="G4110" s="20">
        <v>1274.06</v>
      </c>
      <c r="H4110" s="15"/>
    </row>
    <row r="4111" spans="1:8" ht="12.2" customHeight="1" x14ac:dyDescent="0.25">
      <c r="A4111" s="15" t="s">
        <v>7797</v>
      </c>
      <c r="B4111" s="15" t="s">
        <v>7798</v>
      </c>
      <c r="C4111" s="15"/>
      <c r="D4111" s="15"/>
      <c r="E4111" s="15"/>
      <c r="F4111" s="16" t="s">
        <v>15</v>
      </c>
      <c r="G4111" s="20">
        <v>1024.96</v>
      </c>
      <c r="H4111" s="15"/>
    </row>
    <row r="4112" spans="1:8" ht="12.2" customHeight="1" x14ac:dyDescent="0.25">
      <c r="A4112" s="15" t="s">
        <v>7799</v>
      </c>
      <c r="B4112" s="15" t="s">
        <v>19</v>
      </c>
      <c r="C4112" s="15"/>
      <c r="D4112" s="15"/>
      <c r="E4112" s="15"/>
      <c r="F4112" s="16" t="s">
        <v>15</v>
      </c>
      <c r="G4112" s="20">
        <v>1089.94</v>
      </c>
      <c r="H4112" s="15"/>
    </row>
    <row r="4113" spans="1:8" ht="12.2" customHeight="1" x14ac:dyDescent="0.25">
      <c r="A4113" s="15" t="s">
        <v>7800</v>
      </c>
      <c r="B4113" s="15" t="s">
        <v>7801</v>
      </c>
      <c r="C4113" s="15"/>
      <c r="D4113" s="15"/>
      <c r="E4113" s="15"/>
      <c r="F4113" s="16" t="s">
        <v>15</v>
      </c>
      <c r="G4113" s="19">
        <v>972.36</v>
      </c>
      <c r="H4113" s="15"/>
    </row>
    <row r="4114" spans="1:8" ht="12.2" customHeight="1" x14ac:dyDescent="0.25">
      <c r="A4114" s="15" t="s">
        <v>7802</v>
      </c>
      <c r="B4114" s="15" t="s">
        <v>7803</v>
      </c>
      <c r="C4114" s="15"/>
      <c r="D4114" s="15"/>
      <c r="E4114" s="15"/>
      <c r="F4114" s="16" t="s">
        <v>15</v>
      </c>
      <c r="G4114" s="19">
        <v>486.58</v>
      </c>
      <c r="H4114" s="15"/>
    </row>
    <row r="4115" spans="1:8" ht="12.2" customHeight="1" x14ac:dyDescent="0.25">
      <c r="A4115" s="15" t="s">
        <v>7804</v>
      </c>
      <c r="B4115" s="15" t="s">
        <v>7805</v>
      </c>
      <c r="C4115" s="15"/>
      <c r="D4115" s="15"/>
      <c r="E4115" s="15"/>
      <c r="F4115" s="16" t="s">
        <v>15</v>
      </c>
      <c r="G4115" s="19">
        <v>616.54999999999995</v>
      </c>
      <c r="H4115" s="15"/>
    </row>
    <row r="4116" spans="1:8" ht="12.2" customHeight="1" x14ac:dyDescent="0.25">
      <c r="A4116" s="15" t="s">
        <v>7806</v>
      </c>
      <c r="B4116" s="15" t="s">
        <v>7807</v>
      </c>
      <c r="C4116" s="15"/>
      <c r="D4116" s="15"/>
      <c r="E4116" s="15"/>
      <c r="F4116" s="16" t="s">
        <v>15</v>
      </c>
      <c r="G4116" s="19">
        <v>825.51</v>
      </c>
      <c r="H4116" s="15"/>
    </row>
    <row r="4117" spans="1:8" ht="12.2" customHeight="1" x14ac:dyDescent="0.25">
      <c r="A4117" s="23">
        <v>37</v>
      </c>
      <c r="B4117" s="13" t="s">
        <v>7808</v>
      </c>
      <c r="C4117" s="13"/>
      <c r="D4117" s="13"/>
      <c r="E4117" s="13"/>
      <c r="F4117" s="14"/>
      <c r="G4117" s="13"/>
      <c r="H4117" s="13"/>
    </row>
    <row r="4118" spans="1:8" ht="12.2" customHeight="1" x14ac:dyDescent="0.25">
      <c r="A4118" s="15" t="s">
        <v>7809</v>
      </c>
      <c r="B4118" s="15" t="s">
        <v>7810</v>
      </c>
      <c r="C4118" s="15"/>
      <c r="D4118" s="15"/>
      <c r="E4118" s="15"/>
      <c r="F4118" s="16" t="s">
        <v>716</v>
      </c>
      <c r="G4118" s="17">
        <v>1.53</v>
      </c>
      <c r="H4118" s="15"/>
    </row>
    <row r="4119" spans="1:8" ht="24.4" customHeight="1" x14ac:dyDescent="0.25">
      <c r="A4119" s="15" t="s">
        <v>7811</v>
      </c>
      <c r="B4119" s="15" t="s">
        <v>7812</v>
      </c>
      <c r="C4119" s="15"/>
      <c r="D4119" s="15"/>
      <c r="E4119" s="15"/>
      <c r="F4119" s="16" t="s">
        <v>5822</v>
      </c>
      <c r="G4119" s="18">
        <v>27.7</v>
      </c>
      <c r="H4119" s="15"/>
    </row>
    <row r="4120" spans="1:8" ht="12.2" customHeight="1" x14ac:dyDescent="0.25">
      <c r="A4120" s="23">
        <v>38</v>
      </c>
      <c r="B4120" s="13" t="s">
        <v>7813</v>
      </c>
      <c r="C4120" s="13"/>
      <c r="D4120" s="13"/>
      <c r="E4120" s="13"/>
      <c r="F4120" s="14"/>
      <c r="G4120" s="13"/>
      <c r="H4120" s="13"/>
    </row>
    <row r="4121" spans="1:8" ht="24.4" customHeight="1" x14ac:dyDescent="0.25">
      <c r="A4121" s="15" t="s">
        <v>7814</v>
      </c>
      <c r="B4121" s="15" t="s">
        <v>7815</v>
      </c>
      <c r="C4121" s="15"/>
      <c r="D4121" s="15"/>
      <c r="E4121" s="15"/>
      <c r="F4121" s="16" t="s">
        <v>213</v>
      </c>
      <c r="G4121" s="17">
        <v>0.19</v>
      </c>
      <c r="H4121" s="15"/>
    </row>
    <row r="4122" spans="1:8" ht="24.4" customHeight="1" x14ac:dyDescent="0.25">
      <c r="A4122" s="15" t="s">
        <v>7816</v>
      </c>
      <c r="B4122" s="15" t="s">
        <v>7817</v>
      </c>
      <c r="C4122" s="15"/>
      <c r="D4122" s="15"/>
      <c r="E4122" s="15"/>
      <c r="F4122" s="16" t="s">
        <v>213</v>
      </c>
      <c r="G4122" s="17">
        <v>0.72</v>
      </c>
      <c r="H4122" s="15"/>
    </row>
    <row r="4123" spans="1:8" ht="24.4" customHeight="1" x14ac:dyDescent="0.25">
      <c r="A4123" s="15" t="s">
        <v>7818</v>
      </c>
      <c r="B4123" s="15" t="s">
        <v>7819</v>
      </c>
      <c r="C4123" s="15"/>
      <c r="D4123" s="15"/>
      <c r="E4123" s="15"/>
      <c r="F4123" s="16" t="s">
        <v>213</v>
      </c>
      <c r="G4123" s="17">
        <v>0.63</v>
      </c>
      <c r="H4123" s="15"/>
    </row>
    <row r="4124" spans="1:8" ht="24.4" customHeight="1" x14ac:dyDescent="0.25">
      <c r="A4124" s="15" t="s">
        <v>7820</v>
      </c>
      <c r="B4124" s="15" t="s">
        <v>7821</v>
      </c>
      <c r="C4124" s="15"/>
      <c r="D4124" s="15"/>
      <c r="E4124" s="15"/>
      <c r="F4124" s="16" t="s">
        <v>213</v>
      </c>
      <c r="G4124" s="17">
        <v>0.54</v>
      </c>
      <c r="H4124" s="15"/>
    </row>
    <row r="4125" spans="1:8" ht="24.4" customHeight="1" x14ac:dyDescent="0.25">
      <c r="A4125" s="15" t="s">
        <v>7822</v>
      </c>
      <c r="B4125" s="15" t="s">
        <v>7823</v>
      </c>
      <c r="C4125" s="15"/>
      <c r="D4125" s="15"/>
      <c r="E4125" s="15"/>
      <c r="F4125" s="16" t="s">
        <v>213</v>
      </c>
      <c r="G4125" s="17">
        <v>0.45</v>
      </c>
      <c r="H4125" s="15"/>
    </row>
    <row r="4126" spans="1:8" ht="24.4" customHeight="1" x14ac:dyDescent="0.25">
      <c r="A4126" s="15" t="s">
        <v>7824</v>
      </c>
      <c r="B4126" s="15" t="s">
        <v>7825</v>
      </c>
      <c r="C4126" s="15"/>
      <c r="D4126" s="15"/>
      <c r="E4126" s="15"/>
      <c r="F4126" s="16" t="s">
        <v>213</v>
      </c>
      <c r="G4126" s="17">
        <v>0.37</v>
      </c>
      <c r="H4126" s="15"/>
    </row>
    <row r="4127" spans="1:8" ht="24.4" customHeight="1" x14ac:dyDescent="0.25">
      <c r="A4127" s="15" t="s">
        <v>7826</v>
      </c>
      <c r="B4127" s="15" t="s">
        <v>7827</v>
      </c>
      <c r="C4127" s="15"/>
      <c r="D4127" s="15"/>
      <c r="E4127" s="15"/>
      <c r="F4127" s="16" t="s">
        <v>213</v>
      </c>
      <c r="G4127" s="17">
        <v>0.28000000000000003</v>
      </c>
      <c r="H4127" s="15"/>
    </row>
    <row r="4128" spans="1:8" ht="24.4" customHeight="1" x14ac:dyDescent="0.25">
      <c r="A4128" s="15" t="s">
        <v>7828</v>
      </c>
      <c r="B4128" s="15" t="s">
        <v>7829</v>
      </c>
      <c r="C4128" s="15"/>
      <c r="D4128" s="15"/>
      <c r="E4128" s="15"/>
      <c r="F4128" s="16" t="s">
        <v>213</v>
      </c>
      <c r="G4128" s="17">
        <v>0.06</v>
      </c>
      <c r="H4128" s="15"/>
    </row>
    <row r="4129" spans="1:8" ht="36.6" customHeight="1" x14ac:dyDescent="0.25">
      <c r="A4129" s="15" t="s">
        <v>7830</v>
      </c>
      <c r="B4129" s="15" t="s">
        <v>7831</v>
      </c>
      <c r="C4129" s="15"/>
      <c r="D4129" s="15"/>
      <c r="E4129" s="15"/>
      <c r="F4129" s="16" t="s">
        <v>213</v>
      </c>
      <c r="G4129" s="17">
        <v>0.43</v>
      </c>
      <c r="H4129" s="15"/>
    </row>
    <row r="4130" spans="1:8" ht="36.6" customHeight="1" x14ac:dyDescent="0.25">
      <c r="A4130" s="15" t="s">
        <v>7832</v>
      </c>
      <c r="B4130" s="15" t="s">
        <v>7833</v>
      </c>
      <c r="C4130" s="15"/>
      <c r="D4130" s="15"/>
      <c r="E4130" s="15"/>
      <c r="F4130" s="16" t="s">
        <v>213</v>
      </c>
      <c r="G4130" s="17">
        <v>1.77</v>
      </c>
      <c r="H4130" s="15"/>
    </row>
    <row r="4131" spans="1:8" ht="36.6" customHeight="1" x14ac:dyDescent="0.25">
      <c r="A4131" s="15" t="s">
        <v>7834</v>
      </c>
      <c r="B4131" s="15" t="s">
        <v>7835</v>
      </c>
      <c r="C4131" s="15"/>
      <c r="D4131" s="15"/>
      <c r="E4131" s="15"/>
      <c r="F4131" s="16" t="s">
        <v>213</v>
      </c>
      <c r="G4131" s="17">
        <v>1.55</v>
      </c>
      <c r="H4131" s="15"/>
    </row>
    <row r="4132" spans="1:8" ht="36.6" customHeight="1" x14ac:dyDescent="0.25">
      <c r="A4132" s="15" t="s">
        <v>7836</v>
      </c>
      <c r="B4132" s="15" t="s">
        <v>7837</v>
      </c>
      <c r="C4132" s="15"/>
      <c r="D4132" s="15"/>
      <c r="E4132" s="15"/>
      <c r="F4132" s="16" t="s">
        <v>213</v>
      </c>
      <c r="G4132" s="17">
        <v>1.32</v>
      </c>
      <c r="H4132" s="15"/>
    </row>
    <row r="4133" spans="1:8" ht="36.6" customHeight="1" x14ac:dyDescent="0.25">
      <c r="A4133" s="15" t="s">
        <v>7838</v>
      </c>
      <c r="B4133" s="15" t="s">
        <v>7839</v>
      </c>
      <c r="C4133" s="15"/>
      <c r="D4133" s="15"/>
      <c r="E4133" s="15"/>
      <c r="F4133" s="16" t="s">
        <v>213</v>
      </c>
      <c r="G4133" s="17">
        <v>1.1000000000000001</v>
      </c>
      <c r="H4133" s="15"/>
    </row>
    <row r="4134" spans="1:8" ht="36.6" customHeight="1" x14ac:dyDescent="0.25">
      <c r="A4134" s="15" t="s">
        <v>7840</v>
      </c>
      <c r="B4134" s="15" t="s">
        <v>7841</v>
      </c>
      <c r="C4134" s="15"/>
      <c r="D4134" s="15"/>
      <c r="E4134" s="15"/>
      <c r="F4134" s="16" t="s">
        <v>213</v>
      </c>
      <c r="G4134" s="17">
        <v>0.88</v>
      </c>
      <c r="H4134" s="15"/>
    </row>
    <row r="4135" spans="1:8" ht="36.6" customHeight="1" x14ac:dyDescent="0.25">
      <c r="A4135" s="15" t="s">
        <v>7842</v>
      </c>
      <c r="B4135" s="15" t="s">
        <v>7843</v>
      </c>
      <c r="C4135" s="15"/>
      <c r="D4135" s="15"/>
      <c r="E4135" s="15"/>
      <c r="F4135" s="16" t="s">
        <v>213</v>
      </c>
      <c r="G4135" s="17">
        <v>0.66</v>
      </c>
      <c r="H4135" s="15"/>
    </row>
    <row r="4136" spans="1:8" ht="36.6" customHeight="1" x14ac:dyDescent="0.25">
      <c r="A4136" s="15" t="s">
        <v>7844</v>
      </c>
      <c r="B4136" s="15" t="s">
        <v>7845</v>
      </c>
      <c r="C4136" s="15"/>
      <c r="D4136" s="15"/>
      <c r="E4136" s="15"/>
      <c r="F4136" s="16" t="s">
        <v>213</v>
      </c>
      <c r="G4136" s="17">
        <v>0.06</v>
      </c>
      <c r="H4136" s="15"/>
    </row>
    <row r="4137" spans="1:8" ht="48.75" customHeight="1" x14ac:dyDescent="0.25">
      <c r="A4137" s="15" t="s">
        <v>7846</v>
      </c>
      <c r="B4137" s="15" t="s">
        <v>7847</v>
      </c>
      <c r="C4137" s="15"/>
      <c r="D4137" s="15"/>
      <c r="E4137" s="15"/>
      <c r="F4137" s="16" t="s">
        <v>213</v>
      </c>
      <c r="G4137" s="17">
        <v>0.1</v>
      </c>
      <c r="H4137" s="15"/>
    </row>
    <row r="4138" spans="1:8" ht="48.75" customHeight="1" x14ac:dyDescent="0.25">
      <c r="A4138" s="15" t="s">
        <v>7848</v>
      </c>
      <c r="B4138" s="15" t="s">
        <v>7849</v>
      </c>
      <c r="C4138" s="15"/>
      <c r="D4138" s="15"/>
      <c r="E4138" s="15"/>
      <c r="F4138" s="16" t="s">
        <v>213</v>
      </c>
      <c r="G4138" s="17">
        <v>0.08</v>
      </c>
      <c r="H4138" s="15"/>
    </row>
    <row r="4139" spans="1:8" ht="36.6" customHeight="1" x14ac:dyDescent="0.25">
      <c r="A4139" s="15" t="s">
        <v>7850</v>
      </c>
      <c r="B4139" s="15" t="s">
        <v>7851</v>
      </c>
      <c r="C4139" s="15"/>
      <c r="D4139" s="15"/>
      <c r="E4139" s="15"/>
      <c r="F4139" s="16" t="s">
        <v>213</v>
      </c>
      <c r="G4139" s="17">
        <v>0.17</v>
      </c>
      <c r="H4139" s="15"/>
    </row>
    <row r="4140" spans="1:8" ht="36.6" customHeight="1" x14ac:dyDescent="0.25">
      <c r="A4140" s="15" t="s">
        <v>7852</v>
      </c>
      <c r="B4140" s="15" t="s">
        <v>7853</v>
      </c>
      <c r="C4140" s="15"/>
      <c r="D4140" s="15"/>
      <c r="E4140" s="15"/>
      <c r="F4140" s="16" t="s">
        <v>213</v>
      </c>
      <c r="G4140" s="17">
        <v>0.15</v>
      </c>
      <c r="H4140" s="15"/>
    </row>
    <row r="4141" spans="1:8" ht="36.6" customHeight="1" x14ac:dyDescent="0.25">
      <c r="A4141" s="15" t="s">
        <v>7854</v>
      </c>
      <c r="B4141" s="15" t="s">
        <v>7855</v>
      </c>
      <c r="C4141" s="15"/>
      <c r="D4141" s="15"/>
      <c r="E4141" s="15"/>
      <c r="F4141" s="16" t="s">
        <v>213</v>
      </c>
      <c r="G4141" s="17">
        <v>0.13</v>
      </c>
      <c r="H4141" s="15"/>
    </row>
    <row r="4142" spans="1:8" ht="36.6" customHeight="1" x14ac:dyDescent="0.25">
      <c r="A4142" s="15" t="s">
        <v>7856</v>
      </c>
      <c r="B4142" s="15" t="s">
        <v>7857</v>
      </c>
      <c r="C4142" s="15"/>
      <c r="D4142" s="15"/>
      <c r="E4142" s="15"/>
      <c r="F4142" s="16" t="s">
        <v>213</v>
      </c>
      <c r="G4142" s="17">
        <v>0.19</v>
      </c>
      <c r="H4142" s="15"/>
    </row>
    <row r="4143" spans="1:8" ht="48.75" customHeight="1" x14ac:dyDescent="0.25">
      <c r="A4143" s="15" t="s">
        <v>7858</v>
      </c>
      <c r="B4143" s="15" t="s">
        <v>7859</v>
      </c>
      <c r="C4143" s="15"/>
      <c r="D4143" s="15"/>
      <c r="E4143" s="15"/>
      <c r="F4143" s="16" t="s">
        <v>213</v>
      </c>
      <c r="G4143" s="17">
        <v>0.37</v>
      </c>
      <c r="H4143" s="15"/>
    </row>
    <row r="4144" spans="1:8" ht="48.75" customHeight="1" x14ac:dyDescent="0.25">
      <c r="A4144" s="15" t="s">
        <v>7860</v>
      </c>
      <c r="B4144" s="15" t="s">
        <v>7861</v>
      </c>
      <c r="C4144" s="15"/>
      <c r="D4144" s="15"/>
      <c r="E4144" s="15"/>
      <c r="F4144" s="16" t="s">
        <v>213</v>
      </c>
      <c r="G4144" s="17">
        <v>1.28</v>
      </c>
      <c r="H4144" s="15"/>
    </row>
    <row r="4145" spans="1:8" ht="48.75" customHeight="1" x14ac:dyDescent="0.25">
      <c r="A4145" s="15" t="s">
        <v>7862</v>
      </c>
      <c r="B4145" s="15" t="s">
        <v>7863</v>
      </c>
      <c r="C4145" s="15"/>
      <c r="D4145" s="15"/>
      <c r="E4145" s="15"/>
      <c r="F4145" s="16" t="s">
        <v>213</v>
      </c>
      <c r="G4145" s="17">
        <v>1.08</v>
      </c>
      <c r="H4145" s="15"/>
    </row>
    <row r="4146" spans="1:8" ht="48.75" customHeight="1" x14ac:dyDescent="0.25">
      <c r="A4146" s="15" t="s">
        <v>7864</v>
      </c>
      <c r="B4146" s="15" t="s">
        <v>7865</v>
      </c>
      <c r="C4146" s="15"/>
      <c r="D4146" s="15"/>
      <c r="E4146" s="15"/>
      <c r="F4146" s="16" t="s">
        <v>213</v>
      </c>
      <c r="G4146" s="17">
        <v>0.9</v>
      </c>
      <c r="H4146" s="15"/>
    </row>
    <row r="4147" spans="1:8" ht="48.75" customHeight="1" x14ac:dyDescent="0.25">
      <c r="A4147" s="15" t="s">
        <v>7866</v>
      </c>
      <c r="B4147" s="15" t="s">
        <v>7867</v>
      </c>
      <c r="C4147" s="15"/>
      <c r="D4147" s="15"/>
      <c r="E4147" s="15"/>
      <c r="F4147" s="16" t="s">
        <v>213</v>
      </c>
      <c r="G4147" s="17">
        <v>0.72</v>
      </c>
      <c r="H4147" s="15"/>
    </row>
    <row r="4148" spans="1:8" ht="48.75" customHeight="1" x14ac:dyDescent="0.25">
      <c r="A4148" s="15" t="s">
        <v>7868</v>
      </c>
      <c r="B4148" s="15" t="s">
        <v>7869</v>
      </c>
      <c r="C4148" s="15"/>
      <c r="D4148" s="15"/>
      <c r="E4148" s="15"/>
      <c r="F4148" s="16" t="s">
        <v>213</v>
      </c>
      <c r="G4148" s="17">
        <v>0.55000000000000004</v>
      </c>
      <c r="H4148" s="15"/>
    </row>
    <row r="4149" spans="1:8" ht="36.6" customHeight="1" x14ac:dyDescent="0.25">
      <c r="A4149" s="15" t="s">
        <v>7870</v>
      </c>
      <c r="B4149" s="15" t="s">
        <v>7871</v>
      </c>
      <c r="C4149" s="15"/>
      <c r="D4149" s="15"/>
      <c r="E4149" s="15"/>
      <c r="F4149" s="16" t="s">
        <v>213</v>
      </c>
      <c r="G4149" s="17">
        <v>1.43</v>
      </c>
      <c r="H4149" s="15"/>
    </row>
    <row r="4150" spans="1:8" ht="48.75" customHeight="1" x14ac:dyDescent="0.25">
      <c r="A4150" s="15" t="s">
        <v>7872</v>
      </c>
      <c r="B4150" s="15" t="s">
        <v>7873</v>
      </c>
      <c r="C4150" s="15"/>
      <c r="D4150" s="15"/>
      <c r="E4150" s="15"/>
      <c r="F4150" s="16" t="s">
        <v>213</v>
      </c>
      <c r="G4150" s="17">
        <v>0.55000000000000004</v>
      </c>
      <c r="H4150" s="15"/>
    </row>
    <row r="4151" spans="1:8" ht="36.6" customHeight="1" x14ac:dyDescent="0.25">
      <c r="A4151" s="15" t="s">
        <v>7874</v>
      </c>
      <c r="B4151" s="15" t="s">
        <v>7875</v>
      </c>
      <c r="C4151" s="15"/>
      <c r="D4151" s="15"/>
      <c r="E4151" s="15"/>
      <c r="F4151" s="16" t="s">
        <v>213</v>
      </c>
      <c r="G4151" s="17">
        <v>2.17</v>
      </c>
      <c r="H4151" s="15"/>
    </row>
    <row r="4152" spans="1:8" ht="48.75" customHeight="1" x14ac:dyDescent="0.25">
      <c r="A4152" s="15" t="s">
        <v>7876</v>
      </c>
      <c r="B4152" s="15" t="s">
        <v>7877</v>
      </c>
      <c r="C4152" s="15"/>
      <c r="D4152" s="15"/>
      <c r="E4152" s="15"/>
      <c r="F4152" s="16" t="s">
        <v>213</v>
      </c>
      <c r="G4152" s="17">
        <v>1.88</v>
      </c>
      <c r="H4152" s="15"/>
    </row>
    <row r="4153" spans="1:8" ht="48.75" customHeight="1" x14ac:dyDescent="0.25">
      <c r="A4153" s="15" t="s">
        <v>7878</v>
      </c>
      <c r="B4153" s="15" t="s">
        <v>7879</v>
      </c>
      <c r="C4153" s="15"/>
      <c r="D4153" s="15"/>
      <c r="E4153" s="15"/>
      <c r="F4153" s="16" t="s">
        <v>213</v>
      </c>
      <c r="G4153" s="17">
        <v>1.62</v>
      </c>
      <c r="H4153" s="15"/>
    </row>
    <row r="4154" spans="1:8" ht="48.75" customHeight="1" x14ac:dyDescent="0.25">
      <c r="A4154" s="15" t="s">
        <v>7880</v>
      </c>
      <c r="B4154" s="15" t="s">
        <v>7881</v>
      </c>
      <c r="C4154" s="15"/>
      <c r="D4154" s="15"/>
      <c r="E4154" s="15"/>
      <c r="F4154" s="16" t="s">
        <v>213</v>
      </c>
      <c r="G4154" s="17">
        <v>1.34</v>
      </c>
      <c r="H4154" s="15"/>
    </row>
    <row r="4155" spans="1:8" ht="48.75" customHeight="1" x14ac:dyDescent="0.25">
      <c r="A4155" s="15" t="s">
        <v>7882</v>
      </c>
      <c r="B4155" s="15" t="s">
        <v>7883</v>
      </c>
      <c r="C4155" s="15"/>
      <c r="D4155" s="15"/>
      <c r="E4155" s="15"/>
      <c r="F4155" s="16" t="s">
        <v>213</v>
      </c>
      <c r="G4155" s="17">
        <v>1.08</v>
      </c>
      <c r="H4155" s="15"/>
    </row>
    <row r="4156" spans="1:8" ht="48.75" customHeight="1" x14ac:dyDescent="0.25">
      <c r="A4156" s="15" t="s">
        <v>7884</v>
      </c>
      <c r="B4156" s="15" t="s">
        <v>7885</v>
      </c>
      <c r="C4156" s="15"/>
      <c r="D4156" s="15"/>
      <c r="E4156" s="15"/>
      <c r="F4156" s="16" t="s">
        <v>213</v>
      </c>
      <c r="G4156" s="17">
        <v>0.81</v>
      </c>
      <c r="H4156" s="15"/>
    </row>
    <row r="4157" spans="1:8" ht="24.4" customHeight="1" x14ac:dyDescent="0.25">
      <c r="A4157" s="15" t="s">
        <v>7886</v>
      </c>
      <c r="B4157" s="15" t="s">
        <v>7887</v>
      </c>
      <c r="C4157" s="15"/>
      <c r="D4157" s="15"/>
      <c r="E4157" s="15"/>
      <c r="F4157" s="16" t="s">
        <v>213</v>
      </c>
      <c r="G4157" s="17">
        <v>0.13</v>
      </c>
      <c r="H4157" s="15"/>
    </row>
    <row r="4158" spans="1:8" ht="24.4" customHeight="1" x14ac:dyDescent="0.25">
      <c r="A4158" s="15" t="s">
        <v>7888</v>
      </c>
      <c r="B4158" s="15" t="s">
        <v>7889</v>
      </c>
      <c r="C4158" s="15"/>
      <c r="D4158" s="15"/>
      <c r="E4158" s="15"/>
      <c r="F4158" s="16" t="s">
        <v>213</v>
      </c>
      <c r="G4158" s="17">
        <v>0.52</v>
      </c>
      <c r="H4158" s="15"/>
    </row>
    <row r="4159" spans="1:8" ht="24.4" customHeight="1" x14ac:dyDescent="0.25">
      <c r="A4159" s="15" t="s">
        <v>7890</v>
      </c>
      <c r="B4159" s="15" t="s">
        <v>7891</v>
      </c>
      <c r="C4159" s="15"/>
      <c r="D4159" s="15"/>
      <c r="E4159" s="15"/>
      <c r="F4159" s="16" t="s">
        <v>213</v>
      </c>
      <c r="G4159" s="17">
        <v>0.46</v>
      </c>
      <c r="H4159" s="15"/>
    </row>
    <row r="4160" spans="1:8" ht="24.4" customHeight="1" x14ac:dyDescent="0.25">
      <c r="A4160" s="15" t="s">
        <v>7892</v>
      </c>
      <c r="B4160" s="15" t="s">
        <v>7893</v>
      </c>
      <c r="C4160" s="15"/>
      <c r="D4160" s="15"/>
      <c r="E4160" s="15"/>
      <c r="F4160" s="16" t="s">
        <v>213</v>
      </c>
      <c r="G4160" s="17">
        <v>0.41</v>
      </c>
      <c r="H4160" s="15"/>
    </row>
    <row r="4161" spans="1:8" ht="24.4" customHeight="1" x14ac:dyDescent="0.25">
      <c r="A4161" s="15" t="s">
        <v>7894</v>
      </c>
      <c r="B4161" s="15" t="s">
        <v>7895</v>
      </c>
      <c r="C4161" s="15"/>
      <c r="D4161" s="15"/>
      <c r="E4161" s="15"/>
      <c r="F4161" s="16" t="s">
        <v>213</v>
      </c>
      <c r="G4161" s="17">
        <v>0.31</v>
      </c>
      <c r="H4161" s="15"/>
    </row>
    <row r="4162" spans="1:8" ht="24.4" customHeight="1" x14ac:dyDescent="0.25">
      <c r="A4162" s="15" t="s">
        <v>7896</v>
      </c>
      <c r="B4162" s="15" t="s">
        <v>7897</v>
      </c>
      <c r="C4162" s="15"/>
      <c r="D4162" s="15"/>
      <c r="E4162" s="15"/>
      <c r="F4162" s="16" t="s">
        <v>213</v>
      </c>
      <c r="G4162" s="17">
        <v>0.26</v>
      </c>
      <c r="H4162" s="15"/>
    </row>
    <row r="4163" spans="1:8" ht="24.4" customHeight="1" x14ac:dyDescent="0.25">
      <c r="A4163" s="15" t="s">
        <v>7898</v>
      </c>
      <c r="B4163" s="15" t="s">
        <v>7899</v>
      </c>
      <c r="C4163" s="15"/>
      <c r="D4163" s="15"/>
      <c r="E4163" s="15"/>
      <c r="F4163" s="16" t="s">
        <v>213</v>
      </c>
      <c r="G4163" s="17">
        <v>0.2</v>
      </c>
      <c r="H4163" s="15"/>
    </row>
    <row r="4164" spans="1:8" ht="36.6" customHeight="1" x14ac:dyDescent="0.25">
      <c r="A4164" s="15" t="s">
        <v>7900</v>
      </c>
      <c r="B4164" s="15" t="s">
        <v>7901</v>
      </c>
      <c r="C4164" s="15"/>
      <c r="D4164" s="15"/>
      <c r="E4164" s="15"/>
      <c r="F4164" s="16" t="s">
        <v>213</v>
      </c>
      <c r="G4164" s="17">
        <v>0.11</v>
      </c>
      <c r="H4164" s="15"/>
    </row>
    <row r="4165" spans="1:8" ht="36.6" customHeight="1" x14ac:dyDescent="0.25">
      <c r="A4165" s="15" t="s">
        <v>7902</v>
      </c>
      <c r="B4165" s="15" t="s">
        <v>7903</v>
      </c>
      <c r="C4165" s="15"/>
      <c r="D4165" s="15"/>
      <c r="E4165" s="15"/>
      <c r="F4165" s="16" t="s">
        <v>213</v>
      </c>
      <c r="G4165" s="17">
        <v>0.38</v>
      </c>
      <c r="H4165" s="15"/>
    </row>
    <row r="4166" spans="1:8" ht="36.6" customHeight="1" x14ac:dyDescent="0.25">
      <c r="A4166" s="15" t="s">
        <v>7904</v>
      </c>
      <c r="B4166" s="15" t="s">
        <v>7905</v>
      </c>
      <c r="C4166" s="15"/>
      <c r="D4166" s="15"/>
      <c r="E4166" s="15"/>
      <c r="F4166" s="16" t="s">
        <v>213</v>
      </c>
      <c r="G4166" s="17">
        <v>0.33</v>
      </c>
      <c r="H4166" s="15"/>
    </row>
    <row r="4167" spans="1:8" ht="36.6" customHeight="1" x14ac:dyDescent="0.25">
      <c r="A4167" s="15" t="s">
        <v>7906</v>
      </c>
      <c r="B4167" s="15" t="s">
        <v>7907</v>
      </c>
      <c r="C4167" s="15"/>
      <c r="D4167" s="15"/>
      <c r="E4167" s="15"/>
      <c r="F4167" s="16" t="s">
        <v>213</v>
      </c>
      <c r="G4167" s="17">
        <v>0.26</v>
      </c>
      <c r="H4167" s="15"/>
    </row>
    <row r="4168" spans="1:8" ht="36.6" customHeight="1" x14ac:dyDescent="0.25">
      <c r="A4168" s="15" t="s">
        <v>7908</v>
      </c>
      <c r="B4168" s="15" t="s">
        <v>7909</v>
      </c>
      <c r="C4168" s="15"/>
      <c r="D4168" s="15"/>
      <c r="E4168" s="15"/>
      <c r="F4168" s="16" t="s">
        <v>213</v>
      </c>
      <c r="G4168" s="17">
        <v>0.2</v>
      </c>
      <c r="H4168" s="15"/>
    </row>
    <row r="4169" spans="1:8" ht="36.6" customHeight="1" x14ac:dyDescent="0.25">
      <c r="A4169" s="15" t="s">
        <v>7910</v>
      </c>
      <c r="B4169" s="15" t="s">
        <v>7911</v>
      </c>
      <c r="C4169" s="15"/>
      <c r="D4169" s="15"/>
      <c r="E4169" s="15"/>
      <c r="F4169" s="16" t="s">
        <v>213</v>
      </c>
      <c r="G4169" s="17">
        <v>0.17</v>
      </c>
      <c r="H4169" s="15"/>
    </row>
    <row r="4170" spans="1:8" ht="36.6" customHeight="1" x14ac:dyDescent="0.25">
      <c r="A4170" s="15" t="s">
        <v>7912</v>
      </c>
      <c r="B4170" s="15" t="s">
        <v>7913</v>
      </c>
      <c r="C4170" s="15"/>
      <c r="D4170" s="15"/>
      <c r="E4170" s="15"/>
      <c r="F4170" s="16" t="s">
        <v>213</v>
      </c>
      <c r="G4170" s="17">
        <v>0.44</v>
      </c>
      <c r="H4170" s="15"/>
    </row>
    <row r="4171" spans="1:8" ht="36.6" customHeight="1" x14ac:dyDescent="0.25">
      <c r="A4171" s="15" t="s">
        <v>7914</v>
      </c>
      <c r="B4171" s="15" t="s">
        <v>7915</v>
      </c>
      <c r="C4171" s="15"/>
      <c r="D4171" s="15"/>
      <c r="E4171" s="15"/>
      <c r="F4171" s="16" t="s">
        <v>213</v>
      </c>
      <c r="G4171" s="17">
        <v>0.16</v>
      </c>
      <c r="H4171" s="15"/>
    </row>
    <row r="4172" spans="1:8" ht="36.6" customHeight="1" x14ac:dyDescent="0.25">
      <c r="A4172" s="15" t="s">
        <v>7916</v>
      </c>
      <c r="B4172" s="15" t="s">
        <v>7917</v>
      </c>
      <c r="C4172" s="15"/>
      <c r="D4172" s="15"/>
      <c r="E4172" s="15"/>
      <c r="F4172" s="16" t="s">
        <v>213</v>
      </c>
      <c r="G4172" s="17">
        <v>0.56999999999999995</v>
      </c>
      <c r="H4172" s="15"/>
    </row>
    <row r="4173" spans="1:8" ht="36.6" customHeight="1" x14ac:dyDescent="0.25">
      <c r="A4173" s="15" t="s">
        <v>7918</v>
      </c>
      <c r="B4173" s="15" t="s">
        <v>7919</v>
      </c>
      <c r="C4173" s="15"/>
      <c r="D4173" s="15"/>
      <c r="E4173" s="15"/>
      <c r="F4173" s="16" t="s">
        <v>213</v>
      </c>
      <c r="G4173" s="17">
        <v>0.41</v>
      </c>
      <c r="H4173" s="15"/>
    </row>
    <row r="4174" spans="1:8" ht="36.6" customHeight="1" x14ac:dyDescent="0.25">
      <c r="A4174" s="15" t="s">
        <v>7920</v>
      </c>
      <c r="B4174" s="15" t="s">
        <v>7921</v>
      </c>
      <c r="C4174" s="15"/>
      <c r="D4174" s="15"/>
      <c r="E4174" s="15"/>
      <c r="F4174" s="16" t="s">
        <v>213</v>
      </c>
      <c r="G4174" s="17">
        <v>0.34</v>
      </c>
      <c r="H4174" s="15"/>
    </row>
    <row r="4175" spans="1:8" ht="36.6" customHeight="1" x14ac:dyDescent="0.25">
      <c r="A4175" s="15" t="s">
        <v>7922</v>
      </c>
      <c r="B4175" s="15" t="s">
        <v>7923</v>
      </c>
      <c r="C4175" s="15"/>
      <c r="D4175" s="15"/>
      <c r="E4175" s="15"/>
      <c r="F4175" s="16" t="s">
        <v>213</v>
      </c>
      <c r="G4175" s="17">
        <v>0.25</v>
      </c>
      <c r="H4175" s="15"/>
    </row>
    <row r="4176" spans="1:8" ht="36.6" customHeight="1" x14ac:dyDescent="0.25">
      <c r="A4176" s="15" t="s">
        <v>7924</v>
      </c>
      <c r="B4176" s="15" t="s">
        <v>7925</v>
      </c>
      <c r="C4176" s="15"/>
      <c r="D4176" s="15"/>
      <c r="E4176" s="15"/>
      <c r="F4176" s="16" t="s">
        <v>213</v>
      </c>
      <c r="G4176" s="17">
        <v>0.67</v>
      </c>
      <c r="H4176" s="15"/>
    </row>
    <row r="4177" spans="1:8" ht="36.6" customHeight="1" x14ac:dyDescent="0.25">
      <c r="A4177" s="15" t="s">
        <v>7926</v>
      </c>
      <c r="B4177" s="15" t="s">
        <v>7927</v>
      </c>
      <c r="C4177" s="15"/>
      <c r="D4177" s="15"/>
      <c r="E4177" s="15"/>
      <c r="F4177" s="16" t="s">
        <v>213</v>
      </c>
      <c r="G4177" s="17">
        <v>0.49</v>
      </c>
      <c r="H4177" s="15"/>
    </row>
    <row r="4178" spans="1:8" ht="12.2" customHeight="1" x14ac:dyDescent="0.25">
      <c r="A4178" s="23">
        <v>39</v>
      </c>
      <c r="B4178" s="13" t="s">
        <v>7928</v>
      </c>
      <c r="C4178" s="13"/>
      <c r="D4178" s="13"/>
      <c r="E4178" s="13"/>
      <c r="F4178" s="14"/>
      <c r="G4178" s="13"/>
      <c r="H4178" s="13"/>
    </row>
    <row r="4179" spans="1:8" ht="12.2" customHeight="1" x14ac:dyDescent="0.25">
      <c r="A4179" s="15" t="s">
        <v>7929</v>
      </c>
      <c r="B4179" s="15" t="s">
        <v>7930</v>
      </c>
      <c r="C4179" s="15"/>
      <c r="D4179" s="15"/>
      <c r="E4179" s="15"/>
      <c r="F4179" s="16" t="s">
        <v>7931</v>
      </c>
      <c r="G4179" s="19">
        <v>170</v>
      </c>
      <c r="H4179" s="15"/>
    </row>
    <row r="4180" spans="1:8" ht="12.2" customHeight="1" x14ac:dyDescent="0.25">
      <c r="A4180" s="15" t="s">
        <v>7932</v>
      </c>
      <c r="B4180" s="15" t="s">
        <v>7933</v>
      </c>
      <c r="C4180" s="15"/>
      <c r="D4180" s="15"/>
      <c r="E4180" s="15"/>
      <c r="F4180" s="16" t="s">
        <v>7931</v>
      </c>
      <c r="G4180" s="19">
        <v>130</v>
      </c>
      <c r="H4180" s="15"/>
    </row>
    <row r="4181" spans="1:8" ht="12.2" customHeight="1" x14ac:dyDescent="0.25">
      <c r="A4181" s="15" t="s">
        <v>7934</v>
      </c>
      <c r="B4181" s="15" t="s">
        <v>7935</v>
      </c>
      <c r="C4181" s="15"/>
      <c r="D4181" s="15"/>
      <c r="E4181" s="15"/>
      <c r="F4181" s="16" t="s">
        <v>7931</v>
      </c>
      <c r="G4181" s="18">
        <v>50</v>
      </c>
      <c r="H4181" s="15"/>
    </row>
    <row r="4182" spans="1:8" ht="12.2" customHeight="1" x14ac:dyDescent="0.25">
      <c r="A4182" s="15" t="s">
        <v>7936</v>
      </c>
      <c r="B4182" s="15" t="s">
        <v>7937</v>
      </c>
      <c r="C4182" s="15"/>
      <c r="D4182" s="15"/>
      <c r="E4182" s="15"/>
      <c r="F4182" s="16" t="s">
        <v>7931</v>
      </c>
      <c r="G4182" s="18">
        <v>25</v>
      </c>
      <c r="H4182" s="15"/>
    </row>
    <row r="4183" spans="1:8" ht="12.2" customHeight="1" x14ac:dyDescent="0.25">
      <c r="A4183" s="27">
        <v>245</v>
      </c>
      <c r="B4183" s="13" t="s">
        <v>7938</v>
      </c>
      <c r="C4183" s="13"/>
      <c r="D4183" s="13"/>
      <c r="E4183" s="13"/>
      <c r="F4183" s="14"/>
      <c r="G4183" s="13"/>
      <c r="H4183" s="13"/>
    </row>
    <row r="4184" spans="1:8" ht="36.6" customHeight="1" x14ac:dyDescent="0.25">
      <c r="A4184" s="15" t="s">
        <v>7939</v>
      </c>
      <c r="B4184" s="15" t="s">
        <v>7940</v>
      </c>
      <c r="C4184" s="15"/>
      <c r="D4184" s="15"/>
      <c r="E4184" s="15"/>
      <c r="F4184" s="16" t="s">
        <v>227</v>
      </c>
      <c r="G4184" s="19">
        <v>693.08</v>
      </c>
      <c r="H4184" s="15"/>
    </row>
    <row r="4185" spans="1:8" ht="36.6" customHeight="1" x14ac:dyDescent="0.25">
      <c r="A4185" s="15" t="s">
        <v>7941</v>
      </c>
      <c r="B4185" s="15" t="s">
        <v>7942</v>
      </c>
      <c r="C4185" s="15"/>
      <c r="D4185" s="15"/>
      <c r="E4185" s="15"/>
      <c r="F4185" s="16" t="s">
        <v>716</v>
      </c>
      <c r="G4185" s="17">
        <v>2.5</v>
      </c>
      <c r="H4185" s="15"/>
    </row>
    <row r="4186" spans="1:8" ht="36.6" customHeight="1" x14ac:dyDescent="0.25">
      <c r="A4186" s="15" t="s">
        <v>7943</v>
      </c>
      <c r="B4186" s="15" t="s">
        <v>7944</v>
      </c>
      <c r="C4186" s="15"/>
      <c r="D4186" s="15"/>
      <c r="E4186" s="15"/>
      <c r="F4186" s="16" t="s">
        <v>244</v>
      </c>
      <c r="G4186" s="18">
        <v>72.5</v>
      </c>
      <c r="H4186" s="15"/>
    </row>
    <row r="4187" spans="1:8" ht="36.6" customHeight="1" x14ac:dyDescent="0.25">
      <c r="A4187" s="31" t="s">
        <v>7945</v>
      </c>
      <c r="B4187" s="31"/>
      <c r="C4187" s="31"/>
      <c r="D4187" s="31"/>
      <c r="E4187" s="31"/>
      <c r="F4187" s="32"/>
      <c r="G4187" s="33"/>
      <c r="H4187" s="31"/>
    </row>
    <row r="4188" spans="1:8" ht="54" x14ac:dyDescent="0.25">
      <c r="A4188" s="34">
        <v>97141</v>
      </c>
      <c r="B4188" s="35" t="s">
        <v>7946</v>
      </c>
      <c r="F4188" s="34" t="s">
        <v>26</v>
      </c>
      <c r="G4188" s="37" t="s">
        <v>7947</v>
      </c>
    </row>
    <row r="4189" spans="1:8" ht="54" x14ac:dyDescent="0.25">
      <c r="A4189" s="34">
        <v>97142</v>
      </c>
      <c r="B4189" s="35" t="s">
        <v>7948</v>
      </c>
      <c r="F4189" s="34" t="s">
        <v>26</v>
      </c>
      <c r="G4189" s="37" t="s">
        <v>7949</v>
      </c>
    </row>
    <row r="4190" spans="1:8" ht="54" x14ac:dyDescent="0.25">
      <c r="A4190" s="34">
        <v>97143</v>
      </c>
      <c r="B4190" s="35" t="s">
        <v>7950</v>
      </c>
      <c r="F4190" s="34" t="s">
        <v>26</v>
      </c>
      <c r="G4190" s="37" t="s">
        <v>7951</v>
      </c>
    </row>
    <row r="4191" spans="1:8" ht="54" x14ac:dyDescent="0.25">
      <c r="A4191" s="34">
        <v>97144</v>
      </c>
      <c r="B4191" s="35" t="s">
        <v>7952</v>
      </c>
      <c r="F4191" s="34" t="s">
        <v>26</v>
      </c>
      <c r="G4191" s="37" t="s">
        <v>7953</v>
      </c>
    </row>
    <row r="4192" spans="1:8" ht="54" x14ac:dyDescent="0.25">
      <c r="A4192" s="34">
        <v>97145</v>
      </c>
      <c r="B4192" s="35" t="s">
        <v>7954</v>
      </c>
      <c r="F4192" s="34" t="s">
        <v>26</v>
      </c>
      <c r="G4192" s="37" t="s">
        <v>7955</v>
      </c>
    </row>
    <row r="4193" spans="1:9" ht="54" x14ac:dyDescent="0.25">
      <c r="A4193" s="34">
        <v>97146</v>
      </c>
      <c r="B4193" s="35" t="s">
        <v>7956</v>
      </c>
      <c r="F4193" s="34" t="s">
        <v>26</v>
      </c>
      <c r="G4193" s="37" t="s">
        <v>7957</v>
      </c>
    </row>
    <row r="4194" spans="1:9" ht="54" x14ac:dyDescent="0.25">
      <c r="A4194" s="34">
        <v>97147</v>
      </c>
      <c r="B4194" s="35" t="s">
        <v>7958</v>
      </c>
      <c r="F4194" s="34" t="s">
        <v>26</v>
      </c>
      <c r="G4194" s="37" t="s">
        <v>7959</v>
      </c>
    </row>
    <row r="4195" spans="1:9" ht="54" x14ac:dyDescent="0.25">
      <c r="A4195" s="34">
        <v>97148</v>
      </c>
      <c r="B4195" s="35" t="s">
        <v>7960</v>
      </c>
      <c r="F4195" s="34" t="s">
        <v>26</v>
      </c>
      <c r="G4195" s="37" t="s">
        <v>7961</v>
      </c>
    </row>
    <row r="4196" spans="1:9" ht="54" x14ac:dyDescent="0.25">
      <c r="A4196" s="34">
        <v>97149</v>
      </c>
      <c r="B4196" s="35" t="s">
        <v>7962</v>
      </c>
      <c r="F4196" s="34" t="s">
        <v>26</v>
      </c>
      <c r="G4196" s="37" t="s">
        <v>7963</v>
      </c>
    </row>
    <row r="4197" spans="1:9" ht="54" x14ac:dyDescent="0.25">
      <c r="A4197" s="34">
        <v>97150</v>
      </c>
      <c r="B4197" s="35" t="s">
        <v>7964</v>
      </c>
      <c r="F4197" s="34" t="s">
        <v>26</v>
      </c>
      <c r="G4197" s="37" t="s">
        <v>7965</v>
      </c>
    </row>
    <row r="4198" spans="1:9" s="36" customFormat="1" ht="54" x14ac:dyDescent="0.25">
      <c r="A4198" s="34">
        <v>97151</v>
      </c>
      <c r="B4198" s="35" t="s">
        <v>7966</v>
      </c>
      <c r="F4198" s="34" t="s">
        <v>26</v>
      </c>
      <c r="G4198" s="37" t="s">
        <v>7967</v>
      </c>
      <c r="I4198" s="7"/>
    </row>
    <row r="4199" spans="1:9" s="36" customFormat="1" ht="54" x14ac:dyDescent="0.25">
      <c r="A4199" s="34">
        <v>97152</v>
      </c>
      <c r="B4199" s="35" t="s">
        <v>7968</v>
      </c>
      <c r="F4199" s="34" t="s">
        <v>26</v>
      </c>
      <c r="G4199" s="37" t="s">
        <v>7969</v>
      </c>
      <c r="I4199" s="7"/>
    </row>
    <row r="4200" spans="1:9" s="36" customFormat="1" ht="54" x14ac:dyDescent="0.25">
      <c r="A4200" s="34">
        <v>97153</v>
      </c>
      <c r="B4200" s="35" t="s">
        <v>7970</v>
      </c>
      <c r="F4200" s="34" t="s">
        <v>26</v>
      </c>
      <c r="G4200" s="37" t="s">
        <v>7971</v>
      </c>
      <c r="I4200" s="7"/>
    </row>
    <row r="4201" spans="1:9" s="36" customFormat="1" ht="54" x14ac:dyDescent="0.25">
      <c r="A4201" s="34">
        <v>97154</v>
      </c>
      <c r="B4201" s="35" t="s">
        <v>7972</v>
      </c>
      <c r="F4201" s="34" t="s">
        <v>26</v>
      </c>
      <c r="G4201" s="37" t="s">
        <v>7973</v>
      </c>
      <c r="I4201" s="7"/>
    </row>
    <row r="4202" spans="1:9" s="36" customFormat="1" ht="54" x14ac:dyDescent="0.25">
      <c r="A4202" s="34">
        <v>97155</v>
      </c>
      <c r="B4202" s="35" t="s">
        <v>7974</v>
      </c>
      <c r="F4202" s="34" t="s">
        <v>26</v>
      </c>
      <c r="G4202" s="37" t="s">
        <v>7975</v>
      </c>
      <c r="I4202" s="7"/>
    </row>
    <row r="4203" spans="1:9" s="36" customFormat="1" ht="54" x14ac:dyDescent="0.25">
      <c r="A4203" s="34">
        <v>97156</v>
      </c>
      <c r="B4203" s="35" t="s">
        <v>7976</v>
      </c>
      <c r="F4203" s="34" t="s">
        <v>26</v>
      </c>
      <c r="G4203" s="37" t="s">
        <v>7977</v>
      </c>
      <c r="I4203" s="7"/>
    </row>
    <row r="4204" spans="1:9" s="36" customFormat="1" ht="54" x14ac:dyDescent="0.25">
      <c r="A4204" s="34">
        <v>97157</v>
      </c>
      <c r="B4204" s="35" t="s">
        <v>7978</v>
      </c>
      <c r="F4204" s="34" t="s">
        <v>26</v>
      </c>
      <c r="G4204" s="37" t="s">
        <v>7979</v>
      </c>
      <c r="I4204" s="7"/>
    </row>
    <row r="4205" spans="1:9" s="36" customFormat="1" ht="54" x14ac:dyDescent="0.25">
      <c r="A4205" s="34">
        <v>97158</v>
      </c>
      <c r="B4205" s="35" t="s">
        <v>7980</v>
      </c>
      <c r="F4205" s="34" t="s">
        <v>26</v>
      </c>
      <c r="G4205" s="37" t="s">
        <v>7981</v>
      </c>
      <c r="I4205" s="7"/>
    </row>
    <row r="4206" spans="1:9" s="36" customFormat="1" ht="54" x14ac:dyDescent="0.25">
      <c r="A4206" s="34">
        <v>97159</v>
      </c>
      <c r="B4206" s="35" t="s">
        <v>7982</v>
      </c>
      <c r="F4206" s="34" t="s">
        <v>26</v>
      </c>
      <c r="G4206" s="37" t="s">
        <v>7983</v>
      </c>
      <c r="I4206" s="7"/>
    </row>
    <row r="4207" spans="1:9" s="36" customFormat="1" ht="54" x14ac:dyDescent="0.25">
      <c r="A4207" s="34">
        <v>97160</v>
      </c>
      <c r="B4207" s="35" t="s">
        <v>7984</v>
      </c>
      <c r="F4207" s="34" t="s">
        <v>26</v>
      </c>
      <c r="G4207" s="37" t="s">
        <v>7985</v>
      </c>
      <c r="I4207" s="7"/>
    </row>
    <row r="4208" spans="1:9" s="36" customFormat="1" ht="54" x14ac:dyDescent="0.25">
      <c r="A4208" s="34">
        <v>97161</v>
      </c>
      <c r="B4208" s="35" t="s">
        <v>7986</v>
      </c>
      <c r="F4208" s="34" t="s">
        <v>26</v>
      </c>
      <c r="G4208" s="37" t="s">
        <v>7987</v>
      </c>
      <c r="I4208" s="7"/>
    </row>
    <row r="4209" spans="1:9" s="36" customFormat="1" ht="54" x14ac:dyDescent="0.25">
      <c r="A4209" s="34">
        <v>97162</v>
      </c>
      <c r="B4209" s="35" t="s">
        <v>7988</v>
      </c>
      <c r="F4209" s="34" t="s">
        <v>26</v>
      </c>
      <c r="G4209" s="37" t="s">
        <v>7989</v>
      </c>
      <c r="I4209" s="7"/>
    </row>
    <row r="4210" spans="1:9" s="36" customFormat="1" ht="54" x14ac:dyDescent="0.25">
      <c r="A4210" s="34">
        <v>97163</v>
      </c>
      <c r="B4210" s="35" t="s">
        <v>7990</v>
      </c>
      <c r="F4210" s="34" t="s">
        <v>26</v>
      </c>
      <c r="G4210" s="37" t="s">
        <v>7991</v>
      </c>
      <c r="I4210" s="7"/>
    </row>
    <row r="4211" spans="1:9" s="36" customFormat="1" ht="54" x14ac:dyDescent="0.25">
      <c r="A4211" s="34">
        <v>97164</v>
      </c>
      <c r="B4211" s="35" t="s">
        <v>7992</v>
      </c>
      <c r="F4211" s="34" t="s">
        <v>26</v>
      </c>
      <c r="G4211" s="37" t="s">
        <v>7993</v>
      </c>
      <c r="I4211" s="7"/>
    </row>
    <row r="4212" spans="1:9" s="36" customFormat="1" ht="54" x14ac:dyDescent="0.25">
      <c r="A4212" s="34">
        <v>97165</v>
      </c>
      <c r="B4212" s="35" t="s">
        <v>7994</v>
      </c>
      <c r="F4212" s="34" t="s">
        <v>26</v>
      </c>
      <c r="G4212" s="37" t="s">
        <v>7995</v>
      </c>
      <c r="I4212" s="7"/>
    </row>
    <row r="4213" spans="1:9" s="36" customFormat="1" ht="54" x14ac:dyDescent="0.25">
      <c r="A4213" s="34">
        <v>97166</v>
      </c>
      <c r="B4213" s="35" t="s">
        <v>7996</v>
      </c>
      <c r="F4213" s="34" t="s">
        <v>26</v>
      </c>
      <c r="G4213" s="37" t="s">
        <v>7997</v>
      </c>
      <c r="I4213" s="7"/>
    </row>
    <row r="4214" spans="1:9" s="36" customFormat="1" ht="54" x14ac:dyDescent="0.25">
      <c r="A4214" s="34">
        <v>97167</v>
      </c>
      <c r="B4214" s="35" t="s">
        <v>7998</v>
      </c>
      <c r="F4214" s="34" t="s">
        <v>26</v>
      </c>
      <c r="G4214" s="37" t="s">
        <v>7999</v>
      </c>
      <c r="I4214" s="7"/>
    </row>
    <row r="4215" spans="1:9" s="36" customFormat="1" ht="54" x14ac:dyDescent="0.25">
      <c r="A4215" s="34">
        <v>97168</v>
      </c>
      <c r="B4215" s="35" t="s">
        <v>8000</v>
      </c>
      <c r="F4215" s="34" t="s">
        <v>26</v>
      </c>
      <c r="G4215" s="37" t="s">
        <v>8001</v>
      </c>
      <c r="I4215" s="7"/>
    </row>
    <row r="4216" spans="1:9" s="36" customFormat="1" ht="54" x14ac:dyDescent="0.25">
      <c r="A4216" s="34">
        <v>97169</v>
      </c>
      <c r="B4216" s="35" t="s">
        <v>8002</v>
      </c>
      <c r="F4216" s="34" t="s">
        <v>26</v>
      </c>
      <c r="G4216" s="37" t="s">
        <v>8003</v>
      </c>
      <c r="I4216" s="7"/>
    </row>
    <row r="4217" spans="1:9" s="36" customFormat="1" ht="54" x14ac:dyDescent="0.25">
      <c r="A4217" s="34">
        <v>97170</v>
      </c>
      <c r="B4217" s="35" t="s">
        <v>8004</v>
      </c>
      <c r="F4217" s="34" t="s">
        <v>26</v>
      </c>
      <c r="G4217" s="37" t="s">
        <v>8005</v>
      </c>
      <c r="I4217" s="7"/>
    </row>
    <row r="4218" spans="1:9" s="36" customFormat="1" ht="54" x14ac:dyDescent="0.25">
      <c r="A4218" s="34">
        <v>97171</v>
      </c>
      <c r="B4218" s="35" t="s">
        <v>8006</v>
      </c>
      <c r="F4218" s="34" t="s">
        <v>26</v>
      </c>
      <c r="G4218" s="37" t="s">
        <v>8007</v>
      </c>
      <c r="I4218" s="7"/>
    </row>
    <row r="4219" spans="1:9" s="36" customFormat="1" ht="54" x14ac:dyDescent="0.25">
      <c r="A4219" s="34">
        <v>97172</v>
      </c>
      <c r="B4219" s="35" t="s">
        <v>8008</v>
      </c>
      <c r="F4219" s="34" t="s">
        <v>26</v>
      </c>
      <c r="G4219" s="37" t="s">
        <v>8009</v>
      </c>
      <c r="I4219" s="7"/>
    </row>
    <row r="4220" spans="1:9" s="36" customFormat="1" ht="54" x14ac:dyDescent="0.25">
      <c r="A4220" s="34">
        <v>97173</v>
      </c>
      <c r="B4220" s="35" t="s">
        <v>8010</v>
      </c>
      <c r="F4220" s="34" t="s">
        <v>26</v>
      </c>
      <c r="G4220" s="37" t="s">
        <v>8011</v>
      </c>
      <c r="I4220" s="7"/>
    </row>
    <row r="4221" spans="1:9" s="36" customFormat="1" ht="54" x14ac:dyDescent="0.25">
      <c r="A4221" s="34">
        <v>97174</v>
      </c>
      <c r="B4221" s="35" t="s">
        <v>8012</v>
      </c>
      <c r="F4221" s="34" t="s">
        <v>26</v>
      </c>
      <c r="G4221" s="37" t="s">
        <v>8013</v>
      </c>
      <c r="I4221" s="7"/>
    </row>
    <row r="4222" spans="1:9" s="36" customFormat="1" ht="54" x14ac:dyDescent="0.25">
      <c r="A4222" s="34">
        <v>97175</v>
      </c>
      <c r="B4222" s="35" t="s">
        <v>8014</v>
      </c>
      <c r="F4222" s="34" t="s">
        <v>26</v>
      </c>
      <c r="G4222" s="37" t="s">
        <v>8015</v>
      </c>
      <c r="I4222" s="7"/>
    </row>
    <row r="4223" spans="1:9" s="36" customFormat="1" ht="54" x14ac:dyDescent="0.25">
      <c r="A4223" s="34">
        <v>97176</v>
      </c>
      <c r="B4223" s="35" t="s">
        <v>8016</v>
      </c>
      <c r="F4223" s="34" t="s">
        <v>26</v>
      </c>
      <c r="G4223" s="37" t="s">
        <v>8017</v>
      </c>
      <c r="I4223" s="7"/>
    </row>
    <row r="4224" spans="1:9" s="36" customFormat="1" ht="54" x14ac:dyDescent="0.25">
      <c r="A4224" s="34">
        <v>97177</v>
      </c>
      <c r="B4224" s="35" t="s">
        <v>8018</v>
      </c>
      <c r="F4224" s="34" t="s">
        <v>26</v>
      </c>
      <c r="G4224" s="37" t="s">
        <v>8019</v>
      </c>
      <c r="I4224" s="7"/>
    </row>
    <row r="4225" spans="1:9" s="36" customFormat="1" ht="54" x14ac:dyDescent="0.25">
      <c r="A4225" s="34">
        <v>97178</v>
      </c>
      <c r="B4225" s="35" t="s">
        <v>8020</v>
      </c>
      <c r="F4225" s="34" t="s">
        <v>26</v>
      </c>
      <c r="G4225" s="37" t="s">
        <v>8021</v>
      </c>
      <c r="I4225" s="7"/>
    </row>
    <row r="4226" spans="1:9" s="36" customFormat="1" ht="54" x14ac:dyDescent="0.25">
      <c r="A4226" s="34">
        <v>97179</v>
      </c>
      <c r="B4226" s="35" t="s">
        <v>8022</v>
      </c>
      <c r="F4226" s="34" t="s">
        <v>26</v>
      </c>
      <c r="G4226" s="37" t="s">
        <v>8023</v>
      </c>
      <c r="I4226" s="7"/>
    </row>
    <row r="4227" spans="1:9" s="36" customFormat="1" ht="54" x14ac:dyDescent="0.25">
      <c r="A4227" s="34">
        <v>97180</v>
      </c>
      <c r="B4227" s="35" t="s">
        <v>8024</v>
      </c>
      <c r="F4227" s="34" t="s">
        <v>26</v>
      </c>
      <c r="G4227" s="37" t="s">
        <v>8025</v>
      </c>
      <c r="I4227" s="7"/>
    </row>
    <row r="4228" spans="1:9" s="36" customFormat="1" ht="54" x14ac:dyDescent="0.25">
      <c r="A4228" s="34">
        <v>97181</v>
      </c>
      <c r="B4228" s="35" t="s">
        <v>8026</v>
      </c>
      <c r="F4228" s="34" t="s">
        <v>26</v>
      </c>
      <c r="G4228" s="37" t="s">
        <v>8027</v>
      </c>
      <c r="I4228" s="7"/>
    </row>
    <row r="4229" spans="1:9" s="36" customFormat="1" ht="54" x14ac:dyDescent="0.25">
      <c r="A4229" s="34">
        <v>97182</v>
      </c>
      <c r="B4229" s="35" t="s">
        <v>8028</v>
      </c>
      <c r="F4229" s="34" t="s">
        <v>26</v>
      </c>
      <c r="G4229" s="37" t="s">
        <v>8029</v>
      </c>
      <c r="I4229" s="7"/>
    </row>
    <row r="4230" spans="1:9" s="36" customFormat="1" ht="54" x14ac:dyDescent="0.25">
      <c r="A4230" s="34">
        <v>97183</v>
      </c>
      <c r="B4230" s="35" t="s">
        <v>8030</v>
      </c>
      <c r="F4230" s="34" t="s">
        <v>26</v>
      </c>
      <c r="G4230" s="37" t="s">
        <v>8031</v>
      </c>
      <c r="I4230" s="7"/>
    </row>
    <row r="4231" spans="1:9" s="36" customFormat="1" ht="54" x14ac:dyDescent="0.25">
      <c r="A4231" s="34">
        <v>97184</v>
      </c>
      <c r="B4231" s="35" t="s">
        <v>8032</v>
      </c>
      <c r="F4231" s="34" t="s">
        <v>26</v>
      </c>
      <c r="G4231" s="37" t="s">
        <v>8033</v>
      </c>
      <c r="I4231" s="7"/>
    </row>
    <row r="4232" spans="1:9" s="36" customFormat="1" ht="54" x14ac:dyDescent="0.25">
      <c r="A4232" s="34">
        <v>97185</v>
      </c>
      <c r="B4232" s="35" t="s">
        <v>8034</v>
      </c>
      <c r="F4232" s="34" t="s">
        <v>26</v>
      </c>
      <c r="G4232" s="37" t="s">
        <v>8035</v>
      </c>
      <c r="I4232" s="7"/>
    </row>
    <row r="4233" spans="1:9" s="36" customFormat="1" ht="54" x14ac:dyDescent="0.25">
      <c r="A4233" s="34">
        <v>97186</v>
      </c>
      <c r="B4233" s="35" t="s">
        <v>8036</v>
      </c>
      <c r="F4233" s="34" t="s">
        <v>26</v>
      </c>
      <c r="G4233" s="37" t="s">
        <v>8037</v>
      </c>
      <c r="I4233" s="7"/>
    </row>
    <row r="4234" spans="1:9" s="36" customFormat="1" ht="54" x14ac:dyDescent="0.25">
      <c r="A4234" s="34">
        <v>97187</v>
      </c>
      <c r="B4234" s="35" t="s">
        <v>8038</v>
      </c>
      <c r="F4234" s="34" t="s">
        <v>26</v>
      </c>
      <c r="G4234" s="37" t="s">
        <v>8039</v>
      </c>
      <c r="I4234" s="7"/>
    </row>
    <row r="4235" spans="1:9" s="36" customFormat="1" ht="54" x14ac:dyDescent="0.25">
      <c r="A4235" s="34">
        <v>97188</v>
      </c>
      <c r="B4235" s="35" t="s">
        <v>8040</v>
      </c>
      <c r="F4235" s="34" t="s">
        <v>26</v>
      </c>
      <c r="G4235" s="37" t="s">
        <v>8041</v>
      </c>
      <c r="I4235" s="7"/>
    </row>
    <row r="4236" spans="1:9" s="36" customFormat="1" ht="54" x14ac:dyDescent="0.25">
      <c r="A4236" s="34">
        <v>97189</v>
      </c>
      <c r="B4236" s="35" t="s">
        <v>8042</v>
      </c>
      <c r="F4236" s="34" t="s">
        <v>26</v>
      </c>
      <c r="G4236" s="37" t="s">
        <v>8043</v>
      </c>
      <c r="I4236" s="7"/>
    </row>
    <row r="4237" spans="1:9" s="36" customFormat="1" ht="54" x14ac:dyDescent="0.25">
      <c r="A4237" s="34">
        <v>97190</v>
      </c>
      <c r="B4237" s="35" t="s">
        <v>8044</v>
      </c>
      <c r="F4237" s="34" t="s">
        <v>26</v>
      </c>
      <c r="G4237" s="37" t="s">
        <v>8045</v>
      </c>
      <c r="I4237" s="7"/>
    </row>
    <row r="4238" spans="1:9" s="36" customFormat="1" ht="54" x14ac:dyDescent="0.25">
      <c r="A4238" s="34">
        <v>97191</v>
      </c>
      <c r="B4238" s="35" t="s">
        <v>8046</v>
      </c>
      <c r="F4238" s="34" t="s">
        <v>26</v>
      </c>
      <c r="G4238" s="37" t="s">
        <v>8047</v>
      </c>
      <c r="I4238" s="7"/>
    </row>
    <row r="4239" spans="1:9" s="36" customFormat="1" ht="54" x14ac:dyDescent="0.25">
      <c r="A4239" s="34">
        <v>97192</v>
      </c>
      <c r="B4239" s="35" t="s">
        <v>8048</v>
      </c>
      <c r="F4239" s="34" t="s">
        <v>26</v>
      </c>
      <c r="G4239" s="37" t="s">
        <v>8049</v>
      </c>
      <c r="I4239" s="7"/>
    </row>
    <row r="4240" spans="1:9" s="36" customFormat="1" ht="40.5" x14ac:dyDescent="0.25">
      <c r="A4240" s="34">
        <v>90694</v>
      </c>
      <c r="B4240" s="35" t="s">
        <v>8050</v>
      </c>
      <c r="F4240" s="34" t="s">
        <v>26</v>
      </c>
      <c r="G4240" s="37" t="s">
        <v>8051</v>
      </c>
      <c r="I4240" s="7"/>
    </row>
    <row r="4241" spans="1:9" s="36" customFormat="1" ht="40.5" x14ac:dyDescent="0.25">
      <c r="A4241" s="34">
        <v>90695</v>
      </c>
      <c r="B4241" s="35" t="s">
        <v>8052</v>
      </c>
      <c r="F4241" s="34" t="s">
        <v>26</v>
      </c>
      <c r="G4241" s="37" t="s">
        <v>8053</v>
      </c>
      <c r="I4241" s="7"/>
    </row>
    <row r="4242" spans="1:9" s="36" customFormat="1" ht="40.5" x14ac:dyDescent="0.25">
      <c r="A4242" s="34">
        <v>90696</v>
      </c>
      <c r="B4242" s="35" t="s">
        <v>8054</v>
      </c>
      <c r="F4242" s="34" t="s">
        <v>26</v>
      </c>
      <c r="G4242" s="37" t="s">
        <v>8055</v>
      </c>
      <c r="I4242" s="7"/>
    </row>
    <row r="4243" spans="1:9" s="36" customFormat="1" ht="40.5" x14ac:dyDescent="0.25">
      <c r="A4243" s="34">
        <v>90697</v>
      </c>
      <c r="B4243" s="35" t="s">
        <v>8056</v>
      </c>
      <c r="F4243" s="34" t="s">
        <v>26</v>
      </c>
      <c r="G4243" s="37" t="s">
        <v>8057</v>
      </c>
      <c r="I4243" s="7"/>
    </row>
    <row r="4244" spans="1:9" s="36" customFormat="1" ht="40.5" x14ac:dyDescent="0.25">
      <c r="A4244" s="34">
        <v>90698</v>
      </c>
      <c r="B4244" s="35" t="s">
        <v>8058</v>
      </c>
      <c r="F4244" s="34" t="s">
        <v>26</v>
      </c>
      <c r="G4244" s="37" t="s">
        <v>8059</v>
      </c>
      <c r="I4244" s="7"/>
    </row>
    <row r="4245" spans="1:9" s="36" customFormat="1" ht="40.5" x14ac:dyDescent="0.25">
      <c r="A4245" s="34">
        <v>90699</v>
      </c>
      <c r="B4245" s="35" t="s">
        <v>8060</v>
      </c>
      <c r="F4245" s="34" t="s">
        <v>26</v>
      </c>
      <c r="G4245" s="37" t="s">
        <v>8061</v>
      </c>
      <c r="I4245" s="7"/>
    </row>
    <row r="4246" spans="1:9" s="36" customFormat="1" ht="40.5" x14ac:dyDescent="0.25">
      <c r="A4246" s="34">
        <v>90700</v>
      </c>
      <c r="B4246" s="35" t="s">
        <v>8062</v>
      </c>
      <c r="F4246" s="34" t="s">
        <v>26</v>
      </c>
      <c r="G4246" s="37" t="s">
        <v>8063</v>
      </c>
      <c r="I4246" s="7"/>
    </row>
    <row r="4247" spans="1:9" s="36" customFormat="1" ht="40.5" x14ac:dyDescent="0.25">
      <c r="A4247" s="34">
        <v>90701</v>
      </c>
      <c r="B4247" s="35" t="s">
        <v>8064</v>
      </c>
      <c r="F4247" s="34" t="s">
        <v>26</v>
      </c>
      <c r="G4247" s="37" t="s">
        <v>8065</v>
      </c>
      <c r="I4247" s="7"/>
    </row>
    <row r="4248" spans="1:9" s="36" customFormat="1" ht="40.5" x14ac:dyDescent="0.25">
      <c r="A4248" s="34">
        <v>90702</v>
      </c>
      <c r="B4248" s="35" t="s">
        <v>8066</v>
      </c>
      <c r="F4248" s="34" t="s">
        <v>26</v>
      </c>
      <c r="G4248" s="37" t="s">
        <v>8067</v>
      </c>
      <c r="I4248" s="7"/>
    </row>
    <row r="4249" spans="1:9" s="36" customFormat="1" ht="40.5" x14ac:dyDescent="0.25">
      <c r="A4249" s="34">
        <v>90703</v>
      </c>
      <c r="B4249" s="35" t="s">
        <v>8068</v>
      </c>
      <c r="F4249" s="34" t="s">
        <v>26</v>
      </c>
      <c r="G4249" s="37" t="s">
        <v>8069</v>
      </c>
      <c r="I4249" s="7"/>
    </row>
    <row r="4250" spans="1:9" s="36" customFormat="1" ht="40.5" x14ac:dyDescent="0.25">
      <c r="A4250" s="34">
        <v>90704</v>
      </c>
      <c r="B4250" s="35" t="s">
        <v>8070</v>
      </c>
      <c r="F4250" s="34" t="s">
        <v>26</v>
      </c>
      <c r="G4250" s="37" t="s">
        <v>8071</v>
      </c>
      <c r="I4250" s="7"/>
    </row>
    <row r="4251" spans="1:9" s="36" customFormat="1" ht="40.5" x14ac:dyDescent="0.25">
      <c r="A4251" s="34">
        <v>90705</v>
      </c>
      <c r="B4251" s="35" t="s">
        <v>8072</v>
      </c>
      <c r="F4251" s="34" t="s">
        <v>26</v>
      </c>
      <c r="G4251" s="37" t="s">
        <v>8073</v>
      </c>
      <c r="I4251" s="7"/>
    </row>
    <row r="4252" spans="1:9" s="36" customFormat="1" ht="40.5" x14ac:dyDescent="0.25">
      <c r="A4252" s="34">
        <v>90706</v>
      </c>
      <c r="B4252" s="35" t="s">
        <v>8074</v>
      </c>
      <c r="F4252" s="34" t="s">
        <v>26</v>
      </c>
      <c r="G4252" s="37" t="s">
        <v>8075</v>
      </c>
      <c r="I4252" s="7"/>
    </row>
    <row r="4253" spans="1:9" s="36" customFormat="1" ht="40.5" x14ac:dyDescent="0.25">
      <c r="A4253" s="34">
        <v>90708</v>
      </c>
      <c r="B4253" s="35" t="s">
        <v>8076</v>
      </c>
      <c r="F4253" s="34" t="s">
        <v>26</v>
      </c>
      <c r="G4253" s="37" t="s">
        <v>8077</v>
      </c>
      <c r="I4253" s="7"/>
    </row>
    <row r="4254" spans="1:9" s="36" customFormat="1" ht="40.5" x14ac:dyDescent="0.25">
      <c r="A4254" s="34">
        <v>90724</v>
      </c>
      <c r="B4254" s="35" t="s">
        <v>8078</v>
      </c>
      <c r="F4254" s="34" t="s">
        <v>24</v>
      </c>
      <c r="G4254" s="37" t="s">
        <v>8079</v>
      </c>
      <c r="I4254" s="7"/>
    </row>
    <row r="4255" spans="1:9" s="36" customFormat="1" ht="40.5" x14ac:dyDescent="0.25">
      <c r="A4255" s="34">
        <v>90725</v>
      </c>
      <c r="B4255" s="35" t="s">
        <v>8080</v>
      </c>
      <c r="F4255" s="34" t="s">
        <v>24</v>
      </c>
      <c r="G4255" s="37" t="s">
        <v>8081</v>
      </c>
      <c r="I4255" s="7"/>
    </row>
    <row r="4256" spans="1:9" s="36" customFormat="1" ht="40.5" x14ac:dyDescent="0.25">
      <c r="A4256" s="34">
        <v>90726</v>
      </c>
      <c r="B4256" s="35" t="s">
        <v>8082</v>
      </c>
      <c r="F4256" s="34" t="s">
        <v>24</v>
      </c>
      <c r="G4256" s="37" t="s">
        <v>8083</v>
      </c>
      <c r="I4256" s="7"/>
    </row>
    <row r="4257" spans="1:9" s="36" customFormat="1" ht="40.5" x14ac:dyDescent="0.25">
      <c r="A4257" s="34">
        <v>90727</v>
      </c>
      <c r="B4257" s="35" t="s">
        <v>8084</v>
      </c>
      <c r="F4257" s="34" t="s">
        <v>24</v>
      </c>
      <c r="G4257" s="37" t="s">
        <v>8085</v>
      </c>
      <c r="I4257" s="7"/>
    </row>
    <row r="4258" spans="1:9" s="36" customFormat="1" ht="40.5" x14ac:dyDescent="0.25">
      <c r="A4258" s="34">
        <v>90728</v>
      </c>
      <c r="B4258" s="35" t="s">
        <v>8086</v>
      </c>
      <c r="F4258" s="34" t="s">
        <v>24</v>
      </c>
      <c r="G4258" s="37" t="s">
        <v>8087</v>
      </c>
      <c r="I4258" s="7"/>
    </row>
    <row r="4259" spans="1:9" s="36" customFormat="1" ht="40.5" x14ac:dyDescent="0.25">
      <c r="A4259" s="34">
        <v>90729</v>
      </c>
      <c r="B4259" s="35" t="s">
        <v>8088</v>
      </c>
      <c r="F4259" s="34" t="s">
        <v>24</v>
      </c>
      <c r="G4259" s="37" t="s">
        <v>8089</v>
      </c>
      <c r="I4259" s="7"/>
    </row>
    <row r="4260" spans="1:9" s="36" customFormat="1" ht="40.5" x14ac:dyDescent="0.25">
      <c r="A4260" s="34">
        <v>90730</v>
      </c>
      <c r="B4260" s="35" t="s">
        <v>8090</v>
      </c>
      <c r="F4260" s="34" t="s">
        <v>24</v>
      </c>
      <c r="G4260" s="37" t="s">
        <v>8091</v>
      </c>
      <c r="I4260" s="7"/>
    </row>
    <row r="4261" spans="1:9" s="36" customFormat="1" ht="40.5" x14ac:dyDescent="0.25">
      <c r="A4261" s="34">
        <v>90731</v>
      </c>
      <c r="B4261" s="35" t="s">
        <v>8092</v>
      </c>
      <c r="F4261" s="34" t="s">
        <v>24</v>
      </c>
      <c r="G4261" s="37" t="s">
        <v>8093</v>
      </c>
      <c r="I4261" s="7"/>
    </row>
    <row r="4262" spans="1:9" s="36" customFormat="1" ht="40.5" x14ac:dyDescent="0.25">
      <c r="A4262" s="34">
        <v>90732</v>
      </c>
      <c r="B4262" s="35" t="s">
        <v>8094</v>
      </c>
      <c r="F4262" s="34" t="s">
        <v>24</v>
      </c>
      <c r="G4262" s="37" t="s">
        <v>8095</v>
      </c>
      <c r="I4262" s="7"/>
    </row>
    <row r="4263" spans="1:9" s="36" customFormat="1" ht="40.5" x14ac:dyDescent="0.25">
      <c r="A4263" s="34">
        <v>90733</v>
      </c>
      <c r="B4263" s="35" t="s">
        <v>8096</v>
      </c>
      <c r="F4263" s="34" t="s">
        <v>26</v>
      </c>
      <c r="G4263" s="37" t="s">
        <v>8097</v>
      </c>
      <c r="I4263" s="7"/>
    </row>
    <row r="4264" spans="1:9" s="36" customFormat="1" ht="40.5" x14ac:dyDescent="0.25">
      <c r="A4264" s="34">
        <v>90734</v>
      </c>
      <c r="B4264" s="35" t="s">
        <v>8098</v>
      </c>
      <c r="F4264" s="34" t="s">
        <v>26</v>
      </c>
      <c r="G4264" s="37" t="s">
        <v>8099</v>
      </c>
      <c r="I4264" s="7"/>
    </row>
    <row r="4265" spans="1:9" s="36" customFormat="1" ht="40.5" x14ac:dyDescent="0.25">
      <c r="A4265" s="34">
        <v>90735</v>
      </c>
      <c r="B4265" s="35" t="s">
        <v>8100</v>
      </c>
      <c r="F4265" s="34" t="s">
        <v>26</v>
      </c>
      <c r="G4265" s="37" t="s">
        <v>8101</v>
      </c>
      <c r="I4265" s="7"/>
    </row>
    <row r="4266" spans="1:9" s="36" customFormat="1" ht="40.5" x14ac:dyDescent="0.25">
      <c r="A4266" s="34">
        <v>90736</v>
      </c>
      <c r="B4266" s="35" t="s">
        <v>8102</v>
      </c>
      <c r="F4266" s="34" t="s">
        <v>26</v>
      </c>
      <c r="G4266" s="37" t="s">
        <v>8103</v>
      </c>
      <c r="I4266" s="7"/>
    </row>
    <row r="4267" spans="1:9" s="36" customFormat="1" ht="40.5" x14ac:dyDescent="0.25">
      <c r="A4267" s="34">
        <v>90737</v>
      </c>
      <c r="B4267" s="35" t="s">
        <v>8104</v>
      </c>
      <c r="F4267" s="34" t="s">
        <v>26</v>
      </c>
      <c r="G4267" s="37" t="s">
        <v>8105</v>
      </c>
      <c r="I4267" s="7"/>
    </row>
    <row r="4268" spans="1:9" s="36" customFormat="1" ht="40.5" x14ac:dyDescent="0.25">
      <c r="A4268" s="34">
        <v>90738</v>
      </c>
      <c r="B4268" s="35" t="s">
        <v>8106</v>
      </c>
      <c r="F4268" s="34" t="s">
        <v>26</v>
      </c>
      <c r="G4268" s="37" t="s">
        <v>8107</v>
      </c>
      <c r="I4268" s="7"/>
    </row>
    <row r="4269" spans="1:9" s="36" customFormat="1" ht="40.5" x14ac:dyDescent="0.25">
      <c r="A4269" s="34">
        <v>90739</v>
      </c>
      <c r="B4269" s="35" t="s">
        <v>8108</v>
      </c>
      <c r="F4269" s="34" t="s">
        <v>26</v>
      </c>
      <c r="G4269" s="37" t="s">
        <v>8109</v>
      </c>
      <c r="I4269" s="7"/>
    </row>
    <row r="4270" spans="1:9" s="36" customFormat="1" ht="40.5" x14ac:dyDescent="0.25">
      <c r="A4270" s="34">
        <v>90740</v>
      </c>
      <c r="B4270" s="35" t="s">
        <v>8110</v>
      </c>
      <c r="F4270" s="34" t="s">
        <v>26</v>
      </c>
      <c r="G4270" s="37" t="s">
        <v>8111</v>
      </c>
      <c r="I4270" s="7"/>
    </row>
    <row r="4271" spans="1:9" s="36" customFormat="1" ht="40.5" x14ac:dyDescent="0.25">
      <c r="A4271" s="34">
        <v>90741</v>
      </c>
      <c r="B4271" s="35" t="s">
        <v>8112</v>
      </c>
      <c r="F4271" s="34" t="s">
        <v>26</v>
      </c>
      <c r="G4271" s="37" t="s">
        <v>8113</v>
      </c>
      <c r="I4271" s="7"/>
    </row>
    <row r="4272" spans="1:9" s="36" customFormat="1" ht="40.5" x14ac:dyDescent="0.25">
      <c r="A4272" s="34">
        <v>90742</v>
      </c>
      <c r="B4272" s="35" t="s">
        <v>8114</v>
      </c>
      <c r="F4272" s="34" t="s">
        <v>26</v>
      </c>
      <c r="G4272" s="37" t="s">
        <v>8115</v>
      </c>
      <c r="I4272" s="7"/>
    </row>
    <row r="4273" spans="1:9" s="36" customFormat="1" ht="40.5" x14ac:dyDescent="0.25">
      <c r="A4273" s="34">
        <v>90743</v>
      </c>
      <c r="B4273" s="35" t="s">
        <v>8116</v>
      </c>
      <c r="F4273" s="34" t="s">
        <v>26</v>
      </c>
      <c r="G4273" s="37" t="s">
        <v>8117</v>
      </c>
      <c r="I4273" s="7"/>
    </row>
    <row r="4274" spans="1:9" s="36" customFormat="1" ht="40.5" x14ac:dyDescent="0.25">
      <c r="A4274" s="34">
        <v>90744</v>
      </c>
      <c r="B4274" s="35" t="s">
        <v>8118</v>
      </c>
      <c r="F4274" s="34" t="s">
        <v>26</v>
      </c>
      <c r="G4274" s="37" t="s">
        <v>8119</v>
      </c>
      <c r="I4274" s="7"/>
    </row>
    <row r="4275" spans="1:9" s="36" customFormat="1" ht="40.5" x14ac:dyDescent="0.25">
      <c r="A4275" s="34">
        <v>90745</v>
      </c>
      <c r="B4275" s="35" t="s">
        <v>8120</v>
      </c>
      <c r="F4275" s="34" t="s">
        <v>26</v>
      </c>
      <c r="G4275" s="37" t="s">
        <v>8121</v>
      </c>
      <c r="I4275" s="7"/>
    </row>
    <row r="4276" spans="1:9" s="36" customFormat="1" ht="54" x14ac:dyDescent="0.25">
      <c r="A4276" s="34">
        <v>90746</v>
      </c>
      <c r="B4276" s="35" t="s">
        <v>8122</v>
      </c>
      <c r="F4276" s="34" t="s">
        <v>26</v>
      </c>
      <c r="G4276" s="37" t="s">
        <v>8123</v>
      </c>
      <c r="I4276" s="7"/>
    </row>
    <row r="4277" spans="1:9" s="36" customFormat="1" ht="54" x14ac:dyDescent="0.25">
      <c r="A4277" s="34">
        <v>90747</v>
      </c>
      <c r="B4277" s="35" t="s">
        <v>8124</v>
      </c>
      <c r="F4277" s="34" t="s">
        <v>26</v>
      </c>
      <c r="G4277" s="37" t="s">
        <v>8125</v>
      </c>
      <c r="I4277" s="7"/>
    </row>
    <row r="4278" spans="1:9" s="36" customFormat="1" ht="40.5" x14ac:dyDescent="0.25">
      <c r="A4278" s="34">
        <v>94869</v>
      </c>
      <c r="B4278" s="35" t="s">
        <v>8126</v>
      </c>
      <c r="F4278" s="34" t="s">
        <v>26</v>
      </c>
      <c r="G4278" s="37" t="s">
        <v>8127</v>
      </c>
      <c r="I4278" s="7"/>
    </row>
    <row r="4279" spans="1:9" s="36" customFormat="1" ht="54" x14ac:dyDescent="0.25">
      <c r="A4279" s="34">
        <v>94870</v>
      </c>
      <c r="B4279" s="35" t="s">
        <v>8128</v>
      </c>
      <c r="F4279" s="34" t="s">
        <v>26</v>
      </c>
      <c r="G4279" s="37" t="s">
        <v>8129</v>
      </c>
      <c r="I4279" s="7"/>
    </row>
    <row r="4280" spans="1:9" s="36" customFormat="1" ht="40.5" x14ac:dyDescent="0.25">
      <c r="A4280" s="34">
        <v>94871</v>
      </c>
      <c r="B4280" s="35" t="s">
        <v>8130</v>
      </c>
      <c r="F4280" s="34" t="s">
        <v>26</v>
      </c>
      <c r="G4280" s="37" t="s">
        <v>8131</v>
      </c>
      <c r="I4280" s="7"/>
    </row>
    <row r="4281" spans="1:9" s="36" customFormat="1" ht="54" x14ac:dyDescent="0.25">
      <c r="A4281" s="34">
        <v>94872</v>
      </c>
      <c r="B4281" s="35" t="s">
        <v>8132</v>
      </c>
      <c r="F4281" s="34" t="s">
        <v>26</v>
      </c>
      <c r="G4281" s="37" t="s">
        <v>8133</v>
      </c>
      <c r="I4281" s="7"/>
    </row>
    <row r="4282" spans="1:9" s="36" customFormat="1" ht="40.5" x14ac:dyDescent="0.25">
      <c r="A4282" s="34">
        <v>94875</v>
      </c>
      <c r="B4282" s="35" t="s">
        <v>8134</v>
      </c>
      <c r="F4282" s="34" t="s">
        <v>26</v>
      </c>
      <c r="G4282" s="37" t="s">
        <v>8135</v>
      </c>
      <c r="I4282" s="7"/>
    </row>
    <row r="4283" spans="1:9" s="36" customFormat="1" ht="54" x14ac:dyDescent="0.25">
      <c r="A4283" s="34">
        <v>94876</v>
      </c>
      <c r="B4283" s="35" t="s">
        <v>8136</v>
      </c>
      <c r="F4283" s="34" t="s">
        <v>26</v>
      </c>
      <c r="G4283" s="37" t="s">
        <v>8137</v>
      </c>
      <c r="I4283" s="7"/>
    </row>
    <row r="4284" spans="1:9" s="36" customFormat="1" ht="54" x14ac:dyDescent="0.25">
      <c r="A4284" s="34">
        <v>94878</v>
      </c>
      <c r="B4284" s="35" t="s">
        <v>8138</v>
      </c>
      <c r="F4284" s="34" t="s">
        <v>26</v>
      </c>
      <c r="G4284" s="37" t="s">
        <v>8139</v>
      </c>
      <c r="I4284" s="7"/>
    </row>
    <row r="4285" spans="1:9" s="36" customFormat="1" ht="40.5" x14ac:dyDescent="0.25">
      <c r="A4285" s="34">
        <v>94879</v>
      </c>
      <c r="B4285" s="35" t="s">
        <v>8140</v>
      </c>
      <c r="F4285" s="34" t="s">
        <v>26</v>
      </c>
      <c r="G4285" s="37" t="s">
        <v>8141</v>
      </c>
      <c r="I4285" s="7"/>
    </row>
    <row r="4286" spans="1:9" s="36" customFormat="1" ht="54" x14ac:dyDescent="0.25">
      <c r="A4286" s="34">
        <v>94880</v>
      </c>
      <c r="B4286" s="35" t="s">
        <v>8142</v>
      </c>
      <c r="F4286" s="34" t="s">
        <v>26</v>
      </c>
      <c r="G4286" s="37" t="s">
        <v>8143</v>
      </c>
      <c r="I4286" s="7"/>
    </row>
    <row r="4287" spans="1:9" s="36" customFormat="1" ht="40.5" x14ac:dyDescent="0.25">
      <c r="A4287" s="34">
        <v>94881</v>
      </c>
      <c r="B4287" s="35" t="s">
        <v>8144</v>
      </c>
      <c r="F4287" s="34" t="s">
        <v>26</v>
      </c>
      <c r="G4287" s="37" t="s">
        <v>8145</v>
      </c>
      <c r="I4287" s="7"/>
    </row>
    <row r="4288" spans="1:9" s="36" customFormat="1" ht="54" x14ac:dyDescent="0.25">
      <c r="A4288" s="34">
        <v>94882</v>
      </c>
      <c r="B4288" s="35" t="s">
        <v>8146</v>
      </c>
      <c r="F4288" s="34" t="s">
        <v>26</v>
      </c>
      <c r="G4288" s="37" t="s">
        <v>8147</v>
      </c>
      <c r="I4288" s="7"/>
    </row>
    <row r="4289" spans="1:9" s="36" customFormat="1" ht="54" x14ac:dyDescent="0.25">
      <c r="A4289" s="34">
        <v>94884</v>
      </c>
      <c r="B4289" s="35" t="s">
        <v>8148</v>
      </c>
      <c r="F4289" s="34" t="s">
        <v>26</v>
      </c>
      <c r="G4289" s="37" t="s">
        <v>8149</v>
      </c>
      <c r="I4289" s="7"/>
    </row>
    <row r="4290" spans="1:9" s="36" customFormat="1" ht="54" x14ac:dyDescent="0.25">
      <c r="A4290" s="34">
        <v>97121</v>
      </c>
      <c r="B4290" s="35" t="s">
        <v>8150</v>
      </c>
      <c r="F4290" s="34" t="s">
        <v>26</v>
      </c>
      <c r="G4290" s="37" t="s">
        <v>8151</v>
      </c>
      <c r="I4290" s="7"/>
    </row>
    <row r="4291" spans="1:9" s="36" customFormat="1" ht="54" x14ac:dyDescent="0.25">
      <c r="A4291" s="34">
        <v>97122</v>
      </c>
      <c r="B4291" s="35" t="s">
        <v>8152</v>
      </c>
      <c r="F4291" s="34" t="s">
        <v>26</v>
      </c>
      <c r="G4291" s="37" t="s">
        <v>8153</v>
      </c>
      <c r="I4291" s="7"/>
    </row>
    <row r="4292" spans="1:9" s="36" customFormat="1" ht="54" x14ac:dyDescent="0.25">
      <c r="A4292" s="34">
        <v>97123</v>
      </c>
      <c r="B4292" s="35" t="s">
        <v>8154</v>
      </c>
      <c r="F4292" s="34" t="s">
        <v>26</v>
      </c>
      <c r="G4292" s="37" t="s">
        <v>8155</v>
      </c>
      <c r="I4292" s="7"/>
    </row>
    <row r="4293" spans="1:9" s="36" customFormat="1" ht="54" x14ac:dyDescent="0.25">
      <c r="A4293" s="34">
        <v>97124</v>
      </c>
      <c r="B4293" s="35" t="s">
        <v>8156</v>
      </c>
      <c r="F4293" s="34" t="s">
        <v>26</v>
      </c>
      <c r="G4293" s="37" t="s">
        <v>8157</v>
      </c>
      <c r="I4293" s="7"/>
    </row>
    <row r="4294" spans="1:9" s="36" customFormat="1" ht="54" x14ac:dyDescent="0.25">
      <c r="A4294" s="34">
        <v>97125</v>
      </c>
      <c r="B4294" s="35" t="s">
        <v>8158</v>
      </c>
      <c r="F4294" s="34" t="s">
        <v>26</v>
      </c>
      <c r="G4294" s="37" t="s">
        <v>8159</v>
      </c>
      <c r="I4294" s="7"/>
    </row>
    <row r="4295" spans="1:9" s="36" customFormat="1" ht="54" x14ac:dyDescent="0.25">
      <c r="A4295" s="34">
        <v>97126</v>
      </c>
      <c r="B4295" s="35" t="s">
        <v>8160</v>
      </c>
      <c r="F4295" s="34" t="s">
        <v>26</v>
      </c>
      <c r="G4295" s="37" t="s">
        <v>8161</v>
      </c>
      <c r="I4295" s="7"/>
    </row>
    <row r="4296" spans="1:9" s="36" customFormat="1" ht="40.5" x14ac:dyDescent="0.25">
      <c r="A4296" s="34">
        <v>102264</v>
      </c>
      <c r="B4296" s="35" t="s">
        <v>8162</v>
      </c>
      <c r="F4296" s="34" t="s">
        <v>26</v>
      </c>
      <c r="G4296" s="37" t="s">
        <v>8163</v>
      </c>
      <c r="I4296" s="7"/>
    </row>
    <row r="4297" spans="1:9" s="36" customFormat="1" ht="40.5" x14ac:dyDescent="0.25">
      <c r="A4297" s="34">
        <v>102265</v>
      </c>
      <c r="B4297" s="35" t="s">
        <v>8164</v>
      </c>
      <c r="F4297" s="34" t="s">
        <v>24</v>
      </c>
      <c r="G4297" s="37" t="s">
        <v>8165</v>
      </c>
      <c r="I4297" s="7"/>
    </row>
    <row r="4298" spans="1:9" s="36" customFormat="1" ht="40.5" x14ac:dyDescent="0.25">
      <c r="A4298" s="34">
        <v>102266</v>
      </c>
      <c r="B4298" s="35" t="s">
        <v>8166</v>
      </c>
      <c r="F4298" s="34" t="s">
        <v>24</v>
      </c>
      <c r="G4298" s="37" t="s">
        <v>8167</v>
      </c>
      <c r="I4298" s="7"/>
    </row>
    <row r="4299" spans="1:9" s="36" customFormat="1" ht="40.5" x14ac:dyDescent="0.25">
      <c r="A4299" s="34">
        <v>102267</v>
      </c>
      <c r="B4299" s="35" t="s">
        <v>8168</v>
      </c>
      <c r="F4299" s="34" t="s">
        <v>24</v>
      </c>
      <c r="G4299" s="37" t="s">
        <v>8169</v>
      </c>
      <c r="I4299" s="7"/>
    </row>
    <row r="4300" spans="1:9" s="36" customFormat="1" ht="40.5" x14ac:dyDescent="0.25">
      <c r="A4300" s="34">
        <v>102268</v>
      </c>
      <c r="B4300" s="35" t="s">
        <v>8170</v>
      </c>
      <c r="F4300" s="34" t="s">
        <v>24</v>
      </c>
      <c r="G4300" s="37" t="s">
        <v>8171</v>
      </c>
      <c r="I4300" s="7"/>
    </row>
    <row r="4301" spans="1:9" s="36" customFormat="1" ht="40.5" x14ac:dyDescent="0.25">
      <c r="A4301" s="34">
        <v>102269</v>
      </c>
      <c r="B4301" s="35" t="s">
        <v>8172</v>
      </c>
      <c r="F4301" s="34" t="s">
        <v>24</v>
      </c>
      <c r="G4301" s="37" t="s">
        <v>8173</v>
      </c>
      <c r="I4301" s="7"/>
    </row>
    <row r="4302" spans="1:9" s="36" customFormat="1" ht="54" x14ac:dyDescent="0.25">
      <c r="A4302" s="34">
        <v>92833</v>
      </c>
      <c r="B4302" s="35" t="s">
        <v>8174</v>
      </c>
      <c r="F4302" s="34" t="s">
        <v>26</v>
      </c>
      <c r="G4302" s="37" t="s">
        <v>8175</v>
      </c>
      <c r="I4302" s="7"/>
    </row>
    <row r="4303" spans="1:9" s="36" customFormat="1" ht="54" x14ac:dyDescent="0.25">
      <c r="A4303" s="34">
        <v>92834</v>
      </c>
      <c r="B4303" s="35" t="s">
        <v>8176</v>
      </c>
      <c r="F4303" s="34" t="s">
        <v>26</v>
      </c>
      <c r="G4303" s="37" t="s">
        <v>8177</v>
      </c>
      <c r="I4303" s="7"/>
    </row>
    <row r="4304" spans="1:9" s="36" customFormat="1" ht="54" x14ac:dyDescent="0.25">
      <c r="A4304" s="34">
        <v>92835</v>
      </c>
      <c r="B4304" s="35" t="s">
        <v>8178</v>
      </c>
      <c r="F4304" s="34" t="s">
        <v>26</v>
      </c>
      <c r="G4304" s="37" t="s">
        <v>8179</v>
      </c>
      <c r="I4304" s="7"/>
    </row>
    <row r="4305" spans="1:9" s="36" customFormat="1" ht="54" x14ac:dyDescent="0.25">
      <c r="A4305" s="34">
        <v>92836</v>
      </c>
      <c r="B4305" s="35" t="s">
        <v>8180</v>
      </c>
      <c r="F4305" s="34" t="s">
        <v>26</v>
      </c>
      <c r="G4305" s="37" t="s">
        <v>7989</v>
      </c>
      <c r="I4305" s="7"/>
    </row>
    <row r="4306" spans="1:9" s="36" customFormat="1" ht="54" x14ac:dyDescent="0.25">
      <c r="A4306" s="34">
        <v>92837</v>
      </c>
      <c r="B4306" s="35" t="s">
        <v>8181</v>
      </c>
      <c r="F4306" s="34" t="s">
        <v>26</v>
      </c>
      <c r="G4306" s="37" t="s">
        <v>8182</v>
      </c>
      <c r="I4306" s="7"/>
    </row>
    <row r="4307" spans="1:9" s="36" customFormat="1" ht="54" x14ac:dyDescent="0.25">
      <c r="A4307" s="34">
        <v>92838</v>
      </c>
      <c r="B4307" s="35" t="s">
        <v>8183</v>
      </c>
      <c r="F4307" s="34" t="s">
        <v>26</v>
      </c>
      <c r="G4307" s="37" t="s">
        <v>8184</v>
      </c>
      <c r="I4307" s="7"/>
    </row>
    <row r="4308" spans="1:9" s="36" customFormat="1" ht="54" x14ac:dyDescent="0.25">
      <c r="A4308" s="34">
        <v>92839</v>
      </c>
      <c r="B4308" s="35" t="s">
        <v>8185</v>
      </c>
      <c r="F4308" s="34" t="s">
        <v>26</v>
      </c>
      <c r="G4308" s="37" t="s">
        <v>8186</v>
      </c>
      <c r="I4308" s="7"/>
    </row>
    <row r="4309" spans="1:9" s="36" customFormat="1" ht="54" x14ac:dyDescent="0.25">
      <c r="A4309" s="34">
        <v>92840</v>
      </c>
      <c r="B4309" s="35" t="s">
        <v>8187</v>
      </c>
      <c r="F4309" s="34" t="s">
        <v>26</v>
      </c>
      <c r="G4309" s="37" t="s">
        <v>8188</v>
      </c>
      <c r="I4309" s="7"/>
    </row>
    <row r="4310" spans="1:9" s="36" customFormat="1" ht="54" x14ac:dyDescent="0.25">
      <c r="A4310" s="34">
        <v>92841</v>
      </c>
      <c r="B4310" s="35" t="s">
        <v>8189</v>
      </c>
      <c r="F4310" s="34" t="s">
        <v>26</v>
      </c>
      <c r="G4310" s="37" t="s">
        <v>8190</v>
      </c>
      <c r="I4310" s="7"/>
    </row>
    <row r="4311" spans="1:9" s="36" customFormat="1" ht="54" x14ac:dyDescent="0.25">
      <c r="A4311" s="34">
        <v>92842</v>
      </c>
      <c r="B4311" s="35" t="s">
        <v>8191</v>
      </c>
      <c r="F4311" s="34" t="s">
        <v>26</v>
      </c>
      <c r="G4311" s="37" t="s">
        <v>8192</v>
      </c>
      <c r="I4311" s="7"/>
    </row>
    <row r="4312" spans="1:9" s="36" customFormat="1" ht="54" x14ac:dyDescent="0.25">
      <c r="A4312" s="34">
        <v>92843</v>
      </c>
      <c r="B4312" s="35" t="s">
        <v>8193</v>
      </c>
      <c r="F4312" s="34" t="s">
        <v>26</v>
      </c>
      <c r="G4312" s="37" t="s">
        <v>8194</v>
      </c>
      <c r="I4312" s="7"/>
    </row>
    <row r="4313" spans="1:9" s="36" customFormat="1" ht="54" x14ac:dyDescent="0.25">
      <c r="A4313" s="34">
        <v>92844</v>
      </c>
      <c r="B4313" s="35" t="s">
        <v>8195</v>
      </c>
      <c r="F4313" s="34" t="s">
        <v>26</v>
      </c>
      <c r="G4313" s="37" t="s">
        <v>8196</v>
      </c>
      <c r="I4313" s="7"/>
    </row>
    <row r="4314" spans="1:9" s="36" customFormat="1" ht="54" x14ac:dyDescent="0.25">
      <c r="A4314" s="34">
        <v>92845</v>
      </c>
      <c r="B4314" s="35" t="s">
        <v>8197</v>
      </c>
      <c r="F4314" s="34" t="s">
        <v>26</v>
      </c>
      <c r="G4314" s="37" t="s">
        <v>8198</v>
      </c>
      <c r="I4314" s="7"/>
    </row>
    <row r="4315" spans="1:9" s="36" customFormat="1" ht="54" x14ac:dyDescent="0.25">
      <c r="A4315" s="34">
        <v>92846</v>
      </c>
      <c r="B4315" s="35" t="s">
        <v>8199</v>
      </c>
      <c r="F4315" s="34" t="s">
        <v>26</v>
      </c>
      <c r="G4315" s="37" t="s">
        <v>8200</v>
      </c>
      <c r="I4315" s="7"/>
    </row>
    <row r="4316" spans="1:9" s="36" customFormat="1" ht="54" x14ac:dyDescent="0.25">
      <c r="A4316" s="34">
        <v>92847</v>
      </c>
      <c r="B4316" s="35" t="s">
        <v>8201</v>
      </c>
      <c r="F4316" s="34" t="s">
        <v>26</v>
      </c>
      <c r="G4316" s="37" t="s">
        <v>8202</v>
      </c>
      <c r="I4316" s="7"/>
    </row>
    <row r="4317" spans="1:9" s="36" customFormat="1" ht="54" x14ac:dyDescent="0.25">
      <c r="A4317" s="34">
        <v>92848</v>
      </c>
      <c r="B4317" s="35" t="s">
        <v>8203</v>
      </c>
      <c r="F4317" s="34" t="s">
        <v>26</v>
      </c>
      <c r="G4317" s="37" t="s">
        <v>8204</v>
      </c>
      <c r="I4317" s="7"/>
    </row>
    <row r="4318" spans="1:9" s="36" customFormat="1" ht="54" x14ac:dyDescent="0.25">
      <c r="A4318" s="34">
        <v>92849</v>
      </c>
      <c r="B4318" s="35" t="s">
        <v>8205</v>
      </c>
      <c r="F4318" s="34" t="s">
        <v>26</v>
      </c>
      <c r="G4318" s="37" t="s">
        <v>8206</v>
      </c>
      <c r="I4318" s="7"/>
    </row>
    <row r="4319" spans="1:9" s="36" customFormat="1" ht="54" x14ac:dyDescent="0.25">
      <c r="A4319" s="34">
        <v>92850</v>
      </c>
      <c r="B4319" s="35" t="s">
        <v>8207</v>
      </c>
      <c r="F4319" s="34" t="s">
        <v>26</v>
      </c>
      <c r="G4319" s="37" t="s">
        <v>8208</v>
      </c>
      <c r="I4319" s="7"/>
    </row>
    <row r="4320" spans="1:9" s="36" customFormat="1" ht="54" x14ac:dyDescent="0.25">
      <c r="A4320" s="34">
        <v>92851</v>
      </c>
      <c r="B4320" s="35" t="s">
        <v>8209</v>
      </c>
      <c r="F4320" s="34" t="s">
        <v>26</v>
      </c>
      <c r="G4320" s="37" t="s">
        <v>8210</v>
      </c>
      <c r="I4320" s="7"/>
    </row>
    <row r="4321" spans="1:9" s="36" customFormat="1" ht="54" x14ac:dyDescent="0.25">
      <c r="A4321" s="34">
        <v>92852</v>
      </c>
      <c r="B4321" s="35" t="s">
        <v>8211</v>
      </c>
      <c r="F4321" s="34" t="s">
        <v>26</v>
      </c>
      <c r="G4321" s="37" t="s">
        <v>8212</v>
      </c>
      <c r="I4321" s="7"/>
    </row>
    <row r="4322" spans="1:9" s="36" customFormat="1" ht="54" x14ac:dyDescent="0.25">
      <c r="A4322" s="34">
        <v>92853</v>
      </c>
      <c r="B4322" s="35" t="s">
        <v>8213</v>
      </c>
      <c r="F4322" s="34" t="s">
        <v>26</v>
      </c>
      <c r="G4322" s="37" t="s">
        <v>8214</v>
      </c>
      <c r="I4322" s="7"/>
    </row>
    <row r="4323" spans="1:9" s="36" customFormat="1" ht="54" x14ac:dyDescent="0.25">
      <c r="A4323" s="34">
        <v>92854</v>
      </c>
      <c r="B4323" s="35" t="s">
        <v>8215</v>
      </c>
      <c r="F4323" s="34" t="s">
        <v>26</v>
      </c>
      <c r="G4323" s="37" t="s">
        <v>8216</v>
      </c>
      <c r="I4323" s="7"/>
    </row>
    <row r="4324" spans="1:9" s="36" customFormat="1" ht="54" x14ac:dyDescent="0.25">
      <c r="A4324" s="34">
        <v>92855</v>
      </c>
      <c r="B4324" s="35" t="s">
        <v>8217</v>
      </c>
      <c r="F4324" s="34" t="s">
        <v>26</v>
      </c>
      <c r="G4324" s="37" t="s">
        <v>8218</v>
      </c>
      <c r="I4324" s="7"/>
    </row>
    <row r="4325" spans="1:9" s="36" customFormat="1" ht="54" x14ac:dyDescent="0.25">
      <c r="A4325" s="34">
        <v>92856</v>
      </c>
      <c r="B4325" s="35" t="s">
        <v>8219</v>
      </c>
      <c r="F4325" s="34" t="s">
        <v>26</v>
      </c>
      <c r="G4325" s="37" t="s">
        <v>8220</v>
      </c>
      <c r="I4325" s="7"/>
    </row>
    <row r="4326" spans="1:9" s="36" customFormat="1" ht="54" x14ac:dyDescent="0.25">
      <c r="A4326" s="34">
        <v>92857</v>
      </c>
      <c r="B4326" s="35" t="s">
        <v>8221</v>
      </c>
      <c r="F4326" s="34" t="s">
        <v>26</v>
      </c>
      <c r="G4326" s="37" t="s">
        <v>8222</v>
      </c>
      <c r="I4326" s="7"/>
    </row>
    <row r="4327" spans="1:9" s="36" customFormat="1" ht="54" x14ac:dyDescent="0.25">
      <c r="A4327" s="34">
        <v>92858</v>
      </c>
      <c r="B4327" s="35" t="s">
        <v>8223</v>
      </c>
      <c r="F4327" s="34" t="s">
        <v>26</v>
      </c>
      <c r="G4327" s="37" t="s">
        <v>8224</v>
      </c>
      <c r="I4327" s="7"/>
    </row>
    <row r="4328" spans="1:9" s="36" customFormat="1" ht="54" x14ac:dyDescent="0.25">
      <c r="A4328" s="34">
        <v>92859</v>
      </c>
      <c r="B4328" s="35" t="s">
        <v>8225</v>
      </c>
      <c r="F4328" s="34" t="s">
        <v>26</v>
      </c>
      <c r="G4328" s="37" t="s">
        <v>8226</v>
      </c>
      <c r="I4328" s="7"/>
    </row>
    <row r="4329" spans="1:9" s="36" customFormat="1" ht="54" x14ac:dyDescent="0.25">
      <c r="A4329" s="34">
        <v>92860</v>
      </c>
      <c r="B4329" s="35" t="s">
        <v>8227</v>
      </c>
      <c r="F4329" s="34" t="s">
        <v>26</v>
      </c>
      <c r="G4329" s="37" t="s">
        <v>8228</v>
      </c>
      <c r="I4329" s="7"/>
    </row>
    <row r="4330" spans="1:9" s="36" customFormat="1" ht="54" x14ac:dyDescent="0.25">
      <c r="A4330" s="34">
        <v>92861</v>
      </c>
      <c r="B4330" s="35" t="s">
        <v>8229</v>
      </c>
      <c r="F4330" s="34" t="s">
        <v>26</v>
      </c>
      <c r="G4330" s="37" t="s">
        <v>8230</v>
      </c>
      <c r="I4330" s="7"/>
    </row>
    <row r="4331" spans="1:9" s="36" customFormat="1" ht="54" x14ac:dyDescent="0.25">
      <c r="A4331" s="34">
        <v>92862</v>
      </c>
      <c r="B4331" s="35" t="s">
        <v>8231</v>
      </c>
      <c r="F4331" s="34" t="s">
        <v>26</v>
      </c>
      <c r="G4331" s="37" t="s">
        <v>8232</v>
      </c>
      <c r="I4331" s="7"/>
    </row>
    <row r="4332" spans="1:9" s="36" customFormat="1" ht="54" x14ac:dyDescent="0.25">
      <c r="A4332" s="34">
        <v>92863</v>
      </c>
      <c r="B4332" s="35" t="s">
        <v>8233</v>
      </c>
      <c r="F4332" s="34" t="s">
        <v>26</v>
      </c>
      <c r="G4332" s="37" t="s">
        <v>8234</v>
      </c>
      <c r="I4332" s="7"/>
    </row>
    <row r="4333" spans="1:9" s="36" customFormat="1" ht="54" x14ac:dyDescent="0.25">
      <c r="A4333" s="34">
        <v>92864</v>
      </c>
      <c r="B4333" s="35" t="s">
        <v>8235</v>
      </c>
      <c r="F4333" s="34" t="s">
        <v>26</v>
      </c>
      <c r="G4333" s="37" t="s">
        <v>8236</v>
      </c>
      <c r="I4333" s="7"/>
    </row>
    <row r="4334" spans="1:9" s="36" customFormat="1" ht="54" x14ac:dyDescent="0.25">
      <c r="A4334" s="34">
        <v>92210</v>
      </c>
      <c r="B4334" s="35" t="s">
        <v>8237</v>
      </c>
      <c r="F4334" s="34" t="s">
        <v>26</v>
      </c>
      <c r="G4334" s="37" t="s">
        <v>8238</v>
      </c>
      <c r="I4334" s="7"/>
    </row>
    <row r="4335" spans="1:9" s="36" customFormat="1" ht="54" x14ac:dyDescent="0.25">
      <c r="A4335" s="34">
        <v>92211</v>
      </c>
      <c r="B4335" s="35" t="s">
        <v>8239</v>
      </c>
      <c r="F4335" s="34" t="s">
        <v>26</v>
      </c>
      <c r="G4335" s="37" t="s">
        <v>8240</v>
      </c>
      <c r="I4335" s="7"/>
    </row>
    <row r="4336" spans="1:9" s="36" customFormat="1" ht="54" x14ac:dyDescent="0.25">
      <c r="A4336" s="34">
        <v>92212</v>
      </c>
      <c r="B4336" s="35" t="s">
        <v>8241</v>
      </c>
      <c r="F4336" s="34" t="s">
        <v>26</v>
      </c>
      <c r="G4336" s="37" t="s">
        <v>8242</v>
      </c>
      <c r="I4336" s="7"/>
    </row>
    <row r="4337" spans="1:9" s="36" customFormat="1" ht="54" x14ac:dyDescent="0.25">
      <c r="A4337" s="34">
        <v>92213</v>
      </c>
      <c r="B4337" s="35" t="s">
        <v>8243</v>
      </c>
      <c r="F4337" s="34" t="s">
        <v>26</v>
      </c>
      <c r="G4337" s="37" t="s">
        <v>8244</v>
      </c>
      <c r="I4337" s="7"/>
    </row>
    <row r="4338" spans="1:9" s="36" customFormat="1" ht="54" x14ac:dyDescent="0.25">
      <c r="A4338" s="34">
        <v>92214</v>
      </c>
      <c r="B4338" s="35" t="s">
        <v>8245</v>
      </c>
      <c r="F4338" s="34" t="s">
        <v>26</v>
      </c>
      <c r="G4338" s="37" t="s">
        <v>8246</v>
      </c>
      <c r="I4338" s="7"/>
    </row>
    <row r="4339" spans="1:9" s="36" customFormat="1" ht="54" x14ac:dyDescent="0.25">
      <c r="A4339" s="34">
        <v>92215</v>
      </c>
      <c r="B4339" s="35" t="s">
        <v>8247</v>
      </c>
      <c r="F4339" s="34" t="s">
        <v>26</v>
      </c>
      <c r="G4339" s="37" t="s">
        <v>8248</v>
      </c>
      <c r="I4339" s="7"/>
    </row>
    <row r="4340" spans="1:9" s="36" customFormat="1" ht="54" x14ac:dyDescent="0.25">
      <c r="A4340" s="34">
        <v>92216</v>
      </c>
      <c r="B4340" s="35" t="s">
        <v>8249</v>
      </c>
      <c r="F4340" s="34" t="s">
        <v>26</v>
      </c>
      <c r="G4340" s="37" t="s">
        <v>8250</v>
      </c>
      <c r="I4340" s="7"/>
    </row>
    <row r="4341" spans="1:9" s="36" customFormat="1" ht="54" x14ac:dyDescent="0.25">
      <c r="A4341" s="34">
        <v>92219</v>
      </c>
      <c r="B4341" s="35" t="s">
        <v>8251</v>
      </c>
      <c r="F4341" s="34" t="s">
        <v>26</v>
      </c>
      <c r="G4341" s="37" t="s">
        <v>8252</v>
      </c>
      <c r="I4341" s="7"/>
    </row>
    <row r="4342" spans="1:9" s="36" customFormat="1" ht="54" x14ac:dyDescent="0.25">
      <c r="A4342" s="34">
        <v>92220</v>
      </c>
      <c r="B4342" s="35" t="s">
        <v>8253</v>
      </c>
      <c r="F4342" s="34" t="s">
        <v>26</v>
      </c>
      <c r="G4342" s="37" t="s">
        <v>8254</v>
      </c>
      <c r="I4342" s="7"/>
    </row>
    <row r="4343" spans="1:9" s="36" customFormat="1" ht="54" x14ac:dyDescent="0.25">
      <c r="A4343" s="34">
        <v>92221</v>
      </c>
      <c r="B4343" s="35" t="s">
        <v>8255</v>
      </c>
      <c r="F4343" s="34" t="s">
        <v>26</v>
      </c>
      <c r="G4343" s="37" t="s">
        <v>8256</v>
      </c>
      <c r="I4343" s="7"/>
    </row>
    <row r="4344" spans="1:9" s="36" customFormat="1" ht="54" x14ac:dyDescent="0.25">
      <c r="A4344" s="34">
        <v>92222</v>
      </c>
      <c r="B4344" s="35" t="s">
        <v>8257</v>
      </c>
      <c r="F4344" s="34" t="s">
        <v>26</v>
      </c>
      <c r="G4344" s="37" t="s">
        <v>8258</v>
      </c>
      <c r="I4344" s="7"/>
    </row>
    <row r="4345" spans="1:9" s="36" customFormat="1" ht="54" x14ac:dyDescent="0.25">
      <c r="A4345" s="34">
        <v>92223</v>
      </c>
      <c r="B4345" s="35" t="s">
        <v>8259</v>
      </c>
      <c r="F4345" s="34" t="s">
        <v>26</v>
      </c>
      <c r="G4345" s="37" t="s">
        <v>8260</v>
      </c>
      <c r="I4345" s="7"/>
    </row>
    <row r="4346" spans="1:9" s="36" customFormat="1" ht="54" x14ac:dyDescent="0.25">
      <c r="A4346" s="34">
        <v>92224</v>
      </c>
      <c r="B4346" s="35" t="s">
        <v>8261</v>
      </c>
      <c r="F4346" s="34" t="s">
        <v>26</v>
      </c>
      <c r="G4346" s="37" t="s">
        <v>8262</v>
      </c>
      <c r="I4346" s="7"/>
    </row>
    <row r="4347" spans="1:9" s="36" customFormat="1" ht="54" x14ac:dyDescent="0.25">
      <c r="A4347" s="34">
        <v>92226</v>
      </c>
      <c r="B4347" s="35" t="s">
        <v>8263</v>
      </c>
      <c r="F4347" s="34" t="s">
        <v>26</v>
      </c>
      <c r="G4347" s="37" t="s">
        <v>8264</v>
      </c>
      <c r="I4347" s="7"/>
    </row>
    <row r="4348" spans="1:9" s="36" customFormat="1" ht="54" x14ac:dyDescent="0.25">
      <c r="A4348" s="34">
        <v>92808</v>
      </c>
      <c r="B4348" s="35" t="s">
        <v>8265</v>
      </c>
      <c r="F4348" s="34" t="s">
        <v>26</v>
      </c>
      <c r="G4348" s="37" t="s">
        <v>8266</v>
      </c>
      <c r="I4348" s="7"/>
    </row>
    <row r="4349" spans="1:9" s="36" customFormat="1" ht="54" x14ac:dyDescent="0.25">
      <c r="A4349" s="34">
        <v>92809</v>
      </c>
      <c r="B4349" s="35" t="s">
        <v>8267</v>
      </c>
      <c r="F4349" s="34" t="s">
        <v>26</v>
      </c>
      <c r="G4349" s="37" t="s">
        <v>8268</v>
      </c>
      <c r="I4349" s="7"/>
    </row>
    <row r="4350" spans="1:9" s="36" customFormat="1" ht="54" x14ac:dyDescent="0.25">
      <c r="A4350" s="34">
        <v>92810</v>
      </c>
      <c r="B4350" s="35" t="s">
        <v>8269</v>
      </c>
      <c r="F4350" s="34" t="s">
        <v>26</v>
      </c>
      <c r="G4350" s="37" t="s">
        <v>8270</v>
      </c>
      <c r="I4350" s="7"/>
    </row>
    <row r="4351" spans="1:9" s="36" customFormat="1" ht="54" x14ac:dyDescent="0.25">
      <c r="A4351" s="34">
        <v>92811</v>
      </c>
      <c r="B4351" s="35" t="s">
        <v>8271</v>
      </c>
      <c r="F4351" s="34" t="s">
        <v>26</v>
      </c>
      <c r="G4351" s="37" t="s">
        <v>8272</v>
      </c>
      <c r="I4351" s="7"/>
    </row>
    <row r="4352" spans="1:9" s="36" customFormat="1" ht="54" x14ac:dyDescent="0.25">
      <c r="A4352" s="34">
        <v>92812</v>
      </c>
      <c r="B4352" s="35" t="s">
        <v>8273</v>
      </c>
      <c r="F4352" s="34" t="s">
        <v>26</v>
      </c>
      <c r="G4352" s="37" t="s">
        <v>8274</v>
      </c>
      <c r="I4352" s="7"/>
    </row>
    <row r="4353" spans="1:9" s="36" customFormat="1" ht="54" x14ac:dyDescent="0.25">
      <c r="A4353" s="34">
        <v>92813</v>
      </c>
      <c r="B4353" s="35" t="s">
        <v>8275</v>
      </c>
      <c r="F4353" s="34" t="s">
        <v>26</v>
      </c>
      <c r="G4353" s="37" t="s">
        <v>8276</v>
      </c>
      <c r="I4353" s="7"/>
    </row>
    <row r="4354" spans="1:9" s="36" customFormat="1" ht="54" x14ac:dyDescent="0.25">
      <c r="A4354" s="34">
        <v>92814</v>
      </c>
      <c r="B4354" s="35" t="s">
        <v>8277</v>
      </c>
      <c r="F4354" s="34" t="s">
        <v>26</v>
      </c>
      <c r="G4354" s="37" t="s">
        <v>8278</v>
      </c>
      <c r="I4354" s="7"/>
    </row>
    <row r="4355" spans="1:9" s="36" customFormat="1" ht="54" x14ac:dyDescent="0.25">
      <c r="A4355" s="34">
        <v>92815</v>
      </c>
      <c r="B4355" s="35" t="s">
        <v>8279</v>
      </c>
      <c r="F4355" s="34" t="s">
        <v>26</v>
      </c>
      <c r="G4355" s="37" t="s">
        <v>8280</v>
      </c>
      <c r="I4355" s="7"/>
    </row>
    <row r="4356" spans="1:9" s="36" customFormat="1" ht="54" x14ac:dyDescent="0.25">
      <c r="A4356" s="34">
        <v>92816</v>
      </c>
      <c r="B4356" s="35" t="s">
        <v>8281</v>
      </c>
      <c r="F4356" s="34" t="s">
        <v>26</v>
      </c>
      <c r="G4356" s="37" t="s">
        <v>8282</v>
      </c>
      <c r="I4356" s="7"/>
    </row>
    <row r="4357" spans="1:9" s="36" customFormat="1" ht="54" x14ac:dyDescent="0.25">
      <c r="A4357" s="34">
        <v>92817</v>
      </c>
      <c r="B4357" s="35" t="s">
        <v>8283</v>
      </c>
      <c r="F4357" s="34" t="s">
        <v>26</v>
      </c>
      <c r="G4357" s="37" t="s">
        <v>8284</v>
      </c>
      <c r="I4357" s="7"/>
    </row>
    <row r="4358" spans="1:9" s="36" customFormat="1" ht="54" x14ac:dyDescent="0.25">
      <c r="A4358" s="34">
        <v>92818</v>
      </c>
      <c r="B4358" s="35" t="s">
        <v>8285</v>
      </c>
      <c r="F4358" s="34" t="s">
        <v>26</v>
      </c>
      <c r="G4358" s="37" t="s">
        <v>8286</v>
      </c>
      <c r="I4358" s="7"/>
    </row>
    <row r="4359" spans="1:9" s="36" customFormat="1" ht="54" x14ac:dyDescent="0.25">
      <c r="A4359" s="34">
        <v>92819</v>
      </c>
      <c r="B4359" s="35" t="s">
        <v>8287</v>
      </c>
      <c r="F4359" s="34" t="s">
        <v>26</v>
      </c>
      <c r="G4359" s="37" t="s">
        <v>8288</v>
      </c>
      <c r="I4359" s="7"/>
    </row>
    <row r="4360" spans="1:9" s="36" customFormat="1" ht="54" x14ac:dyDescent="0.25">
      <c r="A4360" s="34">
        <v>92820</v>
      </c>
      <c r="B4360" s="35" t="s">
        <v>8289</v>
      </c>
      <c r="F4360" s="34" t="s">
        <v>26</v>
      </c>
      <c r="G4360" s="37" t="s">
        <v>8290</v>
      </c>
      <c r="I4360" s="7"/>
    </row>
    <row r="4361" spans="1:9" s="36" customFormat="1" ht="54" x14ac:dyDescent="0.25">
      <c r="A4361" s="34">
        <v>92821</v>
      </c>
      <c r="B4361" s="35" t="s">
        <v>8291</v>
      </c>
      <c r="F4361" s="34" t="s">
        <v>26</v>
      </c>
      <c r="G4361" s="37" t="s">
        <v>8292</v>
      </c>
      <c r="I4361" s="7"/>
    </row>
    <row r="4362" spans="1:9" s="36" customFormat="1" ht="54" x14ac:dyDescent="0.25">
      <c r="A4362" s="34">
        <v>92822</v>
      </c>
      <c r="B4362" s="35" t="s">
        <v>8293</v>
      </c>
      <c r="F4362" s="34" t="s">
        <v>26</v>
      </c>
      <c r="G4362" s="37" t="s">
        <v>8294</v>
      </c>
      <c r="I4362" s="7"/>
    </row>
    <row r="4363" spans="1:9" s="36" customFormat="1" ht="54" x14ac:dyDescent="0.25">
      <c r="A4363" s="34">
        <v>92824</v>
      </c>
      <c r="B4363" s="35" t="s">
        <v>8295</v>
      </c>
      <c r="F4363" s="34" t="s">
        <v>26</v>
      </c>
      <c r="G4363" s="37" t="s">
        <v>8296</v>
      </c>
      <c r="I4363" s="7"/>
    </row>
    <row r="4364" spans="1:9" s="36" customFormat="1" ht="54" x14ac:dyDescent="0.25">
      <c r="A4364" s="34">
        <v>92825</v>
      </c>
      <c r="B4364" s="35" t="s">
        <v>8297</v>
      </c>
      <c r="F4364" s="34" t="s">
        <v>26</v>
      </c>
      <c r="G4364" s="37" t="s">
        <v>8298</v>
      </c>
      <c r="I4364" s="7"/>
    </row>
    <row r="4365" spans="1:9" s="36" customFormat="1" ht="54" x14ac:dyDescent="0.25">
      <c r="A4365" s="34">
        <v>92826</v>
      </c>
      <c r="B4365" s="35" t="s">
        <v>8299</v>
      </c>
      <c r="F4365" s="34" t="s">
        <v>26</v>
      </c>
      <c r="G4365" s="37" t="s">
        <v>8300</v>
      </c>
      <c r="I4365" s="7"/>
    </row>
    <row r="4366" spans="1:9" s="36" customFormat="1" ht="54" x14ac:dyDescent="0.25">
      <c r="A4366" s="34">
        <v>92827</v>
      </c>
      <c r="B4366" s="35" t="s">
        <v>8301</v>
      </c>
      <c r="F4366" s="34" t="s">
        <v>26</v>
      </c>
      <c r="G4366" s="37" t="s">
        <v>8302</v>
      </c>
      <c r="I4366" s="7"/>
    </row>
    <row r="4367" spans="1:9" s="36" customFormat="1" ht="54" x14ac:dyDescent="0.25">
      <c r="A4367" s="34">
        <v>92828</v>
      </c>
      <c r="B4367" s="35" t="s">
        <v>8303</v>
      </c>
      <c r="F4367" s="34" t="s">
        <v>26</v>
      </c>
      <c r="G4367" s="37" t="s">
        <v>8304</v>
      </c>
      <c r="I4367" s="7"/>
    </row>
    <row r="4368" spans="1:9" s="36" customFormat="1" ht="54" x14ac:dyDescent="0.25">
      <c r="A4368" s="34">
        <v>92829</v>
      </c>
      <c r="B4368" s="35" t="s">
        <v>8305</v>
      </c>
      <c r="F4368" s="34" t="s">
        <v>26</v>
      </c>
      <c r="G4368" s="37" t="s">
        <v>8306</v>
      </c>
      <c r="I4368" s="7"/>
    </row>
    <row r="4369" spans="1:9" s="36" customFormat="1" ht="54" x14ac:dyDescent="0.25">
      <c r="A4369" s="34">
        <v>92830</v>
      </c>
      <c r="B4369" s="35" t="s">
        <v>8307</v>
      </c>
      <c r="F4369" s="34" t="s">
        <v>26</v>
      </c>
      <c r="G4369" s="37" t="s">
        <v>8308</v>
      </c>
      <c r="I4369" s="7"/>
    </row>
    <row r="4370" spans="1:9" s="36" customFormat="1" ht="54" x14ac:dyDescent="0.25">
      <c r="A4370" s="34">
        <v>92831</v>
      </c>
      <c r="B4370" s="35" t="s">
        <v>8309</v>
      </c>
      <c r="F4370" s="34" t="s">
        <v>26</v>
      </c>
      <c r="G4370" s="37" t="s">
        <v>8310</v>
      </c>
      <c r="I4370" s="7"/>
    </row>
    <row r="4371" spans="1:9" s="36" customFormat="1" ht="54" x14ac:dyDescent="0.25">
      <c r="A4371" s="34">
        <v>92832</v>
      </c>
      <c r="B4371" s="35" t="s">
        <v>8311</v>
      </c>
      <c r="F4371" s="34" t="s">
        <v>26</v>
      </c>
      <c r="G4371" s="37" t="s">
        <v>8312</v>
      </c>
      <c r="I4371" s="7"/>
    </row>
    <row r="4372" spans="1:9" s="36" customFormat="1" ht="54" x14ac:dyDescent="0.25">
      <c r="A4372" s="34">
        <v>95565</v>
      </c>
      <c r="B4372" s="35" t="s">
        <v>8313</v>
      </c>
      <c r="F4372" s="34" t="s">
        <v>26</v>
      </c>
      <c r="G4372" s="37" t="s">
        <v>8314</v>
      </c>
      <c r="I4372" s="7"/>
    </row>
    <row r="4373" spans="1:9" s="36" customFormat="1" ht="54" x14ac:dyDescent="0.25">
      <c r="A4373" s="34">
        <v>95566</v>
      </c>
      <c r="B4373" s="35" t="s">
        <v>8315</v>
      </c>
      <c r="F4373" s="34" t="s">
        <v>26</v>
      </c>
      <c r="G4373" s="37" t="s">
        <v>8316</v>
      </c>
      <c r="I4373" s="7"/>
    </row>
    <row r="4374" spans="1:9" s="36" customFormat="1" ht="54" x14ac:dyDescent="0.25">
      <c r="A4374" s="34">
        <v>95567</v>
      </c>
      <c r="B4374" s="35" t="s">
        <v>8317</v>
      </c>
      <c r="F4374" s="34" t="s">
        <v>26</v>
      </c>
      <c r="G4374" s="37" t="s">
        <v>8318</v>
      </c>
      <c r="I4374" s="7"/>
    </row>
    <row r="4375" spans="1:9" s="36" customFormat="1" ht="54" x14ac:dyDescent="0.25">
      <c r="A4375" s="34">
        <v>95568</v>
      </c>
      <c r="B4375" s="35" t="s">
        <v>8319</v>
      </c>
      <c r="F4375" s="34" t="s">
        <v>26</v>
      </c>
      <c r="G4375" s="37" t="s">
        <v>8320</v>
      </c>
      <c r="I4375" s="7"/>
    </row>
    <row r="4376" spans="1:9" s="36" customFormat="1" ht="54" x14ac:dyDescent="0.25">
      <c r="A4376" s="34">
        <v>95569</v>
      </c>
      <c r="B4376" s="35" t="s">
        <v>8321</v>
      </c>
      <c r="F4376" s="34" t="s">
        <v>26</v>
      </c>
      <c r="G4376" s="37" t="s">
        <v>8322</v>
      </c>
      <c r="I4376" s="7"/>
    </row>
    <row r="4377" spans="1:9" s="36" customFormat="1" ht="54" x14ac:dyDescent="0.25">
      <c r="A4377" s="34">
        <v>95570</v>
      </c>
      <c r="B4377" s="35" t="s">
        <v>8323</v>
      </c>
      <c r="F4377" s="34" t="s">
        <v>26</v>
      </c>
      <c r="G4377" s="37" t="s">
        <v>8324</v>
      </c>
      <c r="I4377" s="7"/>
    </row>
    <row r="4378" spans="1:9" s="36" customFormat="1" ht="54" x14ac:dyDescent="0.25">
      <c r="A4378" s="34">
        <v>95571</v>
      </c>
      <c r="B4378" s="35" t="s">
        <v>8325</v>
      </c>
      <c r="F4378" s="34" t="s">
        <v>26</v>
      </c>
      <c r="G4378" s="37" t="s">
        <v>8326</v>
      </c>
      <c r="I4378" s="7"/>
    </row>
    <row r="4379" spans="1:9" s="36" customFormat="1" ht="54" x14ac:dyDescent="0.25">
      <c r="A4379" s="34">
        <v>95572</v>
      </c>
      <c r="B4379" s="35" t="s">
        <v>8327</v>
      </c>
      <c r="F4379" s="34" t="s">
        <v>26</v>
      </c>
      <c r="G4379" s="37" t="s">
        <v>8328</v>
      </c>
      <c r="I4379" s="7"/>
    </row>
    <row r="4380" spans="1:9" s="36" customFormat="1" ht="54" x14ac:dyDescent="0.25">
      <c r="A4380" s="34">
        <v>97127</v>
      </c>
      <c r="B4380" s="35" t="s">
        <v>8329</v>
      </c>
      <c r="F4380" s="34" t="s">
        <v>26</v>
      </c>
      <c r="G4380" s="37" t="s">
        <v>8330</v>
      </c>
      <c r="I4380" s="7"/>
    </row>
    <row r="4381" spans="1:9" s="36" customFormat="1" ht="54" x14ac:dyDescent="0.25">
      <c r="A4381" s="34">
        <v>97128</v>
      </c>
      <c r="B4381" s="35" t="s">
        <v>8331</v>
      </c>
      <c r="F4381" s="34" t="s">
        <v>26</v>
      </c>
      <c r="G4381" s="37" t="s">
        <v>8332</v>
      </c>
      <c r="I4381" s="7"/>
    </row>
    <row r="4382" spans="1:9" s="36" customFormat="1" ht="54" x14ac:dyDescent="0.25">
      <c r="A4382" s="34">
        <v>97129</v>
      </c>
      <c r="B4382" s="35" t="s">
        <v>8333</v>
      </c>
      <c r="F4382" s="34" t="s">
        <v>26</v>
      </c>
      <c r="G4382" s="37" t="s">
        <v>8334</v>
      </c>
      <c r="I4382" s="7"/>
    </row>
    <row r="4383" spans="1:9" s="36" customFormat="1" ht="54" x14ac:dyDescent="0.25">
      <c r="A4383" s="34">
        <v>97130</v>
      </c>
      <c r="B4383" s="35" t="s">
        <v>8335</v>
      </c>
      <c r="F4383" s="34" t="s">
        <v>26</v>
      </c>
      <c r="G4383" s="37" t="s">
        <v>8336</v>
      </c>
      <c r="I4383" s="7"/>
    </row>
    <row r="4384" spans="1:9" s="36" customFormat="1" ht="54" x14ac:dyDescent="0.25">
      <c r="A4384" s="34">
        <v>97131</v>
      </c>
      <c r="B4384" s="35" t="s">
        <v>8337</v>
      </c>
      <c r="F4384" s="34" t="s">
        <v>26</v>
      </c>
      <c r="G4384" s="37" t="s">
        <v>8338</v>
      </c>
      <c r="I4384" s="7"/>
    </row>
    <row r="4385" spans="1:9" s="36" customFormat="1" ht="54" x14ac:dyDescent="0.25">
      <c r="A4385" s="34">
        <v>97132</v>
      </c>
      <c r="B4385" s="35" t="s">
        <v>8339</v>
      </c>
      <c r="F4385" s="34" t="s">
        <v>26</v>
      </c>
      <c r="G4385" s="37" t="s">
        <v>8340</v>
      </c>
      <c r="I4385" s="7"/>
    </row>
    <row r="4386" spans="1:9" s="36" customFormat="1" ht="54" x14ac:dyDescent="0.25">
      <c r="A4386" s="34">
        <v>97133</v>
      </c>
      <c r="B4386" s="35" t="s">
        <v>8341</v>
      </c>
      <c r="F4386" s="34" t="s">
        <v>26</v>
      </c>
      <c r="G4386" s="37" t="s">
        <v>8342</v>
      </c>
      <c r="I4386" s="7"/>
    </row>
    <row r="4387" spans="1:9" s="36" customFormat="1" ht="54" x14ac:dyDescent="0.25">
      <c r="A4387" s="34">
        <v>97134</v>
      </c>
      <c r="B4387" s="35" t="s">
        <v>8343</v>
      </c>
      <c r="F4387" s="34" t="s">
        <v>26</v>
      </c>
      <c r="G4387" s="37" t="s">
        <v>8344</v>
      </c>
      <c r="I4387" s="7"/>
    </row>
    <row r="4388" spans="1:9" s="36" customFormat="1" ht="54" x14ac:dyDescent="0.25">
      <c r="A4388" s="34">
        <v>97135</v>
      </c>
      <c r="B4388" s="35" t="s">
        <v>8345</v>
      </c>
      <c r="F4388" s="34" t="s">
        <v>26</v>
      </c>
      <c r="G4388" s="37" t="s">
        <v>8346</v>
      </c>
      <c r="I4388" s="7"/>
    </row>
    <row r="4389" spans="1:9" s="36" customFormat="1" ht="54" x14ac:dyDescent="0.25">
      <c r="A4389" s="34">
        <v>97136</v>
      </c>
      <c r="B4389" s="35" t="s">
        <v>8347</v>
      </c>
      <c r="F4389" s="34" t="s">
        <v>26</v>
      </c>
      <c r="G4389" s="37" t="s">
        <v>8348</v>
      </c>
      <c r="I4389" s="7"/>
    </row>
    <row r="4390" spans="1:9" s="36" customFormat="1" ht="54" x14ac:dyDescent="0.25">
      <c r="A4390" s="34">
        <v>97137</v>
      </c>
      <c r="B4390" s="35" t="s">
        <v>8349</v>
      </c>
      <c r="F4390" s="34" t="s">
        <v>26</v>
      </c>
      <c r="G4390" s="37" t="s">
        <v>8350</v>
      </c>
      <c r="I4390" s="7"/>
    </row>
    <row r="4391" spans="1:9" s="36" customFormat="1" ht="54" x14ac:dyDescent="0.25">
      <c r="A4391" s="34">
        <v>97138</v>
      </c>
      <c r="B4391" s="35" t="s">
        <v>8351</v>
      </c>
      <c r="F4391" s="34" t="s">
        <v>26</v>
      </c>
      <c r="G4391" s="37" t="s">
        <v>8352</v>
      </c>
      <c r="I4391" s="7"/>
    </row>
    <row r="4392" spans="1:9" s="36" customFormat="1" ht="54" x14ac:dyDescent="0.25">
      <c r="A4392" s="34">
        <v>97139</v>
      </c>
      <c r="B4392" s="35" t="s">
        <v>8353</v>
      </c>
      <c r="F4392" s="34" t="s">
        <v>26</v>
      </c>
      <c r="G4392" s="37" t="s">
        <v>8354</v>
      </c>
      <c r="I4392" s="7"/>
    </row>
    <row r="4393" spans="1:9" s="36" customFormat="1" ht="54" x14ac:dyDescent="0.25">
      <c r="A4393" s="34">
        <v>97140</v>
      </c>
      <c r="B4393" s="35" t="s">
        <v>8355</v>
      </c>
      <c r="F4393" s="34" t="s">
        <v>26</v>
      </c>
      <c r="G4393" s="37" t="s">
        <v>8356</v>
      </c>
      <c r="I4393" s="7"/>
    </row>
    <row r="4394" spans="1:9" s="36" customFormat="1" ht="40.5" x14ac:dyDescent="0.25">
      <c r="A4394" s="34">
        <v>103089</v>
      </c>
      <c r="B4394" s="35" t="s">
        <v>8357</v>
      </c>
      <c r="F4394" s="34" t="s">
        <v>26</v>
      </c>
      <c r="G4394" s="37" t="s">
        <v>8358</v>
      </c>
      <c r="I4394" s="7"/>
    </row>
    <row r="4395" spans="1:9" s="36" customFormat="1" ht="40.5" x14ac:dyDescent="0.25">
      <c r="A4395" s="34">
        <v>103090</v>
      </c>
      <c r="B4395" s="35" t="s">
        <v>8359</v>
      </c>
      <c r="F4395" s="34" t="s">
        <v>26</v>
      </c>
      <c r="G4395" s="37" t="s">
        <v>8360</v>
      </c>
      <c r="I4395" s="7"/>
    </row>
    <row r="4396" spans="1:9" s="36" customFormat="1" ht="40.5" x14ac:dyDescent="0.25">
      <c r="A4396" s="34">
        <v>103091</v>
      </c>
      <c r="B4396" s="35" t="s">
        <v>8361</v>
      </c>
      <c r="F4396" s="34" t="s">
        <v>26</v>
      </c>
      <c r="G4396" s="37" t="s">
        <v>8362</v>
      </c>
      <c r="I4396" s="7"/>
    </row>
    <row r="4397" spans="1:9" s="36" customFormat="1" ht="40.5" x14ac:dyDescent="0.25">
      <c r="A4397" s="34">
        <v>103092</v>
      </c>
      <c r="B4397" s="35" t="s">
        <v>8363</v>
      </c>
      <c r="F4397" s="34" t="s">
        <v>26</v>
      </c>
      <c r="G4397" s="37" t="s">
        <v>8364</v>
      </c>
      <c r="I4397" s="7"/>
    </row>
    <row r="4398" spans="1:9" s="36" customFormat="1" ht="40.5" x14ac:dyDescent="0.25">
      <c r="A4398" s="34">
        <v>103093</v>
      </c>
      <c r="B4398" s="35" t="s">
        <v>8365</v>
      </c>
      <c r="F4398" s="34" t="s">
        <v>26</v>
      </c>
      <c r="G4398" s="37" t="s">
        <v>8366</v>
      </c>
      <c r="I4398" s="7"/>
    </row>
    <row r="4399" spans="1:9" s="36" customFormat="1" ht="40.5" x14ac:dyDescent="0.25">
      <c r="A4399" s="34">
        <v>103094</v>
      </c>
      <c r="B4399" s="35" t="s">
        <v>8367</v>
      </c>
      <c r="F4399" s="34" t="s">
        <v>26</v>
      </c>
      <c r="G4399" s="37" t="s">
        <v>8368</v>
      </c>
      <c r="I4399" s="7"/>
    </row>
    <row r="4400" spans="1:9" s="36" customFormat="1" ht="40.5" x14ac:dyDescent="0.25">
      <c r="A4400" s="34">
        <v>103095</v>
      </c>
      <c r="B4400" s="35" t="s">
        <v>8369</v>
      </c>
      <c r="F4400" s="34" t="s">
        <v>26</v>
      </c>
      <c r="G4400" s="37" t="s">
        <v>8370</v>
      </c>
      <c r="I4400" s="7"/>
    </row>
    <row r="4401" spans="1:9" s="36" customFormat="1" ht="40.5" x14ac:dyDescent="0.25">
      <c r="A4401" s="34">
        <v>103096</v>
      </c>
      <c r="B4401" s="35" t="s">
        <v>8371</v>
      </c>
      <c r="F4401" s="34" t="s">
        <v>26</v>
      </c>
      <c r="G4401" s="37" t="s">
        <v>8372</v>
      </c>
      <c r="I4401" s="7"/>
    </row>
    <row r="4402" spans="1:9" s="36" customFormat="1" ht="40.5" x14ac:dyDescent="0.25">
      <c r="A4402" s="34">
        <v>103097</v>
      </c>
      <c r="B4402" s="35" t="s">
        <v>8373</v>
      </c>
      <c r="F4402" s="34" t="s">
        <v>26</v>
      </c>
      <c r="G4402" s="37" t="s">
        <v>8374</v>
      </c>
      <c r="I4402" s="7"/>
    </row>
    <row r="4403" spans="1:9" s="36" customFormat="1" ht="40.5" x14ac:dyDescent="0.25">
      <c r="A4403" s="34">
        <v>103098</v>
      </c>
      <c r="B4403" s="35" t="s">
        <v>8375</v>
      </c>
      <c r="F4403" s="34" t="s">
        <v>26</v>
      </c>
      <c r="G4403" s="37" t="s">
        <v>8019</v>
      </c>
      <c r="I4403" s="7"/>
    </row>
    <row r="4404" spans="1:9" s="36" customFormat="1" ht="40.5" x14ac:dyDescent="0.25">
      <c r="A4404" s="34">
        <v>103099</v>
      </c>
      <c r="B4404" s="35" t="s">
        <v>8376</v>
      </c>
      <c r="F4404" s="34" t="s">
        <v>26</v>
      </c>
      <c r="G4404" s="37" t="s">
        <v>8377</v>
      </c>
      <c r="I4404" s="7"/>
    </row>
    <row r="4405" spans="1:9" s="36" customFormat="1" ht="40.5" x14ac:dyDescent="0.25">
      <c r="A4405" s="34">
        <v>103100</v>
      </c>
      <c r="B4405" s="35" t="s">
        <v>8378</v>
      </c>
      <c r="F4405" s="34" t="s">
        <v>26</v>
      </c>
      <c r="G4405" s="37" t="s">
        <v>8379</v>
      </c>
      <c r="I4405" s="7"/>
    </row>
    <row r="4406" spans="1:9" s="36" customFormat="1" ht="40.5" x14ac:dyDescent="0.25">
      <c r="A4406" s="34">
        <v>103101</v>
      </c>
      <c r="B4406" s="35" t="s">
        <v>8380</v>
      </c>
      <c r="F4406" s="34" t="s">
        <v>26</v>
      </c>
      <c r="G4406" s="37" t="s">
        <v>8381</v>
      </c>
      <c r="I4406" s="7"/>
    </row>
    <row r="4407" spans="1:9" s="36" customFormat="1" ht="40.5" x14ac:dyDescent="0.25">
      <c r="A4407" s="34">
        <v>103102</v>
      </c>
      <c r="B4407" s="35" t="s">
        <v>8382</v>
      </c>
      <c r="F4407" s="34" t="s">
        <v>26</v>
      </c>
      <c r="G4407" s="37" t="s">
        <v>8383</v>
      </c>
      <c r="I4407" s="7"/>
    </row>
    <row r="4408" spans="1:9" s="36" customFormat="1" ht="40.5" x14ac:dyDescent="0.25">
      <c r="A4408" s="34">
        <v>103103</v>
      </c>
      <c r="B4408" s="35" t="s">
        <v>8384</v>
      </c>
      <c r="F4408" s="34" t="s">
        <v>26</v>
      </c>
      <c r="G4408" s="37" t="s">
        <v>8385</v>
      </c>
      <c r="I4408" s="7"/>
    </row>
    <row r="4409" spans="1:9" s="36" customFormat="1" ht="40.5" x14ac:dyDescent="0.25">
      <c r="A4409" s="34">
        <v>103104</v>
      </c>
      <c r="B4409" s="35" t="s">
        <v>8386</v>
      </c>
      <c r="F4409" s="34" t="s">
        <v>26</v>
      </c>
      <c r="G4409" s="37" t="s">
        <v>8387</v>
      </c>
      <c r="I4409" s="7"/>
    </row>
    <row r="4410" spans="1:9" s="36" customFormat="1" ht="40.5" x14ac:dyDescent="0.25">
      <c r="A4410" s="34">
        <v>103105</v>
      </c>
      <c r="B4410" s="35" t="s">
        <v>8388</v>
      </c>
      <c r="F4410" s="34" t="s">
        <v>24</v>
      </c>
      <c r="G4410" s="37" t="s">
        <v>8389</v>
      </c>
      <c r="I4410" s="7"/>
    </row>
    <row r="4411" spans="1:9" s="36" customFormat="1" ht="40.5" x14ac:dyDescent="0.25">
      <c r="A4411" s="34">
        <v>103106</v>
      </c>
      <c r="B4411" s="35" t="s">
        <v>8390</v>
      </c>
      <c r="F4411" s="34" t="s">
        <v>24</v>
      </c>
      <c r="G4411" s="37" t="s">
        <v>8391</v>
      </c>
      <c r="I4411" s="7"/>
    </row>
    <row r="4412" spans="1:9" s="36" customFormat="1" ht="40.5" x14ac:dyDescent="0.25">
      <c r="A4412" s="34">
        <v>103107</v>
      </c>
      <c r="B4412" s="35" t="s">
        <v>8392</v>
      </c>
      <c r="F4412" s="34" t="s">
        <v>24</v>
      </c>
      <c r="G4412" s="37" t="s">
        <v>8393</v>
      </c>
      <c r="I4412" s="7"/>
    </row>
    <row r="4413" spans="1:9" s="36" customFormat="1" ht="40.5" x14ac:dyDescent="0.25">
      <c r="A4413" s="34">
        <v>103108</v>
      </c>
      <c r="B4413" s="35" t="s">
        <v>8394</v>
      </c>
      <c r="F4413" s="34" t="s">
        <v>24</v>
      </c>
      <c r="G4413" s="37" t="s">
        <v>8395</v>
      </c>
      <c r="I4413" s="7"/>
    </row>
    <row r="4414" spans="1:9" s="36" customFormat="1" ht="40.5" x14ac:dyDescent="0.25">
      <c r="A4414" s="34">
        <v>103109</v>
      </c>
      <c r="B4414" s="35" t="s">
        <v>8396</v>
      </c>
      <c r="F4414" s="34" t="s">
        <v>24</v>
      </c>
      <c r="G4414" s="37" t="s">
        <v>8397</v>
      </c>
      <c r="I4414" s="7"/>
    </row>
    <row r="4415" spans="1:9" s="36" customFormat="1" ht="40.5" x14ac:dyDescent="0.25">
      <c r="A4415" s="34">
        <v>103110</v>
      </c>
      <c r="B4415" s="35" t="s">
        <v>8398</v>
      </c>
      <c r="F4415" s="34" t="s">
        <v>24</v>
      </c>
      <c r="G4415" s="37" t="s">
        <v>8399</v>
      </c>
      <c r="I4415" s="7"/>
    </row>
    <row r="4416" spans="1:9" s="36" customFormat="1" ht="40.5" x14ac:dyDescent="0.25">
      <c r="A4416" s="34">
        <v>103111</v>
      </c>
      <c r="B4416" s="35" t="s">
        <v>8400</v>
      </c>
      <c r="F4416" s="34" t="s">
        <v>24</v>
      </c>
      <c r="G4416" s="37" t="s">
        <v>8401</v>
      </c>
      <c r="I4416" s="7"/>
    </row>
    <row r="4417" spans="1:9" s="36" customFormat="1" ht="40.5" x14ac:dyDescent="0.25">
      <c r="A4417" s="34">
        <v>103112</v>
      </c>
      <c r="B4417" s="35" t="s">
        <v>8402</v>
      </c>
      <c r="F4417" s="34" t="s">
        <v>24</v>
      </c>
      <c r="G4417" s="37" t="s">
        <v>8403</v>
      </c>
      <c r="I4417" s="7"/>
    </row>
    <row r="4418" spans="1:9" s="36" customFormat="1" ht="40.5" x14ac:dyDescent="0.25">
      <c r="A4418" s="34">
        <v>103113</v>
      </c>
      <c r="B4418" s="35" t="s">
        <v>8404</v>
      </c>
      <c r="F4418" s="34" t="s">
        <v>24</v>
      </c>
      <c r="G4418" s="37" t="s">
        <v>8405</v>
      </c>
      <c r="I4418" s="7"/>
    </row>
    <row r="4419" spans="1:9" s="36" customFormat="1" ht="40.5" x14ac:dyDescent="0.25">
      <c r="A4419" s="34">
        <v>103114</v>
      </c>
      <c r="B4419" s="35" t="s">
        <v>8406</v>
      </c>
      <c r="F4419" s="34" t="s">
        <v>24</v>
      </c>
      <c r="G4419" s="37" t="s">
        <v>8407</v>
      </c>
      <c r="I4419" s="7"/>
    </row>
    <row r="4420" spans="1:9" s="36" customFormat="1" ht="40.5" x14ac:dyDescent="0.25">
      <c r="A4420" s="34">
        <v>103115</v>
      </c>
      <c r="B4420" s="35" t="s">
        <v>8408</v>
      </c>
      <c r="F4420" s="34" t="s">
        <v>24</v>
      </c>
      <c r="G4420" s="37" t="s">
        <v>8409</v>
      </c>
      <c r="I4420" s="7"/>
    </row>
    <row r="4421" spans="1:9" s="36" customFormat="1" ht="40.5" x14ac:dyDescent="0.25">
      <c r="A4421" s="34">
        <v>103116</v>
      </c>
      <c r="B4421" s="35" t="s">
        <v>8410</v>
      </c>
      <c r="F4421" s="34" t="s">
        <v>24</v>
      </c>
      <c r="G4421" s="37" t="s">
        <v>8411</v>
      </c>
      <c r="I4421" s="7"/>
    </row>
    <row r="4422" spans="1:9" s="36" customFormat="1" ht="40.5" x14ac:dyDescent="0.25">
      <c r="A4422" s="34">
        <v>103117</v>
      </c>
      <c r="B4422" s="35" t="s">
        <v>8412</v>
      </c>
      <c r="F4422" s="34" t="s">
        <v>24</v>
      </c>
      <c r="G4422" s="37" t="s">
        <v>8413</v>
      </c>
      <c r="I4422" s="7"/>
    </row>
    <row r="4423" spans="1:9" s="36" customFormat="1" ht="40.5" x14ac:dyDescent="0.25">
      <c r="A4423" s="34">
        <v>103118</v>
      </c>
      <c r="B4423" s="35" t="s">
        <v>8414</v>
      </c>
      <c r="F4423" s="34" t="s">
        <v>24</v>
      </c>
      <c r="G4423" s="37" t="s">
        <v>8415</v>
      </c>
      <c r="I4423" s="7"/>
    </row>
    <row r="4424" spans="1:9" s="36" customFormat="1" ht="40.5" x14ac:dyDescent="0.25">
      <c r="A4424" s="34">
        <v>103119</v>
      </c>
      <c r="B4424" s="35" t="s">
        <v>8416</v>
      </c>
      <c r="F4424" s="34" t="s">
        <v>24</v>
      </c>
      <c r="G4424" s="37" t="s">
        <v>8417</v>
      </c>
      <c r="I4424" s="7"/>
    </row>
    <row r="4425" spans="1:9" s="36" customFormat="1" ht="40.5" x14ac:dyDescent="0.25">
      <c r="A4425" s="34">
        <v>103120</v>
      </c>
      <c r="B4425" s="35" t="s">
        <v>8418</v>
      </c>
      <c r="F4425" s="34" t="s">
        <v>24</v>
      </c>
      <c r="G4425" s="37" t="s">
        <v>8419</v>
      </c>
      <c r="I4425" s="7"/>
    </row>
    <row r="4426" spans="1:9" s="36" customFormat="1" ht="40.5" x14ac:dyDescent="0.25">
      <c r="A4426" s="34">
        <v>103121</v>
      </c>
      <c r="B4426" s="35" t="s">
        <v>8420</v>
      </c>
      <c r="F4426" s="34" t="s">
        <v>24</v>
      </c>
      <c r="G4426" s="37" t="s">
        <v>8421</v>
      </c>
      <c r="I4426" s="7"/>
    </row>
    <row r="4427" spans="1:9" s="36" customFormat="1" ht="40.5" x14ac:dyDescent="0.25">
      <c r="A4427" s="34">
        <v>103122</v>
      </c>
      <c r="B4427" s="35" t="s">
        <v>8422</v>
      </c>
      <c r="F4427" s="34" t="s">
        <v>24</v>
      </c>
      <c r="G4427" s="37" t="s">
        <v>8423</v>
      </c>
      <c r="I4427" s="7"/>
    </row>
    <row r="4428" spans="1:9" s="36" customFormat="1" ht="40.5" x14ac:dyDescent="0.25">
      <c r="A4428" s="34">
        <v>103123</v>
      </c>
      <c r="B4428" s="35" t="s">
        <v>8424</v>
      </c>
      <c r="F4428" s="34" t="s">
        <v>24</v>
      </c>
      <c r="G4428" s="37" t="s">
        <v>8425</v>
      </c>
      <c r="I4428" s="7"/>
    </row>
    <row r="4429" spans="1:9" s="36" customFormat="1" ht="40.5" x14ac:dyDescent="0.25">
      <c r="A4429" s="34">
        <v>103124</v>
      </c>
      <c r="B4429" s="35" t="s">
        <v>8426</v>
      </c>
      <c r="F4429" s="34" t="s">
        <v>24</v>
      </c>
      <c r="G4429" s="37" t="s">
        <v>8427</v>
      </c>
      <c r="I4429" s="7"/>
    </row>
    <row r="4430" spans="1:9" s="36" customFormat="1" ht="40.5" x14ac:dyDescent="0.25">
      <c r="A4430" s="34">
        <v>103125</v>
      </c>
      <c r="B4430" s="35" t="s">
        <v>8428</v>
      </c>
      <c r="F4430" s="34" t="s">
        <v>24</v>
      </c>
      <c r="G4430" s="37" t="s">
        <v>8429</v>
      </c>
      <c r="I4430" s="7"/>
    </row>
    <row r="4431" spans="1:9" s="36" customFormat="1" ht="40.5" x14ac:dyDescent="0.25">
      <c r="A4431" s="34">
        <v>103126</v>
      </c>
      <c r="B4431" s="35" t="s">
        <v>8430</v>
      </c>
      <c r="F4431" s="34" t="s">
        <v>24</v>
      </c>
      <c r="G4431" s="37" t="s">
        <v>8431</v>
      </c>
      <c r="I4431" s="7"/>
    </row>
    <row r="4432" spans="1:9" s="36" customFormat="1" ht="40.5" x14ac:dyDescent="0.25">
      <c r="A4432" s="34">
        <v>103127</v>
      </c>
      <c r="B4432" s="35" t="s">
        <v>8432</v>
      </c>
      <c r="F4432" s="34" t="s">
        <v>24</v>
      </c>
      <c r="G4432" s="37" t="s">
        <v>8433</v>
      </c>
      <c r="I4432" s="7"/>
    </row>
    <row r="4433" spans="1:9" s="36" customFormat="1" ht="40.5" x14ac:dyDescent="0.25">
      <c r="A4433" s="34">
        <v>103128</v>
      </c>
      <c r="B4433" s="35" t="s">
        <v>8434</v>
      </c>
      <c r="F4433" s="34" t="s">
        <v>24</v>
      </c>
      <c r="G4433" s="37" t="s">
        <v>8435</v>
      </c>
      <c r="I4433" s="7"/>
    </row>
    <row r="4434" spans="1:9" s="36" customFormat="1" ht="40.5" x14ac:dyDescent="0.25">
      <c r="A4434" s="34">
        <v>103129</v>
      </c>
      <c r="B4434" s="35" t="s">
        <v>8436</v>
      </c>
      <c r="F4434" s="34" t="s">
        <v>24</v>
      </c>
      <c r="G4434" s="37" t="s">
        <v>8437</v>
      </c>
      <c r="I4434" s="7"/>
    </row>
    <row r="4435" spans="1:9" s="36" customFormat="1" ht="40.5" x14ac:dyDescent="0.25">
      <c r="A4435" s="34">
        <v>103130</v>
      </c>
      <c r="B4435" s="35" t="s">
        <v>8438</v>
      </c>
      <c r="F4435" s="34" t="s">
        <v>24</v>
      </c>
      <c r="G4435" s="37" t="s">
        <v>8439</v>
      </c>
      <c r="I4435" s="7"/>
    </row>
    <row r="4436" spans="1:9" s="36" customFormat="1" ht="40.5" x14ac:dyDescent="0.25">
      <c r="A4436" s="34">
        <v>103131</v>
      </c>
      <c r="B4436" s="35" t="s">
        <v>8440</v>
      </c>
      <c r="F4436" s="34" t="s">
        <v>24</v>
      </c>
      <c r="G4436" s="37" t="s">
        <v>8441</v>
      </c>
      <c r="I4436" s="7"/>
    </row>
    <row r="4437" spans="1:9" s="36" customFormat="1" ht="40.5" x14ac:dyDescent="0.25">
      <c r="A4437" s="34">
        <v>103132</v>
      </c>
      <c r="B4437" s="35" t="s">
        <v>8442</v>
      </c>
      <c r="F4437" s="34" t="s">
        <v>24</v>
      </c>
      <c r="G4437" s="37" t="s">
        <v>8443</v>
      </c>
      <c r="I4437" s="7"/>
    </row>
    <row r="4438" spans="1:9" s="36" customFormat="1" ht="40.5" x14ac:dyDescent="0.25">
      <c r="A4438" s="34">
        <v>103133</v>
      </c>
      <c r="B4438" s="35" t="s">
        <v>8444</v>
      </c>
      <c r="F4438" s="34" t="s">
        <v>24</v>
      </c>
      <c r="G4438" s="37" t="s">
        <v>8445</v>
      </c>
      <c r="I4438" s="7"/>
    </row>
    <row r="4439" spans="1:9" s="36" customFormat="1" ht="40.5" x14ac:dyDescent="0.25">
      <c r="A4439" s="34">
        <v>103134</v>
      </c>
      <c r="B4439" s="35" t="s">
        <v>8446</v>
      </c>
      <c r="F4439" s="34" t="s">
        <v>24</v>
      </c>
      <c r="G4439" s="37" t="s">
        <v>8447</v>
      </c>
      <c r="I4439" s="7"/>
    </row>
    <row r="4440" spans="1:9" s="36" customFormat="1" ht="40.5" x14ac:dyDescent="0.25">
      <c r="A4440" s="34">
        <v>103135</v>
      </c>
      <c r="B4440" s="35" t="s">
        <v>8448</v>
      </c>
      <c r="F4440" s="34" t="s">
        <v>24</v>
      </c>
      <c r="G4440" s="37" t="s">
        <v>8449</v>
      </c>
      <c r="I4440" s="7"/>
    </row>
    <row r="4441" spans="1:9" s="36" customFormat="1" ht="40.5" x14ac:dyDescent="0.25">
      <c r="A4441" s="34">
        <v>103136</v>
      </c>
      <c r="B4441" s="35" t="s">
        <v>8450</v>
      </c>
      <c r="F4441" s="34" t="s">
        <v>24</v>
      </c>
      <c r="G4441" s="37" t="s">
        <v>8451</v>
      </c>
      <c r="I4441" s="7"/>
    </row>
    <row r="4442" spans="1:9" s="36" customFormat="1" ht="40.5" x14ac:dyDescent="0.25">
      <c r="A4442" s="34">
        <v>103137</v>
      </c>
      <c r="B4442" s="35" t="s">
        <v>8452</v>
      </c>
      <c r="F4442" s="34" t="s">
        <v>24</v>
      </c>
      <c r="G4442" s="37" t="s">
        <v>8453</v>
      </c>
      <c r="I4442" s="7"/>
    </row>
    <row r="4443" spans="1:9" s="36" customFormat="1" ht="40.5" x14ac:dyDescent="0.25">
      <c r="A4443" s="34">
        <v>103138</v>
      </c>
      <c r="B4443" s="35" t="s">
        <v>8454</v>
      </c>
      <c r="F4443" s="34" t="s">
        <v>24</v>
      </c>
      <c r="G4443" s="37" t="s">
        <v>8455</v>
      </c>
      <c r="I4443" s="7"/>
    </row>
    <row r="4444" spans="1:9" s="36" customFormat="1" ht="40.5" x14ac:dyDescent="0.25">
      <c r="A4444" s="34">
        <v>103139</v>
      </c>
      <c r="B4444" s="35" t="s">
        <v>8456</v>
      </c>
      <c r="F4444" s="34" t="s">
        <v>24</v>
      </c>
      <c r="G4444" s="37" t="s">
        <v>8457</v>
      </c>
      <c r="I4444" s="7"/>
    </row>
    <row r="4445" spans="1:9" s="36" customFormat="1" ht="40.5" x14ac:dyDescent="0.25">
      <c r="A4445" s="34">
        <v>103140</v>
      </c>
      <c r="B4445" s="35" t="s">
        <v>8458</v>
      </c>
      <c r="F4445" s="34" t="s">
        <v>24</v>
      </c>
      <c r="G4445" s="37" t="s">
        <v>8459</v>
      </c>
      <c r="I4445" s="7"/>
    </row>
    <row r="4446" spans="1:9" s="36" customFormat="1" ht="40.5" x14ac:dyDescent="0.25">
      <c r="A4446" s="34">
        <v>103141</v>
      </c>
      <c r="B4446" s="35" t="s">
        <v>8460</v>
      </c>
      <c r="F4446" s="34" t="s">
        <v>24</v>
      </c>
      <c r="G4446" s="37" t="s">
        <v>8461</v>
      </c>
      <c r="I4446" s="7"/>
    </row>
    <row r="4447" spans="1:9" s="36" customFormat="1" ht="40.5" x14ac:dyDescent="0.25">
      <c r="A4447" s="34">
        <v>103142</v>
      </c>
      <c r="B4447" s="35" t="s">
        <v>8462</v>
      </c>
      <c r="F4447" s="34" t="s">
        <v>24</v>
      </c>
      <c r="G4447" s="37" t="s">
        <v>8463</v>
      </c>
      <c r="I4447" s="7"/>
    </row>
    <row r="4448" spans="1:9" s="36" customFormat="1" ht="40.5" x14ac:dyDescent="0.25">
      <c r="A4448" s="34">
        <v>103143</v>
      </c>
      <c r="B4448" s="35" t="s">
        <v>8464</v>
      </c>
      <c r="F4448" s="34" t="s">
        <v>24</v>
      </c>
      <c r="G4448" s="37" t="s">
        <v>8465</v>
      </c>
      <c r="I4448" s="7"/>
    </row>
    <row r="4449" spans="1:9" s="36" customFormat="1" ht="40.5" x14ac:dyDescent="0.25">
      <c r="A4449" s="34">
        <v>103144</v>
      </c>
      <c r="B4449" s="35" t="s">
        <v>8466</v>
      </c>
      <c r="F4449" s="34" t="s">
        <v>24</v>
      </c>
      <c r="G4449" s="37" t="s">
        <v>8467</v>
      </c>
      <c r="I4449" s="7"/>
    </row>
    <row r="4450" spans="1:9" s="36" customFormat="1" ht="40.5" x14ac:dyDescent="0.25">
      <c r="A4450" s="34">
        <v>103145</v>
      </c>
      <c r="B4450" s="35" t="s">
        <v>8468</v>
      </c>
      <c r="F4450" s="34" t="s">
        <v>24</v>
      </c>
      <c r="G4450" s="37" t="s">
        <v>8469</v>
      </c>
      <c r="I4450" s="7"/>
    </row>
    <row r="4451" spans="1:9" s="36" customFormat="1" ht="40.5" x14ac:dyDescent="0.25">
      <c r="A4451" s="34">
        <v>103146</v>
      </c>
      <c r="B4451" s="35" t="s">
        <v>8470</v>
      </c>
      <c r="F4451" s="34" t="s">
        <v>24</v>
      </c>
      <c r="G4451" s="37" t="s">
        <v>8471</v>
      </c>
      <c r="I4451" s="7"/>
    </row>
    <row r="4452" spans="1:9" s="36" customFormat="1" ht="40.5" x14ac:dyDescent="0.25">
      <c r="A4452" s="34">
        <v>103147</v>
      </c>
      <c r="B4452" s="35" t="s">
        <v>8472</v>
      </c>
      <c r="F4452" s="34" t="s">
        <v>24</v>
      </c>
      <c r="G4452" s="37" t="s">
        <v>8473</v>
      </c>
      <c r="I4452" s="7"/>
    </row>
    <row r="4453" spans="1:9" s="36" customFormat="1" ht="40.5" x14ac:dyDescent="0.25">
      <c r="A4453" s="34">
        <v>103148</v>
      </c>
      <c r="B4453" s="35" t="s">
        <v>8474</v>
      </c>
      <c r="F4453" s="34" t="s">
        <v>24</v>
      </c>
      <c r="G4453" s="37" t="s">
        <v>8475</v>
      </c>
      <c r="I4453" s="7"/>
    </row>
    <row r="4454" spans="1:9" s="36" customFormat="1" ht="40.5" x14ac:dyDescent="0.25">
      <c r="A4454" s="34">
        <v>103149</v>
      </c>
      <c r="B4454" s="35" t="s">
        <v>8476</v>
      </c>
      <c r="F4454" s="34" t="s">
        <v>24</v>
      </c>
      <c r="G4454" s="37" t="s">
        <v>8477</v>
      </c>
      <c r="I4454" s="7"/>
    </row>
    <row r="4455" spans="1:9" s="36" customFormat="1" ht="40.5" x14ac:dyDescent="0.25">
      <c r="A4455" s="34">
        <v>103150</v>
      </c>
      <c r="B4455" s="35" t="s">
        <v>8478</v>
      </c>
      <c r="F4455" s="34" t="s">
        <v>24</v>
      </c>
      <c r="G4455" s="37" t="s">
        <v>8479</v>
      </c>
      <c r="I4455" s="7"/>
    </row>
    <row r="4456" spans="1:9" s="36" customFormat="1" ht="40.5" x14ac:dyDescent="0.25">
      <c r="A4456" s="34">
        <v>103151</v>
      </c>
      <c r="B4456" s="35" t="s">
        <v>8480</v>
      </c>
      <c r="F4456" s="34" t="s">
        <v>24</v>
      </c>
      <c r="G4456" s="37" t="s">
        <v>8481</v>
      </c>
      <c r="I4456" s="7"/>
    </row>
    <row r="4457" spans="1:9" s="36" customFormat="1" ht="40.5" x14ac:dyDescent="0.25">
      <c r="A4457" s="34">
        <v>103152</v>
      </c>
      <c r="B4457" s="35" t="s">
        <v>8482</v>
      </c>
      <c r="F4457" s="34" t="s">
        <v>24</v>
      </c>
      <c r="G4457" s="37" t="s">
        <v>8483</v>
      </c>
      <c r="I4457" s="7"/>
    </row>
    <row r="4458" spans="1:9" s="36" customFormat="1" ht="40.5" x14ac:dyDescent="0.25">
      <c r="A4458" s="34">
        <v>103372</v>
      </c>
      <c r="B4458" s="35" t="s">
        <v>8484</v>
      </c>
      <c r="F4458" s="34" t="s">
        <v>26</v>
      </c>
      <c r="G4458" s="37" t="s">
        <v>8485</v>
      </c>
      <c r="I4458" s="7"/>
    </row>
    <row r="4459" spans="1:9" s="36" customFormat="1" ht="40.5" x14ac:dyDescent="0.25">
      <c r="A4459" s="34">
        <v>103373</v>
      </c>
      <c r="B4459" s="35" t="s">
        <v>8486</v>
      </c>
      <c r="F4459" s="34" t="s">
        <v>26</v>
      </c>
      <c r="G4459" s="37" t="s">
        <v>8487</v>
      </c>
      <c r="I4459" s="7"/>
    </row>
    <row r="4460" spans="1:9" s="36" customFormat="1" ht="40.5" x14ac:dyDescent="0.25">
      <c r="A4460" s="34">
        <v>103376</v>
      </c>
      <c r="B4460" s="35" t="s">
        <v>8488</v>
      </c>
      <c r="F4460" s="34" t="s">
        <v>26</v>
      </c>
      <c r="G4460" s="37" t="s">
        <v>8489</v>
      </c>
      <c r="I4460" s="7"/>
    </row>
    <row r="4461" spans="1:9" s="36" customFormat="1" ht="40.5" x14ac:dyDescent="0.25">
      <c r="A4461" s="34">
        <v>103377</v>
      </c>
      <c r="B4461" s="35" t="s">
        <v>8490</v>
      </c>
      <c r="F4461" s="34" t="s">
        <v>26</v>
      </c>
      <c r="G4461" s="37" t="s">
        <v>8491</v>
      </c>
      <c r="I4461" s="7"/>
    </row>
    <row r="4462" spans="1:9" s="36" customFormat="1" ht="40.5" x14ac:dyDescent="0.25">
      <c r="A4462" s="34">
        <v>103379</v>
      </c>
      <c r="B4462" s="35" t="s">
        <v>8492</v>
      </c>
      <c r="F4462" s="34" t="s">
        <v>26</v>
      </c>
      <c r="G4462" s="37" t="s">
        <v>8493</v>
      </c>
      <c r="I4462" s="7"/>
    </row>
    <row r="4463" spans="1:9" s="36" customFormat="1" ht="40.5" x14ac:dyDescent="0.25">
      <c r="A4463" s="34">
        <v>103383</v>
      </c>
      <c r="B4463" s="35" t="s">
        <v>8494</v>
      </c>
      <c r="F4463" s="34" t="s">
        <v>26</v>
      </c>
      <c r="G4463" s="37" t="s">
        <v>8495</v>
      </c>
      <c r="I4463" s="7"/>
    </row>
    <row r="4464" spans="1:9" s="36" customFormat="1" ht="40.5" x14ac:dyDescent="0.25">
      <c r="A4464" s="34">
        <v>103385</v>
      </c>
      <c r="B4464" s="35" t="s">
        <v>8496</v>
      </c>
      <c r="F4464" s="34" t="s">
        <v>26</v>
      </c>
      <c r="G4464" s="37" t="s">
        <v>8497</v>
      </c>
      <c r="I4464" s="7"/>
    </row>
    <row r="4465" spans="1:9" s="36" customFormat="1" ht="40.5" x14ac:dyDescent="0.25">
      <c r="A4465" s="34">
        <v>103387</v>
      </c>
      <c r="B4465" s="35" t="s">
        <v>8498</v>
      </c>
      <c r="F4465" s="34" t="s">
        <v>26</v>
      </c>
      <c r="G4465" s="37" t="s">
        <v>8499</v>
      </c>
      <c r="I4465" s="7"/>
    </row>
    <row r="4466" spans="1:9" s="36" customFormat="1" ht="40.5" x14ac:dyDescent="0.25">
      <c r="A4466" s="34">
        <v>103389</v>
      </c>
      <c r="B4466" s="35" t="s">
        <v>8500</v>
      </c>
      <c r="F4466" s="34" t="s">
        <v>26</v>
      </c>
      <c r="G4466" s="37" t="s">
        <v>8501</v>
      </c>
      <c r="I4466" s="7"/>
    </row>
    <row r="4467" spans="1:9" s="36" customFormat="1" ht="40.5" x14ac:dyDescent="0.25">
      <c r="A4467" s="34">
        <v>103391</v>
      </c>
      <c r="B4467" s="35" t="s">
        <v>8502</v>
      </c>
      <c r="F4467" s="34" t="s">
        <v>26</v>
      </c>
      <c r="G4467" s="37" t="s">
        <v>8503</v>
      </c>
      <c r="I4467" s="7"/>
    </row>
    <row r="4468" spans="1:9" s="36" customFormat="1" ht="40.5" x14ac:dyDescent="0.25">
      <c r="A4468" s="34">
        <v>103392</v>
      </c>
      <c r="B4468" s="35" t="s">
        <v>8504</v>
      </c>
      <c r="F4468" s="34" t="s">
        <v>26</v>
      </c>
      <c r="G4468" s="37" t="s">
        <v>8505</v>
      </c>
      <c r="I4468" s="7"/>
    </row>
    <row r="4469" spans="1:9" s="36" customFormat="1" ht="40.5" x14ac:dyDescent="0.25">
      <c r="A4469" s="34">
        <v>103393</v>
      </c>
      <c r="B4469" s="35" t="s">
        <v>8506</v>
      </c>
      <c r="F4469" s="34" t="s">
        <v>26</v>
      </c>
      <c r="G4469" s="37" t="s">
        <v>8507</v>
      </c>
      <c r="I4469" s="7"/>
    </row>
    <row r="4470" spans="1:9" s="36" customFormat="1" ht="40.5" x14ac:dyDescent="0.25">
      <c r="A4470" s="34">
        <v>103394</v>
      </c>
      <c r="B4470" s="35" t="s">
        <v>8508</v>
      </c>
      <c r="F4470" s="34" t="s">
        <v>26</v>
      </c>
      <c r="G4470" s="37" t="s">
        <v>8509</v>
      </c>
      <c r="I4470" s="7"/>
    </row>
    <row r="4471" spans="1:9" s="36" customFormat="1" ht="40.5" x14ac:dyDescent="0.25">
      <c r="A4471" s="34">
        <v>103395</v>
      </c>
      <c r="B4471" s="35" t="s">
        <v>8510</v>
      </c>
      <c r="F4471" s="34" t="s">
        <v>26</v>
      </c>
      <c r="G4471" s="37" t="s">
        <v>8511</v>
      </c>
      <c r="I4471" s="7"/>
    </row>
    <row r="4472" spans="1:9" s="36" customFormat="1" ht="40.5" x14ac:dyDescent="0.25">
      <c r="A4472" s="34">
        <v>103396</v>
      </c>
      <c r="B4472" s="35" t="s">
        <v>8512</v>
      </c>
      <c r="F4472" s="34" t="s">
        <v>26</v>
      </c>
      <c r="G4472" s="37" t="s">
        <v>8513</v>
      </c>
      <c r="I4472" s="7"/>
    </row>
    <row r="4473" spans="1:9" s="36" customFormat="1" ht="54" x14ac:dyDescent="0.25">
      <c r="A4473" s="34">
        <v>103397</v>
      </c>
      <c r="B4473" s="35" t="s">
        <v>8514</v>
      </c>
      <c r="F4473" s="34" t="s">
        <v>24</v>
      </c>
      <c r="G4473" s="37" t="s">
        <v>8515</v>
      </c>
      <c r="I4473" s="7"/>
    </row>
    <row r="4474" spans="1:9" s="36" customFormat="1" ht="54" x14ac:dyDescent="0.25">
      <c r="A4474" s="34">
        <v>103398</v>
      </c>
      <c r="B4474" s="35" t="s">
        <v>8516</v>
      </c>
      <c r="F4474" s="34" t="s">
        <v>24</v>
      </c>
      <c r="G4474" s="37" t="s">
        <v>8517</v>
      </c>
      <c r="I4474" s="7"/>
    </row>
    <row r="4475" spans="1:9" s="36" customFormat="1" ht="54" x14ac:dyDescent="0.25">
      <c r="A4475" s="34">
        <v>103399</v>
      </c>
      <c r="B4475" s="35" t="s">
        <v>8518</v>
      </c>
      <c r="F4475" s="34" t="s">
        <v>24</v>
      </c>
      <c r="G4475" s="37" t="s">
        <v>8519</v>
      </c>
      <c r="I4475" s="7"/>
    </row>
    <row r="4476" spans="1:9" s="36" customFormat="1" ht="54" x14ac:dyDescent="0.25">
      <c r="A4476" s="34">
        <v>103400</v>
      </c>
      <c r="B4476" s="35" t="s">
        <v>8520</v>
      </c>
      <c r="F4476" s="34" t="s">
        <v>24</v>
      </c>
      <c r="G4476" s="37" t="s">
        <v>8521</v>
      </c>
      <c r="I4476" s="7"/>
    </row>
    <row r="4477" spans="1:9" s="36" customFormat="1" ht="54" x14ac:dyDescent="0.25">
      <c r="A4477" s="34">
        <v>103401</v>
      </c>
      <c r="B4477" s="35" t="s">
        <v>8522</v>
      </c>
      <c r="F4477" s="34" t="s">
        <v>24</v>
      </c>
      <c r="G4477" s="37" t="s">
        <v>8523</v>
      </c>
      <c r="I4477" s="7"/>
    </row>
    <row r="4478" spans="1:9" s="36" customFormat="1" ht="54" x14ac:dyDescent="0.25">
      <c r="A4478" s="34">
        <v>103402</v>
      </c>
      <c r="B4478" s="35" t="s">
        <v>8524</v>
      </c>
      <c r="F4478" s="34" t="s">
        <v>24</v>
      </c>
      <c r="G4478" s="37" t="s">
        <v>8525</v>
      </c>
      <c r="I4478" s="7"/>
    </row>
    <row r="4479" spans="1:9" s="36" customFormat="1" ht="54" x14ac:dyDescent="0.25">
      <c r="A4479" s="34">
        <v>103403</v>
      </c>
      <c r="B4479" s="35" t="s">
        <v>8526</v>
      </c>
      <c r="F4479" s="34" t="s">
        <v>24</v>
      </c>
      <c r="G4479" s="37" t="s">
        <v>8527</v>
      </c>
      <c r="I4479" s="7"/>
    </row>
    <row r="4480" spans="1:9" s="36" customFormat="1" ht="54" x14ac:dyDescent="0.25">
      <c r="A4480" s="34">
        <v>103404</v>
      </c>
      <c r="B4480" s="35" t="s">
        <v>8528</v>
      </c>
      <c r="F4480" s="34" t="s">
        <v>24</v>
      </c>
      <c r="G4480" s="37" t="s">
        <v>8529</v>
      </c>
      <c r="I4480" s="7"/>
    </row>
    <row r="4481" spans="1:9" s="36" customFormat="1" ht="54" x14ac:dyDescent="0.25">
      <c r="A4481" s="34">
        <v>103405</v>
      </c>
      <c r="B4481" s="35" t="s">
        <v>8530</v>
      </c>
      <c r="F4481" s="34" t="s">
        <v>24</v>
      </c>
      <c r="G4481" s="37" t="s">
        <v>8531</v>
      </c>
      <c r="I4481" s="7"/>
    </row>
    <row r="4482" spans="1:9" s="36" customFormat="1" ht="54" x14ac:dyDescent="0.25">
      <c r="A4482" s="34">
        <v>103406</v>
      </c>
      <c r="B4482" s="35" t="s">
        <v>8532</v>
      </c>
      <c r="F4482" s="34" t="s">
        <v>24</v>
      </c>
      <c r="G4482" s="37" t="s">
        <v>8533</v>
      </c>
      <c r="I4482" s="7"/>
    </row>
    <row r="4483" spans="1:9" s="36" customFormat="1" ht="54" x14ac:dyDescent="0.25">
      <c r="A4483" s="34">
        <v>103407</v>
      </c>
      <c r="B4483" s="35" t="s">
        <v>8534</v>
      </c>
      <c r="F4483" s="34" t="s">
        <v>24</v>
      </c>
      <c r="G4483" s="37" t="s">
        <v>8535</v>
      </c>
      <c r="I4483" s="7"/>
    </row>
    <row r="4484" spans="1:9" s="36" customFormat="1" ht="54" x14ac:dyDescent="0.25">
      <c r="A4484" s="34">
        <v>103408</v>
      </c>
      <c r="B4484" s="35" t="s">
        <v>8536</v>
      </c>
      <c r="F4484" s="34" t="s">
        <v>24</v>
      </c>
      <c r="G4484" s="37" t="s">
        <v>8537</v>
      </c>
      <c r="I4484" s="7"/>
    </row>
    <row r="4485" spans="1:9" s="36" customFormat="1" ht="54" x14ac:dyDescent="0.25">
      <c r="A4485" s="34">
        <v>103409</v>
      </c>
      <c r="B4485" s="35" t="s">
        <v>8538</v>
      </c>
      <c r="F4485" s="34" t="s">
        <v>24</v>
      </c>
      <c r="G4485" s="37" t="s">
        <v>8539</v>
      </c>
      <c r="I4485" s="7"/>
    </row>
    <row r="4486" spans="1:9" s="36" customFormat="1" ht="54" x14ac:dyDescent="0.25">
      <c r="A4486" s="34">
        <v>103410</v>
      </c>
      <c r="B4486" s="35" t="s">
        <v>8540</v>
      </c>
      <c r="F4486" s="34" t="s">
        <v>24</v>
      </c>
      <c r="G4486" s="37" t="s">
        <v>8541</v>
      </c>
      <c r="I4486" s="7"/>
    </row>
    <row r="4487" spans="1:9" s="36" customFormat="1" ht="54" x14ac:dyDescent="0.25">
      <c r="A4487" s="34">
        <v>103411</v>
      </c>
      <c r="B4487" s="35" t="s">
        <v>8542</v>
      </c>
      <c r="F4487" s="34" t="s">
        <v>24</v>
      </c>
      <c r="G4487" s="37" t="s">
        <v>7983</v>
      </c>
      <c r="I4487" s="7"/>
    </row>
    <row r="4488" spans="1:9" s="36" customFormat="1" ht="54" x14ac:dyDescent="0.25">
      <c r="A4488" s="34">
        <v>103412</v>
      </c>
      <c r="B4488" s="35" t="s">
        <v>8543</v>
      </c>
      <c r="F4488" s="34" t="s">
        <v>24</v>
      </c>
      <c r="G4488" s="37" t="s">
        <v>8544</v>
      </c>
      <c r="I4488" s="7"/>
    </row>
    <row r="4489" spans="1:9" s="36" customFormat="1" ht="54" x14ac:dyDescent="0.25">
      <c r="A4489" s="34">
        <v>103413</v>
      </c>
      <c r="B4489" s="35" t="s">
        <v>8545</v>
      </c>
      <c r="F4489" s="34" t="s">
        <v>24</v>
      </c>
      <c r="G4489" s="37" t="s">
        <v>8546</v>
      </c>
      <c r="I4489" s="7"/>
    </row>
    <row r="4490" spans="1:9" s="36" customFormat="1" ht="54" x14ac:dyDescent="0.25">
      <c r="A4490" s="34">
        <v>103414</v>
      </c>
      <c r="B4490" s="35" t="s">
        <v>8547</v>
      </c>
      <c r="F4490" s="34" t="s">
        <v>24</v>
      </c>
      <c r="G4490" s="37" t="s">
        <v>8527</v>
      </c>
      <c r="I4490" s="7"/>
    </row>
    <row r="4491" spans="1:9" s="36" customFormat="1" ht="54" x14ac:dyDescent="0.25">
      <c r="A4491" s="34">
        <v>103415</v>
      </c>
      <c r="B4491" s="35" t="s">
        <v>8548</v>
      </c>
      <c r="F4491" s="34" t="s">
        <v>24</v>
      </c>
      <c r="G4491" s="37" t="s">
        <v>8549</v>
      </c>
      <c r="I4491" s="7"/>
    </row>
    <row r="4492" spans="1:9" s="36" customFormat="1" ht="54" x14ac:dyDescent="0.25">
      <c r="A4492" s="34">
        <v>103416</v>
      </c>
      <c r="B4492" s="35" t="s">
        <v>8550</v>
      </c>
      <c r="F4492" s="34" t="s">
        <v>24</v>
      </c>
      <c r="G4492" s="37" t="s">
        <v>8551</v>
      </c>
      <c r="I4492" s="7"/>
    </row>
    <row r="4493" spans="1:9" s="36" customFormat="1" ht="54" x14ac:dyDescent="0.25">
      <c r="A4493" s="34">
        <v>103417</v>
      </c>
      <c r="B4493" s="35" t="s">
        <v>8552</v>
      </c>
      <c r="F4493" s="34" t="s">
        <v>24</v>
      </c>
      <c r="G4493" s="37" t="s">
        <v>8553</v>
      </c>
      <c r="I4493" s="7"/>
    </row>
    <row r="4494" spans="1:9" s="36" customFormat="1" ht="54" x14ac:dyDescent="0.25">
      <c r="A4494" s="34">
        <v>103418</v>
      </c>
      <c r="B4494" s="35" t="s">
        <v>8554</v>
      </c>
      <c r="F4494" s="34" t="s">
        <v>24</v>
      </c>
      <c r="G4494" s="37" t="s">
        <v>8541</v>
      </c>
      <c r="I4494" s="7"/>
    </row>
    <row r="4495" spans="1:9" s="36" customFormat="1" ht="54" x14ac:dyDescent="0.25">
      <c r="A4495" s="34">
        <v>103419</v>
      </c>
      <c r="B4495" s="35" t="s">
        <v>8555</v>
      </c>
      <c r="F4495" s="34" t="s">
        <v>24</v>
      </c>
      <c r="G4495" s="37" t="s">
        <v>8556</v>
      </c>
      <c r="I4495" s="7"/>
    </row>
    <row r="4496" spans="1:9" s="36" customFormat="1" ht="54" x14ac:dyDescent="0.25">
      <c r="A4496" s="34">
        <v>103420</v>
      </c>
      <c r="B4496" s="35" t="s">
        <v>8557</v>
      </c>
      <c r="F4496" s="34" t="s">
        <v>24</v>
      </c>
      <c r="G4496" s="37" t="s">
        <v>8558</v>
      </c>
      <c r="I4496" s="7"/>
    </row>
    <row r="4497" spans="1:9" s="36" customFormat="1" ht="54" x14ac:dyDescent="0.25">
      <c r="A4497" s="34">
        <v>103421</v>
      </c>
      <c r="B4497" s="35" t="s">
        <v>8559</v>
      </c>
      <c r="F4497" s="34" t="s">
        <v>24</v>
      </c>
      <c r="G4497" s="37" t="s">
        <v>8560</v>
      </c>
      <c r="I4497" s="7"/>
    </row>
    <row r="4498" spans="1:9" s="36" customFormat="1" ht="54" x14ac:dyDescent="0.25">
      <c r="A4498" s="34">
        <v>103422</v>
      </c>
      <c r="B4498" s="35" t="s">
        <v>8561</v>
      </c>
      <c r="F4498" s="34" t="s">
        <v>24</v>
      </c>
      <c r="G4498" s="37" t="s">
        <v>8562</v>
      </c>
      <c r="I4498" s="7"/>
    </row>
    <row r="4499" spans="1:9" s="36" customFormat="1" ht="54" x14ac:dyDescent="0.25">
      <c r="A4499" s="34">
        <v>103423</v>
      </c>
      <c r="B4499" s="35" t="s">
        <v>8563</v>
      </c>
      <c r="F4499" s="34" t="s">
        <v>24</v>
      </c>
      <c r="G4499" s="37" t="s">
        <v>8564</v>
      </c>
      <c r="I4499" s="7"/>
    </row>
    <row r="4500" spans="1:9" s="36" customFormat="1" ht="54" x14ac:dyDescent="0.25">
      <c r="A4500" s="34">
        <v>103424</v>
      </c>
      <c r="B4500" s="35" t="s">
        <v>8565</v>
      </c>
      <c r="F4500" s="34" t="s">
        <v>24</v>
      </c>
      <c r="G4500" s="37" t="s">
        <v>8566</v>
      </c>
      <c r="I4500" s="7"/>
    </row>
    <row r="4501" spans="1:9" s="36" customFormat="1" ht="40.5" x14ac:dyDescent="0.25">
      <c r="A4501" s="34">
        <v>103425</v>
      </c>
      <c r="B4501" s="35" t="s">
        <v>8567</v>
      </c>
      <c r="F4501" s="34" t="s">
        <v>24</v>
      </c>
      <c r="G4501" s="37" t="s">
        <v>8568</v>
      </c>
      <c r="I4501" s="7"/>
    </row>
    <row r="4502" spans="1:9" s="36" customFormat="1" ht="40.5" x14ac:dyDescent="0.25">
      <c r="A4502" s="34">
        <v>103426</v>
      </c>
      <c r="B4502" s="35" t="s">
        <v>8569</v>
      </c>
      <c r="F4502" s="34" t="s">
        <v>24</v>
      </c>
      <c r="G4502" s="37" t="s">
        <v>8570</v>
      </c>
      <c r="I4502" s="7"/>
    </row>
    <row r="4503" spans="1:9" s="36" customFormat="1" ht="40.5" x14ac:dyDescent="0.25">
      <c r="A4503" s="34">
        <v>103427</v>
      </c>
      <c r="B4503" s="35" t="s">
        <v>8571</v>
      </c>
      <c r="F4503" s="34" t="s">
        <v>24</v>
      </c>
      <c r="G4503" s="37" t="s">
        <v>8572</v>
      </c>
      <c r="I4503" s="7"/>
    </row>
    <row r="4504" spans="1:9" s="36" customFormat="1" ht="40.5" x14ac:dyDescent="0.25">
      <c r="A4504" s="34">
        <v>103428</v>
      </c>
      <c r="B4504" s="35" t="s">
        <v>8573</v>
      </c>
      <c r="F4504" s="34" t="s">
        <v>24</v>
      </c>
      <c r="G4504" s="37" t="s">
        <v>8574</v>
      </c>
      <c r="I4504" s="7"/>
    </row>
    <row r="4505" spans="1:9" s="36" customFormat="1" ht="40.5" x14ac:dyDescent="0.25">
      <c r="A4505" s="34">
        <v>103429</v>
      </c>
      <c r="B4505" s="35" t="s">
        <v>8575</v>
      </c>
      <c r="F4505" s="34" t="s">
        <v>24</v>
      </c>
      <c r="G4505" s="37" t="s">
        <v>8576</v>
      </c>
      <c r="I4505" s="7"/>
    </row>
    <row r="4506" spans="1:9" s="36" customFormat="1" ht="54" x14ac:dyDescent="0.25">
      <c r="A4506" s="34">
        <v>103430</v>
      </c>
      <c r="B4506" s="35" t="s">
        <v>8577</v>
      </c>
      <c r="F4506" s="34" t="s">
        <v>24</v>
      </c>
      <c r="G4506" s="37" t="s">
        <v>8578</v>
      </c>
      <c r="I4506" s="7"/>
    </row>
    <row r="4507" spans="1:9" s="36" customFormat="1" ht="54" x14ac:dyDescent="0.25">
      <c r="A4507" s="34">
        <v>103431</v>
      </c>
      <c r="B4507" s="35" t="s">
        <v>8579</v>
      </c>
      <c r="F4507" s="34" t="s">
        <v>24</v>
      </c>
      <c r="G4507" s="37" t="s">
        <v>8580</v>
      </c>
      <c r="I4507" s="7"/>
    </row>
    <row r="4508" spans="1:9" s="36" customFormat="1" ht="54" x14ac:dyDescent="0.25">
      <c r="A4508" s="34">
        <v>103432</v>
      </c>
      <c r="B4508" s="35" t="s">
        <v>8581</v>
      </c>
      <c r="F4508" s="34" t="s">
        <v>24</v>
      </c>
      <c r="G4508" s="37" t="s">
        <v>8582</v>
      </c>
      <c r="I4508" s="7"/>
    </row>
    <row r="4509" spans="1:9" s="36" customFormat="1" ht="54" x14ac:dyDescent="0.25">
      <c r="A4509" s="34">
        <v>103433</v>
      </c>
      <c r="B4509" s="35" t="s">
        <v>8583</v>
      </c>
      <c r="F4509" s="34" t="s">
        <v>24</v>
      </c>
      <c r="G4509" s="37" t="s">
        <v>8584</v>
      </c>
      <c r="I4509" s="7"/>
    </row>
    <row r="4510" spans="1:9" s="36" customFormat="1" ht="54" x14ac:dyDescent="0.25">
      <c r="A4510" s="34">
        <v>103434</v>
      </c>
      <c r="B4510" s="35" t="s">
        <v>8585</v>
      </c>
      <c r="F4510" s="34" t="s">
        <v>24</v>
      </c>
      <c r="G4510" s="37" t="s">
        <v>8586</v>
      </c>
      <c r="I4510" s="7"/>
    </row>
    <row r="4511" spans="1:9" s="36" customFormat="1" ht="54" x14ac:dyDescent="0.25">
      <c r="A4511" s="34">
        <v>103435</v>
      </c>
      <c r="B4511" s="35" t="s">
        <v>8587</v>
      </c>
      <c r="F4511" s="34" t="s">
        <v>24</v>
      </c>
      <c r="G4511" s="37" t="s">
        <v>8588</v>
      </c>
      <c r="I4511" s="7"/>
    </row>
    <row r="4512" spans="1:9" s="36" customFormat="1" ht="54" x14ac:dyDescent="0.25">
      <c r="A4512" s="34">
        <v>103436</v>
      </c>
      <c r="B4512" s="35" t="s">
        <v>8589</v>
      </c>
      <c r="F4512" s="34" t="s">
        <v>24</v>
      </c>
      <c r="G4512" s="37" t="s">
        <v>8590</v>
      </c>
      <c r="I4512" s="7"/>
    </row>
    <row r="4513" spans="1:9" s="36" customFormat="1" ht="54" x14ac:dyDescent="0.25">
      <c r="A4513" s="34">
        <v>103437</v>
      </c>
      <c r="B4513" s="35" t="s">
        <v>8591</v>
      </c>
      <c r="F4513" s="34" t="s">
        <v>24</v>
      </c>
      <c r="G4513" s="37" t="s">
        <v>8592</v>
      </c>
      <c r="I4513" s="7"/>
    </row>
    <row r="4514" spans="1:9" s="36" customFormat="1" ht="54" x14ac:dyDescent="0.25">
      <c r="A4514" s="34">
        <v>103438</v>
      </c>
      <c r="B4514" s="35" t="s">
        <v>8593</v>
      </c>
      <c r="F4514" s="34" t="s">
        <v>24</v>
      </c>
      <c r="G4514" s="37" t="s">
        <v>8592</v>
      </c>
      <c r="I4514" s="7"/>
    </row>
    <row r="4515" spans="1:9" s="36" customFormat="1" ht="54" x14ac:dyDescent="0.25">
      <c r="A4515" s="34">
        <v>103439</v>
      </c>
      <c r="B4515" s="35" t="s">
        <v>8594</v>
      </c>
      <c r="F4515" s="34" t="s">
        <v>24</v>
      </c>
      <c r="G4515" s="37" t="s">
        <v>8595</v>
      </c>
      <c r="I4515" s="7"/>
    </row>
    <row r="4516" spans="1:9" s="36" customFormat="1" ht="54" x14ac:dyDescent="0.25">
      <c r="A4516" s="34">
        <v>103440</v>
      </c>
      <c r="B4516" s="35" t="s">
        <v>8596</v>
      </c>
      <c r="F4516" s="34" t="s">
        <v>24</v>
      </c>
      <c r="G4516" s="37" t="s">
        <v>8597</v>
      </c>
      <c r="I4516" s="7"/>
    </row>
    <row r="4517" spans="1:9" s="36" customFormat="1" ht="54" x14ac:dyDescent="0.25">
      <c r="A4517" s="34">
        <v>103441</v>
      </c>
      <c r="B4517" s="35" t="s">
        <v>8598</v>
      </c>
      <c r="F4517" s="34" t="s">
        <v>24</v>
      </c>
      <c r="G4517" s="37" t="s">
        <v>8599</v>
      </c>
      <c r="I4517" s="7"/>
    </row>
    <row r="4518" spans="1:9" s="36" customFormat="1" ht="54" x14ac:dyDescent="0.25">
      <c r="A4518" s="34">
        <v>103442</v>
      </c>
      <c r="B4518" s="35" t="s">
        <v>8600</v>
      </c>
      <c r="F4518" s="34" t="s">
        <v>24</v>
      </c>
      <c r="G4518" s="37" t="s">
        <v>8601</v>
      </c>
      <c r="I4518" s="7"/>
    </row>
    <row r="4519" spans="1:9" s="36" customFormat="1" ht="40.5" x14ac:dyDescent="0.25">
      <c r="A4519" s="34">
        <v>93206</v>
      </c>
      <c r="B4519" s="35" t="s">
        <v>8602</v>
      </c>
      <c r="F4519" s="34" t="s">
        <v>8603</v>
      </c>
      <c r="G4519" s="37" t="s">
        <v>8604</v>
      </c>
      <c r="I4519" s="7"/>
    </row>
    <row r="4520" spans="1:9" s="36" customFormat="1" ht="40.5" x14ac:dyDescent="0.25">
      <c r="A4520" s="34">
        <v>93207</v>
      </c>
      <c r="B4520" s="35" t="s">
        <v>8605</v>
      </c>
      <c r="F4520" s="34" t="s">
        <v>8603</v>
      </c>
      <c r="G4520" s="37" t="s">
        <v>8606</v>
      </c>
      <c r="I4520" s="7"/>
    </row>
    <row r="4521" spans="1:9" s="36" customFormat="1" ht="40.5" x14ac:dyDescent="0.25">
      <c r="A4521" s="34">
        <v>93208</v>
      </c>
      <c r="B4521" s="35" t="s">
        <v>8607</v>
      </c>
      <c r="F4521" s="34" t="s">
        <v>8603</v>
      </c>
      <c r="G4521" s="37" t="s">
        <v>8608</v>
      </c>
      <c r="I4521" s="7"/>
    </row>
    <row r="4522" spans="1:9" s="36" customFormat="1" ht="27" x14ac:dyDescent="0.25">
      <c r="A4522" s="34">
        <v>93209</v>
      </c>
      <c r="B4522" s="35" t="s">
        <v>8609</v>
      </c>
      <c r="F4522" s="34" t="s">
        <v>8603</v>
      </c>
      <c r="G4522" s="37" t="s">
        <v>8610</v>
      </c>
      <c r="I4522" s="7"/>
    </row>
    <row r="4523" spans="1:9" s="36" customFormat="1" ht="40.5" x14ac:dyDescent="0.25">
      <c r="A4523" s="34">
        <v>93210</v>
      </c>
      <c r="B4523" s="35" t="s">
        <v>8611</v>
      </c>
      <c r="F4523" s="34" t="s">
        <v>8603</v>
      </c>
      <c r="G4523" s="37" t="s">
        <v>8612</v>
      </c>
      <c r="I4523" s="7"/>
    </row>
    <row r="4524" spans="1:9" s="36" customFormat="1" ht="40.5" x14ac:dyDescent="0.25">
      <c r="A4524" s="34">
        <v>93211</v>
      </c>
      <c r="B4524" s="35" t="s">
        <v>8613</v>
      </c>
      <c r="F4524" s="34" t="s">
        <v>8603</v>
      </c>
      <c r="G4524" s="37" t="s">
        <v>8614</v>
      </c>
      <c r="I4524" s="7"/>
    </row>
    <row r="4525" spans="1:9" s="36" customFormat="1" ht="40.5" x14ac:dyDescent="0.25">
      <c r="A4525" s="34">
        <v>93212</v>
      </c>
      <c r="B4525" s="35" t="s">
        <v>8615</v>
      </c>
      <c r="F4525" s="34" t="s">
        <v>8603</v>
      </c>
      <c r="G4525" s="37" t="s">
        <v>8616</v>
      </c>
      <c r="I4525" s="7"/>
    </row>
    <row r="4526" spans="1:9" s="36" customFormat="1" ht="27" x14ac:dyDescent="0.25">
      <c r="A4526" s="34">
        <v>93213</v>
      </c>
      <c r="B4526" s="35" t="s">
        <v>8617</v>
      </c>
      <c r="F4526" s="34" t="s">
        <v>8603</v>
      </c>
      <c r="G4526" s="37" t="s">
        <v>8618</v>
      </c>
      <c r="I4526" s="7"/>
    </row>
    <row r="4527" spans="1:9" s="36" customFormat="1" ht="40.5" x14ac:dyDescent="0.25">
      <c r="A4527" s="34">
        <v>93214</v>
      </c>
      <c r="B4527" s="35" t="s">
        <v>8619</v>
      </c>
      <c r="F4527" s="34" t="s">
        <v>24</v>
      </c>
      <c r="G4527" s="37" t="s">
        <v>8620</v>
      </c>
      <c r="I4527" s="7"/>
    </row>
    <row r="4528" spans="1:9" s="36" customFormat="1" ht="40.5" x14ac:dyDescent="0.25">
      <c r="A4528" s="34">
        <v>93243</v>
      </c>
      <c r="B4528" s="35" t="s">
        <v>8621</v>
      </c>
      <c r="F4528" s="34" t="s">
        <v>24</v>
      </c>
      <c r="G4528" s="37" t="s">
        <v>8622</v>
      </c>
      <c r="I4528" s="7"/>
    </row>
    <row r="4529" spans="1:9" s="36" customFormat="1" ht="27" x14ac:dyDescent="0.25">
      <c r="A4529" s="34">
        <v>93582</v>
      </c>
      <c r="B4529" s="35" t="s">
        <v>8623</v>
      </c>
      <c r="F4529" s="34" t="s">
        <v>8603</v>
      </c>
      <c r="G4529" s="37" t="s">
        <v>8624</v>
      </c>
      <c r="I4529" s="7"/>
    </row>
    <row r="4530" spans="1:9" s="36" customFormat="1" ht="40.5" x14ac:dyDescent="0.25">
      <c r="A4530" s="34">
        <v>93583</v>
      </c>
      <c r="B4530" s="35" t="s">
        <v>8625</v>
      </c>
      <c r="F4530" s="34" t="s">
        <v>8603</v>
      </c>
      <c r="G4530" s="37" t="s">
        <v>8626</v>
      </c>
      <c r="I4530" s="7"/>
    </row>
    <row r="4531" spans="1:9" s="36" customFormat="1" ht="40.5" x14ac:dyDescent="0.25">
      <c r="A4531" s="34">
        <v>93584</v>
      </c>
      <c r="B4531" s="35" t="s">
        <v>8627</v>
      </c>
      <c r="F4531" s="34" t="s">
        <v>8603</v>
      </c>
      <c r="G4531" s="37" t="s">
        <v>8628</v>
      </c>
      <c r="I4531" s="7"/>
    </row>
    <row r="4532" spans="1:9" s="36" customFormat="1" ht="40.5" x14ac:dyDescent="0.25">
      <c r="A4532" s="34">
        <v>93585</v>
      </c>
      <c r="B4532" s="35" t="s">
        <v>8629</v>
      </c>
      <c r="F4532" s="34" t="s">
        <v>8603</v>
      </c>
      <c r="G4532" s="37" t="s">
        <v>8630</v>
      </c>
      <c r="I4532" s="7"/>
    </row>
    <row r="4533" spans="1:9" s="36" customFormat="1" ht="40.5" x14ac:dyDescent="0.25">
      <c r="A4533" s="34">
        <v>98441</v>
      </c>
      <c r="B4533" s="35" t="s">
        <v>8631</v>
      </c>
      <c r="F4533" s="34" t="s">
        <v>8603</v>
      </c>
      <c r="G4533" s="37" t="s">
        <v>8632</v>
      </c>
      <c r="I4533" s="7"/>
    </row>
    <row r="4534" spans="1:9" s="36" customFormat="1" ht="40.5" x14ac:dyDescent="0.25">
      <c r="A4534" s="34">
        <v>98442</v>
      </c>
      <c r="B4534" s="35" t="s">
        <v>8633</v>
      </c>
      <c r="F4534" s="34" t="s">
        <v>8603</v>
      </c>
      <c r="G4534" s="37" t="s">
        <v>8634</v>
      </c>
      <c r="I4534" s="7"/>
    </row>
    <row r="4535" spans="1:9" s="36" customFormat="1" ht="40.5" x14ac:dyDescent="0.25">
      <c r="A4535" s="34">
        <v>98443</v>
      </c>
      <c r="B4535" s="35" t="s">
        <v>8635</v>
      </c>
      <c r="F4535" s="34" t="s">
        <v>8603</v>
      </c>
      <c r="G4535" s="37" t="s">
        <v>8636</v>
      </c>
      <c r="I4535" s="7"/>
    </row>
    <row r="4536" spans="1:9" s="36" customFormat="1" ht="40.5" x14ac:dyDescent="0.25">
      <c r="A4536" s="34">
        <v>98444</v>
      </c>
      <c r="B4536" s="35" t="s">
        <v>8637</v>
      </c>
      <c r="F4536" s="34" t="s">
        <v>8603</v>
      </c>
      <c r="G4536" s="37" t="s">
        <v>8638</v>
      </c>
      <c r="I4536" s="7"/>
    </row>
    <row r="4537" spans="1:9" s="36" customFormat="1" ht="40.5" x14ac:dyDescent="0.25">
      <c r="A4537" s="34">
        <v>98445</v>
      </c>
      <c r="B4537" s="35" t="s">
        <v>8639</v>
      </c>
      <c r="F4537" s="34" t="s">
        <v>8603</v>
      </c>
      <c r="G4537" s="37" t="s">
        <v>8640</v>
      </c>
      <c r="I4537" s="7"/>
    </row>
    <row r="4538" spans="1:9" s="36" customFormat="1" ht="40.5" x14ac:dyDescent="0.25">
      <c r="A4538" s="34">
        <v>98446</v>
      </c>
      <c r="B4538" s="35" t="s">
        <v>8641</v>
      </c>
      <c r="F4538" s="34" t="s">
        <v>8603</v>
      </c>
      <c r="G4538" s="37" t="s">
        <v>8642</v>
      </c>
      <c r="I4538" s="7"/>
    </row>
    <row r="4539" spans="1:9" s="36" customFormat="1" ht="40.5" x14ac:dyDescent="0.25">
      <c r="A4539" s="34">
        <v>98447</v>
      </c>
      <c r="B4539" s="35" t="s">
        <v>8643</v>
      </c>
      <c r="F4539" s="34" t="s">
        <v>8603</v>
      </c>
      <c r="G4539" s="37" t="s">
        <v>8644</v>
      </c>
      <c r="I4539" s="7"/>
    </row>
    <row r="4540" spans="1:9" s="36" customFormat="1" ht="40.5" x14ac:dyDescent="0.25">
      <c r="A4540" s="34">
        <v>98448</v>
      </c>
      <c r="B4540" s="35" t="s">
        <v>8645</v>
      </c>
      <c r="F4540" s="34" t="s">
        <v>8603</v>
      </c>
      <c r="G4540" s="37" t="s">
        <v>8646</v>
      </c>
      <c r="I4540" s="7"/>
    </row>
    <row r="4541" spans="1:9" s="36" customFormat="1" ht="40.5" x14ac:dyDescent="0.25">
      <c r="A4541" s="34">
        <v>98449</v>
      </c>
      <c r="B4541" s="35" t="s">
        <v>8647</v>
      </c>
      <c r="F4541" s="34" t="s">
        <v>8603</v>
      </c>
      <c r="G4541" s="37" t="s">
        <v>8648</v>
      </c>
      <c r="I4541" s="7"/>
    </row>
    <row r="4542" spans="1:9" s="36" customFormat="1" ht="40.5" x14ac:dyDescent="0.25">
      <c r="A4542" s="34">
        <v>98450</v>
      </c>
      <c r="B4542" s="35" t="s">
        <v>8649</v>
      </c>
      <c r="F4542" s="34" t="s">
        <v>8603</v>
      </c>
      <c r="G4542" s="37" t="s">
        <v>8650</v>
      </c>
      <c r="I4542" s="7"/>
    </row>
    <row r="4543" spans="1:9" s="36" customFormat="1" ht="40.5" x14ac:dyDescent="0.25">
      <c r="A4543" s="34">
        <v>98451</v>
      </c>
      <c r="B4543" s="35" t="s">
        <v>8651</v>
      </c>
      <c r="F4543" s="34" t="s">
        <v>8603</v>
      </c>
      <c r="G4543" s="37" t="s">
        <v>8652</v>
      </c>
      <c r="I4543" s="7"/>
    </row>
    <row r="4544" spans="1:9" s="36" customFormat="1" ht="40.5" x14ac:dyDescent="0.25">
      <c r="A4544" s="34">
        <v>98452</v>
      </c>
      <c r="B4544" s="35" t="s">
        <v>8653</v>
      </c>
      <c r="F4544" s="34" t="s">
        <v>8603</v>
      </c>
      <c r="G4544" s="37" t="s">
        <v>8654</v>
      </c>
      <c r="I4544" s="7"/>
    </row>
    <row r="4545" spans="1:9" s="36" customFormat="1" ht="40.5" x14ac:dyDescent="0.25">
      <c r="A4545" s="34">
        <v>98453</v>
      </c>
      <c r="B4545" s="35" t="s">
        <v>8655</v>
      </c>
      <c r="F4545" s="34" t="s">
        <v>8603</v>
      </c>
      <c r="G4545" s="37" t="s">
        <v>8656</v>
      </c>
      <c r="I4545" s="7"/>
    </row>
    <row r="4546" spans="1:9" s="36" customFormat="1" ht="40.5" x14ac:dyDescent="0.25">
      <c r="A4546" s="34">
        <v>98454</v>
      </c>
      <c r="B4546" s="35" t="s">
        <v>8657</v>
      </c>
      <c r="F4546" s="34" t="s">
        <v>8603</v>
      </c>
      <c r="G4546" s="37" t="s">
        <v>8658</v>
      </c>
      <c r="I4546" s="7"/>
    </row>
    <row r="4547" spans="1:9" s="36" customFormat="1" ht="40.5" x14ac:dyDescent="0.25">
      <c r="A4547" s="34">
        <v>98455</v>
      </c>
      <c r="B4547" s="35" t="s">
        <v>8659</v>
      </c>
      <c r="F4547" s="34" t="s">
        <v>8603</v>
      </c>
      <c r="G4547" s="37" t="s">
        <v>8660</v>
      </c>
      <c r="I4547" s="7"/>
    </row>
    <row r="4548" spans="1:9" s="36" customFormat="1" ht="40.5" x14ac:dyDescent="0.25">
      <c r="A4548" s="34">
        <v>98456</v>
      </c>
      <c r="B4548" s="35" t="s">
        <v>8661</v>
      </c>
      <c r="F4548" s="34" t="s">
        <v>8603</v>
      </c>
      <c r="G4548" s="37" t="s">
        <v>8662</v>
      </c>
      <c r="I4548" s="7"/>
    </row>
    <row r="4549" spans="1:9" s="36" customFormat="1" x14ac:dyDescent="0.25">
      <c r="A4549" s="34">
        <v>98458</v>
      </c>
      <c r="B4549" s="35" t="s">
        <v>8663</v>
      </c>
      <c r="F4549" s="34" t="s">
        <v>8603</v>
      </c>
      <c r="G4549" s="37" t="s">
        <v>8664</v>
      </c>
      <c r="I4549" s="7"/>
    </row>
    <row r="4550" spans="1:9" s="36" customFormat="1" x14ac:dyDescent="0.25">
      <c r="A4550" s="34">
        <v>98459</v>
      </c>
      <c r="B4550" s="35" t="s">
        <v>8665</v>
      </c>
      <c r="F4550" s="34" t="s">
        <v>8603</v>
      </c>
      <c r="G4550" s="37" t="s">
        <v>8666</v>
      </c>
      <c r="I4550" s="7"/>
    </row>
    <row r="4551" spans="1:9" s="36" customFormat="1" ht="27" x14ac:dyDescent="0.25">
      <c r="A4551" s="34">
        <v>98460</v>
      </c>
      <c r="B4551" s="35" t="s">
        <v>8667</v>
      </c>
      <c r="F4551" s="34" t="s">
        <v>8603</v>
      </c>
      <c r="G4551" s="37" t="s">
        <v>8668</v>
      </c>
      <c r="I4551" s="7"/>
    </row>
    <row r="4552" spans="1:9" s="36" customFormat="1" ht="27" x14ac:dyDescent="0.25">
      <c r="A4552" s="34">
        <v>98461</v>
      </c>
      <c r="B4552" s="35" t="s">
        <v>8669</v>
      </c>
      <c r="F4552" s="34" t="s">
        <v>24</v>
      </c>
      <c r="G4552" s="37" t="s">
        <v>8670</v>
      </c>
      <c r="I4552" s="7"/>
    </row>
    <row r="4553" spans="1:9" s="36" customFormat="1" ht="27" x14ac:dyDescent="0.25">
      <c r="A4553" s="34">
        <v>98462</v>
      </c>
      <c r="B4553" s="35" t="s">
        <v>8671</v>
      </c>
      <c r="F4553" s="34" t="s">
        <v>24</v>
      </c>
      <c r="G4553" s="37" t="s">
        <v>8672</v>
      </c>
      <c r="I4553" s="7"/>
    </row>
    <row r="4554" spans="1:9" s="36" customFormat="1" ht="40.5" x14ac:dyDescent="0.25">
      <c r="A4554" s="34">
        <v>5631</v>
      </c>
      <c r="B4554" s="35" t="s">
        <v>8673</v>
      </c>
      <c r="F4554" s="34" t="s">
        <v>8674</v>
      </c>
      <c r="G4554" s="37" t="s">
        <v>8675</v>
      </c>
      <c r="I4554" s="7"/>
    </row>
    <row r="4555" spans="1:9" s="36" customFormat="1" ht="67.5" x14ac:dyDescent="0.25">
      <c r="A4555" s="34">
        <v>5678</v>
      </c>
      <c r="B4555" s="35" t="s">
        <v>8676</v>
      </c>
      <c r="F4555" s="34" t="s">
        <v>8674</v>
      </c>
      <c r="G4555" s="37" t="s">
        <v>8677</v>
      </c>
      <c r="I4555" s="7"/>
    </row>
    <row r="4556" spans="1:9" s="36" customFormat="1" ht="67.5" x14ac:dyDescent="0.25">
      <c r="A4556" s="34">
        <v>5680</v>
      </c>
      <c r="B4556" s="35" t="s">
        <v>8678</v>
      </c>
      <c r="F4556" s="34" t="s">
        <v>8674</v>
      </c>
      <c r="G4556" s="37" t="s">
        <v>8679</v>
      </c>
      <c r="I4556" s="7"/>
    </row>
    <row r="4557" spans="1:9" s="36" customFormat="1" ht="54" x14ac:dyDescent="0.25">
      <c r="A4557" s="34">
        <v>5684</v>
      </c>
      <c r="B4557" s="35" t="s">
        <v>8680</v>
      </c>
      <c r="F4557" s="34" t="s">
        <v>8674</v>
      </c>
      <c r="G4557" s="37" t="s">
        <v>8681</v>
      </c>
      <c r="I4557" s="7"/>
    </row>
    <row r="4558" spans="1:9" s="36" customFormat="1" ht="40.5" x14ac:dyDescent="0.25">
      <c r="A4558" s="34">
        <v>5689</v>
      </c>
      <c r="B4558" s="35" t="s">
        <v>8682</v>
      </c>
      <c r="F4558" s="34" t="s">
        <v>8674</v>
      </c>
      <c r="G4558" s="37" t="s">
        <v>8683</v>
      </c>
      <c r="I4558" s="7"/>
    </row>
    <row r="4559" spans="1:9" s="36" customFormat="1" ht="27" x14ac:dyDescent="0.25">
      <c r="A4559" s="34">
        <v>5795</v>
      </c>
      <c r="B4559" s="35" t="s">
        <v>8684</v>
      </c>
      <c r="F4559" s="34" t="s">
        <v>8674</v>
      </c>
      <c r="G4559" s="37" t="s">
        <v>8685</v>
      </c>
      <c r="I4559" s="7"/>
    </row>
    <row r="4560" spans="1:9" s="36" customFormat="1" ht="54" x14ac:dyDescent="0.25">
      <c r="A4560" s="34">
        <v>5811</v>
      </c>
      <c r="B4560" s="35" t="s">
        <v>8686</v>
      </c>
      <c r="F4560" s="34" t="s">
        <v>8674</v>
      </c>
      <c r="G4560" s="37" t="s">
        <v>8687</v>
      </c>
      <c r="I4560" s="7"/>
    </row>
    <row r="4561" spans="1:9" s="36" customFormat="1" ht="27" x14ac:dyDescent="0.25">
      <c r="A4561" s="34">
        <v>5823</v>
      </c>
      <c r="B4561" s="35" t="s">
        <v>8688</v>
      </c>
      <c r="F4561" s="34" t="s">
        <v>8674</v>
      </c>
      <c r="G4561" s="37" t="s">
        <v>8689</v>
      </c>
      <c r="I4561" s="7"/>
    </row>
    <row r="4562" spans="1:9" s="36" customFormat="1" ht="67.5" x14ac:dyDescent="0.25">
      <c r="A4562" s="34">
        <v>5824</v>
      </c>
      <c r="B4562" s="35" t="s">
        <v>8690</v>
      </c>
      <c r="F4562" s="34" t="s">
        <v>8674</v>
      </c>
      <c r="G4562" s="37" t="s">
        <v>8691</v>
      </c>
      <c r="I4562" s="7"/>
    </row>
    <row r="4563" spans="1:9" s="36" customFormat="1" ht="40.5" x14ac:dyDescent="0.25">
      <c r="A4563" s="34">
        <v>5835</v>
      </c>
      <c r="B4563" s="35" t="s">
        <v>8692</v>
      </c>
      <c r="F4563" s="34" t="s">
        <v>8674</v>
      </c>
      <c r="G4563" s="37" t="s">
        <v>8693</v>
      </c>
      <c r="I4563" s="7"/>
    </row>
    <row r="4564" spans="1:9" s="36" customFormat="1" ht="40.5" x14ac:dyDescent="0.25">
      <c r="A4564" s="34">
        <v>5839</v>
      </c>
      <c r="B4564" s="35" t="s">
        <v>8694</v>
      </c>
      <c r="F4564" s="34" t="s">
        <v>8674</v>
      </c>
      <c r="G4564" s="37" t="s">
        <v>8695</v>
      </c>
      <c r="I4564" s="7"/>
    </row>
    <row r="4565" spans="1:9" s="36" customFormat="1" ht="27" x14ac:dyDescent="0.25">
      <c r="A4565" s="34">
        <v>5843</v>
      </c>
      <c r="B4565" s="35" t="s">
        <v>8696</v>
      </c>
      <c r="F4565" s="34" t="s">
        <v>8674</v>
      </c>
      <c r="G4565" s="37" t="s">
        <v>8697</v>
      </c>
      <c r="I4565" s="7"/>
    </row>
    <row r="4566" spans="1:9" s="36" customFormat="1" ht="27" x14ac:dyDescent="0.25">
      <c r="A4566" s="34">
        <v>5847</v>
      </c>
      <c r="B4566" s="35" t="s">
        <v>8698</v>
      </c>
      <c r="F4566" s="34" t="s">
        <v>8674</v>
      </c>
      <c r="G4566" s="37" t="s">
        <v>8699</v>
      </c>
      <c r="I4566" s="7"/>
    </row>
    <row r="4567" spans="1:9" s="36" customFormat="1" ht="40.5" x14ac:dyDescent="0.25">
      <c r="A4567" s="34">
        <v>5851</v>
      </c>
      <c r="B4567" s="35" t="s">
        <v>8700</v>
      </c>
      <c r="F4567" s="34" t="s">
        <v>8674</v>
      </c>
      <c r="G4567" s="37" t="s">
        <v>8701</v>
      </c>
      <c r="I4567" s="7"/>
    </row>
    <row r="4568" spans="1:9" s="36" customFormat="1" ht="27" x14ac:dyDescent="0.25">
      <c r="A4568" s="34">
        <v>5855</v>
      </c>
      <c r="B4568" s="35" t="s">
        <v>8702</v>
      </c>
      <c r="F4568" s="34" t="s">
        <v>8674</v>
      </c>
      <c r="G4568" s="37" t="s">
        <v>8703</v>
      </c>
      <c r="I4568" s="7"/>
    </row>
    <row r="4569" spans="1:9" s="36" customFormat="1" ht="54" x14ac:dyDescent="0.25">
      <c r="A4569" s="34">
        <v>5863</v>
      </c>
      <c r="B4569" s="35" t="s">
        <v>8704</v>
      </c>
      <c r="F4569" s="34" t="s">
        <v>8674</v>
      </c>
      <c r="G4569" s="37" t="s">
        <v>8705</v>
      </c>
      <c r="I4569" s="7"/>
    </row>
    <row r="4570" spans="1:9" s="36" customFormat="1" ht="40.5" x14ac:dyDescent="0.25">
      <c r="A4570" s="34">
        <v>5867</v>
      </c>
      <c r="B4570" s="35" t="s">
        <v>8706</v>
      </c>
      <c r="F4570" s="34" t="s">
        <v>8674</v>
      </c>
      <c r="G4570" s="37" t="s">
        <v>8707</v>
      </c>
      <c r="I4570" s="7"/>
    </row>
    <row r="4571" spans="1:9" s="36" customFormat="1" ht="67.5" x14ac:dyDescent="0.25">
      <c r="A4571" s="34">
        <v>5875</v>
      </c>
      <c r="B4571" s="35" t="s">
        <v>8708</v>
      </c>
      <c r="F4571" s="34" t="s">
        <v>8674</v>
      </c>
      <c r="G4571" s="37" t="s">
        <v>8709</v>
      </c>
      <c r="I4571" s="7"/>
    </row>
    <row r="4572" spans="1:9" s="36" customFormat="1" ht="54" x14ac:dyDescent="0.25">
      <c r="A4572" s="34">
        <v>5879</v>
      </c>
      <c r="B4572" s="35" t="s">
        <v>8710</v>
      </c>
      <c r="F4572" s="34" t="s">
        <v>8674</v>
      </c>
      <c r="G4572" s="37" t="s">
        <v>8711</v>
      </c>
      <c r="I4572" s="7"/>
    </row>
    <row r="4573" spans="1:9" s="36" customFormat="1" ht="54" x14ac:dyDescent="0.25">
      <c r="A4573" s="34">
        <v>5882</v>
      </c>
      <c r="B4573" s="35" t="s">
        <v>8712</v>
      </c>
      <c r="F4573" s="34" t="s">
        <v>8674</v>
      </c>
      <c r="G4573" s="37" t="s">
        <v>8713</v>
      </c>
      <c r="I4573" s="7"/>
    </row>
    <row r="4574" spans="1:9" s="36" customFormat="1" ht="54" x14ac:dyDescent="0.25">
      <c r="A4574" s="34">
        <v>5890</v>
      </c>
      <c r="B4574" s="35" t="s">
        <v>8714</v>
      </c>
      <c r="F4574" s="34" t="s">
        <v>8674</v>
      </c>
      <c r="G4574" s="37" t="s">
        <v>8715</v>
      </c>
      <c r="I4574" s="7"/>
    </row>
    <row r="4575" spans="1:9" s="36" customFormat="1" ht="54" x14ac:dyDescent="0.25">
      <c r="A4575" s="34">
        <v>5894</v>
      </c>
      <c r="B4575" s="35" t="s">
        <v>8716</v>
      </c>
      <c r="F4575" s="34" t="s">
        <v>8674</v>
      </c>
      <c r="G4575" s="37" t="s">
        <v>8717</v>
      </c>
      <c r="I4575" s="7"/>
    </row>
    <row r="4576" spans="1:9" s="36" customFormat="1" ht="67.5" x14ac:dyDescent="0.25">
      <c r="A4576" s="34">
        <v>5901</v>
      </c>
      <c r="B4576" s="35" t="s">
        <v>8718</v>
      </c>
      <c r="F4576" s="34" t="s">
        <v>8674</v>
      </c>
      <c r="G4576" s="37" t="s">
        <v>8719</v>
      </c>
      <c r="I4576" s="7"/>
    </row>
    <row r="4577" spans="1:9" s="36" customFormat="1" ht="40.5" x14ac:dyDescent="0.25">
      <c r="A4577" s="34">
        <v>5909</v>
      </c>
      <c r="B4577" s="35" t="s">
        <v>8720</v>
      </c>
      <c r="F4577" s="34" t="s">
        <v>8674</v>
      </c>
      <c r="G4577" s="37" t="s">
        <v>8721</v>
      </c>
      <c r="I4577" s="7"/>
    </row>
    <row r="4578" spans="1:9" s="36" customFormat="1" ht="27" x14ac:dyDescent="0.25">
      <c r="A4578" s="34">
        <v>5921</v>
      </c>
      <c r="B4578" s="35" t="s">
        <v>8722</v>
      </c>
      <c r="F4578" s="34" t="s">
        <v>8674</v>
      </c>
      <c r="G4578" s="37" t="s">
        <v>8115</v>
      </c>
      <c r="I4578" s="7"/>
    </row>
    <row r="4579" spans="1:9" s="36" customFormat="1" ht="54" x14ac:dyDescent="0.25">
      <c r="A4579" s="34">
        <v>5928</v>
      </c>
      <c r="B4579" s="35" t="s">
        <v>8723</v>
      </c>
      <c r="F4579" s="34" t="s">
        <v>8674</v>
      </c>
      <c r="G4579" s="37" t="s">
        <v>8724</v>
      </c>
      <c r="I4579" s="7"/>
    </row>
    <row r="4580" spans="1:9" s="36" customFormat="1" ht="40.5" x14ac:dyDescent="0.25">
      <c r="A4580" s="34">
        <v>5932</v>
      </c>
      <c r="B4580" s="35" t="s">
        <v>8725</v>
      </c>
      <c r="F4580" s="34" t="s">
        <v>8674</v>
      </c>
      <c r="G4580" s="37" t="s">
        <v>8726</v>
      </c>
      <c r="I4580" s="7"/>
    </row>
    <row r="4581" spans="1:9" s="36" customFormat="1" ht="40.5" x14ac:dyDescent="0.25">
      <c r="A4581" s="34">
        <v>5940</v>
      </c>
      <c r="B4581" s="35" t="s">
        <v>8727</v>
      </c>
      <c r="F4581" s="34" t="s">
        <v>8674</v>
      </c>
      <c r="G4581" s="37" t="s">
        <v>8728</v>
      </c>
      <c r="I4581" s="7"/>
    </row>
    <row r="4582" spans="1:9" s="36" customFormat="1" ht="40.5" x14ac:dyDescent="0.25">
      <c r="A4582" s="34">
        <v>5944</v>
      </c>
      <c r="B4582" s="35" t="s">
        <v>8729</v>
      </c>
      <c r="F4582" s="34" t="s">
        <v>8674</v>
      </c>
      <c r="G4582" s="37" t="s">
        <v>8730</v>
      </c>
      <c r="I4582" s="7"/>
    </row>
    <row r="4583" spans="1:9" s="36" customFormat="1" ht="40.5" x14ac:dyDescent="0.25">
      <c r="A4583" s="34">
        <v>5953</v>
      </c>
      <c r="B4583" s="35" t="s">
        <v>8731</v>
      </c>
      <c r="F4583" s="34" t="s">
        <v>8674</v>
      </c>
      <c r="G4583" s="37" t="s">
        <v>8732</v>
      </c>
      <c r="I4583" s="7"/>
    </row>
    <row r="4584" spans="1:9" s="36" customFormat="1" ht="54" x14ac:dyDescent="0.25">
      <c r="A4584" s="34">
        <v>6259</v>
      </c>
      <c r="B4584" s="35" t="s">
        <v>8733</v>
      </c>
      <c r="F4584" s="34" t="s">
        <v>8674</v>
      </c>
      <c r="G4584" s="37" t="s">
        <v>8734</v>
      </c>
      <c r="I4584" s="7"/>
    </row>
    <row r="4585" spans="1:9" s="36" customFormat="1" ht="40.5" x14ac:dyDescent="0.25">
      <c r="A4585" s="34">
        <v>6879</v>
      </c>
      <c r="B4585" s="35" t="s">
        <v>8735</v>
      </c>
      <c r="F4585" s="34" t="s">
        <v>8674</v>
      </c>
      <c r="G4585" s="37" t="s">
        <v>8736</v>
      </c>
      <c r="I4585" s="7"/>
    </row>
    <row r="4586" spans="1:9" s="36" customFormat="1" ht="27" x14ac:dyDescent="0.25">
      <c r="A4586" s="34">
        <v>7030</v>
      </c>
      <c r="B4586" s="35" t="s">
        <v>8737</v>
      </c>
      <c r="F4586" s="34" t="s">
        <v>8674</v>
      </c>
      <c r="G4586" s="37" t="s">
        <v>8738</v>
      </c>
      <c r="I4586" s="7"/>
    </row>
    <row r="4587" spans="1:9" s="36" customFormat="1" ht="54" x14ac:dyDescent="0.25">
      <c r="A4587" s="34">
        <v>7042</v>
      </c>
      <c r="B4587" s="35" t="s">
        <v>8739</v>
      </c>
      <c r="F4587" s="34" t="s">
        <v>8674</v>
      </c>
      <c r="G4587" s="37" t="s">
        <v>8740</v>
      </c>
      <c r="I4587" s="7"/>
    </row>
    <row r="4588" spans="1:9" s="36" customFormat="1" ht="54" x14ac:dyDescent="0.25">
      <c r="A4588" s="34">
        <v>7049</v>
      </c>
      <c r="B4588" s="35" t="s">
        <v>8741</v>
      </c>
      <c r="F4588" s="34" t="s">
        <v>8674</v>
      </c>
      <c r="G4588" s="37" t="s">
        <v>8742</v>
      </c>
      <c r="I4588" s="7"/>
    </row>
    <row r="4589" spans="1:9" s="36" customFormat="1" ht="54" x14ac:dyDescent="0.25">
      <c r="A4589" s="34">
        <v>67826</v>
      </c>
      <c r="B4589" s="35" t="s">
        <v>8743</v>
      </c>
      <c r="F4589" s="34" t="s">
        <v>8674</v>
      </c>
      <c r="G4589" s="37" t="s">
        <v>8744</v>
      </c>
      <c r="I4589" s="7"/>
    </row>
    <row r="4590" spans="1:9" s="36" customFormat="1" ht="27" x14ac:dyDescent="0.25">
      <c r="A4590" s="34">
        <v>73417</v>
      </c>
      <c r="B4590" s="35" t="s">
        <v>8745</v>
      </c>
      <c r="F4590" s="34" t="s">
        <v>8674</v>
      </c>
      <c r="G4590" s="37" t="s">
        <v>8746</v>
      </c>
      <c r="I4590" s="7"/>
    </row>
    <row r="4591" spans="1:9" s="36" customFormat="1" ht="54" x14ac:dyDescent="0.25">
      <c r="A4591" s="34">
        <v>73436</v>
      </c>
      <c r="B4591" s="35" t="s">
        <v>8747</v>
      </c>
      <c r="F4591" s="34" t="s">
        <v>8674</v>
      </c>
      <c r="G4591" s="37" t="s">
        <v>8748</v>
      </c>
      <c r="I4591" s="7"/>
    </row>
    <row r="4592" spans="1:9" s="36" customFormat="1" ht="67.5" x14ac:dyDescent="0.25">
      <c r="A4592" s="34">
        <v>73467</v>
      </c>
      <c r="B4592" s="35" t="s">
        <v>8749</v>
      </c>
      <c r="F4592" s="34" t="s">
        <v>8674</v>
      </c>
      <c r="G4592" s="37" t="s">
        <v>8750</v>
      </c>
      <c r="I4592" s="7"/>
    </row>
    <row r="4593" spans="1:9" s="36" customFormat="1" ht="54" x14ac:dyDescent="0.25">
      <c r="A4593" s="34">
        <v>73536</v>
      </c>
      <c r="B4593" s="35" t="s">
        <v>8751</v>
      </c>
      <c r="F4593" s="34" t="s">
        <v>8674</v>
      </c>
      <c r="G4593" s="37" t="s">
        <v>8752</v>
      </c>
      <c r="I4593" s="7"/>
    </row>
    <row r="4594" spans="1:9" s="36" customFormat="1" ht="54" x14ac:dyDescent="0.25">
      <c r="A4594" s="34">
        <v>83362</v>
      </c>
      <c r="B4594" s="35" t="s">
        <v>8753</v>
      </c>
      <c r="F4594" s="34" t="s">
        <v>8674</v>
      </c>
      <c r="G4594" s="37" t="s">
        <v>8754</v>
      </c>
      <c r="I4594" s="7"/>
    </row>
    <row r="4595" spans="1:9" s="36" customFormat="1" ht="40.5" x14ac:dyDescent="0.25">
      <c r="A4595" s="34">
        <v>83765</v>
      </c>
      <c r="B4595" s="35" t="s">
        <v>8755</v>
      </c>
      <c r="F4595" s="34" t="s">
        <v>8674</v>
      </c>
      <c r="G4595" s="37" t="s">
        <v>8756</v>
      </c>
      <c r="I4595" s="7"/>
    </row>
    <row r="4596" spans="1:9" s="36" customFormat="1" ht="40.5" x14ac:dyDescent="0.25">
      <c r="A4596" s="34">
        <v>87445</v>
      </c>
      <c r="B4596" s="35" t="s">
        <v>8757</v>
      </c>
      <c r="F4596" s="34" t="s">
        <v>8674</v>
      </c>
      <c r="G4596" s="37" t="s">
        <v>8758</v>
      </c>
      <c r="I4596" s="7"/>
    </row>
    <row r="4597" spans="1:9" s="36" customFormat="1" ht="40.5" x14ac:dyDescent="0.25">
      <c r="A4597" s="34">
        <v>88386</v>
      </c>
      <c r="B4597" s="35" t="s">
        <v>8759</v>
      </c>
      <c r="F4597" s="34" t="s">
        <v>8674</v>
      </c>
      <c r="G4597" s="37" t="s">
        <v>8760</v>
      </c>
      <c r="I4597" s="7"/>
    </row>
    <row r="4598" spans="1:9" s="36" customFormat="1" ht="40.5" x14ac:dyDescent="0.25">
      <c r="A4598" s="34">
        <v>88393</v>
      </c>
      <c r="B4598" s="35" t="s">
        <v>8761</v>
      </c>
      <c r="F4598" s="34" t="s">
        <v>8674</v>
      </c>
      <c r="G4598" s="37" t="s">
        <v>8762</v>
      </c>
      <c r="I4598" s="7"/>
    </row>
    <row r="4599" spans="1:9" s="36" customFormat="1" ht="40.5" x14ac:dyDescent="0.25">
      <c r="A4599" s="34">
        <v>88399</v>
      </c>
      <c r="B4599" s="35" t="s">
        <v>8763</v>
      </c>
      <c r="F4599" s="34" t="s">
        <v>8674</v>
      </c>
      <c r="G4599" s="37" t="s">
        <v>8764</v>
      </c>
      <c r="I4599" s="7"/>
    </row>
    <row r="4600" spans="1:9" s="36" customFormat="1" ht="40.5" x14ac:dyDescent="0.25">
      <c r="A4600" s="34">
        <v>88418</v>
      </c>
      <c r="B4600" s="35" t="s">
        <v>8765</v>
      </c>
      <c r="F4600" s="34" t="s">
        <v>8674</v>
      </c>
      <c r="G4600" s="37" t="s">
        <v>8766</v>
      </c>
      <c r="I4600" s="7"/>
    </row>
    <row r="4601" spans="1:9" s="36" customFormat="1" ht="40.5" x14ac:dyDescent="0.25">
      <c r="A4601" s="34">
        <v>88433</v>
      </c>
      <c r="B4601" s="35" t="s">
        <v>8767</v>
      </c>
      <c r="F4601" s="34" t="s">
        <v>8674</v>
      </c>
      <c r="G4601" s="37" t="s">
        <v>8768</v>
      </c>
      <c r="I4601" s="7"/>
    </row>
    <row r="4602" spans="1:9" s="36" customFormat="1" ht="40.5" x14ac:dyDescent="0.25">
      <c r="A4602" s="34">
        <v>88830</v>
      </c>
      <c r="B4602" s="35" t="s">
        <v>8769</v>
      </c>
      <c r="F4602" s="34" t="s">
        <v>8674</v>
      </c>
      <c r="G4602" s="37" t="s">
        <v>8770</v>
      </c>
      <c r="I4602" s="7"/>
    </row>
    <row r="4603" spans="1:9" s="36" customFormat="1" ht="27" x14ac:dyDescent="0.25">
      <c r="A4603" s="34">
        <v>88843</v>
      </c>
      <c r="B4603" s="35" t="s">
        <v>8771</v>
      </c>
      <c r="F4603" s="34" t="s">
        <v>8674</v>
      </c>
      <c r="G4603" s="37" t="s">
        <v>8772</v>
      </c>
      <c r="I4603" s="7"/>
    </row>
    <row r="4604" spans="1:9" s="36" customFormat="1" ht="40.5" x14ac:dyDescent="0.25">
      <c r="A4604" s="34">
        <v>88907</v>
      </c>
      <c r="B4604" s="35" t="s">
        <v>8773</v>
      </c>
      <c r="F4604" s="34" t="s">
        <v>8674</v>
      </c>
      <c r="G4604" s="37" t="s">
        <v>8774</v>
      </c>
      <c r="I4604" s="7"/>
    </row>
    <row r="4605" spans="1:9" s="36" customFormat="1" ht="54" x14ac:dyDescent="0.25">
      <c r="A4605" s="34">
        <v>89021</v>
      </c>
      <c r="B4605" s="35" t="s">
        <v>8775</v>
      </c>
      <c r="F4605" s="34" t="s">
        <v>8674</v>
      </c>
      <c r="G4605" s="37" t="s">
        <v>8776</v>
      </c>
      <c r="I4605" s="7"/>
    </row>
    <row r="4606" spans="1:9" s="36" customFormat="1" ht="27" x14ac:dyDescent="0.25">
      <c r="A4606" s="34">
        <v>89028</v>
      </c>
      <c r="B4606" s="35" t="s">
        <v>8777</v>
      </c>
      <c r="F4606" s="34" t="s">
        <v>8674</v>
      </c>
      <c r="G4606" s="37" t="s">
        <v>8778</v>
      </c>
      <c r="I4606" s="7"/>
    </row>
    <row r="4607" spans="1:9" s="36" customFormat="1" ht="27" x14ac:dyDescent="0.25">
      <c r="A4607" s="34">
        <v>89032</v>
      </c>
      <c r="B4607" s="35" t="s">
        <v>8779</v>
      </c>
      <c r="F4607" s="34" t="s">
        <v>8674</v>
      </c>
      <c r="G4607" s="37" t="s">
        <v>8780</v>
      </c>
      <c r="I4607" s="7"/>
    </row>
    <row r="4608" spans="1:9" s="36" customFormat="1" ht="27" x14ac:dyDescent="0.25">
      <c r="A4608" s="34">
        <v>89035</v>
      </c>
      <c r="B4608" s="35" t="s">
        <v>8781</v>
      </c>
      <c r="F4608" s="34" t="s">
        <v>8674</v>
      </c>
      <c r="G4608" s="37" t="s">
        <v>8782</v>
      </c>
      <c r="I4608" s="7"/>
    </row>
    <row r="4609" spans="1:9" s="36" customFormat="1" ht="40.5" x14ac:dyDescent="0.25">
      <c r="A4609" s="34">
        <v>89225</v>
      </c>
      <c r="B4609" s="35" t="s">
        <v>8783</v>
      </c>
      <c r="F4609" s="34" t="s">
        <v>8674</v>
      </c>
      <c r="G4609" s="37" t="s">
        <v>8784</v>
      </c>
      <c r="I4609" s="7"/>
    </row>
    <row r="4610" spans="1:9" s="36" customFormat="1" ht="40.5" x14ac:dyDescent="0.25">
      <c r="A4610" s="34">
        <v>89234</v>
      </c>
      <c r="B4610" s="35" t="s">
        <v>8785</v>
      </c>
      <c r="F4610" s="34" t="s">
        <v>8674</v>
      </c>
      <c r="G4610" s="37" t="s">
        <v>8786</v>
      </c>
      <c r="I4610" s="7"/>
    </row>
    <row r="4611" spans="1:9" s="36" customFormat="1" ht="40.5" x14ac:dyDescent="0.25">
      <c r="A4611" s="34">
        <v>89242</v>
      </c>
      <c r="B4611" s="35" t="s">
        <v>8787</v>
      </c>
      <c r="F4611" s="34" t="s">
        <v>8674</v>
      </c>
      <c r="G4611" s="37" t="s">
        <v>8788</v>
      </c>
      <c r="I4611" s="7"/>
    </row>
    <row r="4612" spans="1:9" s="36" customFormat="1" ht="40.5" x14ac:dyDescent="0.25">
      <c r="A4612" s="34">
        <v>89250</v>
      </c>
      <c r="B4612" s="35" t="s">
        <v>8789</v>
      </c>
      <c r="F4612" s="34" t="s">
        <v>8674</v>
      </c>
      <c r="G4612" s="37" t="s">
        <v>8790</v>
      </c>
      <c r="I4612" s="7"/>
    </row>
    <row r="4613" spans="1:9" s="36" customFormat="1" ht="40.5" x14ac:dyDescent="0.25">
      <c r="A4613" s="34">
        <v>89257</v>
      </c>
      <c r="B4613" s="35" t="s">
        <v>8791</v>
      </c>
      <c r="F4613" s="34" t="s">
        <v>8674</v>
      </c>
      <c r="G4613" s="37" t="s">
        <v>8792</v>
      </c>
      <c r="I4613" s="7"/>
    </row>
    <row r="4614" spans="1:9" s="36" customFormat="1" ht="40.5" x14ac:dyDescent="0.25">
      <c r="A4614" s="34">
        <v>89272</v>
      </c>
      <c r="B4614" s="35" t="s">
        <v>8793</v>
      </c>
      <c r="F4614" s="34" t="s">
        <v>8674</v>
      </c>
      <c r="G4614" s="37" t="s">
        <v>8794</v>
      </c>
      <c r="I4614" s="7"/>
    </row>
    <row r="4615" spans="1:9" s="36" customFormat="1" ht="40.5" x14ac:dyDescent="0.25">
      <c r="A4615" s="34">
        <v>89278</v>
      </c>
      <c r="B4615" s="35" t="s">
        <v>8795</v>
      </c>
      <c r="F4615" s="34" t="s">
        <v>8674</v>
      </c>
      <c r="G4615" s="37" t="s">
        <v>8796</v>
      </c>
      <c r="I4615" s="7"/>
    </row>
    <row r="4616" spans="1:9" s="36" customFormat="1" ht="27" x14ac:dyDescent="0.25">
      <c r="A4616" s="34">
        <v>89843</v>
      </c>
      <c r="B4616" s="35" t="s">
        <v>8797</v>
      </c>
      <c r="F4616" s="34" t="s">
        <v>8674</v>
      </c>
      <c r="G4616" s="37" t="s">
        <v>8748</v>
      </c>
      <c r="I4616" s="7"/>
    </row>
    <row r="4617" spans="1:9" s="36" customFormat="1" ht="54" x14ac:dyDescent="0.25">
      <c r="A4617" s="34">
        <v>89876</v>
      </c>
      <c r="B4617" s="35" t="s">
        <v>8798</v>
      </c>
      <c r="F4617" s="34" t="s">
        <v>8674</v>
      </c>
      <c r="G4617" s="37" t="s">
        <v>8799</v>
      </c>
      <c r="I4617" s="7"/>
    </row>
    <row r="4618" spans="1:9" s="36" customFormat="1" ht="54" x14ac:dyDescent="0.25">
      <c r="A4618" s="34">
        <v>89883</v>
      </c>
      <c r="B4618" s="35" t="s">
        <v>8800</v>
      </c>
      <c r="F4618" s="34" t="s">
        <v>8674</v>
      </c>
      <c r="G4618" s="37" t="s">
        <v>8801</v>
      </c>
      <c r="I4618" s="7"/>
    </row>
    <row r="4619" spans="1:9" s="36" customFormat="1" ht="40.5" x14ac:dyDescent="0.25">
      <c r="A4619" s="34">
        <v>90586</v>
      </c>
      <c r="B4619" s="35" t="s">
        <v>8802</v>
      </c>
      <c r="F4619" s="34" t="s">
        <v>8674</v>
      </c>
      <c r="G4619" s="37" t="s">
        <v>8803</v>
      </c>
      <c r="I4619" s="7"/>
    </row>
    <row r="4620" spans="1:9" s="36" customFormat="1" ht="27" x14ac:dyDescent="0.25">
      <c r="A4620" s="34">
        <v>90625</v>
      </c>
      <c r="B4620" s="35" t="s">
        <v>8804</v>
      </c>
      <c r="F4620" s="34" t="s">
        <v>8674</v>
      </c>
      <c r="G4620" s="37" t="s">
        <v>8805</v>
      </c>
      <c r="I4620" s="7"/>
    </row>
    <row r="4621" spans="1:9" s="36" customFormat="1" ht="40.5" x14ac:dyDescent="0.25">
      <c r="A4621" s="34">
        <v>90631</v>
      </c>
      <c r="B4621" s="35" t="s">
        <v>8806</v>
      </c>
      <c r="F4621" s="34" t="s">
        <v>8674</v>
      </c>
      <c r="G4621" s="37" t="s">
        <v>8807</v>
      </c>
      <c r="I4621" s="7"/>
    </row>
    <row r="4622" spans="1:9" s="36" customFormat="1" ht="54" x14ac:dyDescent="0.25">
      <c r="A4622" s="34">
        <v>90637</v>
      </c>
      <c r="B4622" s="35" t="s">
        <v>8808</v>
      </c>
      <c r="F4622" s="34" t="s">
        <v>8674</v>
      </c>
      <c r="G4622" s="37" t="s">
        <v>8809</v>
      </c>
      <c r="I4622" s="7"/>
    </row>
    <row r="4623" spans="1:9" s="36" customFormat="1" ht="40.5" x14ac:dyDescent="0.25">
      <c r="A4623" s="34">
        <v>90643</v>
      </c>
      <c r="B4623" s="35" t="s">
        <v>8810</v>
      </c>
      <c r="F4623" s="34" t="s">
        <v>8674</v>
      </c>
      <c r="G4623" s="37" t="s">
        <v>8811</v>
      </c>
      <c r="I4623" s="7"/>
    </row>
    <row r="4624" spans="1:9" s="36" customFormat="1" ht="54" x14ac:dyDescent="0.25">
      <c r="A4624" s="34">
        <v>90650</v>
      </c>
      <c r="B4624" s="35" t="s">
        <v>8812</v>
      </c>
      <c r="F4624" s="34" t="s">
        <v>8674</v>
      </c>
      <c r="G4624" s="37" t="s">
        <v>8813</v>
      </c>
      <c r="I4624" s="7"/>
    </row>
    <row r="4625" spans="1:9" s="36" customFormat="1" ht="27" x14ac:dyDescent="0.25">
      <c r="A4625" s="34">
        <v>90656</v>
      </c>
      <c r="B4625" s="35" t="s">
        <v>8814</v>
      </c>
      <c r="F4625" s="34" t="s">
        <v>8674</v>
      </c>
      <c r="G4625" s="37" t="s">
        <v>8815</v>
      </c>
      <c r="I4625" s="7"/>
    </row>
    <row r="4626" spans="1:9" s="36" customFormat="1" ht="27" x14ac:dyDescent="0.25">
      <c r="A4626" s="34">
        <v>90662</v>
      </c>
      <c r="B4626" s="35" t="s">
        <v>8816</v>
      </c>
      <c r="F4626" s="34" t="s">
        <v>8674</v>
      </c>
      <c r="G4626" s="37" t="s">
        <v>8817</v>
      </c>
      <c r="I4626" s="7"/>
    </row>
    <row r="4627" spans="1:9" s="36" customFormat="1" ht="54" x14ac:dyDescent="0.25">
      <c r="A4627" s="34">
        <v>90668</v>
      </c>
      <c r="B4627" s="35" t="s">
        <v>8818</v>
      </c>
      <c r="F4627" s="34" t="s">
        <v>8674</v>
      </c>
      <c r="G4627" s="37" t="s">
        <v>8819</v>
      </c>
      <c r="I4627" s="7"/>
    </row>
    <row r="4628" spans="1:9" s="36" customFormat="1" ht="67.5" x14ac:dyDescent="0.25">
      <c r="A4628" s="34">
        <v>90674</v>
      </c>
      <c r="B4628" s="35" t="s">
        <v>8820</v>
      </c>
      <c r="F4628" s="34" t="s">
        <v>8674</v>
      </c>
      <c r="G4628" s="37" t="s">
        <v>8821</v>
      </c>
      <c r="I4628" s="7"/>
    </row>
    <row r="4629" spans="1:9" s="36" customFormat="1" ht="67.5" x14ac:dyDescent="0.25">
      <c r="A4629" s="34">
        <v>90680</v>
      </c>
      <c r="B4629" s="35" t="s">
        <v>8822</v>
      </c>
      <c r="F4629" s="34" t="s">
        <v>8674</v>
      </c>
      <c r="G4629" s="37" t="s">
        <v>8823</v>
      </c>
      <c r="I4629" s="7"/>
    </row>
    <row r="4630" spans="1:9" s="36" customFormat="1" ht="40.5" x14ac:dyDescent="0.25">
      <c r="A4630" s="34">
        <v>90686</v>
      </c>
      <c r="B4630" s="35" t="s">
        <v>8824</v>
      </c>
      <c r="F4630" s="34" t="s">
        <v>8674</v>
      </c>
      <c r="G4630" s="37" t="s">
        <v>8825</v>
      </c>
      <c r="I4630" s="7"/>
    </row>
    <row r="4631" spans="1:9" s="36" customFormat="1" ht="40.5" x14ac:dyDescent="0.25">
      <c r="A4631" s="34">
        <v>90692</v>
      </c>
      <c r="B4631" s="35" t="s">
        <v>8826</v>
      </c>
      <c r="F4631" s="34" t="s">
        <v>8674</v>
      </c>
      <c r="G4631" s="37" t="s">
        <v>8827</v>
      </c>
      <c r="I4631" s="7"/>
    </row>
    <row r="4632" spans="1:9" s="36" customFormat="1" ht="40.5" x14ac:dyDescent="0.25">
      <c r="A4632" s="34">
        <v>90964</v>
      </c>
      <c r="B4632" s="35" t="s">
        <v>8828</v>
      </c>
      <c r="F4632" s="34" t="s">
        <v>8674</v>
      </c>
      <c r="G4632" s="37" t="s">
        <v>8829</v>
      </c>
      <c r="I4632" s="7"/>
    </row>
    <row r="4633" spans="1:9" s="36" customFormat="1" ht="40.5" x14ac:dyDescent="0.25">
      <c r="A4633" s="34">
        <v>90972</v>
      </c>
      <c r="B4633" s="35" t="s">
        <v>8830</v>
      </c>
      <c r="F4633" s="34" t="s">
        <v>8674</v>
      </c>
      <c r="G4633" s="37" t="s">
        <v>8831</v>
      </c>
      <c r="I4633" s="7"/>
    </row>
    <row r="4634" spans="1:9" s="36" customFormat="1" ht="40.5" x14ac:dyDescent="0.25">
      <c r="A4634" s="34">
        <v>90979</v>
      </c>
      <c r="B4634" s="35" t="s">
        <v>8832</v>
      </c>
      <c r="F4634" s="34" t="s">
        <v>8674</v>
      </c>
      <c r="G4634" s="37" t="s">
        <v>8833</v>
      </c>
      <c r="I4634" s="7"/>
    </row>
    <row r="4635" spans="1:9" s="36" customFormat="1" ht="40.5" x14ac:dyDescent="0.25">
      <c r="A4635" s="34">
        <v>90991</v>
      </c>
      <c r="B4635" s="35" t="s">
        <v>8834</v>
      </c>
      <c r="F4635" s="34" t="s">
        <v>8674</v>
      </c>
      <c r="G4635" s="37" t="s">
        <v>8835</v>
      </c>
      <c r="I4635" s="7"/>
    </row>
    <row r="4636" spans="1:9" s="36" customFormat="1" ht="40.5" x14ac:dyDescent="0.25">
      <c r="A4636" s="34">
        <v>90999</v>
      </c>
      <c r="B4636" s="35" t="s">
        <v>8836</v>
      </c>
      <c r="F4636" s="34" t="s">
        <v>8674</v>
      </c>
      <c r="G4636" s="37" t="s">
        <v>8837</v>
      </c>
      <c r="I4636" s="7"/>
    </row>
    <row r="4637" spans="1:9" s="36" customFormat="1" ht="54" x14ac:dyDescent="0.25">
      <c r="A4637" s="34">
        <v>91031</v>
      </c>
      <c r="B4637" s="35" t="s">
        <v>8838</v>
      </c>
      <c r="F4637" s="34" t="s">
        <v>8674</v>
      </c>
      <c r="G4637" s="37" t="s">
        <v>8839</v>
      </c>
      <c r="I4637" s="7"/>
    </row>
    <row r="4638" spans="1:9" s="36" customFormat="1" ht="40.5" x14ac:dyDescent="0.25">
      <c r="A4638" s="34">
        <v>91277</v>
      </c>
      <c r="B4638" s="35" t="s">
        <v>8840</v>
      </c>
      <c r="F4638" s="34" t="s">
        <v>8674</v>
      </c>
      <c r="G4638" s="37" t="s">
        <v>8841</v>
      </c>
      <c r="I4638" s="7"/>
    </row>
    <row r="4639" spans="1:9" s="36" customFormat="1" ht="54" x14ac:dyDescent="0.25">
      <c r="A4639" s="34">
        <v>91283</v>
      </c>
      <c r="B4639" s="35" t="s">
        <v>8842</v>
      </c>
      <c r="F4639" s="34" t="s">
        <v>8674</v>
      </c>
      <c r="G4639" s="37" t="s">
        <v>8843</v>
      </c>
      <c r="I4639" s="7"/>
    </row>
    <row r="4640" spans="1:9" s="36" customFormat="1" ht="54" x14ac:dyDescent="0.25">
      <c r="A4640" s="34">
        <v>91386</v>
      </c>
      <c r="B4640" s="35" t="s">
        <v>8844</v>
      </c>
      <c r="F4640" s="34" t="s">
        <v>8674</v>
      </c>
      <c r="G4640" s="37" t="s">
        <v>8845</v>
      </c>
      <c r="I4640" s="7"/>
    </row>
    <row r="4641" spans="1:9" s="36" customFormat="1" ht="40.5" x14ac:dyDescent="0.25">
      <c r="A4641" s="34">
        <v>91533</v>
      </c>
      <c r="B4641" s="35" t="s">
        <v>8846</v>
      </c>
      <c r="F4641" s="34" t="s">
        <v>8674</v>
      </c>
      <c r="G4641" s="37" t="s">
        <v>8847</v>
      </c>
      <c r="I4641" s="7"/>
    </row>
    <row r="4642" spans="1:9" s="36" customFormat="1" ht="54" x14ac:dyDescent="0.25">
      <c r="A4642" s="34">
        <v>91634</v>
      </c>
      <c r="B4642" s="35" t="s">
        <v>8848</v>
      </c>
      <c r="F4642" s="34" t="s">
        <v>8674</v>
      </c>
      <c r="G4642" s="37" t="s">
        <v>8849</v>
      </c>
      <c r="I4642" s="7"/>
    </row>
    <row r="4643" spans="1:9" s="36" customFormat="1" ht="67.5" x14ac:dyDescent="0.25">
      <c r="A4643" s="34">
        <v>91645</v>
      </c>
      <c r="B4643" s="35" t="s">
        <v>8850</v>
      </c>
      <c r="F4643" s="34" t="s">
        <v>8674</v>
      </c>
      <c r="G4643" s="37" t="s">
        <v>8851</v>
      </c>
      <c r="I4643" s="7"/>
    </row>
    <row r="4644" spans="1:9" s="36" customFormat="1" ht="40.5" x14ac:dyDescent="0.25">
      <c r="A4644" s="34">
        <v>91692</v>
      </c>
      <c r="B4644" s="35" t="s">
        <v>8852</v>
      </c>
      <c r="F4644" s="34" t="s">
        <v>8674</v>
      </c>
      <c r="G4644" s="37" t="s">
        <v>8853</v>
      </c>
      <c r="I4644" s="7"/>
    </row>
    <row r="4645" spans="1:9" s="36" customFormat="1" ht="40.5" x14ac:dyDescent="0.25">
      <c r="A4645" s="34">
        <v>92043</v>
      </c>
      <c r="B4645" s="35" t="s">
        <v>8854</v>
      </c>
      <c r="F4645" s="34" t="s">
        <v>8674</v>
      </c>
      <c r="G4645" s="37" t="s">
        <v>8855</v>
      </c>
      <c r="I4645" s="7"/>
    </row>
    <row r="4646" spans="1:9" s="36" customFormat="1" ht="67.5" x14ac:dyDescent="0.25">
      <c r="A4646" s="34">
        <v>92106</v>
      </c>
      <c r="B4646" s="35" t="s">
        <v>8856</v>
      </c>
      <c r="F4646" s="34" t="s">
        <v>8674</v>
      </c>
      <c r="G4646" s="37" t="s">
        <v>8857</v>
      </c>
      <c r="I4646" s="7"/>
    </row>
    <row r="4647" spans="1:9" s="36" customFormat="1" ht="40.5" x14ac:dyDescent="0.25">
      <c r="A4647" s="34">
        <v>92112</v>
      </c>
      <c r="B4647" s="35" t="s">
        <v>8858</v>
      </c>
      <c r="F4647" s="34" t="s">
        <v>8674</v>
      </c>
      <c r="G4647" s="37" t="s">
        <v>8859</v>
      </c>
      <c r="I4647" s="7"/>
    </row>
    <row r="4648" spans="1:9" s="36" customFormat="1" ht="27" x14ac:dyDescent="0.25">
      <c r="A4648" s="34">
        <v>92118</v>
      </c>
      <c r="B4648" s="35" t="s">
        <v>8860</v>
      </c>
      <c r="F4648" s="34" t="s">
        <v>8674</v>
      </c>
      <c r="G4648" s="37" t="s">
        <v>8861</v>
      </c>
      <c r="I4648" s="7"/>
    </row>
    <row r="4649" spans="1:9" s="36" customFormat="1" ht="27" x14ac:dyDescent="0.25">
      <c r="A4649" s="34">
        <v>92138</v>
      </c>
      <c r="B4649" s="35" t="s">
        <v>8862</v>
      </c>
      <c r="F4649" s="34" t="s">
        <v>8674</v>
      </c>
      <c r="G4649" s="37" t="s">
        <v>8863</v>
      </c>
      <c r="I4649" s="7"/>
    </row>
    <row r="4650" spans="1:9" s="36" customFormat="1" ht="40.5" x14ac:dyDescent="0.25">
      <c r="A4650" s="34">
        <v>92145</v>
      </c>
      <c r="B4650" s="35" t="s">
        <v>8864</v>
      </c>
      <c r="F4650" s="34" t="s">
        <v>8674</v>
      </c>
      <c r="G4650" s="37" t="s">
        <v>8865</v>
      </c>
      <c r="I4650" s="7"/>
    </row>
    <row r="4651" spans="1:9" s="36" customFormat="1" ht="67.5" x14ac:dyDescent="0.25">
      <c r="A4651" s="34">
        <v>92242</v>
      </c>
      <c r="B4651" s="35" t="s">
        <v>8866</v>
      </c>
      <c r="F4651" s="34" t="s">
        <v>8674</v>
      </c>
      <c r="G4651" s="37" t="s">
        <v>8867</v>
      </c>
      <c r="I4651" s="7"/>
    </row>
    <row r="4652" spans="1:9" s="36" customFormat="1" ht="40.5" x14ac:dyDescent="0.25">
      <c r="A4652" s="34">
        <v>92716</v>
      </c>
      <c r="B4652" s="35" t="s">
        <v>8868</v>
      </c>
      <c r="F4652" s="34" t="s">
        <v>8674</v>
      </c>
      <c r="G4652" s="37" t="s">
        <v>8869</v>
      </c>
      <c r="I4652" s="7"/>
    </row>
    <row r="4653" spans="1:9" s="36" customFormat="1" ht="40.5" x14ac:dyDescent="0.25">
      <c r="A4653" s="34">
        <v>92960</v>
      </c>
      <c r="B4653" s="35" t="s">
        <v>8870</v>
      </c>
      <c r="F4653" s="34" t="s">
        <v>8674</v>
      </c>
      <c r="G4653" s="37" t="s">
        <v>8871</v>
      </c>
      <c r="I4653" s="7"/>
    </row>
    <row r="4654" spans="1:9" s="36" customFormat="1" ht="27" x14ac:dyDescent="0.25">
      <c r="A4654" s="34">
        <v>92966</v>
      </c>
      <c r="B4654" s="35" t="s">
        <v>8872</v>
      </c>
      <c r="F4654" s="34" t="s">
        <v>8674</v>
      </c>
      <c r="G4654" s="37" t="s">
        <v>8873</v>
      </c>
      <c r="I4654" s="7"/>
    </row>
    <row r="4655" spans="1:9" s="36" customFormat="1" ht="67.5" x14ac:dyDescent="0.25">
      <c r="A4655" s="34">
        <v>93224</v>
      </c>
      <c r="B4655" s="35" t="s">
        <v>8874</v>
      </c>
      <c r="F4655" s="34" t="s">
        <v>8674</v>
      </c>
      <c r="G4655" s="37" t="s">
        <v>8875</v>
      </c>
      <c r="I4655" s="7"/>
    </row>
    <row r="4656" spans="1:9" s="36" customFormat="1" ht="40.5" x14ac:dyDescent="0.25">
      <c r="A4656" s="34">
        <v>93233</v>
      </c>
      <c r="B4656" s="35" t="s">
        <v>8876</v>
      </c>
      <c r="F4656" s="34" t="s">
        <v>8674</v>
      </c>
      <c r="G4656" s="37" t="s">
        <v>8877</v>
      </c>
      <c r="I4656" s="7"/>
    </row>
    <row r="4657" spans="1:9" s="36" customFormat="1" ht="27" x14ac:dyDescent="0.25">
      <c r="A4657" s="34">
        <v>93272</v>
      </c>
      <c r="B4657" s="35" t="s">
        <v>8878</v>
      </c>
      <c r="F4657" s="34" t="s">
        <v>8674</v>
      </c>
      <c r="G4657" s="37" t="s">
        <v>8879</v>
      </c>
      <c r="I4657" s="7"/>
    </row>
    <row r="4658" spans="1:9" s="36" customFormat="1" ht="40.5" x14ac:dyDescent="0.25">
      <c r="A4658" s="34">
        <v>93281</v>
      </c>
      <c r="B4658" s="35" t="s">
        <v>8880</v>
      </c>
      <c r="F4658" s="34" t="s">
        <v>8674</v>
      </c>
      <c r="G4658" s="37" t="s">
        <v>8881</v>
      </c>
      <c r="I4658" s="7"/>
    </row>
    <row r="4659" spans="1:9" s="36" customFormat="1" ht="40.5" x14ac:dyDescent="0.25">
      <c r="A4659" s="34">
        <v>93287</v>
      </c>
      <c r="B4659" s="35" t="s">
        <v>8882</v>
      </c>
      <c r="F4659" s="34" t="s">
        <v>8674</v>
      </c>
      <c r="G4659" s="37" t="s">
        <v>8883</v>
      </c>
      <c r="I4659" s="7"/>
    </row>
    <row r="4660" spans="1:9" s="36" customFormat="1" ht="54" x14ac:dyDescent="0.25">
      <c r="A4660" s="34">
        <v>93402</v>
      </c>
      <c r="B4660" s="35" t="s">
        <v>8884</v>
      </c>
      <c r="F4660" s="34" t="s">
        <v>8674</v>
      </c>
      <c r="G4660" s="37" t="s">
        <v>8885</v>
      </c>
      <c r="I4660" s="7"/>
    </row>
    <row r="4661" spans="1:9" s="36" customFormat="1" ht="67.5" x14ac:dyDescent="0.25">
      <c r="A4661" s="34">
        <v>93408</v>
      </c>
      <c r="B4661" s="35" t="s">
        <v>8886</v>
      </c>
      <c r="F4661" s="34" t="s">
        <v>8674</v>
      </c>
      <c r="G4661" s="37" t="s">
        <v>8887</v>
      </c>
      <c r="I4661" s="7"/>
    </row>
    <row r="4662" spans="1:9" s="36" customFormat="1" ht="40.5" x14ac:dyDescent="0.25">
      <c r="A4662" s="34">
        <v>93415</v>
      </c>
      <c r="B4662" s="35" t="s">
        <v>8888</v>
      </c>
      <c r="F4662" s="34" t="s">
        <v>8674</v>
      </c>
      <c r="G4662" s="37" t="s">
        <v>8889</v>
      </c>
      <c r="I4662" s="7"/>
    </row>
    <row r="4663" spans="1:9" s="36" customFormat="1" ht="27" x14ac:dyDescent="0.25">
      <c r="A4663" s="34">
        <v>93421</v>
      </c>
      <c r="B4663" s="35" t="s">
        <v>8890</v>
      </c>
      <c r="F4663" s="34" t="s">
        <v>8674</v>
      </c>
      <c r="G4663" s="37" t="s">
        <v>8891</v>
      </c>
      <c r="I4663" s="7"/>
    </row>
    <row r="4664" spans="1:9" s="36" customFormat="1" ht="27" x14ac:dyDescent="0.25">
      <c r="A4664" s="34">
        <v>93427</v>
      </c>
      <c r="B4664" s="35" t="s">
        <v>8892</v>
      </c>
      <c r="F4664" s="34" t="s">
        <v>8674</v>
      </c>
      <c r="G4664" s="37" t="s">
        <v>8893</v>
      </c>
      <c r="I4664" s="7"/>
    </row>
    <row r="4665" spans="1:9" s="36" customFormat="1" ht="27" x14ac:dyDescent="0.25">
      <c r="A4665" s="34">
        <v>93433</v>
      </c>
      <c r="B4665" s="35" t="s">
        <v>8894</v>
      </c>
      <c r="F4665" s="34" t="s">
        <v>8674</v>
      </c>
      <c r="G4665" s="37" t="s">
        <v>8895</v>
      </c>
      <c r="I4665" s="7"/>
    </row>
    <row r="4666" spans="1:9" s="36" customFormat="1" ht="40.5" x14ac:dyDescent="0.25">
      <c r="A4666" s="34">
        <v>93439</v>
      </c>
      <c r="B4666" s="35" t="s">
        <v>8896</v>
      </c>
      <c r="F4666" s="34" t="s">
        <v>8674</v>
      </c>
      <c r="G4666" s="37" t="s">
        <v>8897</v>
      </c>
      <c r="I4666" s="7"/>
    </row>
    <row r="4667" spans="1:9" s="36" customFormat="1" ht="27" x14ac:dyDescent="0.25">
      <c r="A4667" s="34">
        <v>95121</v>
      </c>
      <c r="B4667" s="35" t="s">
        <v>8898</v>
      </c>
      <c r="F4667" s="34" t="s">
        <v>8674</v>
      </c>
      <c r="G4667" s="37" t="s">
        <v>8899</v>
      </c>
      <c r="I4667" s="7"/>
    </row>
    <row r="4668" spans="1:9" s="36" customFormat="1" ht="27" x14ac:dyDescent="0.25">
      <c r="A4668" s="34">
        <v>95127</v>
      </c>
      <c r="B4668" s="35" t="s">
        <v>8900</v>
      </c>
      <c r="F4668" s="34" t="s">
        <v>8674</v>
      </c>
      <c r="G4668" s="37" t="s">
        <v>8901</v>
      </c>
      <c r="I4668" s="7"/>
    </row>
    <row r="4669" spans="1:9" s="36" customFormat="1" ht="40.5" x14ac:dyDescent="0.25">
      <c r="A4669" s="34">
        <v>95133</v>
      </c>
      <c r="B4669" s="35" t="s">
        <v>8902</v>
      </c>
      <c r="F4669" s="34" t="s">
        <v>8674</v>
      </c>
      <c r="G4669" s="37" t="s">
        <v>8903</v>
      </c>
      <c r="I4669" s="7"/>
    </row>
    <row r="4670" spans="1:9" s="36" customFormat="1" ht="27" x14ac:dyDescent="0.25">
      <c r="A4670" s="34">
        <v>95139</v>
      </c>
      <c r="B4670" s="35" t="s">
        <v>8904</v>
      </c>
      <c r="F4670" s="34" t="s">
        <v>8674</v>
      </c>
      <c r="G4670" s="37" t="s">
        <v>8905</v>
      </c>
      <c r="I4670" s="7"/>
    </row>
    <row r="4671" spans="1:9" s="36" customFormat="1" ht="27" x14ac:dyDescent="0.25">
      <c r="A4671" s="34">
        <v>95212</v>
      </c>
      <c r="B4671" s="35" t="s">
        <v>8906</v>
      </c>
      <c r="F4671" s="34" t="s">
        <v>8674</v>
      </c>
      <c r="G4671" s="37" t="s">
        <v>8907</v>
      </c>
      <c r="I4671" s="7"/>
    </row>
    <row r="4672" spans="1:9" s="36" customFormat="1" ht="27" x14ac:dyDescent="0.25">
      <c r="A4672" s="34">
        <v>95258</v>
      </c>
      <c r="B4672" s="35" t="s">
        <v>8908</v>
      </c>
      <c r="F4672" s="34" t="s">
        <v>8674</v>
      </c>
      <c r="G4672" s="37" t="s">
        <v>8909</v>
      </c>
      <c r="I4672" s="7"/>
    </row>
    <row r="4673" spans="1:9" s="36" customFormat="1" ht="27" x14ac:dyDescent="0.25">
      <c r="A4673" s="34">
        <v>95264</v>
      </c>
      <c r="B4673" s="35" t="s">
        <v>8910</v>
      </c>
      <c r="F4673" s="34" t="s">
        <v>8674</v>
      </c>
      <c r="G4673" s="37" t="s">
        <v>8911</v>
      </c>
      <c r="I4673" s="7"/>
    </row>
    <row r="4674" spans="1:9" s="36" customFormat="1" ht="40.5" x14ac:dyDescent="0.25">
      <c r="A4674" s="34">
        <v>95270</v>
      </c>
      <c r="B4674" s="35" t="s">
        <v>8912</v>
      </c>
      <c r="F4674" s="34" t="s">
        <v>8674</v>
      </c>
      <c r="G4674" s="37" t="s">
        <v>8913</v>
      </c>
      <c r="I4674" s="7"/>
    </row>
    <row r="4675" spans="1:9" s="36" customFormat="1" ht="40.5" x14ac:dyDescent="0.25">
      <c r="A4675" s="34">
        <v>95276</v>
      </c>
      <c r="B4675" s="35" t="s">
        <v>8914</v>
      </c>
      <c r="F4675" s="34" t="s">
        <v>8674</v>
      </c>
      <c r="G4675" s="37" t="s">
        <v>8915</v>
      </c>
      <c r="I4675" s="7"/>
    </row>
    <row r="4676" spans="1:9" s="36" customFormat="1" ht="40.5" x14ac:dyDescent="0.25">
      <c r="A4676" s="34">
        <v>95282</v>
      </c>
      <c r="B4676" s="35" t="s">
        <v>8916</v>
      </c>
      <c r="F4676" s="34" t="s">
        <v>8674</v>
      </c>
      <c r="G4676" s="37" t="s">
        <v>8917</v>
      </c>
      <c r="I4676" s="7"/>
    </row>
    <row r="4677" spans="1:9" s="36" customFormat="1" ht="40.5" x14ac:dyDescent="0.25">
      <c r="A4677" s="34">
        <v>95620</v>
      </c>
      <c r="B4677" s="35" t="s">
        <v>8918</v>
      </c>
      <c r="F4677" s="34" t="s">
        <v>8674</v>
      </c>
      <c r="G4677" s="37" t="s">
        <v>8919</v>
      </c>
      <c r="I4677" s="7"/>
    </row>
    <row r="4678" spans="1:9" s="36" customFormat="1" ht="40.5" x14ac:dyDescent="0.25">
      <c r="A4678" s="34">
        <v>95631</v>
      </c>
      <c r="B4678" s="35" t="s">
        <v>8920</v>
      </c>
      <c r="F4678" s="34" t="s">
        <v>8674</v>
      </c>
      <c r="G4678" s="37" t="s">
        <v>8921</v>
      </c>
      <c r="I4678" s="7"/>
    </row>
    <row r="4679" spans="1:9" s="36" customFormat="1" ht="40.5" x14ac:dyDescent="0.25">
      <c r="A4679" s="34">
        <v>95702</v>
      </c>
      <c r="B4679" s="35" t="s">
        <v>8922</v>
      </c>
      <c r="F4679" s="34" t="s">
        <v>8674</v>
      </c>
      <c r="G4679" s="37" t="s">
        <v>8923</v>
      </c>
      <c r="I4679" s="7"/>
    </row>
    <row r="4680" spans="1:9" s="36" customFormat="1" ht="40.5" x14ac:dyDescent="0.25">
      <c r="A4680" s="34">
        <v>95708</v>
      </c>
      <c r="B4680" s="35" t="s">
        <v>8924</v>
      </c>
      <c r="F4680" s="34" t="s">
        <v>8674</v>
      </c>
      <c r="G4680" s="37" t="s">
        <v>8925</v>
      </c>
      <c r="I4680" s="7"/>
    </row>
    <row r="4681" spans="1:9" s="36" customFormat="1" ht="54" x14ac:dyDescent="0.25">
      <c r="A4681" s="34">
        <v>95714</v>
      </c>
      <c r="B4681" s="35" t="s">
        <v>8926</v>
      </c>
      <c r="F4681" s="34" t="s">
        <v>8674</v>
      </c>
      <c r="G4681" s="37" t="s">
        <v>8927</v>
      </c>
      <c r="I4681" s="7"/>
    </row>
    <row r="4682" spans="1:9" s="36" customFormat="1" ht="67.5" x14ac:dyDescent="0.25">
      <c r="A4682" s="34">
        <v>95720</v>
      </c>
      <c r="B4682" s="35" t="s">
        <v>8928</v>
      </c>
      <c r="F4682" s="34" t="s">
        <v>8674</v>
      </c>
      <c r="G4682" s="37" t="s">
        <v>8929</v>
      </c>
      <c r="I4682" s="7"/>
    </row>
    <row r="4683" spans="1:9" s="36" customFormat="1" ht="27" x14ac:dyDescent="0.25">
      <c r="A4683" s="34">
        <v>95872</v>
      </c>
      <c r="B4683" s="35" t="s">
        <v>8930</v>
      </c>
      <c r="F4683" s="34" t="s">
        <v>8674</v>
      </c>
      <c r="G4683" s="37" t="s">
        <v>8931</v>
      </c>
      <c r="I4683" s="7"/>
    </row>
    <row r="4684" spans="1:9" s="36" customFormat="1" ht="40.5" x14ac:dyDescent="0.25">
      <c r="A4684" s="34">
        <v>96013</v>
      </c>
      <c r="B4684" s="35" t="s">
        <v>8932</v>
      </c>
      <c r="F4684" s="34" t="s">
        <v>8674</v>
      </c>
      <c r="G4684" s="37" t="s">
        <v>8933</v>
      </c>
      <c r="I4684" s="7"/>
    </row>
    <row r="4685" spans="1:9" s="36" customFormat="1" ht="27" x14ac:dyDescent="0.25">
      <c r="A4685" s="34">
        <v>96020</v>
      </c>
      <c r="B4685" s="35" t="s">
        <v>8934</v>
      </c>
      <c r="F4685" s="34" t="s">
        <v>8674</v>
      </c>
      <c r="G4685" s="37" t="s">
        <v>8935</v>
      </c>
      <c r="I4685" s="7"/>
    </row>
    <row r="4686" spans="1:9" s="36" customFormat="1" ht="27" x14ac:dyDescent="0.25">
      <c r="A4686" s="34">
        <v>96028</v>
      </c>
      <c r="B4686" s="35" t="s">
        <v>8936</v>
      </c>
      <c r="F4686" s="34" t="s">
        <v>8674</v>
      </c>
      <c r="G4686" s="37" t="s">
        <v>8937</v>
      </c>
      <c r="I4686" s="7"/>
    </row>
    <row r="4687" spans="1:9" s="36" customFormat="1" ht="40.5" x14ac:dyDescent="0.25">
      <c r="A4687" s="34">
        <v>96035</v>
      </c>
      <c r="B4687" s="35" t="s">
        <v>8938</v>
      </c>
      <c r="F4687" s="34" t="s">
        <v>8674</v>
      </c>
      <c r="G4687" s="37" t="s">
        <v>8939</v>
      </c>
      <c r="I4687" s="7"/>
    </row>
    <row r="4688" spans="1:9" s="36" customFormat="1" ht="40.5" x14ac:dyDescent="0.25">
      <c r="A4688" s="34">
        <v>96157</v>
      </c>
      <c r="B4688" s="35" t="s">
        <v>8940</v>
      </c>
      <c r="F4688" s="34" t="s">
        <v>8674</v>
      </c>
      <c r="G4688" s="37" t="s">
        <v>8941</v>
      </c>
      <c r="I4688" s="7"/>
    </row>
    <row r="4689" spans="1:9" s="36" customFormat="1" ht="40.5" x14ac:dyDescent="0.25">
      <c r="A4689" s="34">
        <v>96158</v>
      </c>
      <c r="B4689" s="35" t="s">
        <v>8942</v>
      </c>
      <c r="F4689" s="34" t="s">
        <v>8674</v>
      </c>
      <c r="G4689" s="37" t="s">
        <v>8943</v>
      </c>
      <c r="I4689" s="7"/>
    </row>
    <row r="4690" spans="1:9" s="36" customFormat="1" ht="40.5" x14ac:dyDescent="0.25">
      <c r="A4690" s="34">
        <v>96245</v>
      </c>
      <c r="B4690" s="35" t="s">
        <v>8944</v>
      </c>
      <c r="F4690" s="34" t="s">
        <v>8674</v>
      </c>
      <c r="G4690" s="37" t="s">
        <v>8945</v>
      </c>
      <c r="I4690" s="7"/>
    </row>
    <row r="4691" spans="1:9" s="36" customFormat="1" ht="54" x14ac:dyDescent="0.25">
      <c r="A4691" s="34">
        <v>96463</v>
      </c>
      <c r="B4691" s="35" t="s">
        <v>8946</v>
      </c>
      <c r="F4691" s="34" t="s">
        <v>8674</v>
      </c>
      <c r="G4691" s="37" t="s">
        <v>8947</v>
      </c>
      <c r="I4691" s="7"/>
    </row>
    <row r="4692" spans="1:9" s="36" customFormat="1" ht="40.5" x14ac:dyDescent="0.25">
      <c r="A4692" s="34">
        <v>98764</v>
      </c>
      <c r="B4692" s="35" t="s">
        <v>8948</v>
      </c>
      <c r="F4692" s="34" t="s">
        <v>8674</v>
      </c>
      <c r="G4692" s="37" t="s">
        <v>8949</v>
      </c>
      <c r="I4692" s="7"/>
    </row>
    <row r="4693" spans="1:9" s="36" customFormat="1" ht="40.5" x14ac:dyDescent="0.25">
      <c r="A4693" s="34">
        <v>99833</v>
      </c>
      <c r="B4693" s="35" t="s">
        <v>8950</v>
      </c>
      <c r="F4693" s="34" t="s">
        <v>8674</v>
      </c>
      <c r="G4693" s="37" t="s">
        <v>8951</v>
      </c>
      <c r="I4693" s="7"/>
    </row>
    <row r="4694" spans="1:9" s="36" customFormat="1" ht="40.5" x14ac:dyDescent="0.25">
      <c r="A4694" s="34">
        <v>100641</v>
      </c>
      <c r="B4694" s="35" t="s">
        <v>8952</v>
      </c>
      <c r="F4694" s="34" t="s">
        <v>8674</v>
      </c>
      <c r="G4694" s="37" t="s">
        <v>8953</v>
      </c>
      <c r="I4694" s="7"/>
    </row>
    <row r="4695" spans="1:9" s="36" customFormat="1" ht="27" x14ac:dyDescent="0.25">
      <c r="A4695" s="34">
        <v>100647</v>
      </c>
      <c r="B4695" s="35" t="s">
        <v>8954</v>
      </c>
      <c r="F4695" s="34" t="s">
        <v>8674</v>
      </c>
      <c r="G4695" s="37" t="s">
        <v>8955</v>
      </c>
      <c r="I4695" s="7"/>
    </row>
    <row r="4696" spans="1:9" s="36" customFormat="1" ht="40.5" x14ac:dyDescent="0.25">
      <c r="A4696" s="34">
        <v>102275</v>
      </c>
      <c r="B4696" s="35" t="s">
        <v>8956</v>
      </c>
      <c r="F4696" s="34" t="s">
        <v>8674</v>
      </c>
      <c r="G4696" s="37" t="s">
        <v>8957</v>
      </c>
      <c r="I4696" s="7"/>
    </row>
    <row r="4697" spans="1:9" s="36" customFormat="1" ht="40.5" x14ac:dyDescent="0.25">
      <c r="A4697" s="34">
        <v>104091</v>
      </c>
      <c r="B4697" s="35" t="s">
        <v>8958</v>
      </c>
      <c r="F4697" s="34" t="s">
        <v>8674</v>
      </c>
      <c r="G4697" s="37" t="s">
        <v>8959</v>
      </c>
      <c r="I4697" s="7"/>
    </row>
    <row r="4698" spans="1:9" s="36" customFormat="1" ht="40.5" x14ac:dyDescent="0.25">
      <c r="A4698" s="34">
        <v>104097</v>
      </c>
      <c r="B4698" s="35" t="s">
        <v>8960</v>
      </c>
      <c r="F4698" s="34" t="s">
        <v>8674</v>
      </c>
      <c r="G4698" s="37" t="s">
        <v>8961</v>
      </c>
      <c r="I4698" s="7"/>
    </row>
    <row r="4699" spans="1:9" s="36" customFormat="1" ht="40.5" x14ac:dyDescent="0.25">
      <c r="A4699" s="34">
        <v>5632</v>
      </c>
      <c r="B4699" s="35" t="s">
        <v>8962</v>
      </c>
      <c r="F4699" s="34" t="s">
        <v>8963</v>
      </c>
      <c r="G4699" s="37" t="s">
        <v>8964</v>
      </c>
      <c r="I4699" s="7"/>
    </row>
    <row r="4700" spans="1:9" s="36" customFormat="1" ht="67.5" x14ac:dyDescent="0.25">
      <c r="A4700" s="34">
        <v>5679</v>
      </c>
      <c r="B4700" s="35" t="s">
        <v>8965</v>
      </c>
      <c r="F4700" s="34" t="s">
        <v>8963</v>
      </c>
      <c r="G4700" s="37" t="s">
        <v>8966</v>
      </c>
      <c r="I4700" s="7"/>
    </row>
    <row r="4701" spans="1:9" s="36" customFormat="1" ht="67.5" x14ac:dyDescent="0.25">
      <c r="A4701" s="34">
        <v>5681</v>
      </c>
      <c r="B4701" s="35" t="s">
        <v>8967</v>
      </c>
      <c r="F4701" s="34" t="s">
        <v>8963</v>
      </c>
      <c r="G4701" s="37" t="s">
        <v>8968</v>
      </c>
      <c r="I4701" s="7"/>
    </row>
    <row r="4702" spans="1:9" s="36" customFormat="1" ht="54" x14ac:dyDescent="0.25">
      <c r="A4702" s="34">
        <v>5685</v>
      </c>
      <c r="B4702" s="35" t="s">
        <v>8969</v>
      </c>
      <c r="F4702" s="34" t="s">
        <v>8963</v>
      </c>
      <c r="G4702" s="37" t="s">
        <v>8970</v>
      </c>
      <c r="I4702" s="7"/>
    </row>
    <row r="4703" spans="1:9" s="36" customFormat="1" ht="40.5" x14ac:dyDescent="0.25">
      <c r="A4703" s="34">
        <v>5690</v>
      </c>
      <c r="B4703" s="35" t="s">
        <v>8971</v>
      </c>
      <c r="F4703" s="34" t="s">
        <v>8963</v>
      </c>
      <c r="G4703" s="37" t="s">
        <v>8972</v>
      </c>
      <c r="I4703" s="7"/>
    </row>
    <row r="4704" spans="1:9" s="36" customFormat="1" ht="54" x14ac:dyDescent="0.25">
      <c r="A4704" s="34">
        <v>5806</v>
      </c>
      <c r="B4704" s="35" t="s">
        <v>8973</v>
      </c>
      <c r="F4704" s="34" t="s">
        <v>8963</v>
      </c>
      <c r="G4704" s="37" t="s">
        <v>8974</v>
      </c>
      <c r="I4704" s="7"/>
    </row>
    <row r="4705" spans="1:9" s="36" customFormat="1" ht="67.5" x14ac:dyDescent="0.25">
      <c r="A4705" s="34">
        <v>5826</v>
      </c>
      <c r="B4705" s="35" t="s">
        <v>8975</v>
      </c>
      <c r="F4705" s="34" t="s">
        <v>8963</v>
      </c>
      <c r="G4705" s="37" t="s">
        <v>8976</v>
      </c>
      <c r="I4705" s="7"/>
    </row>
    <row r="4706" spans="1:9" s="36" customFormat="1" ht="27" x14ac:dyDescent="0.25">
      <c r="A4706" s="34">
        <v>5829</v>
      </c>
      <c r="B4706" s="35" t="s">
        <v>8977</v>
      </c>
      <c r="F4706" s="34" t="s">
        <v>8963</v>
      </c>
      <c r="G4706" s="37" t="s">
        <v>8978</v>
      </c>
      <c r="I4706" s="7"/>
    </row>
    <row r="4707" spans="1:9" s="36" customFormat="1" ht="40.5" x14ac:dyDescent="0.25">
      <c r="A4707" s="34">
        <v>5837</v>
      </c>
      <c r="B4707" s="35" t="s">
        <v>8979</v>
      </c>
      <c r="F4707" s="34" t="s">
        <v>8963</v>
      </c>
      <c r="G4707" s="37" t="s">
        <v>8980</v>
      </c>
      <c r="I4707" s="7"/>
    </row>
    <row r="4708" spans="1:9" s="36" customFormat="1" ht="40.5" x14ac:dyDescent="0.25">
      <c r="A4708" s="34">
        <v>5841</v>
      </c>
      <c r="B4708" s="35" t="s">
        <v>8981</v>
      </c>
      <c r="F4708" s="34" t="s">
        <v>8963</v>
      </c>
      <c r="G4708" s="37" t="s">
        <v>8982</v>
      </c>
      <c r="I4708" s="7"/>
    </row>
    <row r="4709" spans="1:9" s="36" customFormat="1" ht="27" x14ac:dyDescent="0.25">
      <c r="A4709" s="34">
        <v>5845</v>
      </c>
      <c r="B4709" s="35" t="s">
        <v>8983</v>
      </c>
      <c r="F4709" s="34" t="s">
        <v>8963</v>
      </c>
      <c r="G4709" s="37" t="s">
        <v>8984</v>
      </c>
      <c r="I4709" s="7"/>
    </row>
    <row r="4710" spans="1:9" s="36" customFormat="1" ht="27" x14ac:dyDescent="0.25">
      <c r="A4710" s="34">
        <v>5849</v>
      </c>
      <c r="B4710" s="35" t="s">
        <v>8985</v>
      </c>
      <c r="F4710" s="34" t="s">
        <v>8963</v>
      </c>
      <c r="G4710" s="37" t="s">
        <v>8986</v>
      </c>
      <c r="I4710" s="7"/>
    </row>
    <row r="4711" spans="1:9" s="36" customFormat="1" ht="40.5" x14ac:dyDescent="0.25">
      <c r="A4711" s="34">
        <v>5853</v>
      </c>
      <c r="B4711" s="35" t="s">
        <v>8987</v>
      </c>
      <c r="F4711" s="34" t="s">
        <v>8963</v>
      </c>
      <c r="G4711" s="37" t="s">
        <v>8988</v>
      </c>
      <c r="I4711" s="7"/>
    </row>
    <row r="4712" spans="1:9" s="36" customFormat="1" ht="27" x14ac:dyDescent="0.25">
      <c r="A4712" s="34">
        <v>5857</v>
      </c>
      <c r="B4712" s="35" t="s">
        <v>8989</v>
      </c>
      <c r="F4712" s="34" t="s">
        <v>8963</v>
      </c>
      <c r="G4712" s="37" t="s">
        <v>8990</v>
      </c>
      <c r="I4712" s="7"/>
    </row>
    <row r="4713" spans="1:9" s="36" customFormat="1" ht="54" x14ac:dyDescent="0.25">
      <c r="A4713" s="34">
        <v>5865</v>
      </c>
      <c r="B4713" s="35" t="s">
        <v>8991</v>
      </c>
      <c r="F4713" s="34" t="s">
        <v>8963</v>
      </c>
      <c r="G4713" s="37" t="s">
        <v>8992</v>
      </c>
      <c r="I4713" s="7"/>
    </row>
    <row r="4714" spans="1:9" s="36" customFormat="1" ht="40.5" x14ac:dyDescent="0.25">
      <c r="A4714" s="34">
        <v>5869</v>
      </c>
      <c r="B4714" s="35" t="s">
        <v>8993</v>
      </c>
      <c r="F4714" s="34" t="s">
        <v>8963</v>
      </c>
      <c r="G4714" s="37" t="s">
        <v>8994</v>
      </c>
      <c r="I4714" s="7"/>
    </row>
    <row r="4715" spans="1:9" s="36" customFormat="1" ht="67.5" x14ac:dyDescent="0.25">
      <c r="A4715" s="34">
        <v>5877</v>
      </c>
      <c r="B4715" s="35" t="s">
        <v>8995</v>
      </c>
      <c r="F4715" s="34" t="s">
        <v>8963</v>
      </c>
      <c r="G4715" s="37" t="s">
        <v>8996</v>
      </c>
      <c r="I4715" s="7"/>
    </row>
    <row r="4716" spans="1:9" s="36" customFormat="1" ht="54" x14ac:dyDescent="0.25">
      <c r="A4716" s="34">
        <v>5881</v>
      </c>
      <c r="B4716" s="35" t="s">
        <v>8997</v>
      </c>
      <c r="F4716" s="34" t="s">
        <v>8963</v>
      </c>
      <c r="G4716" s="37" t="s">
        <v>8998</v>
      </c>
      <c r="I4716" s="7"/>
    </row>
    <row r="4717" spans="1:9" s="36" customFormat="1" ht="54" x14ac:dyDescent="0.25">
      <c r="A4717" s="34">
        <v>5884</v>
      </c>
      <c r="B4717" s="35" t="s">
        <v>8999</v>
      </c>
      <c r="F4717" s="34" t="s">
        <v>8963</v>
      </c>
      <c r="G4717" s="37" t="s">
        <v>9000</v>
      </c>
      <c r="I4717" s="7"/>
    </row>
    <row r="4718" spans="1:9" s="36" customFormat="1" ht="54" x14ac:dyDescent="0.25">
      <c r="A4718" s="34">
        <v>5892</v>
      </c>
      <c r="B4718" s="35" t="s">
        <v>9001</v>
      </c>
      <c r="F4718" s="34" t="s">
        <v>8963</v>
      </c>
      <c r="G4718" s="37" t="s">
        <v>9002</v>
      </c>
      <c r="I4718" s="7"/>
    </row>
    <row r="4719" spans="1:9" s="36" customFormat="1" ht="54" x14ac:dyDescent="0.25">
      <c r="A4719" s="34">
        <v>5896</v>
      </c>
      <c r="B4719" s="35" t="s">
        <v>9003</v>
      </c>
      <c r="F4719" s="34" t="s">
        <v>8963</v>
      </c>
      <c r="G4719" s="37" t="s">
        <v>9004</v>
      </c>
      <c r="I4719" s="7"/>
    </row>
    <row r="4720" spans="1:9" s="36" customFormat="1" ht="67.5" x14ac:dyDescent="0.25">
      <c r="A4720" s="34">
        <v>5903</v>
      </c>
      <c r="B4720" s="35" t="s">
        <v>9005</v>
      </c>
      <c r="F4720" s="34" t="s">
        <v>8963</v>
      </c>
      <c r="G4720" s="37" t="s">
        <v>9006</v>
      </c>
      <c r="I4720" s="7"/>
    </row>
    <row r="4721" spans="1:9" s="36" customFormat="1" ht="40.5" x14ac:dyDescent="0.25">
      <c r="A4721" s="34">
        <v>5911</v>
      </c>
      <c r="B4721" s="35" t="s">
        <v>9007</v>
      </c>
      <c r="F4721" s="34" t="s">
        <v>8963</v>
      </c>
      <c r="G4721" s="37" t="s">
        <v>9008</v>
      </c>
      <c r="I4721" s="7"/>
    </row>
    <row r="4722" spans="1:9" s="36" customFormat="1" ht="27" x14ac:dyDescent="0.25">
      <c r="A4722" s="34">
        <v>5923</v>
      </c>
      <c r="B4722" s="35" t="s">
        <v>9009</v>
      </c>
      <c r="F4722" s="34" t="s">
        <v>8963</v>
      </c>
      <c r="G4722" s="37" t="s">
        <v>9010</v>
      </c>
      <c r="I4722" s="7"/>
    </row>
    <row r="4723" spans="1:9" s="36" customFormat="1" ht="54" x14ac:dyDescent="0.25">
      <c r="A4723" s="34">
        <v>5930</v>
      </c>
      <c r="B4723" s="35" t="s">
        <v>9011</v>
      </c>
      <c r="F4723" s="34" t="s">
        <v>8963</v>
      </c>
      <c r="G4723" s="37" t="s">
        <v>9012</v>
      </c>
      <c r="I4723" s="7"/>
    </row>
    <row r="4724" spans="1:9" s="36" customFormat="1" ht="40.5" x14ac:dyDescent="0.25">
      <c r="A4724" s="34">
        <v>5934</v>
      </c>
      <c r="B4724" s="35" t="s">
        <v>9013</v>
      </c>
      <c r="F4724" s="34" t="s">
        <v>8963</v>
      </c>
      <c r="G4724" s="37" t="s">
        <v>9014</v>
      </c>
      <c r="I4724" s="7"/>
    </row>
    <row r="4725" spans="1:9" s="36" customFormat="1" ht="40.5" x14ac:dyDescent="0.25">
      <c r="A4725" s="34">
        <v>5942</v>
      </c>
      <c r="B4725" s="35" t="s">
        <v>9015</v>
      </c>
      <c r="F4725" s="34" t="s">
        <v>8963</v>
      </c>
      <c r="G4725" s="37" t="s">
        <v>9016</v>
      </c>
      <c r="I4725" s="7"/>
    </row>
    <row r="4726" spans="1:9" s="36" customFormat="1" ht="40.5" x14ac:dyDescent="0.25">
      <c r="A4726" s="34">
        <v>5946</v>
      </c>
      <c r="B4726" s="35" t="s">
        <v>9017</v>
      </c>
      <c r="F4726" s="34" t="s">
        <v>8963</v>
      </c>
      <c r="G4726" s="37" t="s">
        <v>9018</v>
      </c>
      <c r="I4726" s="7"/>
    </row>
    <row r="4727" spans="1:9" s="36" customFormat="1" ht="27" x14ac:dyDescent="0.25">
      <c r="A4727" s="34">
        <v>5952</v>
      </c>
      <c r="B4727" s="35" t="s">
        <v>9019</v>
      </c>
      <c r="F4727" s="34" t="s">
        <v>8963</v>
      </c>
      <c r="G4727" s="37" t="s">
        <v>9020</v>
      </c>
      <c r="I4727" s="7"/>
    </row>
    <row r="4728" spans="1:9" s="36" customFormat="1" ht="40.5" x14ac:dyDescent="0.25">
      <c r="A4728" s="34">
        <v>5954</v>
      </c>
      <c r="B4728" s="35" t="s">
        <v>9021</v>
      </c>
      <c r="F4728" s="34" t="s">
        <v>8963</v>
      </c>
      <c r="G4728" s="37" t="s">
        <v>9022</v>
      </c>
      <c r="I4728" s="7"/>
    </row>
    <row r="4729" spans="1:9" s="36" customFormat="1" ht="54" x14ac:dyDescent="0.25">
      <c r="A4729" s="34">
        <v>5961</v>
      </c>
      <c r="B4729" s="35" t="s">
        <v>9023</v>
      </c>
      <c r="F4729" s="34" t="s">
        <v>8963</v>
      </c>
      <c r="G4729" s="37" t="s">
        <v>9024</v>
      </c>
      <c r="I4729" s="7"/>
    </row>
    <row r="4730" spans="1:9" s="36" customFormat="1" ht="54" x14ac:dyDescent="0.25">
      <c r="A4730" s="34">
        <v>6260</v>
      </c>
      <c r="B4730" s="35" t="s">
        <v>9025</v>
      </c>
      <c r="F4730" s="34" t="s">
        <v>8963</v>
      </c>
      <c r="G4730" s="37" t="s">
        <v>9026</v>
      </c>
      <c r="I4730" s="7"/>
    </row>
    <row r="4731" spans="1:9" s="36" customFormat="1" ht="40.5" x14ac:dyDescent="0.25">
      <c r="A4731" s="34">
        <v>6880</v>
      </c>
      <c r="B4731" s="35" t="s">
        <v>9027</v>
      </c>
      <c r="F4731" s="34" t="s">
        <v>8963</v>
      </c>
      <c r="G4731" s="37" t="s">
        <v>9028</v>
      </c>
      <c r="I4731" s="7"/>
    </row>
    <row r="4732" spans="1:9" s="36" customFormat="1" ht="27" x14ac:dyDescent="0.25">
      <c r="A4732" s="34">
        <v>7031</v>
      </c>
      <c r="B4732" s="35" t="s">
        <v>9029</v>
      </c>
      <c r="F4732" s="34" t="s">
        <v>8963</v>
      </c>
      <c r="G4732" s="37" t="s">
        <v>9030</v>
      </c>
      <c r="I4732" s="7"/>
    </row>
    <row r="4733" spans="1:9" s="36" customFormat="1" ht="54" x14ac:dyDescent="0.25">
      <c r="A4733" s="34">
        <v>7043</v>
      </c>
      <c r="B4733" s="35" t="s">
        <v>9031</v>
      </c>
      <c r="F4733" s="34" t="s">
        <v>8963</v>
      </c>
      <c r="G4733" s="37" t="s">
        <v>9032</v>
      </c>
      <c r="I4733" s="7"/>
    </row>
    <row r="4734" spans="1:9" s="36" customFormat="1" ht="54" x14ac:dyDescent="0.25">
      <c r="A4734" s="34">
        <v>7050</v>
      </c>
      <c r="B4734" s="35" t="s">
        <v>9033</v>
      </c>
      <c r="F4734" s="34" t="s">
        <v>8963</v>
      </c>
      <c r="G4734" s="37" t="s">
        <v>9034</v>
      </c>
      <c r="I4734" s="7"/>
    </row>
    <row r="4735" spans="1:9" s="36" customFormat="1" ht="54" x14ac:dyDescent="0.25">
      <c r="A4735" s="34">
        <v>67827</v>
      </c>
      <c r="B4735" s="35" t="s">
        <v>9035</v>
      </c>
      <c r="F4735" s="34" t="s">
        <v>8963</v>
      </c>
      <c r="G4735" s="37" t="s">
        <v>9036</v>
      </c>
      <c r="I4735" s="7"/>
    </row>
    <row r="4736" spans="1:9" s="36" customFormat="1" ht="27" x14ac:dyDescent="0.25">
      <c r="A4736" s="34">
        <v>73395</v>
      </c>
      <c r="B4736" s="35" t="s">
        <v>9037</v>
      </c>
      <c r="F4736" s="34" t="s">
        <v>8963</v>
      </c>
      <c r="G4736" s="37" t="s">
        <v>9038</v>
      </c>
      <c r="I4736" s="7"/>
    </row>
    <row r="4737" spans="1:9" s="36" customFormat="1" ht="40.5" x14ac:dyDescent="0.25">
      <c r="A4737" s="34">
        <v>83766</v>
      </c>
      <c r="B4737" s="35" t="s">
        <v>9039</v>
      </c>
      <c r="F4737" s="34" t="s">
        <v>8963</v>
      </c>
      <c r="G4737" s="37" t="s">
        <v>9040</v>
      </c>
      <c r="I4737" s="7"/>
    </row>
    <row r="4738" spans="1:9" s="36" customFormat="1" ht="40.5" x14ac:dyDescent="0.25">
      <c r="A4738" s="34">
        <v>84013</v>
      </c>
      <c r="B4738" s="35" t="s">
        <v>9041</v>
      </c>
      <c r="F4738" s="34" t="s">
        <v>8963</v>
      </c>
      <c r="G4738" s="37" t="s">
        <v>9042</v>
      </c>
      <c r="I4738" s="7"/>
    </row>
    <row r="4739" spans="1:9" s="36" customFormat="1" ht="40.5" x14ac:dyDescent="0.25">
      <c r="A4739" s="34">
        <v>87446</v>
      </c>
      <c r="B4739" s="35" t="s">
        <v>9043</v>
      </c>
      <c r="F4739" s="34" t="s">
        <v>8963</v>
      </c>
      <c r="G4739" s="37" t="s">
        <v>9044</v>
      </c>
      <c r="I4739" s="7"/>
    </row>
    <row r="4740" spans="1:9" s="36" customFormat="1" ht="40.5" x14ac:dyDescent="0.25">
      <c r="A4740" s="34">
        <v>88392</v>
      </c>
      <c r="B4740" s="35" t="s">
        <v>9045</v>
      </c>
      <c r="F4740" s="34" t="s">
        <v>8963</v>
      </c>
      <c r="G4740" s="37" t="s">
        <v>9046</v>
      </c>
      <c r="I4740" s="7"/>
    </row>
    <row r="4741" spans="1:9" s="36" customFormat="1" ht="40.5" x14ac:dyDescent="0.25">
      <c r="A4741" s="34">
        <v>88398</v>
      </c>
      <c r="B4741" s="35" t="s">
        <v>9047</v>
      </c>
      <c r="F4741" s="34" t="s">
        <v>8963</v>
      </c>
      <c r="G4741" s="37" t="s">
        <v>9048</v>
      </c>
      <c r="I4741" s="7"/>
    </row>
    <row r="4742" spans="1:9" s="36" customFormat="1" ht="40.5" x14ac:dyDescent="0.25">
      <c r="A4742" s="34">
        <v>88404</v>
      </c>
      <c r="B4742" s="35" t="s">
        <v>9049</v>
      </c>
      <c r="F4742" s="34" t="s">
        <v>8963</v>
      </c>
      <c r="G4742" s="37" t="s">
        <v>9050</v>
      </c>
      <c r="I4742" s="7"/>
    </row>
    <row r="4743" spans="1:9" s="36" customFormat="1" ht="40.5" x14ac:dyDescent="0.25">
      <c r="A4743" s="34">
        <v>88430</v>
      </c>
      <c r="B4743" s="35" t="s">
        <v>9051</v>
      </c>
      <c r="F4743" s="34" t="s">
        <v>8963</v>
      </c>
      <c r="G4743" s="37" t="s">
        <v>9052</v>
      </c>
      <c r="I4743" s="7"/>
    </row>
    <row r="4744" spans="1:9" s="36" customFormat="1" ht="40.5" x14ac:dyDescent="0.25">
      <c r="A4744" s="34">
        <v>88438</v>
      </c>
      <c r="B4744" s="35" t="s">
        <v>9053</v>
      </c>
      <c r="F4744" s="34" t="s">
        <v>8963</v>
      </c>
      <c r="G4744" s="37" t="s">
        <v>9054</v>
      </c>
      <c r="I4744" s="7"/>
    </row>
    <row r="4745" spans="1:9" s="36" customFormat="1" ht="40.5" x14ac:dyDescent="0.25">
      <c r="A4745" s="34">
        <v>88831</v>
      </c>
      <c r="B4745" s="35" t="s">
        <v>9055</v>
      </c>
      <c r="F4745" s="34" t="s">
        <v>8963</v>
      </c>
      <c r="G4745" s="37" t="s">
        <v>9056</v>
      </c>
      <c r="I4745" s="7"/>
    </row>
    <row r="4746" spans="1:9" s="36" customFormat="1" ht="27" x14ac:dyDescent="0.25">
      <c r="A4746" s="34">
        <v>88844</v>
      </c>
      <c r="B4746" s="35" t="s">
        <v>9057</v>
      </c>
      <c r="F4746" s="34" t="s">
        <v>8963</v>
      </c>
      <c r="G4746" s="37" t="s">
        <v>9058</v>
      </c>
      <c r="I4746" s="7"/>
    </row>
    <row r="4747" spans="1:9" s="36" customFormat="1" ht="40.5" x14ac:dyDescent="0.25">
      <c r="A4747" s="34">
        <v>88908</v>
      </c>
      <c r="B4747" s="35" t="s">
        <v>9059</v>
      </c>
      <c r="F4747" s="34" t="s">
        <v>8963</v>
      </c>
      <c r="G4747" s="37" t="s">
        <v>9060</v>
      </c>
      <c r="I4747" s="7"/>
    </row>
    <row r="4748" spans="1:9" s="36" customFormat="1" ht="54" x14ac:dyDescent="0.25">
      <c r="A4748" s="34">
        <v>89022</v>
      </c>
      <c r="B4748" s="35" t="s">
        <v>9061</v>
      </c>
      <c r="F4748" s="34" t="s">
        <v>8963</v>
      </c>
      <c r="G4748" s="37" t="s">
        <v>9062</v>
      </c>
      <c r="I4748" s="7"/>
    </row>
    <row r="4749" spans="1:9" s="36" customFormat="1" ht="27" x14ac:dyDescent="0.25">
      <c r="A4749" s="34">
        <v>89027</v>
      </c>
      <c r="B4749" s="35" t="s">
        <v>9063</v>
      </c>
      <c r="F4749" s="34" t="s">
        <v>8963</v>
      </c>
      <c r="G4749" s="37" t="s">
        <v>9064</v>
      </c>
      <c r="I4749" s="7"/>
    </row>
    <row r="4750" spans="1:9" s="36" customFormat="1" ht="27" x14ac:dyDescent="0.25">
      <c r="A4750" s="34">
        <v>89031</v>
      </c>
      <c r="B4750" s="35" t="s">
        <v>9065</v>
      </c>
      <c r="F4750" s="34" t="s">
        <v>8963</v>
      </c>
      <c r="G4750" s="37" t="s">
        <v>9066</v>
      </c>
      <c r="I4750" s="7"/>
    </row>
    <row r="4751" spans="1:9" s="36" customFormat="1" ht="27" x14ac:dyDescent="0.25">
      <c r="A4751" s="34">
        <v>89036</v>
      </c>
      <c r="B4751" s="35" t="s">
        <v>9067</v>
      </c>
      <c r="F4751" s="34" t="s">
        <v>8963</v>
      </c>
      <c r="G4751" s="37" t="s">
        <v>9068</v>
      </c>
      <c r="I4751" s="7"/>
    </row>
    <row r="4752" spans="1:9" s="36" customFormat="1" ht="27" x14ac:dyDescent="0.25">
      <c r="A4752" s="34">
        <v>89218</v>
      </c>
      <c r="B4752" s="35" t="s">
        <v>9069</v>
      </c>
      <c r="F4752" s="34" t="s">
        <v>8963</v>
      </c>
      <c r="G4752" s="37" t="s">
        <v>9070</v>
      </c>
      <c r="I4752" s="7"/>
    </row>
    <row r="4753" spans="1:9" s="36" customFormat="1" ht="40.5" x14ac:dyDescent="0.25">
      <c r="A4753" s="34">
        <v>89226</v>
      </c>
      <c r="B4753" s="35" t="s">
        <v>9071</v>
      </c>
      <c r="F4753" s="34" t="s">
        <v>8963</v>
      </c>
      <c r="G4753" s="37" t="s">
        <v>9072</v>
      </c>
      <c r="I4753" s="7"/>
    </row>
    <row r="4754" spans="1:9" s="36" customFormat="1" ht="40.5" x14ac:dyDescent="0.25">
      <c r="A4754" s="34">
        <v>89235</v>
      </c>
      <c r="B4754" s="35" t="s">
        <v>9073</v>
      </c>
      <c r="F4754" s="34" t="s">
        <v>8963</v>
      </c>
      <c r="G4754" s="37" t="s">
        <v>9074</v>
      </c>
      <c r="I4754" s="7"/>
    </row>
    <row r="4755" spans="1:9" s="36" customFormat="1" ht="40.5" x14ac:dyDescent="0.25">
      <c r="A4755" s="34">
        <v>89243</v>
      </c>
      <c r="B4755" s="35" t="s">
        <v>9075</v>
      </c>
      <c r="F4755" s="34" t="s">
        <v>8963</v>
      </c>
      <c r="G4755" s="37" t="s">
        <v>9076</v>
      </c>
      <c r="I4755" s="7"/>
    </row>
    <row r="4756" spans="1:9" s="36" customFormat="1" ht="40.5" x14ac:dyDescent="0.25">
      <c r="A4756" s="34">
        <v>89251</v>
      </c>
      <c r="B4756" s="35" t="s">
        <v>9077</v>
      </c>
      <c r="F4756" s="34" t="s">
        <v>8963</v>
      </c>
      <c r="G4756" s="37" t="s">
        <v>9078</v>
      </c>
      <c r="I4756" s="7"/>
    </row>
    <row r="4757" spans="1:9" s="36" customFormat="1" ht="40.5" x14ac:dyDescent="0.25">
      <c r="A4757" s="34">
        <v>89258</v>
      </c>
      <c r="B4757" s="35" t="s">
        <v>9079</v>
      </c>
      <c r="F4757" s="34" t="s">
        <v>8963</v>
      </c>
      <c r="G4757" s="37" t="s">
        <v>9080</v>
      </c>
      <c r="I4757" s="7"/>
    </row>
    <row r="4758" spans="1:9" s="36" customFormat="1" ht="40.5" x14ac:dyDescent="0.25">
      <c r="A4758" s="34">
        <v>89273</v>
      </c>
      <c r="B4758" s="35" t="s">
        <v>9081</v>
      </c>
      <c r="F4758" s="34" t="s">
        <v>8963</v>
      </c>
      <c r="G4758" s="37" t="s">
        <v>9082</v>
      </c>
      <c r="I4758" s="7"/>
    </row>
    <row r="4759" spans="1:9" s="36" customFormat="1" ht="40.5" x14ac:dyDescent="0.25">
      <c r="A4759" s="34">
        <v>89279</v>
      </c>
      <c r="B4759" s="35" t="s">
        <v>9083</v>
      </c>
      <c r="F4759" s="34" t="s">
        <v>8963</v>
      </c>
      <c r="G4759" s="37" t="s">
        <v>8344</v>
      </c>
      <c r="I4759" s="7"/>
    </row>
    <row r="4760" spans="1:9" s="36" customFormat="1" ht="54" x14ac:dyDescent="0.25">
      <c r="A4760" s="34">
        <v>89877</v>
      </c>
      <c r="B4760" s="35" t="s">
        <v>9084</v>
      </c>
      <c r="F4760" s="34" t="s">
        <v>8963</v>
      </c>
      <c r="G4760" s="37" t="s">
        <v>9085</v>
      </c>
      <c r="I4760" s="7"/>
    </row>
    <row r="4761" spans="1:9" s="36" customFormat="1" ht="54" x14ac:dyDescent="0.25">
      <c r="A4761" s="34">
        <v>89884</v>
      </c>
      <c r="B4761" s="35" t="s">
        <v>9086</v>
      </c>
      <c r="F4761" s="34" t="s">
        <v>8963</v>
      </c>
      <c r="G4761" s="37" t="s">
        <v>9087</v>
      </c>
      <c r="I4761" s="7"/>
    </row>
    <row r="4762" spans="1:9" s="36" customFormat="1" ht="40.5" x14ac:dyDescent="0.25">
      <c r="A4762" s="34">
        <v>90587</v>
      </c>
      <c r="B4762" s="35" t="s">
        <v>9088</v>
      </c>
      <c r="F4762" s="34" t="s">
        <v>8963</v>
      </c>
      <c r="G4762" s="37" t="s">
        <v>9089</v>
      </c>
      <c r="I4762" s="7"/>
    </row>
    <row r="4763" spans="1:9" s="36" customFormat="1" ht="27" x14ac:dyDescent="0.25">
      <c r="A4763" s="34">
        <v>90626</v>
      </c>
      <c r="B4763" s="35" t="s">
        <v>9090</v>
      </c>
      <c r="F4763" s="34" t="s">
        <v>8963</v>
      </c>
      <c r="G4763" s="37" t="s">
        <v>9091</v>
      </c>
      <c r="I4763" s="7"/>
    </row>
    <row r="4764" spans="1:9" s="36" customFormat="1" ht="40.5" x14ac:dyDescent="0.25">
      <c r="A4764" s="34">
        <v>90632</v>
      </c>
      <c r="B4764" s="35" t="s">
        <v>9092</v>
      </c>
      <c r="F4764" s="34" t="s">
        <v>8963</v>
      </c>
      <c r="G4764" s="37" t="s">
        <v>9093</v>
      </c>
      <c r="I4764" s="7"/>
    </row>
    <row r="4765" spans="1:9" s="36" customFormat="1" ht="54" x14ac:dyDescent="0.25">
      <c r="A4765" s="34">
        <v>90638</v>
      </c>
      <c r="B4765" s="35" t="s">
        <v>9094</v>
      </c>
      <c r="F4765" s="34" t="s">
        <v>8963</v>
      </c>
      <c r="G4765" s="37" t="s">
        <v>9095</v>
      </c>
      <c r="I4765" s="7"/>
    </row>
    <row r="4766" spans="1:9" s="36" customFormat="1" ht="40.5" x14ac:dyDescent="0.25">
      <c r="A4766" s="34">
        <v>90644</v>
      </c>
      <c r="B4766" s="35" t="s">
        <v>9096</v>
      </c>
      <c r="F4766" s="34" t="s">
        <v>8963</v>
      </c>
      <c r="G4766" s="37" t="s">
        <v>9097</v>
      </c>
      <c r="I4766" s="7"/>
    </row>
    <row r="4767" spans="1:9" s="36" customFormat="1" ht="54" x14ac:dyDescent="0.25">
      <c r="A4767" s="34">
        <v>90651</v>
      </c>
      <c r="B4767" s="35" t="s">
        <v>9098</v>
      </c>
      <c r="F4767" s="34" t="s">
        <v>8963</v>
      </c>
      <c r="G4767" s="37" t="s">
        <v>9099</v>
      </c>
      <c r="I4767" s="7"/>
    </row>
    <row r="4768" spans="1:9" s="36" customFormat="1" ht="27" x14ac:dyDescent="0.25">
      <c r="A4768" s="34">
        <v>90657</v>
      </c>
      <c r="B4768" s="35" t="s">
        <v>9100</v>
      </c>
      <c r="F4768" s="34" t="s">
        <v>8963</v>
      </c>
      <c r="G4768" s="37" t="s">
        <v>9101</v>
      </c>
      <c r="I4768" s="7"/>
    </row>
    <row r="4769" spans="1:9" s="36" customFormat="1" ht="27" x14ac:dyDescent="0.25">
      <c r="A4769" s="34">
        <v>90663</v>
      </c>
      <c r="B4769" s="35" t="s">
        <v>9102</v>
      </c>
      <c r="F4769" s="34" t="s">
        <v>8963</v>
      </c>
      <c r="G4769" s="37" t="s">
        <v>9103</v>
      </c>
      <c r="I4769" s="7"/>
    </row>
    <row r="4770" spans="1:9" s="36" customFormat="1" ht="54" x14ac:dyDescent="0.25">
      <c r="A4770" s="34">
        <v>90669</v>
      </c>
      <c r="B4770" s="35" t="s">
        <v>9104</v>
      </c>
      <c r="F4770" s="34" t="s">
        <v>8963</v>
      </c>
      <c r="G4770" s="37" t="s">
        <v>9105</v>
      </c>
      <c r="I4770" s="7"/>
    </row>
    <row r="4771" spans="1:9" s="36" customFormat="1" ht="67.5" x14ac:dyDescent="0.25">
      <c r="A4771" s="34">
        <v>90675</v>
      </c>
      <c r="B4771" s="35" t="s">
        <v>9106</v>
      </c>
      <c r="F4771" s="34" t="s">
        <v>8963</v>
      </c>
      <c r="G4771" s="37" t="s">
        <v>9107</v>
      </c>
      <c r="I4771" s="7"/>
    </row>
    <row r="4772" spans="1:9" s="36" customFormat="1" ht="67.5" x14ac:dyDescent="0.25">
      <c r="A4772" s="34">
        <v>90681</v>
      </c>
      <c r="B4772" s="35" t="s">
        <v>9108</v>
      </c>
      <c r="F4772" s="34" t="s">
        <v>8963</v>
      </c>
      <c r="G4772" s="37" t="s">
        <v>9109</v>
      </c>
      <c r="I4772" s="7"/>
    </row>
    <row r="4773" spans="1:9" s="36" customFormat="1" ht="40.5" x14ac:dyDescent="0.25">
      <c r="A4773" s="34">
        <v>90687</v>
      </c>
      <c r="B4773" s="35" t="s">
        <v>9110</v>
      </c>
      <c r="F4773" s="34" t="s">
        <v>8963</v>
      </c>
      <c r="G4773" s="37" t="s">
        <v>9111</v>
      </c>
      <c r="I4773" s="7"/>
    </row>
    <row r="4774" spans="1:9" s="36" customFormat="1" ht="40.5" x14ac:dyDescent="0.25">
      <c r="A4774" s="34">
        <v>90693</v>
      </c>
      <c r="B4774" s="35" t="s">
        <v>9112</v>
      </c>
      <c r="F4774" s="34" t="s">
        <v>8963</v>
      </c>
      <c r="G4774" s="37" t="s">
        <v>9113</v>
      </c>
      <c r="I4774" s="7"/>
    </row>
    <row r="4775" spans="1:9" s="36" customFormat="1" ht="40.5" x14ac:dyDescent="0.25">
      <c r="A4775" s="34">
        <v>90965</v>
      </c>
      <c r="B4775" s="35" t="s">
        <v>9114</v>
      </c>
      <c r="F4775" s="34" t="s">
        <v>8963</v>
      </c>
      <c r="G4775" s="37" t="s">
        <v>9115</v>
      </c>
      <c r="I4775" s="7"/>
    </row>
    <row r="4776" spans="1:9" s="36" customFormat="1" ht="40.5" x14ac:dyDescent="0.25">
      <c r="A4776" s="34">
        <v>90973</v>
      </c>
      <c r="B4776" s="35" t="s">
        <v>9116</v>
      </c>
      <c r="F4776" s="34" t="s">
        <v>8963</v>
      </c>
      <c r="G4776" s="37" t="s">
        <v>9038</v>
      </c>
      <c r="I4776" s="7"/>
    </row>
    <row r="4777" spans="1:9" s="36" customFormat="1" ht="40.5" x14ac:dyDescent="0.25">
      <c r="A4777" s="34">
        <v>90982</v>
      </c>
      <c r="B4777" s="35" t="s">
        <v>9117</v>
      </c>
      <c r="F4777" s="34" t="s">
        <v>8963</v>
      </c>
      <c r="G4777" s="37" t="s">
        <v>9118</v>
      </c>
      <c r="I4777" s="7"/>
    </row>
    <row r="4778" spans="1:9" s="36" customFormat="1" ht="40.5" x14ac:dyDescent="0.25">
      <c r="A4778" s="34">
        <v>91001</v>
      </c>
      <c r="B4778" s="35" t="s">
        <v>9119</v>
      </c>
      <c r="F4778" s="34" t="s">
        <v>8963</v>
      </c>
      <c r="G4778" s="37" t="s">
        <v>8354</v>
      </c>
      <c r="I4778" s="7"/>
    </row>
    <row r="4779" spans="1:9" s="36" customFormat="1" ht="54" x14ac:dyDescent="0.25">
      <c r="A4779" s="34">
        <v>91032</v>
      </c>
      <c r="B4779" s="35" t="s">
        <v>9120</v>
      </c>
      <c r="F4779" s="34" t="s">
        <v>8963</v>
      </c>
      <c r="G4779" s="37" t="s">
        <v>9121</v>
      </c>
      <c r="I4779" s="7"/>
    </row>
    <row r="4780" spans="1:9" s="36" customFormat="1" ht="40.5" x14ac:dyDescent="0.25">
      <c r="A4780" s="34">
        <v>91278</v>
      </c>
      <c r="B4780" s="35" t="s">
        <v>9122</v>
      </c>
      <c r="F4780" s="34" t="s">
        <v>8963</v>
      </c>
      <c r="G4780" s="37" t="s">
        <v>9123</v>
      </c>
      <c r="I4780" s="7"/>
    </row>
    <row r="4781" spans="1:9" s="36" customFormat="1" ht="54" x14ac:dyDescent="0.25">
      <c r="A4781" s="34">
        <v>91285</v>
      </c>
      <c r="B4781" s="35" t="s">
        <v>9124</v>
      </c>
      <c r="F4781" s="34" t="s">
        <v>8963</v>
      </c>
      <c r="G4781" s="37" t="s">
        <v>9125</v>
      </c>
      <c r="I4781" s="7"/>
    </row>
    <row r="4782" spans="1:9" s="36" customFormat="1" ht="54" x14ac:dyDescent="0.25">
      <c r="A4782" s="34">
        <v>91387</v>
      </c>
      <c r="B4782" s="35" t="s">
        <v>9126</v>
      </c>
      <c r="F4782" s="34" t="s">
        <v>8963</v>
      </c>
      <c r="G4782" s="37" t="s">
        <v>9127</v>
      </c>
      <c r="I4782" s="7"/>
    </row>
    <row r="4783" spans="1:9" s="36" customFormat="1" ht="67.5" x14ac:dyDescent="0.25">
      <c r="A4783" s="34">
        <v>91395</v>
      </c>
      <c r="B4783" s="35" t="s">
        <v>9128</v>
      </c>
      <c r="F4783" s="34" t="s">
        <v>8963</v>
      </c>
      <c r="G4783" s="37" t="s">
        <v>9129</v>
      </c>
      <c r="I4783" s="7"/>
    </row>
    <row r="4784" spans="1:9" s="36" customFormat="1" ht="54" x14ac:dyDescent="0.25">
      <c r="A4784" s="34">
        <v>91486</v>
      </c>
      <c r="B4784" s="35" t="s">
        <v>9130</v>
      </c>
      <c r="F4784" s="34" t="s">
        <v>8963</v>
      </c>
      <c r="G4784" s="37" t="s">
        <v>9131</v>
      </c>
      <c r="I4784" s="7"/>
    </row>
    <row r="4785" spans="1:9" s="36" customFormat="1" ht="40.5" x14ac:dyDescent="0.25">
      <c r="A4785" s="34">
        <v>91534</v>
      </c>
      <c r="B4785" s="35" t="s">
        <v>9132</v>
      </c>
      <c r="F4785" s="34" t="s">
        <v>8963</v>
      </c>
      <c r="G4785" s="37" t="s">
        <v>9133</v>
      </c>
      <c r="I4785" s="7"/>
    </row>
    <row r="4786" spans="1:9" s="36" customFormat="1" ht="54" x14ac:dyDescent="0.25">
      <c r="A4786" s="34">
        <v>91635</v>
      </c>
      <c r="B4786" s="35" t="s">
        <v>9134</v>
      </c>
      <c r="F4786" s="34" t="s">
        <v>8963</v>
      </c>
      <c r="G4786" s="37" t="s">
        <v>9135</v>
      </c>
      <c r="I4786" s="7"/>
    </row>
    <row r="4787" spans="1:9" s="36" customFormat="1" ht="67.5" x14ac:dyDescent="0.25">
      <c r="A4787" s="34">
        <v>91646</v>
      </c>
      <c r="B4787" s="35" t="s">
        <v>9136</v>
      </c>
      <c r="F4787" s="34" t="s">
        <v>8963</v>
      </c>
      <c r="G4787" s="37" t="s">
        <v>9137</v>
      </c>
      <c r="I4787" s="7"/>
    </row>
    <row r="4788" spans="1:9" s="36" customFormat="1" ht="40.5" x14ac:dyDescent="0.25">
      <c r="A4788" s="34">
        <v>91693</v>
      </c>
      <c r="B4788" s="35" t="s">
        <v>9138</v>
      </c>
      <c r="F4788" s="34" t="s">
        <v>8963</v>
      </c>
      <c r="G4788" s="37" t="s">
        <v>9139</v>
      </c>
      <c r="I4788" s="7"/>
    </row>
    <row r="4789" spans="1:9" s="36" customFormat="1" ht="40.5" x14ac:dyDescent="0.25">
      <c r="A4789" s="34">
        <v>92044</v>
      </c>
      <c r="B4789" s="35" t="s">
        <v>9140</v>
      </c>
      <c r="F4789" s="34" t="s">
        <v>8963</v>
      </c>
      <c r="G4789" s="37" t="s">
        <v>8119</v>
      </c>
      <c r="I4789" s="7"/>
    </row>
    <row r="4790" spans="1:9" s="36" customFormat="1" ht="67.5" x14ac:dyDescent="0.25">
      <c r="A4790" s="34">
        <v>92107</v>
      </c>
      <c r="B4790" s="35" t="s">
        <v>9141</v>
      </c>
      <c r="F4790" s="34" t="s">
        <v>8963</v>
      </c>
      <c r="G4790" s="37" t="s">
        <v>9142</v>
      </c>
      <c r="I4790" s="7"/>
    </row>
    <row r="4791" spans="1:9" s="36" customFormat="1" ht="40.5" x14ac:dyDescent="0.25">
      <c r="A4791" s="34">
        <v>92113</v>
      </c>
      <c r="B4791" s="35" t="s">
        <v>9143</v>
      </c>
      <c r="F4791" s="34" t="s">
        <v>8963</v>
      </c>
      <c r="G4791" s="37" t="s">
        <v>9144</v>
      </c>
      <c r="I4791" s="7"/>
    </row>
    <row r="4792" spans="1:9" s="36" customFormat="1" ht="27" x14ac:dyDescent="0.25">
      <c r="A4792" s="34">
        <v>92119</v>
      </c>
      <c r="B4792" s="35" t="s">
        <v>9145</v>
      </c>
      <c r="F4792" s="34" t="s">
        <v>8963</v>
      </c>
      <c r="G4792" s="37" t="s">
        <v>9146</v>
      </c>
      <c r="I4792" s="7"/>
    </row>
    <row r="4793" spans="1:9" s="36" customFormat="1" ht="27" x14ac:dyDescent="0.25">
      <c r="A4793" s="34">
        <v>92139</v>
      </c>
      <c r="B4793" s="35" t="s">
        <v>9147</v>
      </c>
      <c r="F4793" s="34" t="s">
        <v>8963</v>
      </c>
      <c r="G4793" s="37" t="s">
        <v>9148</v>
      </c>
      <c r="I4793" s="7"/>
    </row>
    <row r="4794" spans="1:9" s="36" customFormat="1" ht="40.5" x14ac:dyDescent="0.25">
      <c r="A4794" s="34">
        <v>92146</v>
      </c>
      <c r="B4794" s="35" t="s">
        <v>9149</v>
      </c>
      <c r="F4794" s="34" t="s">
        <v>8963</v>
      </c>
      <c r="G4794" s="37" t="s">
        <v>9150</v>
      </c>
      <c r="I4794" s="7"/>
    </row>
    <row r="4795" spans="1:9" s="36" customFormat="1" ht="67.5" x14ac:dyDescent="0.25">
      <c r="A4795" s="34">
        <v>92243</v>
      </c>
      <c r="B4795" s="35" t="s">
        <v>9151</v>
      </c>
      <c r="F4795" s="34" t="s">
        <v>8963</v>
      </c>
      <c r="G4795" s="37" t="s">
        <v>8986</v>
      </c>
      <c r="I4795" s="7"/>
    </row>
    <row r="4796" spans="1:9" s="36" customFormat="1" ht="40.5" x14ac:dyDescent="0.25">
      <c r="A4796" s="34">
        <v>92717</v>
      </c>
      <c r="B4796" s="35" t="s">
        <v>9152</v>
      </c>
      <c r="F4796" s="34" t="s">
        <v>8963</v>
      </c>
      <c r="G4796" s="37" t="s">
        <v>9153</v>
      </c>
      <c r="I4796" s="7"/>
    </row>
    <row r="4797" spans="1:9" s="36" customFormat="1" ht="40.5" x14ac:dyDescent="0.25">
      <c r="A4797" s="34">
        <v>92961</v>
      </c>
      <c r="B4797" s="35" t="s">
        <v>9154</v>
      </c>
      <c r="F4797" s="34" t="s">
        <v>8963</v>
      </c>
      <c r="G4797" s="37" t="s">
        <v>9155</v>
      </c>
      <c r="I4797" s="7"/>
    </row>
    <row r="4798" spans="1:9" s="36" customFormat="1" ht="27" x14ac:dyDescent="0.25">
      <c r="A4798" s="34">
        <v>92967</v>
      </c>
      <c r="B4798" s="35" t="s">
        <v>9156</v>
      </c>
      <c r="F4798" s="34" t="s">
        <v>8963</v>
      </c>
      <c r="G4798" s="37" t="s">
        <v>9157</v>
      </c>
      <c r="I4798" s="7"/>
    </row>
    <row r="4799" spans="1:9" s="36" customFormat="1" ht="67.5" x14ac:dyDescent="0.25">
      <c r="A4799" s="34">
        <v>93225</v>
      </c>
      <c r="B4799" s="35" t="s">
        <v>9158</v>
      </c>
      <c r="F4799" s="34" t="s">
        <v>8963</v>
      </c>
      <c r="G4799" s="37" t="s">
        <v>9159</v>
      </c>
      <c r="I4799" s="7"/>
    </row>
    <row r="4800" spans="1:9" s="36" customFormat="1" ht="40.5" x14ac:dyDescent="0.25">
      <c r="A4800" s="34">
        <v>93234</v>
      </c>
      <c r="B4800" s="35" t="s">
        <v>9160</v>
      </c>
      <c r="F4800" s="34" t="s">
        <v>8963</v>
      </c>
      <c r="G4800" s="37" t="s">
        <v>9161</v>
      </c>
      <c r="I4800" s="7"/>
    </row>
    <row r="4801" spans="1:9" s="36" customFormat="1" ht="54" x14ac:dyDescent="0.25">
      <c r="A4801" s="34">
        <v>93244</v>
      </c>
      <c r="B4801" s="35" t="s">
        <v>9162</v>
      </c>
      <c r="F4801" s="34" t="s">
        <v>8963</v>
      </c>
      <c r="G4801" s="37" t="s">
        <v>9163</v>
      </c>
      <c r="I4801" s="7"/>
    </row>
    <row r="4802" spans="1:9" s="36" customFormat="1" ht="27" x14ac:dyDescent="0.25">
      <c r="A4802" s="34">
        <v>93274</v>
      </c>
      <c r="B4802" s="35" t="s">
        <v>9164</v>
      </c>
      <c r="F4802" s="34" t="s">
        <v>8963</v>
      </c>
      <c r="G4802" s="37" t="s">
        <v>9165</v>
      </c>
      <c r="I4802" s="7"/>
    </row>
    <row r="4803" spans="1:9" s="36" customFormat="1" ht="40.5" x14ac:dyDescent="0.25">
      <c r="A4803" s="34">
        <v>93282</v>
      </c>
      <c r="B4803" s="35" t="s">
        <v>9166</v>
      </c>
      <c r="F4803" s="34" t="s">
        <v>8963</v>
      </c>
      <c r="G4803" s="37" t="s">
        <v>9167</v>
      </c>
      <c r="I4803" s="7"/>
    </row>
    <row r="4804" spans="1:9" s="36" customFormat="1" ht="40.5" x14ac:dyDescent="0.25">
      <c r="A4804" s="34">
        <v>93288</v>
      </c>
      <c r="B4804" s="35" t="s">
        <v>9168</v>
      </c>
      <c r="F4804" s="34" t="s">
        <v>8963</v>
      </c>
      <c r="G4804" s="37" t="s">
        <v>9169</v>
      </c>
      <c r="I4804" s="7"/>
    </row>
    <row r="4805" spans="1:9" s="36" customFormat="1" ht="54" x14ac:dyDescent="0.25">
      <c r="A4805" s="34">
        <v>93403</v>
      </c>
      <c r="B4805" s="35" t="s">
        <v>9170</v>
      </c>
      <c r="F4805" s="34" t="s">
        <v>8963</v>
      </c>
      <c r="G4805" s="37" t="s">
        <v>9171</v>
      </c>
      <c r="I4805" s="7"/>
    </row>
    <row r="4806" spans="1:9" s="36" customFormat="1" ht="67.5" x14ac:dyDescent="0.25">
      <c r="A4806" s="34">
        <v>93409</v>
      </c>
      <c r="B4806" s="35" t="s">
        <v>9172</v>
      </c>
      <c r="F4806" s="34" t="s">
        <v>8963</v>
      </c>
      <c r="G4806" s="37" t="s">
        <v>9173</v>
      </c>
      <c r="I4806" s="7"/>
    </row>
    <row r="4807" spans="1:9" s="36" customFormat="1" ht="40.5" x14ac:dyDescent="0.25">
      <c r="A4807" s="34">
        <v>93416</v>
      </c>
      <c r="B4807" s="35" t="s">
        <v>9174</v>
      </c>
      <c r="F4807" s="34" t="s">
        <v>8963</v>
      </c>
      <c r="G4807" s="37" t="s">
        <v>9175</v>
      </c>
      <c r="I4807" s="7"/>
    </row>
    <row r="4808" spans="1:9" s="36" customFormat="1" ht="27" x14ac:dyDescent="0.25">
      <c r="A4808" s="34">
        <v>93422</v>
      </c>
      <c r="B4808" s="35" t="s">
        <v>9176</v>
      </c>
      <c r="F4808" s="34" t="s">
        <v>8963</v>
      </c>
      <c r="G4808" s="37" t="s">
        <v>9177</v>
      </c>
      <c r="I4808" s="7"/>
    </row>
    <row r="4809" spans="1:9" s="36" customFormat="1" ht="27" x14ac:dyDescent="0.25">
      <c r="A4809" s="34">
        <v>93428</v>
      </c>
      <c r="B4809" s="35" t="s">
        <v>9178</v>
      </c>
      <c r="F4809" s="34" t="s">
        <v>8963</v>
      </c>
      <c r="G4809" s="37" t="s">
        <v>9179</v>
      </c>
      <c r="I4809" s="7"/>
    </row>
    <row r="4810" spans="1:9" s="36" customFormat="1" ht="27" x14ac:dyDescent="0.25">
      <c r="A4810" s="34">
        <v>93434</v>
      </c>
      <c r="B4810" s="35" t="s">
        <v>9180</v>
      </c>
      <c r="F4810" s="34" t="s">
        <v>8963</v>
      </c>
      <c r="G4810" s="37" t="s">
        <v>9181</v>
      </c>
      <c r="I4810" s="7"/>
    </row>
    <row r="4811" spans="1:9" s="36" customFormat="1" ht="40.5" x14ac:dyDescent="0.25">
      <c r="A4811" s="34">
        <v>93440</v>
      </c>
      <c r="B4811" s="35" t="s">
        <v>9182</v>
      </c>
      <c r="F4811" s="34" t="s">
        <v>8963</v>
      </c>
      <c r="G4811" s="37" t="s">
        <v>9183</v>
      </c>
      <c r="I4811" s="7"/>
    </row>
    <row r="4812" spans="1:9" s="36" customFormat="1" ht="27" x14ac:dyDescent="0.25">
      <c r="A4812" s="34">
        <v>95122</v>
      </c>
      <c r="B4812" s="35" t="s">
        <v>9184</v>
      </c>
      <c r="F4812" s="34" t="s">
        <v>8963</v>
      </c>
      <c r="G4812" s="37" t="s">
        <v>9185</v>
      </c>
      <c r="I4812" s="7"/>
    </row>
    <row r="4813" spans="1:9" s="36" customFormat="1" ht="27" x14ac:dyDescent="0.25">
      <c r="A4813" s="34">
        <v>95128</v>
      </c>
      <c r="B4813" s="35" t="s">
        <v>9186</v>
      </c>
      <c r="F4813" s="34" t="s">
        <v>8963</v>
      </c>
      <c r="G4813" s="37" t="s">
        <v>9187</v>
      </c>
      <c r="I4813" s="7"/>
    </row>
    <row r="4814" spans="1:9" s="36" customFormat="1" ht="27" x14ac:dyDescent="0.25">
      <c r="A4814" s="34">
        <v>95140</v>
      </c>
      <c r="B4814" s="35" t="s">
        <v>9188</v>
      </c>
      <c r="F4814" s="34" t="s">
        <v>8963</v>
      </c>
      <c r="G4814" s="37" t="s">
        <v>9189</v>
      </c>
      <c r="I4814" s="7"/>
    </row>
    <row r="4815" spans="1:9" s="36" customFormat="1" ht="27" x14ac:dyDescent="0.25">
      <c r="A4815" s="34">
        <v>95213</v>
      </c>
      <c r="B4815" s="35" t="s">
        <v>9190</v>
      </c>
      <c r="F4815" s="34" t="s">
        <v>8963</v>
      </c>
      <c r="G4815" s="37" t="s">
        <v>9191</v>
      </c>
      <c r="I4815" s="7"/>
    </row>
    <row r="4816" spans="1:9" s="36" customFormat="1" ht="27" x14ac:dyDescent="0.25">
      <c r="A4816" s="34">
        <v>95259</v>
      </c>
      <c r="B4816" s="35" t="s">
        <v>9192</v>
      </c>
      <c r="F4816" s="34" t="s">
        <v>8963</v>
      </c>
      <c r="G4816" s="37" t="s">
        <v>9193</v>
      </c>
      <c r="I4816" s="7"/>
    </row>
    <row r="4817" spans="1:9" s="36" customFormat="1" ht="27" x14ac:dyDescent="0.25">
      <c r="A4817" s="34">
        <v>95265</v>
      </c>
      <c r="B4817" s="35" t="s">
        <v>9194</v>
      </c>
      <c r="F4817" s="34" t="s">
        <v>8963</v>
      </c>
      <c r="G4817" s="37" t="s">
        <v>9195</v>
      </c>
      <c r="I4817" s="7"/>
    </row>
    <row r="4818" spans="1:9" s="36" customFormat="1" ht="40.5" x14ac:dyDescent="0.25">
      <c r="A4818" s="34">
        <v>95271</v>
      </c>
      <c r="B4818" s="35" t="s">
        <v>9196</v>
      </c>
      <c r="F4818" s="34" t="s">
        <v>8963</v>
      </c>
      <c r="G4818" s="37" t="s">
        <v>9197</v>
      </c>
      <c r="I4818" s="7"/>
    </row>
    <row r="4819" spans="1:9" s="36" customFormat="1" ht="40.5" x14ac:dyDescent="0.25">
      <c r="A4819" s="34">
        <v>95277</v>
      </c>
      <c r="B4819" s="35" t="s">
        <v>9198</v>
      </c>
      <c r="F4819" s="34" t="s">
        <v>8963</v>
      </c>
      <c r="G4819" s="37" t="s">
        <v>9161</v>
      </c>
      <c r="I4819" s="7"/>
    </row>
    <row r="4820" spans="1:9" s="36" customFormat="1" ht="40.5" x14ac:dyDescent="0.25">
      <c r="A4820" s="34">
        <v>95283</v>
      </c>
      <c r="B4820" s="35" t="s">
        <v>9199</v>
      </c>
      <c r="F4820" s="34" t="s">
        <v>8963</v>
      </c>
      <c r="G4820" s="37" t="s">
        <v>9200</v>
      </c>
      <c r="I4820" s="7"/>
    </row>
    <row r="4821" spans="1:9" s="36" customFormat="1" ht="40.5" x14ac:dyDescent="0.25">
      <c r="A4821" s="34">
        <v>95621</v>
      </c>
      <c r="B4821" s="35" t="s">
        <v>9201</v>
      </c>
      <c r="F4821" s="34" t="s">
        <v>8963</v>
      </c>
      <c r="G4821" s="37" t="s">
        <v>9202</v>
      </c>
      <c r="I4821" s="7"/>
    </row>
    <row r="4822" spans="1:9" s="36" customFormat="1" ht="40.5" x14ac:dyDescent="0.25">
      <c r="A4822" s="34">
        <v>95632</v>
      </c>
      <c r="B4822" s="35" t="s">
        <v>9203</v>
      </c>
      <c r="F4822" s="34" t="s">
        <v>8963</v>
      </c>
      <c r="G4822" s="37" t="s">
        <v>9204</v>
      </c>
      <c r="I4822" s="7"/>
    </row>
    <row r="4823" spans="1:9" s="36" customFormat="1" ht="40.5" x14ac:dyDescent="0.25">
      <c r="A4823" s="34">
        <v>95703</v>
      </c>
      <c r="B4823" s="35" t="s">
        <v>9205</v>
      </c>
      <c r="F4823" s="34" t="s">
        <v>8963</v>
      </c>
      <c r="G4823" s="37" t="s">
        <v>9206</v>
      </c>
      <c r="I4823" s="7"/>
    </row>
    <row r="4824" spans="1:9" s="36" customFormat="1" ht="40.5" x14ac:dyDescent="0.25">
      <c r="A4824" s="34">
        <v>95709</v>
      </c>
      <c r="B4824" s="35" t="s">
        <v>9207</v>
      </c>
      <c r="F4824" s="34" t="s">
        <v>8963</v>
      </c>
      <c r="G4824" s="37" t="s">
        <v>9208</v>
      </c>
      <c r="I4824" s="7"/>
    </row>
    <row r="4825" spans="1:9" s="36" customFormat="1" ht="54" x14ac:dyDescent="0.25">
      <c r="A4825" s="34">
        <v>95715</v>
      </c>
      <c r="B4825" s="35" t="s">
        <v>9209</v>
      </c>
      <c r="F4825" s="34" t="s">
        <v>8963</v>
      </c>
      <c r="G4825" s="37" t="s">
        <v>9210</v>
      </c>
      <c r="I4825" s="7"/>
    </row>
    <row r="4826" spans="1:9" s="36" customFormat="1" ht="67.5" x14ac:dyDescent="0.25">
      <c r="A4826" s="34">
        <v>95721</v>
      </c>
      <c r="B4826" s="35" t="s">
        <v>9211</v>
      </c>
      <c r="F4826" s="34" t="s">
        <v>8963</v>
      </c>
      <c r="G4826" s="37" t="s">
        <v>9212</v>
      </c>
      <c r="I4826" s="7"/>
    </row>
    <row r="4827" spans="1:9" s="36" customFormat="1" ht="27" x14ac:dyDescent="0.25">
      <c r="A4827" s="34">
        <v>95873</v>
      </c>
      <c r="B4827" s="35" t="s">
        <v>9213</v>
      </c>
      <c r="F4827" s="34" t="s">
        <v>8963</v>
      </c>
      <c r="G4827" s="37" t="s">
        <v>9214</v>
      </c>
      <c r="I4827" s="7"/>
    </row>
    <row r="4828" spans="1:9" s="36" customFormat="1" ht="40.5" x14ac:dyDescent="0.25">
      <c r="A4828" s="34">
        <v>96014</v>
      </c>
      <c r="B4828" s="35" t="s">
        <v>9215</v>
      </c>
      <c r="F4828" s="34" t="s">
        <v>8963</v>
      </c>
      <c r="G4828" s="37" t="s">
        <v>9216</v>
      </c>
      <c r="I4828" s="7"/>
    </row>
    <row r="4829" spans="1:9" s="36" customFormat="1" ht="27" x14ac:dyDescent="0.25">
      <c r="A4829" s="34">
        <v>96021</v>
      </c>
      <c r="B4829" s="35" t="s">
        <v>9217</v>
      </c>
      <c r="F4829" s="34" t="s">
        <v>8963</v>
      </c>
      <c r="G4829" s="37" t="s">
        <v>9218</v>
      </c>
      <c r="I4829" s="7"/>
    </row>
    <row r="4830" spans="1:9" s="36" customFormat="1" ht="27" x14ac:dyDescent="0.25">
      <c r="A4830" s="34">
        <v>96029</v>
      </c>
      <c r="B4830" s="35" t="s">
        <v>9219</v>
      </c>
      <c r="F4830" s="34" t="s">
        <v>8963</v>
      </c>
      <c r="G4830" s="37" t="s">
        <v>9220</v>
      </c>
      <c r="I4830" s="7"/>
    </row>
    <row r="4831" spans="1:9" s="36" customFormat="1" ht="40.5" x14ac:dyDescent="0.25">
      <c r="A4831" s="34">
        <v>96036</v>
      </c>
      <c r="B4831" s="35" t="s">
        <v>9221</v>
      </c>
      <c r="F4831" s="34" t="s">
        <v>8963</v>
      </c>
      <c r="G4831" s="37" t="s">
        <v>9222</v>
      </c>
      <c r="I4831" s="7"/>
    </row>
    <row r="4832" spans="1:9" s="36" customFormat="1" ht="40.5" x14ac:dyDescent="0.25">
      <c r="A4832" s="34">
        <v>96155</v>
      </c>
      <c r="B4832" s="35" t="s">
        <v>9223</v>
      </c>
      <c r="F4832" s="34" t="s">
        <v>8963</v>
      </c>
      <c r="G4832" s="37" t="s">
        <v>9224</v>
      </c>
      <c r="I4832" s="7"/>
    </row>
    <row r="4833" spans="1:9" s="36" customFormat="1" ht="40.5" x14ac:dyDescent="0.25">
      <c r="A4833" s="34">
        <v>96156</v>
      </c>
      <c r="B4833" s="35" t="s">
        <v>9225</v>
      </c>
      <c r="F4833" s="34" t="s">
        <v>8963</v>
      </c>
      <c r="G4833" s="37" t="s">
        <v>9226</v>
      </c>
      <c r="I4833" s="7"/>
    </row>
    <row r="4834" spans="1:9" s="36" customFormat="1" ht="40.5" x14ac:dyDescent="0.25">
      <c r="A4834" s="34">
        <v>96159</v>
      </c>
      <c r="B4834" s="35" t="s">
        <v>9227</v>
      </c>
      <c r="F4834" s="34" t="s">
        <v>8963</v>
      </c>
      <c r="G4834" s="37" t="s">
        <v>9228</v>
      </c>
      <c r="I4834" s="7"/>
    </row>
    <row r="4835" spans="1:9" s="36" customFormat="1" ht="40.5" x14ac:dyDescent="0.25">
      <c r="A4835" s="34">
        <v>96246</v>
      </c>
      <c r="B4835" s="35" t="s">
        <v>9229</v>
      </c>
      <c r="F4835" s="34" t="s">
        <v>8963</v>
      </c>
      <c r="G4835" s="37" t="s">
        <v>8732</v>
      </c>
      <c r="I4835" s="7"/>
    </row>
    <row r="4836" spans="1:9" s="36" customFormat="1" ht="54" x14ac:dyDescent="0.25">
      <c r="A4836" s="34">
        <v>96464</v>
      </c>
      <c r="B4836" s="35" t="s">
        <v>9230</v>
      </c>
      <c r="F4836" s="34" t="s">
        <v>8963</v>
      </c>
      <c r="G4836" s="37" t="s">
        <v>9231</v>
      </c>
      <c r="I4836" s="7"/>
    </row>
    <row r="4837" spans="1:9" s="36" customFormat="1" ht="40.5" x14ac:dyDescent="0.25">
      <c r="A4837" s="34">
        <v>98765</v>
      </c>
      <c r="B4837" s="35" t="s">
        <v>9232</v>
      </c>
      <c r="F4837" s="34" t="s">
        <v>8963</v>
      </c>
      <c r="G4837" s="37" t="s">
        <v>9233</v>
      </c>
      <c r="I4837" s="7"/>
    </row>
    <row r="4838" spans="1:9" s="36" customFormat="1" ht="40.5" x14ac:dyDescent="0.25">
      <c r="A4838" s="34">
        <v>99834</v>
      </c>
      <c r="B4838" s="35" t="s">
        <v>9234</v>
      </c>
      <c r="F4838" s="34" t="s">
        <v>8963</v>
      </c>
      <c r="G4838" s="37" t="s">
        <v>9235</v>
      </c>
      <c r="I4838" s="7"/>
    </row>
    <row r="4839" spans="1:9" s="36" customFormat="1" ht="40.5" x14ac:dyDescent="0.25">
      <c r="A4839" s="34">
        <v>100642</v>
      </c>
      <c r="B4839" s="35" t="s">
        <v>9236</v>
      </c>
      <c r="F4839" s="34" t="s">
        <v>8963</v>
      </c>
      <c r="G4839" s="37" t="s">
        <v>9237</v>
      </c>
      <c r="I4839" s="7"/>
    </row>
    <row r="4840" spans="1:9" s="36" customFormat="1" ht="27" x14ac:dyDescent="0.25">
      <c r="A4840" s="34">
        <v>100648</v>
      </c>
      <c r="B4840" s="35" t="s">
        <v>9238</v>
      </c>
      <c r="F4840" s="34" t="s">
        <v>8963</v>
      </c>
      <c r="G4840" s="37" t="s">
        <v>9239</v>
      </c>
      <c r="I4840" s="7"/>
    </row>
    <row r="4841" spans="1:9" s="36" customFormat="1" ht="40.5" x14ac:dyDescent="0.25">
      <c r="A4841" s="34">
        <v>102274</v>
      </c>
      <c r="B4841" s="35" t="s">
        <v>9240</v>
      </c>
      <c r="F4841" s="34" t="s">
        <v>8963</v>
      </c>
      <c r="G4841" s="37" t="s">
        <v>9241</v>
      </c>
      <c r="I4841" s="7"/>
    </row>
    <row r="4842" spans="1:9" s="36" customFormat="1" ht="40.5" x14ac:dyDescent="0.25">
      <c r="A4842" s="34">
        <v>104092</v>
      </c>
      <c r="B4842" s="35" t="s">
        <v>9242</v>
      </c>
      <c r="F4842" s="34" t="s">
        <v>8963</v>
      </c>
      <c r="G4842" s="37" t="s">
        <v>9243</v>
      </c>
      <c r="I4842" s="7"/>
    </row>
    <row r="4843" spans="1:9" s="36" customFormat="1" ht="40.5" x14ac:dyDescent="0.25">
      <c r="A4843" s="34">
        <v>104098</v>
      </c>
      <c r="B4843" s="35" t="s">
        <v>9244</v>
      </c>
      <c r="F4843" s="34" t="s">
        <v>8963</v>
      </c>
      <c r="G4843" s="37" t="s">
        <v>9245</v>
      </c>
      <c r="I4843" s="7"/>
    </row>
    <row r="4844" spans="1:9" s="36" customFormat="1" ht="54" x14ac:dyDescent="0.25">
      <c r="A4844" s="34">
        <v>5089</v>
      </c>
      <c r="B4844" s="35" t="s">
        <v>9246</v>
      </c>
      <c r="F4844" s="34" t="s">
        <v>9247</v>
      </c>
      <c r="G4844" s="37" t="s">
        <v>9248</v>
      </c>
      <c r="I4844" s="7"/>
    </row>
    <row r="4845" spans="1:9" s="36" customFormat="1" ht="40.5" x14ac:dyDescent="0.25">
      <c r="A4845" s="34">
        <v>5627</v>
      </c>
      <c r="B4845" s="35" t="s">
        <v>9249</v>
      </c>
      <c r="F4845" s="34" t="s">
        <v>9247</v>
      </c>
      <c r="G4845" s="37" t="s">
        <v>9250</v>
      </c>
      <c r="I4845" s="7"/>
    </row>
    <row r="4846" spans="1:9" s="36" customFormat="1" ht="40.5" x14ac:dyDescent="0.25">
      <c r="A4846" s="34">
        <v>5628</v>
      </c>
      <c r="B4846" s="35" t="s">
        <v>9251</v>
      </c>
      <c r="F4846" s="34" t="s">
        <v>9247</v>
      </c>
      <c r="G4846" s="37" t="s">
        <v>9252</v>
      </c>
      <c r="I4846" s="7"/>
    </row>
    <row r="4847" spans="1:9" s="36" customFormat="1" ht="40.5" x14ac:dyDescent="0.25">
      <c r="A4847" s="34">
        <v>5629</v>
      </c>
      <c r="B4847" s="35" t="s">
        <v>9253</v>
      </c>
      <c r="F4847" s="34" t="s">
        <v>9247</v>
      </c>
      <c r="G4847" s="37" t="s">
        <v>9254</v>
      </c>
      <c r="I4847" s="7"/>
    </row>
    <row r="4848" spans="1:9" s="36" customFormat="1" ht="40.5" x14ac:dyDescent="0.25">
      <c r="A4848" s="34">
        <v>5630</v>
      </c>
      <c r="B4848" s="35" t="s">
        <v>9255</v>
      </c>
      <c r="F4848" s="34" t="s">
        <v>9247</v>
      </c>
      <c r="G4848" s="37" t="s">
        <v>9256</v>
      </c>
      <c r="I4848" s="7"/>
    </row>
    <row r="4849" spans="1:9" s="36" customFormat="1" ht="40.5" x14ac:dyDescent="0.25">
      <c r="A4849" s="34">
        <v>5658</v>
      </c>
      <c r="B4849" s="35" t="s">
        <v>9257</v>
      </c>
      <c r="F4849" s="34" t="s">
        <v>9247</v>
      </c>
      <c r="G4849" s="37" t="s">
        <v>9258</v>
      </c>
      <c r="I4849" s="7"/>
    </row>
    <row r="4850" spans="1:9" s="36" customFormat="1" ht="67.5" x14ac:dyDescent="0.25">
      <c r="A4850" s="34">
        <v>5664</v>
      </c>
      <c r="B4850" s="35" t="s">
        <v>9259</v>
      </c>
      <c r="F4850" s="34" t="s">
        <v>9247</v>
      </c>
      <c r="G4850" s="37" t="s">
        <v>9260</v>
      </c>
      <c r="I4850" s="7"/>
    </row>
    <row r="4851" spans="1:9" s="36" customFormat="1" ht="67.5" x14ac:dyDescent="0.25">
      <c r="A4851" s="34">
        <v>5667</v>
      </c>
      <c r="B4851" s="35" t="s">
        <v>9261</v>
      </c>
      <c r="F4851" s="34" t="s">
        <v>9247</v>
      </c>
      <c r="G4851" s="37" t="s">
        <v>9262</v>
      </c>
      <c r="I4851" s="7"/>
    </row>
    <row r="4852" spans="1:9" s="36" customFormat="1" ht="67.5" x14ac:dyDescent="0.25">
      <c r="A4852" s="34">
        <v>5668</v>
      </c>
      <c r="B4852" s="35" t="s">
        <v>9263</v>
      </c>
      <c r="F4852" s="34" t="s">
        <v>9247</v>
      </c>
      <c r="G4852" s="37" t="s">
        <v>9264</v>
      </c>
      <c r="I4852" s="7"/>
    </row>
    <row r="4853" spans="1:9" s="36" customFormat="1" ht="54" x14ac:dyDescent="0.25">
      <c r="A4853" s="34">
        <v>5674</v>
      </c>
      <c r="B4853" s="35" t="s">
        <v>9265</v>
      </c>
      <c r="F4853" s="34" t="s">
        <v>9247</v>
      </c>
      <c r="G4853" s="37" t="s">
        <v>9266</v>
      </c>
      <c r="I4853" s="7"/>
    </row>
    <row r="4854" spans="1:9" s="36" customFormat="1" ht="54" x14ac:dyDescent="0.25">
      <c r="A4854" s="34">
        <v>5692</v>
      </c>
      <c r="B4854" s="35" t="s">
        <v>9267</v>
      </c>
      <c r="F4854" s="34" t="s">
        <v>9247</v>
      </c>
      <c r="G4854" s="37" t="s">
        <v>9268</v>
      </c>
      <c r="I4854" s="7"/>
    </row>
    <row r="4855" spans="1:9" s="36" customFormat="1" ht="54" x14ac:dyDescent="0.25">
      <c r="A4855" s="34">
        <v>5693</v>
      </c>
      <c r="B4855" s="35" t="s">
        <v>9269</v>
      </c>
      <c r="F4855" s="34" t="s">
        <v>9247</v>
      </c>
      <c r="G4855" s="37" t="s">
        <v>9270</v>
      </c>
      <c r="I4855" s="7"/>
    </row>
    <row r="4856" spans="1:9" s="36" customFormat="1" ht="54" x14ac:dyDescent="0.25">
      <c r="A4856" s="34">
        <v>5695</v>
      </c>
      <c r="B4856" s="35" t="s">
        <v>9271</v>
      </c>
      <c r="F4856" s="34" t="s">
        <v>9247</v>
      </c>
      <c r="G4856" s="37" t="s">
        <v>9272</v>
      </c>
      <c r="I4856" s="7"/>
    </row>
    <row r="4857" spans="1:9" s="36" customFormat="1" ht="40.5" x14ac:dyDescent="0.25">
      <c r="A4857" s="34">
        <v>5703</v>
      </c>
      <c r="B4857" s="35" t="s">
        <v>9273</v>
      </c>
      <c r="F4857" s="34" t="s">
        <v>9247</v>
      </c>
      <c r="G4857" s="37" t="s">
        <v>9274</v>
      </c>
      <c r="I4857" s="7"/>
    </row>
    <row r="4858" spans="1:9" s="36" customFormat="1" ht="67.5" x14ac:dyDescent="0.25">
      <c r="A4858" s="34">
        <v>5705</v>
      </c>
      <c r="B4858" s="35" t="s">
        <v>9275</v>
      </c>
      <c r="F4858" s="34" t="s">
        <v>9247</v>
      </c>
      <c r="G4858" s="37" t="s">
        <v>9276</v>
      </c>
      <c r="I4858" s="7"/>
    </row>
    <row r="4859" spans="1:9" s="36" customFormat="1" ht="27" x14ac:dyDescent="0.25">
      <c r="A4859" s="34">
        <v>5707</v>
      </c>
      <c r="B4859" s="35" t="s">
        <v>9277</v>
      </c>
      <c r="F4859" s="34" t="s">
        <v>9247</v>
      </c>
      <c r="G4859" s="37" t="s">
        <v>9278</v>
      </c>
      <c r="I4859" s="7"/>
    </row>
    <row r="4860" spans="1:9" s="36" customFormat="1" ht="40.5" x14ac:dyDescent="0.25">
      <c r="A4860" s="34">
        <v>5710</v>
      </c>
      <c r="B4860" s="35" t="s">
        <v>9279</v>
      </c>
      <c r="F4860" s="34" t="s">
        <v>9247</v>
      </c>
      <c r="G4860" s="37" t="s">
        <v>9280</v>
      </c>
      <c r="I4860" s="7"/>
    </row>
    <row r="4861" spans="1:9" s="36" customFormat="1" ht="54" x14ac:dyDescent="0.25">
      <c r="A4861" s="34">
        <v>5711</v>
      </c>
      <c r="B4861" s="35" t="s">
        <v>9281</v>
      </c>
      <c r="F4861" s="34" t="s">
        <v>9247</v>
      </c>
      <c r="G4861" s="37" t="s">
        <v>9282</v>
      </c>
      <c r="I4861" s="7"/>
    </row>
    <row r="4862" spans="1:9" s="36" customFormat="1" ht="27" x14ac:dyDescent="0.25">
      <c r="A4862" s="34">
        <v>5714</v>
      </c>
      <c r="B4862" s="35" t="s">
        <v>9283</v>
      </c>
      <c r="F4862" s="34" t="s">
        <v>9247</v>
      </c>
      <c r="G4862" s="37" t="s">
        <v>9284</v>
      </c>
      <c r="I4862" s="7"/>
    </row>
    <row r="4863" spans="1:9" s="36" customFormat="1" ht="40.5" x14ac:dyDescent="0.25">
      <c r="A4863" s="34">
        <v>5715</v>
      </c>
      <c r="B4863" s="35" t="s">
        <v>9285</v>
      </c>
      <c r="F4863" s="34" t="s">
        <v>9247</v>
      </c>
      <c r="G4863" s="37" t="s">
        <v>9286</v>
      </c>
      <c r="I4863" s="7"/>
    </row>
    <row r="4864" spans="1:9" s="36" customFormat="1" ht="40.5" x14ac:dyDescent="0.25">
      <c r="A4864" s="34">
        <v>5718</v>
      </c>
      <c r="B4864" s="35" t="s">
        <v>9287</v>
      </c>
      <c r="F4864" s="34" t="s">
        <v>9247</v>
      </c>
      <c r="G4864" s="37" t="s">
        <v>9288</v>
      </c>
      <c r="I4864" s="7"/>
    </row>
    <row r="4865" spans="1:9" s="36" customFormat="1" ht="40.5" x14ac:dyDescent="0.25">
      <c r="A4865" s="34">
        <v>5721</v>
      </c>
      <c r="B4865" s="35" t="s">
        <v>9289</v>
      </c>
      <c r="F4865" s="34" t="s">
        <v>9247</v>
      </c>
      <c r="G4865" s="37" t="s">
        <v>9290</v>
      </c>
      <c r="I4865" s="7"/>
    </row>
    <row r="4866" spans="1:9" s="36" customFormat="1" ht="40.5" x14ac:dyDescent="0.25">
      <c r="A4866" s="34">
        <v>5722</v>
      </c>
      <c r="B4866" s="35" t="s">
        <v>9291</v>
      </c>
      <c r="F4866" s="34" t="s">
        <v>9247</v>
      </c>
      <c r="G4866" s="37" t="s">
        <v>9292</v>
      </c>
      <c r="I4866" s="7"/>
    </row>
    <row r="4867" spans="1:9" s="36" customFormat="1" ht="27" x14ac:dyDescent="0.25">
      <c r="A4867" s="34">
        <v>5724</v>
      </c>
      <c r="B4867" s="35" t="s">
        <v>9293</v>
      </c>
      <c r="F4867" s="34" t="s">
        <v>9247</v>
      </c>
      <c r="G4867" s="37" t="s">
        <v>9294</v>
      </c>
      <c r="I4867" s="7"/>
    </row>
    <row r="4868" spans="1:9" s="36" customFormat="1" ht="54" x14ac:dyDescent="0.25">
      <c r="A4868" s="34">
        <v>5727</v>
      </c>
      <c r="B4868" s="35" t="s">
        <v>9295</v>
      </c>
      <c r="F4868" s="34" t="s">
        <v>9247</v>
      </c>
      <c r="G4868" s="37" t="s">
        <v>9296</v>
      </c>
      <c r="I4868" s="7"/>
    </row>
    <row r="4869" spans="1:9" s="36" customFormat="1" ht="40.5" x14ac:dyDescent="0.25">
      <c r="A4869" s="34">
        <v>5729</v>
      </c>
      <c r="B4869" s="35" t="s">
        <v>9297</v>
      </c>
      <c r="F4869" s="34" t="s">
        <v>9247</v>
      </c>
      <c r="G4869" s="37" t="s">
        <v>9298</v>
      </c>
      <c r="I4869" s="7"/>
    </row>
    <row r="4870" spans="1:9" s="36" customFormat="1" ht="40.5" x14ac:dyDescent="0.25">
      <c r="A4870" s="34">
        <v>5730</v>
      </c>
      <c r="B4870" s="35" t="s">
        <v>9299</v>
      </c>
      <c r="F4870" s="34" t="s">
        <v>9247</v>
      </c>
      <c r="G4870" s="37" t="s">
        <v>9300</v>
      </c>
      <c r="I4870" s="7"/>
    </row>
    <row r="4871" spans="1:9" s="36" customFormat="1" ht="67.5" x14ac:dyDescent="0.25">
      <c r="A4871" s="34">
        <v>5735</v>
      </c>
      <c r="B4871" s="35" t="s">
        <v>9301</v>
      </c>
      <c r="F4871" s="34" t="s">
        <v>9247</v>
      </c>
      <c r="G4871" s="37" t="s">
        <v>9302</v>
      </c>
      <c r="I4871" s="7"/>
    </row>
    <row r="4872" spans="1:9" s="36" customFormat="1" ht="67.5" x14ac:dyDescent="0.25">
      <c r="A4872" s="34">
        <v>5736</v>
      </c>
      <c r="B4872" s="35" t="s">
        <v>9303</v>
      </c>
      <c r="F4872" s="34" t="s">
        <v>9247</v>
      </c>
      <c r="G4872" s="37" t="s">
        <v>9304</v>
      </c>
      <c r="I4872" s="7"/>
    </row>
    <row r="4873" spans="1:9" s="36" customFormat="1" ht="54" x14ac:dyDescent="0.25">
      <c r="A4873" s="34">
        <v>5738</v>
      </c>
      <c r="B4873" s="35" t="s">
        <v>9305</v>
      </c>
      <c r="F4873" s="34" t="s">
        <v>9247</v>
      </c>
      <c r="G4873" s="37" t="s">
        <v>9306</v>
      </c>
      <c r="I4873" s="7"/>
    </row>
    <row r="4874" spans="1:9" s="36" customFormat="1" ht="54" x14ac:dyDescent="0.25">
      <c r="A4874" s="34">
        <v>5739</v>
      </c>
      <c r="B4874" s="35" t="s">
        <v>9307</v>
      </c>
      <c r="F4874" s="34" t="s">
        <v>9247</v>
      </c>
      <c r="G4874" s="37" t="s">
        <v>9308</v>
      </c>
      <c r="I4874" s="7"/>
    </row>
    <row r="4875" spans="1:9" s="36" customFormat="1" ht="54" x14ac:dyDescent="0.25">
      <c r="A4875" s="34">
        <v>5741</v>
      </c>
      <c r="B4875" s="35" t="s">
        <v>9309</v>
      </c>
      <c r="F4875" s="34" t="s">
        <v>9247</v>
      </c>
      <c r="G4875" s="37" t="s">
        <v>9310</v>
      </c>
      <c r="I4875" s="7"/>
    </row>
    <row r="4876" spans="1:9" s="36" customFormat="1" ht="54" x14ac:dyDescent="0.25">
      <c r="A4876" s="34">
        <v>5742</v>
      </c>
      <c r="B4876" s="35" t="s">
        <v>9311</v>
      </c>
      <c r="F4876" s="34" t="s">
        <v>9247</v>
      </c>
      <c r="G4876" s="37" t="s">
        <v>9312</v>
      </c>
      <c r="I4876" s="7"/>
    </row>
    <row r="4877" spans="1:9" s="36" customFormat="1" ht="54" x14ac:dyDescent="0.25">
      <c r="A4877" s="34">
        <v>5747</v>
      </c>
      <c r="B4877" s="35" t="s">
        <v>9313</v>
      </c>
      <c r="F4877" s="34" t="s">
        <v>9247</v>
      </c>
      <c r="G4877" s="37" t="s">
        <v>9314</v>
      </c>
      <c r="I4877" s="7"/>
    </row>
    <row r="4878" spans="1:9" s="36" customFormat="1" ht="54" x14ac:dyDescent="0.25">
      <c r="A4878" s="34">
        <v>5751</v>
      </c>
      <c r="B4878" s="35" t="s">
        <v>9315</v>
      </c>
      <c r="F4878" s="34" t="s">
        <v>9247</v>
      </c>
      <c r="G4878" s="37" t="s">
        <v>9316</v>
      </c>
      <c r="I4878" s="7"/>
    </row>
    <row r="4879" spans="1:9" s="36" customFormat="1" ht="54" x14ac:dyDescent="0.25">
      <c r="A4879" s="34">
        <v>5754</v>
      </c>
      <c r="B4879" s="35" t="s">
        <v>9317</v>
      </c>
      <c r="F4879" s="34" t="s">
        <v>9247</v>
      </c>
      <c r="G4879" s="37" t="s">
        <v>9318</v>
      </c>
      <c r="I4879" s="7"/>
    </row>
    <row r="4880" spans="1:9" s="36" customFormat="1" ht="67.5" x14ac:dyDescent="0.25">
      <c r="A4880" s="34">
        <v>5763</v>
      </c>
      <c r="B4880" s="35" t="s">
        <v>9319</v>
      </c>
      <c r="F4880" s="34" t="s">
        <v>9247</v>
      </c>
      <c r="G4880" s="37" t="s">
        <v>9320</v>
      </c>
      <c r="I4880" s="7"/>
    </row>
    <row r="4881" spans="1:9" s="36" customFormat="1" ht="40.5" x14ac:dyDescent="0.25">
      <c r="A4881" s="34">
        <v>5765</v>
      </c>
      <c r="B4881" s="35" t="s">
        <v>9321</v>
      </c>
      <c r="F4881" s="34" t="s">
        <v>9247</v>
      </c>
      <c r="G4881" s="37" t="s">
        <v>9322</v>
      </c>
      <c r="I4881" s="7"/>
    </row>
    <row r="4882" spans="1:9" s="36" customFormat="1" ht="40.5" x14ac:dyDescent="0.25">
      <c r="A4882" s="34">
        <v>5766</v>
      </c>
      <c r="B4882" s="35" t="s">
        <v>9323</v>
      </c>
      <c r="F4882" s="34" t="s">
        <v>9247</v>
      </c>
      <c r="G4882" s="37" t="s">
        <v>9324</v>
      </c>
      <c r="I4882" s="7"/>
    </row>
    <row r="4883" spans="1:9" s="36" customFormat="1" ht="40.5" x14ac:dyDescent="0.25">
      <c r="A4883" s="34">
        <v>5779</v>
      </c>
      <c r="B4883" s="35" t="s">
        <v>9325</v>
      </c>
      <c r="F4883" s="34" t="s">
        <v>9247</v>
      </c>
      <c r="G4883" s="37" t="s">
        <v>9326</v>
      </c>
      <c r="I4883" s="7"/>
    </row>
    <row r="4884" spans="1:9" s="36" customFormat="1" ht="40.5" x14ac:dyDescent="0.25">
      <c r="A4884" s="34">
        <v>5787</v>
      </c>
      <c r="B4884" s="35" t="s">
        <v>9327</v>
      </c>
      <c r="F4884" s="34" t="s">
        <v>9247</v>
      </c>
      <c r="G4884" s="37" t="s">
        <v>9328</v>
      </c>
      <c r="I4884" s="7"/>
    </row>
    <row r="4885" spans="1:9" s="36" customFormat="1" ht="40.5" x14ac:dyDescent="0.25">
      <c r="A4885" s="34">
        <v>5797</v>
      </c>
      <c r="B4885" s="35" t="s">
        <v>9329</v>
      </c>
      <c r="F4885" s="34" t="s">
        <v>9247</v>
      </c>
      <c r="G4885" s="37" t="s">
        <v>9330</v>
      </c>
      <c r="I4885" s="7"/>
    </row>
    <row r="4886" spans="1:9" s="36" customFormat="1" ht="54" x14ac:dyDescent="0.25">
      <c r="A4886" s="34">
        <v>5800</v>
      </c>
      <c r="B4886" s="35" t="s">
        <v>9331</v>
      </c>
      <c r="F4886" s="34" t="s">
        <v>9247</v>
      </c>
      <c r="G4886" s="37" t="s">
        <v>9062</v>
      </c>
      <c r="I4886" s="7"/>
    </row>
    <row r="4887" spans="1:9" s="36" customFormat="1" ht="27" x14ac:dyDescent="0.25">
      <c r="A4887" s="34">
        <v>7032</v>
      </c>
      <c r="B4887" s="35" t="s">
        <v>9332</v>
      </c>
      <c r="F4887" s="34" t="s">
        <v>9247</v>
      </c>
      <c r="G4887" s="37" t="s">
        <v>9333</v>
      </c>
      <c r="I4887" s="7"/>
    </row>
    <row r="4888" spans="1:9" s="36" customFormat="1" ht="27" x14ac:dyDescent="0.25">
      <c r="A4888" s="34">
        <v>7033</v>
      </c>
      <c r="B4888" s="35" t="s">
        <v>9334</v>
      </c>
      <c r="F4888" s="34" t="s">
        <v>9247</v>
      </c>
      <c r="G4888" s="37" t="s">
        <v>9335</v>
      </c>
      <c r="I4888" s="7"/>
    </row>
    <row r="4889" spans="1:9" s="36" customFormat="1" ht="27" x14ac:dyDescent="0.25">
      <c r="A4889" s="34">
        <v>7034</v>
      </c>
      <c r="B4889" s="35" t="s">
        <v>9336</v>
      </c>
      <c r="F4889" s="34" t="s">
        <v>9247</v>
      </c>
      <c r="G4889" s="37" t="s">
        <v>9337</v>
      </c>
      <c r="I4889" s="7"/>
    </row>
    <row r="4890" spans="1:9" s="36" customFormat="1" ht="40.5" x14ac:dyDescent="0.25">
      <c r="A4890" s="34">
        <v>7035</v>
      </c>
      <c r="B4890" s="35" t="s">
        <v>9338</v>
      </c>
      <c r="F4890" s="34" t="s">
        <v>9247</v>
      </c>
      <c r="G4890" s="37" t="s">
        <v>9339</v>
      </c>
      <c r="I4890" s="7"/>
    </row>
    <row r="4891" spans="1:9" s="36" customFormat="1" ht="40.5" x14ac:dyDescent="0.25">
      <c r="A4891" s="34">
        <v>7038</v>
      </c>
      <c r="B4891" s="35" t="s">
        <v>9340</v>
      </c>
      <c r="F4891" s="34" t="s">
        <v>9247</v>
      </c>
      <c r="G4891" s="37" t="s">
        <v>9341</v>
      </c>
      <c r="I4891" s="7"/>
    </row>
    <row r="4892" spans="1:9" s="36" customFormat="1" ht="40.5" x14ac:dyDescent="0.25">
      <c r="A4892" s="34">
        <v>7039</v>
      </c>
      <c r="B4892" s="35" t="s">
        <v>9342</v>
      </c>
      <c r="F4892" s="34" t="s">
        <v>9247</v>
      </c>
      <c r="G4892" s="37" t="s">
        <v>9343</v>
      </c>
      <c r="I4892" s="7"/>
    </row>
    <row r="4893" spans="1:9" s="36" customFormat="1" ht="40.5" x14ac:dyDescent="0.25">
      <c r="A4893" s="34">
        <v>7040</v>
      </c>
      <c r="B4893" s="35" t="s">
        <v>9344</v>
      </c>
      <c r="F4893" s="34" t="s">
        <v>9247</v>
      </c>
      <c r="G4893" s="37" t="s">
        <v>9345</v>
      </c>
      <c r="I4893" s="7"/>
    </row>
    <row r="4894" spans="1:9" s="36" customFormat="1" ht="54" x14ac:dyDescent="0.25">
      <c r="A4894" s="34">
        <v>7044</v>
      </c>
      <c r="B4894" s="35" t="s">
        <v>9346</v>
      </c>
      <c r="F4894" s="34" t="s">
        <v>9247</v>
      </c>
      <c r="G4894" s="37" t="s">
        <v>9347</v>
      </c>
      <c r="I4894" s="7"/>
    </row>
    <row r="4895" spans="1:9" s="36" customFormat="1" ht="54" x14ac:dyDescent="0.25">
      <c r="A4895" s="34">
        <v>7045</v>
      </c>
      <c r="B4895" s="35" t="s">
        <v>9348</v>
      </c>
      <c r="F4895" s="34" t="s">
        <v>9247</v>
      </c>
      <c r="G4895" s="37" t="s">
        <v>9189</v>
      </c>
      <c r="I4895" s="7"/>
    </row>
    <row r="4896" spans="1:9" s="36" customFormat="1" ht="54" x14ac:dyDescent="0.25">
      <c r="A4896" s="34">
        <v>7046</v>
      </c>
      <c r="B4896" s="35" t="s">
        <v>9349</v>
      </c>
      <c r="F4896" s="34" t="s">
        <v>9247</v>
      </c>
      <c r="G4896" s="37" t="s">
        <v>9032</v>
      </c>
      <c r="I4896" s="7"/>
    </row>
    <row r="4897" spans="1:9" s="36" customFormat="1" ht="54" x14ac:dyDescent="0.25">
      <c r="A4897" s="34">
        <v>7047</v>
      </c>
      <c r="B4897" s="35" t="s">
        <v>9350</v>
      </c>
      <c r="F4897" s="34" t="s">
        <v>9247</v>
      </c>
      <c r="G4897" s="37" t="s">
        <v>9351</v>
      </c>
      <c r="I4897" s="7"/>
    </row>
    <row r="4898" spans="1:9" s="36" customFormat="1" ht="54" x14ac:dyDescent="0.25">
      <c r="A4898" s="34">
        <v>7051</v>
      </c>
      <c r="B4898" s="35" t="s">
        <v>9352</v>
      </c>
      <c r="F4898" s="34" t="s">
        <v>9247</v>
      </c>
      <c r="G4898" s="37" t="s">
        <v>9353</v>
      </c>
      <c r="I4898" s="7"/>
    </row>
    <row r="4899" spans="1:9" s="36" customFormat="1" ht="54" x14ac:dyDescent="0.25">
      <c r="A4899" s="34">
        <v>7052</v>
      </c>
      <c r="B4899" s="35" t="s">
        <v>9354</v>
      </c>
      <c r="F4899" s="34" t="s">
        <v>9247</v>
      </c>
      <c r="G4899" s="37" t="s">
        <v>8119</v>
      </c>
      <c r="I4899" s="7"/>
    </row>
    <row r="4900" spans="1:9" s="36" customFormat="1" ht="54" x14ac:dyDescent="0.25">
      <c r="A4900" s="34">
        <v>7053</v>
      </c>
      <c r="B4900" s="35" t="s">
        <v>9355</v>
      </c>
      <c r="F4900" s="34" t="s">
        <v>9247</v>
      </c>
      <c r="G4900" s="37" t="s">
        <v>9356</v>
      </c>
      <c r="I4900" s="7"/>
    </row>
    <row r="4901" spans="1:9" s="36" customFormat="1" ht="54" x14ac:dyDescent="0.25">
      <c r="A4901" s="34">
        <v>7054</v>
      </c>
      <c r="B4901" s="35" t="s">
        <v>9357</v>
      </c>
      <c r="F4901" s="34" t="s">
        <v>9247</v>
      </c>
      <c r="G4901" s="37" t="s">
        <v>9358</v>
      </c>
      <c r="I4901" s="7"/>
    </row>
    <row r="4902" spans="1:9" s="36" customFormat="1" ht="54" x14ac:dyDescent="0.25">
      <c r="A4902" s="34">
        <v>7058</v>
      </c>
      <c r="B4902" s="35" t="s">
        <v>9359</v>
      </c>
      <c r="F4902" s="34" t="s">
        <v>9247</v>
      </c>
      <c r="G4902" s="37" t="s">
        <v>9360</v>
      </c>
      <c r="I4902" s="7"/>
    </row>
    <row r="4903" spans="1:9" s="36" customFormat="1" ht="54" x14ac:dyDescent="0.25">
      <c r="A4903" s="34">
        <v>7059</v>
      </c>
      <c r="B4903" s="35" t="s">
        <v>9361</v>
      </c>
      <c r="F4903" s="34" t="s">
        <v>9247</v>
      </c>
      <c r="G4903" s="37" t="s">
        <v>9362</v>
      </c>
      <c r="I4903" s="7"/>
    </row>
    <row r="4904" spans="1:9" s="36" customFormat="1" ht="54" x14ac:dyDescent="0.25">
      <c r="A4904" s="34">
        <v>7060</v>
      </c>
      <c r="B4904" s="35" t="s">
        <v>9363</v>
      </c>
      <c r="F4904" s="34" t="s">
        <v>9247</v>
      </c>
      <c r="G4904" s="37" t="s">
        <v>9364</v>
      </c>
      <c r="I4904" s="7"/>
    </row>
    <row r="4905" spans="1:9" s="36" customFormat="1" ht="54" x14ac:dyDescent="0.25">
      <c r="A4905" s="34">
        <v>7061</v>
      </c>
      <c r="B4905" s="35" t="s">
        <v>9365</v>
      </c>
      <c r="F4905" s="34" t="s">
        <v>9247</v>
      </c>
      <c r="G4905" s="37" t="s">
        <v>9366</v>
      </c>
      <c r="I4905" s="7"/>
    </row>
    <row r="4906" spans="1:9" s="36" customFormat="1" ht="27" x14ac:dyDescent="0.25">
      <c r="A4906" s="34">
        <v>7063</v>
      </c>
      <c r="B4906" s="35" t="s">
        <v>9367</v>
      </c>
      <c r="F4906" s="34" t="s">
        <v>9247</v>
      </c>
      <c r="G4906" s="37" t="s">
        <v>9368</v>
      </c>
      <c r="I4906" s="7"/>
    </row>
    <row r="4907" spans="1:9" s="36" customFormat="1" ht="27" x14ac:dyDescent="0.25">
      <c r="A4907" s="34">
        <v>7064</v>
      </c>
      <c r="B4907" s="35" t="s">
        <v>9369</v>
      </c>
      <c r="F4907" s="34" t="s">
        <v>9247</v>
      </c>
      <c r="G4907" s="37" t="s">
        <v>9370</v>
      </c>
      <c r="I4907" s="7"/>
    </row>
    <row r="4908" spans="1:9" s="36" customFormat="1" ht="27" x14ac:dyDescent="0.25">
      <c r="A4908" s="34">
        <v>7065</v>
      </c>
      <c r="B4908" s="35" t="s">
        <v>9371</v>
      </c>
      <c r="F4908" s="34" t="s">
        <v>9247</v>
      </c>
      <c r="G4908" s="37" t="s">
        <v>9372</v>
      </c>
      <c r="I4908" s="7"/>
    </row>
    <row r="4909" spans="1:9" s="36" customFormat="1" ht="40.5" x14ac:dyDescent="0.25">
      <c r="A4909" s="34">
        <v>7066</v>
      </c>
      <c r="B4909" s="35" t="s">
        <v>9373</v>
      </c>
      <c r="F4909" s="34" t="s">
        <v>9247</v>
      </c>
      <c r="G4909" s="37" t="s">
        <v>9374</v>
      </c>
      <c r="I4909" s="7"/>
    </row>
    <row r="4910" spans="1:9" s="36" customFormat="1" ht="67.5" x14ac:dyDescent="0.25">
      <c r="A4910" s="34">
        <v>53786</v>
      </c>
      <c r="B4910" s="35" t="s">
        <v>9375</v>
      </c>
      <c r="F4910" s="34" t="s">
        <v>9247</v>
      </c>
      <c r="G4910" s="37" t="s">
        <v>9376</v>
      </c>
      <c r="I4910" s="7"/>
    </row>
    <row r="4911" spans="1:9" s="36" customFormat="1" ht="54" x14ac:dyDescent="0.25">
      <c r="A4911" s="34">
        <v>53788</v>
      </c>
      <c r="B4911" s="35" t="s">
        <v>9377</v>
      </c>
      <c r="F4911" s="34" t="s">
        <v>9247</v>
      </c>
      <c r="G4911" s="37" t="s">
        <v>9378</v>
      </c>
      <c r="I4911" s="7"/>
    </row>
    <row r="4912" spans="1:9" s="36" customFormat="1" ht="54" x14ac:dyDescent="0.25">
      <c r="A4912" s="34">
        <v>53792</v>
      </c>
      <c r="B4912" s="35" t="s">
        <v>9379</v>
      </c>
      <c r="F4912" s="34" t="s">
        <v>9247</v>
      </c>
      <c r="G4912" s="37" t="s">
        <v>9380</v>
      </c>
      <c r="I4912" s="7"/>
    </row>
    <row r="4913" spans="1:9" s="36" customFormat="1" ht="27" x14ac:dyDescent="0.25">
      <c r="A4913" s="34">
        <v>53794</v>
      </c>
      <c r="B4913" s="35" t="s">
        <v>9381</v>
      </c>
      <c r="F4913" s="34" t="s">
        <v>9247</v>
      </c>
      <c r="G4913" s="37" t="s">
        <v>9382</v>
      </c>
      <c r="I4913" s="7"/>
    </row>
    <row r="4914" spans="1:9" s="36" customFormat="1" ht="67.5" x14ac:dyDescent="0.25">
      <c r="A4914" s="34">
        <v>53797</v>
      </c>
      <c r="B4914" s="35" t="s">
        <v>9383</v>
      </c>
      <c r="F4914" s="34" t="s">
        <v>9247</v>
      </c>
      <c r="G4914" s="37" t="s">
        <v>9384</v>
      </c>
      <c r="I4914" s="7"/>
    </row>
    <row r="4915" spans="1:9" s="36" customFormat="1" ht="40.5" x14ac:dyDescent="0.25">
      <c r="A4915" s="34">
        <v>53804</v>
      </c>
      <c r="B4915" s="35" t="s">
        <v>9385</v>
      </c>
      <c r="F4915" s="34" t="s">
        <v>9247</v>
      </c>
      <c r="G4915" s="37" t="s">
        <v>9386</v>
      </c>
      <c r="I4915" s="7"/>
    </row>
    <row r="4916" spans="1:9" s="36" customFormat="1" ht="27" x14ac:dyDescent="0.25">
      <c r="A4916" s="34">
        <v>53806</v>
      </c>
      <c r="B4916" s="35" t="s">
        <v>9387</v>
      </c>
      <c r="F4916" s="34" t="s">
        <v>9247</v>
      </c>
      <c r="G4916" s="37" t="s">
        <v>9388</v>
      </c>
      <c r="I4916" s="7"/>
    </row>
    <row r="4917" spans="1:9" s="36" customFormat="1" ht="40.5" x14ac:dyDescent="0.25">
      <c r="A4917" s="34">
        <v>53810</v>
      </c>
      <c r="B4917" s="35" t="s">
        <v>9389</v>
      </c>
      <c r="F4917" s="34" t="s">
        <v>9247</v>
      </c>
      <c r="G4917" s="37" t="s">
        <v>9390</v>
      </c>
      <c r="I4917" s="7"/>
    </row>
    <row r="4918" spans="1:9" s="36" customFormat="1" ht="27" x14ac:dyDescent="0.25">
      <c r="A4918" s="34">
        <v>53814</v>
      </c>
      <c r="B4918" s="35" t="s">
        <v>9391</v>
      </c>
      <c r="F4918" s="34" t="s">
        <v>9247</v>
      </c>
      <c r="G4918" s="37" t="s">
        <v>9392</v>
      </c>
      <c r="I4918" s="7"/>
    </row>
    <row r="4919" spans="1:9" s="36" customFormat="1" ht="40.5" x14ac:dyDescent="0.25">
      <c r="A4919" s="34">
        <v>53817</v>
      </c>
      <c r="B4919" s="35" t="s">
        <v>9393</v>
      </c>
      <c r="F4919" s="34" t="s">
        <v>9247</v>
      </c>
      <c r="G4919" s="37" t="s">
        <v>9394</v>
      </c>
      <c r="I4919" s="7"/>
    </row>
    <row r="4920" spans="1:9" s="36" customFormat="1" ht="54" x14ac:dyDescent="0.25">
      <c r="A4920" s="34">
        <v>53818</v>
      </c>
      <c r="B4920" s="35" t="s">
        <v>9395</v>
      </c>
      <c r="F4920" s="34" t="s">
        <v>9247</v>
      </c>
      <c r="G4920" s="37" t="s">
        <v>9396</v>
      </c>
      <c r="I4920" s="7"/>
    </row>
    <row r="4921" spans="1:9" s="36" customFormat="1" ht="54" x14ac:dyDescent="0.25">
      <c r="A4921" s="34">
        <v>53827</v>
      </c>
      <c r="B4921" s="35" t="s">
        <v>9397</v>
      </c>
      <c r="F4921" s="34" t="s">
        <v>9247</v>
      </c>
      <c r="G4921" s="37" t="s">
        <v>9398</v>
      </c>
      <c r="I4921" s="7"/>
    </row>
    <row r="4922" spans="1:9" s="36" customFormat="1" ht="54" x14ac:dyDescent="0.25">
      <c r="A4922" s="34">
        <v>53829</v>
      </c>
      <c r="B4922" s="35" t="s">
        <v>9399</v>
      </c>
      <c r="F4922" s="34" t="s">
        <v>9247</v>
      </c>
      <c r="G4922" s="37" t="s">
        <v>9384</v>
      </c>
      <c r="I4922" s="7"/>
    </row>
    <row r="4923" spans="1:9" s="36" customFormat="1" ht="67.5" x14ac:dyDescent="0.25">
      <c r="A4923" s="34">
        <v>53831</v>
      </c>
      <c r="B4923" s="35" t="s">
        <v>9400</v>
      </c>
      <c r="F4923" s="34" t="s">
        <v>9247</v>
      </c>
      <c r="G4923" s="37" t="s">
        <v>9401</v>
      </c>
      <c r="I4923" s="7"/>
    </row>
    <row r="4924" spans="1:9" s="36" customFormat="1" ht="27" x14ac:dyDescent="0.25">
      <c r="A4924" s="34">
        <v>53840</v>
      </c>
      <c r="B4924" s="35" t="s">
        <v>9402</v>
      </c>
      <c r="F4924" s="34" t="s">
        <v>9247</v>
      </c>
      <c r="G4924" s="37" t="s">
        <v>9403</v>
      </c>
      <c r="I4924" s="7"/>
    </row>
    <row r="4925" spans="1:9" s="36" customFormat="1" ht="27" x14ac:dyDescent="0.25">
      <c r="A4925" s="34">
        <v>53841</v>
      </c>
      <c r="B4925" s="35" t="s">
        <v>9404</v>
      </c>
      <c r="F4925" s="34" t="s">
        <v>9247</v>
      </c>
      <c r="G4925" s="37" t="s">
        <v>9405</v>
      </c>
      <c r="I4925" s="7"/>
    </row>
    <row r="4926" spans="1:9" s="36" customFormat="1" ht="40.5" x14ac:dyDescent="0.25">
      <c r="A4926" s="34">
        <v>53849</v>
      </c>
      <c r="B4926" s="35" t="s">
        <v>9406</v>
      </c>
      <c r="F4926" s="34" t="s">
        <v>9247</v>
      </c>
      <c r="G4926" s="37" t="s">
        <v>9407</v>
      </c>
      <c r="I4926" s="7"/>
    </row>
    <row r="4927" spans="1:9" s="36" customFormat="1" ht="40.5" x14ac:dyDescent="0.25">
      <c r="A4927" s="34">
        <v>53857</v>
      </c>
      <c r="B4927" s="35" t="s">
        <v>9408</v>
      </c>
      <c r="F4927" s="34" t="s">
        <v>9247</v>
      </c>
      <c r="G4927" s="37" t="s">
        <v>9409</v>
      </c>
      <c r="I4927" s="7"/>
    </row>
    <row r="4928" spans="1:9" s="36" customFormat="1" ht="40.5" x14ac:dyDescent="0.25">
      <c r="A4928" s="34">
        <v>53858</v>
      </c>
      <c r="B4928" s="35" t="s">
        <v>9410</v>
      </c>
      <c r="F4928" s="34" t="s">
        <v>9247</v>
      </c>
      <c r="G4928" s="37" t="s">
        <v>9411</v>
      </c>
      <c r="I4928" s="7"/>
    </row>
    <row r="4929" spans="1:9" s="36" customFormat="1" ht="40.5" x14ac:dyDescent="0.25">
      <c r="A4929" s="34">
        <v>53861</v>
      </c>
      <c r="B4929" s="35" t="s">
        <v>9412</v>
      </c>
      <c r="F4929" s="34" t="s">
        <v>9247</v>
      </c>
      <c r="G4929" s="37" t="s">
        <v>9413</v>
      </c>
      <c r="I4929" s="7"/>
    </row>
    <row r="4930" spans="1:9" s="36" customFormat="1" ht="27" x14ac:dyDescent="0.25">
      <c r="A4930" s="34">
        <v>53863</v>
      </c>
      <c r="B4930" s="35" t="s">
        <v>9414</v>
      </c>
      <c r="F4930" s="34" t="s">
        <v>9247</v>
      </c>
      <c r="G4930" s="37" t="s">
        <v>9415</v>
      </c>
      <c r="I4930" s="7"/>
    </row>
    <row r="4931" spans="1:9" s="36" customFormat="1" ht="40.5" x14ac:dyDescent="0.25">
      <c r="A4931" s="34">
        <v>53865</v>
      </c>
      <c r="B4931" s="35" t="s">
        <v>9416</v>
      </c>
      <c r="F4931" s="34" t="s">
        <v>9247</v>
      </c>
      <c r="G4931" s="37" t="s">
        <v>9417</v>
      </c>
      <c r="I4931" s="7"/>
    </row>
    <row r="4932" spans="1:9" s="36" customFormat="1" ht="54" x14ac:dyDescent="0.25">
      <c r="A4932" s="34">
        <v>53866</v>
      </c>
      <c r="B4932" s="35" t="s">
        <v>9418</v>
      </c>
      <c r="F4932" s="34" t="s">
        <v>9247</v>
      </c>
      <c r="G4932" s="37" t="s">
        <v>9419</v>
      </c>
      <c r="I4932" s="7"/>
    </row>
    <row r="4933" spans="1:9" s="36" customFormat="1" ht="54" x14ac:dyDescent="0.25">
      <c r="A4933" s="34">
        <v>53882</v>
      </c>
      <c r="B4933" s="35" t="s">
        <v>9420</v>
      </c>
      <c r="F4933" s="34" t="s">
        <v>9247</v>
      </c>
      <c r="G4933" s="37" t="s">
        <v>9421</v>
      </c>
      <c r="I4933" s="7"/>
    </row>
    <row r="4934" spans="1:9" s="36" customFormat="1" ht="54" x14ac:dyDescent="0.25">
      <c r="A4934" s="34">
        <v>55263</v>
      </c>
      <c r="B4934" s="35" t="s">
        <v>9422</v>
      </c>
      <c r="F4934" s="34" t="s">
        <v>9247</v>
      </c>
      <c r="G4934" s="37" t="s">
        <v>9256</v>
      </c>
      <c r="I4934" s="7"/>
    </row>
    <row r="4935" spans="1:9" s="36" customFormat="1" ht="27" x14ac:dyDescent="0.25">
      <c r="A4935" s="34">
        <v>73303</v>
      </c>
      <c r="B4935" s="35" t="s">
        <v>9423</v>
      </c>
      <c r="F4935" s="34" t="s">
        <v>9247</v>
      </c>
      <c r="G4935" s="37" t="s">
        <v>9424</v>
      </c>
      <c r="I4935" s="7"/>
    </row>
    <row r="4936" spans="1:9" s="36" customFormat="1" ht="27" x14ac:dyDescent="0.25">
      <c r="A4936" s="34">
        <v>73307</v>
      </c>
      <c r="B4936" s="35" t="s">
        <v>9425</v>
      </c>
      <c r="F4936" s="34" t="s">
        <v>9247</v>
      </c>
      <c r="G4936" s="37" t="s">
        <v>9426</v>
      </c>
      <c r="I4936" s="7"/>
    </row>
    <row r="4937" spans="1:9" s="36" customFormat="1" ht="54" x14ac:dyDescent="0.25">
      <c r="A4937" s="34">
        <v>73309</v>
      </c>
      <c r="B4937" s="35" t="s">
        <v>9427</v>
      </c>
      <c r="F4937" s="34" t="s">
        <v>9247</v>
      </c>
      <c r="G4937" s="37" t="s">
        <v>9428</v>
      </c>
      <c r="I4937" s="7"/>
    </row>
    <row r="4938" spans="1:9" s="36" customFormat="1" ht="27" x14ac:dyDescent="0.25">
      <c r="A4938" s="34">
        <v>73311</v>
      </c>
      <c r="B4938" s="35" t="s">
        <v>9429</v>
      </c>
      <c r="F4938" s="34" t="s">
        <v>9247</v>
      </c>
      <c r="G4938" s="37" t="s">
        <v>9430</v>
      </c>
      <c r="I4938" s="7"/>
    </row>
    <row r="4939" spans="1:9" s="36" customFormat="1" ht="54" x14ac:dyDescent="0.25">
      <c r="A4939" s="34">
        <v>73313</v>
      </c>
      <c r="B4939" s="35" t="s">
        <v>9431</v>
      </c>
      <c r="F4939" s="34" t="s">
        <v>9247</v>
      </c>
      <c r="G4939" s="37" t="s">
        <v>9432</v>
      </c>
      <c r="I4939" s="7"/>
    </row>
    <row r="4940" spans="1:9" s="36" customFormat="1" ht="54" x14ac:dyDescent="0.25">
      <c r="A4940" s="34">
        <v>73315</v>
      </c>
      <c r="B4940" s="35" t="s">
        <v>9433</v>
      </c>
      <c r="F4940" s="34" t="s">
        <v>9247</v>
      </c>
      <c r="G4940" s="37" t="s">
        <v>9378</v>
      </c>
      <c r="I4940" s="7"/>
    </row>
    <row r="4941" spans="1:9" s="36" customFormat="1" ht="67.5" x14ac:dyDescent="0.25">
      <c r="A4941" s="34">
        <v>73335</v>
      </c>
      <c r="B4941" s="35" t="s">
        <v>9434</v>
      </c>
      <c r="F4941" s="34" t="s">
        <v>9247</v>
      </c>
      <c r="G4941" s="37" t="s">
        <v>9435</v>
      </c>
      <c r="I4941" s="7"/>
    </row>
    <row r="4942" spans="1:9" s="36" customFormat="1" ht="67.5" x14ac:dyDescent="0.25">
      <c r="A4942" s="34">
        <v>73340</v>
      </c>
      <c r="B4942" s="35" t="s">
        <v>9436</v>
      </c>
      <c r="F4942" s="34" t="s">
        <v>9247</v>
      </c>
      <c r="G4942" s="37" t="s">
        <v>9437</v>
      </c>
      <c r="I4942" s="7"/>
    </row>
    <row r="4943" spans="1:9" s="36" customFormat="1" ht="54" x14ac:dyDescent="0.25">
      <c r="A4943" s="34">
        <v>83361</v>
      </c>
      <c r="B4943" s="35" t="s">
        <v>9438</v>
      </c>
      <c r="F4943" s="34" t="s">
        <v>9247</v>
      </c>
      <c r="G4943" s="37" t="s">
        <v>9439</v>
      </c>
      <c r="I4943" s="7"/>
    </row>
    <row r="4944" spans="1:9" s="36" customFormat="1" ht="40.5" x14ac:dyDescent="0.25">
      <c r="A4944" s="34">
        <v>83761</v>
      </c>
      <c r="B4944" s="35" t="s">
        <v>9440</v>
      </c>
      <c r="F4944" s="34" t="s">
        <v>9247</v>
      </c>
      <c r="G4944" s="37" t="s">
        <v>9441</v>
      </c>
      <c r="I4944" s="7"/>
    </row>
    <row r="4945" spans="1:9" s="36" customFormat="1" ht="40.5" x14ac:dyDescent="0.25">
      <c r="A4945" s="34">
        <v>83762</v>
      </c>
      <c r="B4945" s="35" t="s">
        <v>9442</v>
      </c>
      <c r="F4945" s="34" t="s">
        <v>9247</v>
      </c>
      <c r="G4945" s="37" t="s">
        <v>9443</v>
      </c>
      <c r="I4945" s="7"/>
    </row>
    <row r="4946" spans="1:9" s="36" customFormat="1" ht="40.5" x14ac:dyDescent="0.25">
      <c r="A4946" s="34">
        <v>83763</v>
      </c>
      <c r="B4946" s="35" t="s">
        <v>9444</v>
      </c>
      <c r="F4946" s="34" t="s">
        <v>9247</v>
      </c>
      <c r="G4946" s="37" t="s">
        <v>9445</v>
      </c>
      <c r="I4946" s="7"/>
    </row>
    <row r="4947" spans="1:9" s="36" customFormat="1" ht="40.5" x14ac:dyDescent="0.25">
      <c r="A4947" s="34">
        <v>83764</v>
      </c>
      <c r="B4947" s="35" t="s">
        <v>9446</v>
      </c>
      <c r="F4947" s="34" t="s">
        <v>9247</v>
      </c>
      <c r="G4947" s="37" t="s">
        <v>9447</v>
      </c>
      <c r="I4947" s="7"/>
    </row>
    <row r="4948" spans="1:9" s="36" customFormat="1" ht="27" x14ac:dyDescent="0.25">
      <c r="A4948" s="34">
        <v>87026</v>
      </c>
      <c r="B4948" s="35" t="s">
        <v>9448</v>
      </c>
      <c r="F4948" s="34" t="s">
        <v>9247</v>
      </c>
      <c r="G4948" s="37" t="s">
        <v>9449</v>
      </c>
      <c r="I4948" s="7"/>
    </row>
    <row r="4949" spans="1:9" s="36" customFormat="1" ht="40.5" x14ac:dyDescent="0.25">
      <c r="A4949" s="34">
        <v>87441</v>
      </c>
      <c r="B4949" s="35" t="s">
        <v>9450</v>
      </c>
      <c r="F4949" s="34" t="s">
        <v>9247</v>
      </c>
      <c r="G4949" s="37" t="s">
        <v>9451</v>
      </c>
      <c r="I4949" s="7"/>
    </row>
    <row r="4950" spans="1:9" s="36" customFormat="1" ht="40.5" x14ac:dyDescent="0.25">
      <c r="A4950" s="34">
        <v>87442</v>
      </c>
      <c r="B4950" s="35" t="s">
        <v>9452</v>
      </c>
      <c r="F4950" s="34" t="s">
        <v>9247</v>
      </c>
      <c r="G4950" s="37" t="s">
        <v>9233</v>
      </c>
      <c r="I4950" s="7"/>
    </row>
    <row r="4951" spans="1:9" s="36" customFormat="1" ht="40.5" x14ac:dyDescent="0.25">
      <c r="A4951" s="34">
        <v>87443</v>
      </c>
      <c r="B4951" s="35" t="s">
        <v>9453</v>
      </c>
      <c r="F4951" s="34" t="s">
        <v>9247</v>
      </c>
      <c r="G4951" s="37" t="s">
        <v>9454</v>
      </c>
      <c r="I4951" s="7"/>
    </row>
    <row r="4952" spans="1:9" s="36" customFormat="1" ht="40.5" x14ac:dyDescent="0.25">
      <c r="A4952" s="34">
        <v>87444</v>
      </c>
      <c r="B4952" s="35" t="s">
        <v>9455</v>
      </c>
      <c r="F4952" s="34" t="s">
        <v>9247</v>
      </c>
      <c r="G4952" s="37" t="s">
        <v>9456</v>
      </c>
      <c r="I4952" s="7"/>
    </row>
    <row r="4953" spans="1:9" s="36" customFormat="1" ht="40.5" x14ac:dyDescent="0.25">
      <c r="A4953" s="34">
        <v>88387</v>
      </c>
      <c r="B4953" s="35" t="s">
        <v>9457</v>
      </c>
      <c r="F4953" s="34" t="s">
        <v>9247</v>
      </c>
      <c r="G4953" s="37" t="s">
        <v>9458</v>
      </c>
      <c r="I4953" s="7"/>
    </row>
    <row r="4954" spans="1:9" s="36" customFormat="1" ht="40.5" x14ac:dyDescent="0.25">
      <c r="A4954" s="34">
        <v>88389</v>
      </c>
      <c r="B4954" s="35" t="s">
        <v>9459</v>
      </c>
      <c r="F4954" s="34" t="s">
        <v>9247</v>
      </c>
      <c r="G4954" s="37" t="s">
        <v>9460</v>
      </c>
      <c r="I4954" s="7"/>
    </row>
    <row r="4955" spans="1:9" s="36" customFormat="1" ht="40.5" x14ac:dyDescent="0.25">
      <c r="A4955" s="34">
        <v>88390</v>
      </c>
      <c r="B4955" s="35" t="s">
        <v>9461</v>
      </c>
      <c r="F4955" s="34" t="s">
        <v>9247</v>
      </c>
      <c r="G4955" s="37" t="s">
        <v>9462</v>
      </c>
      <c r="I4955" s="7"/>
    </row>
    <row r="4956" spans="1:9" s="36" customFormat="1" ht="40.5" x14ac:dyDescent="0.25">
      <c r="A4956" s="34">
        <v>88391</v>
      </c>
      <c r="B4956" s="35" t="s">
        <v>9463</v>
      </c>
      <c r="F4956" s="34" t="s">
        <v>9247</v>
      </c>
      <c r="G4956" s="37" t="s">
        <v>9464</v>
      </c>
      <c r="I4956" s="7"/>
    </row>
    <row r="4957" spans="1:9" s="36" customFormat="1" ht="40.5" x14ac:dyDescent="0.25">
      <c r="A4957" s="34">
        <v>88394</v>
      </c>
      <c r="B4957" s="35" t="s">
        <v>9465</v>
      </c>
      <c r="F4957" s="34" t="s">
        <v>9247</v>
      </c>
      <c r="G4957" s="37" t="s">
        <v>9466</v>
      </c>
      <c r="I4957" s="7"/>
    </row>
    <row r="4958" spans="1:9" s="36" customFormat="1" ht="40.5" x14ac:dyDescent="0.25">
      <c r="A4958" s="34">
        <v>88395</v>
      </c>
      <c r="B4958" s="35" t="s">
        <v>9467</v>
      </c>
      <c r="F4958" s="34" t="s">
        <v>9247</v>
      </c>
      <c r="G4958" s="37" t="s">
        <v>9468</v>
      </c>
      <c r="I4958" s="7"/>
    </row>
    <row r="4959" spans="1:9" s="36" customFormat="1" ht="40.5" x14ac:dyDescent="0.25">
      <c r="A4959" s="34">
        <v>88396</v>
      </c>
      <c r="B4959" s="35" t="s">
        <v>9469</v>
      </c>
      <c r="F4959" s="34" t="s">
        <v>9247</v>
      </c>
      <c r="G4959" s="37" t="s">
        <v>9470</v>
      </c>
      <c r="I4959" s="7"/>
    </row>
    <row r="4960" spans="1:9" s="36" customFormat="1" ht="40.5" x14ac:dyDescent="0.25">
      <c r="A4960" s="34">
        <v>88397</v>
      </c>
      <c r="B4960" s="35" t="s">
        <v>9471</v>
      </c>
      <c r="F4960" s="34" t="s">
        <v>9247</v>
      </c>
      <c r="G4960" s="37" t="s">
        <v>9472</v>
      </c>
      <c r="I4960" s="7"/>
    </row>
    <row r="4961" spans="1:9" s="36" customFormat="1" ht="40.5" x14ac:dyDescent="0.25">
      <c r="A4961" s="34">
        <v>88400</v>
      </c>
      <c r="B4961" s="35" t="s">
        <v>9473</v>
      </c>
      <c r="F4961" s="34" t="s">
        <v>9247</v>
      </c>
      <c r="G4961" s="37" t="s">
        <v>9474</v>
      </c>
      <c r="I4961" s="7"/>
    </row>
    <row r="4962" spans="1:9" s="36" customFormat="1" ht="40.5" x14ac:dyDescent="0.25">
      <c r="A4962" s="34">
        <v>88401</v>
      </c>
      <c r="B4962" s="35" t="s">
        <v>9475</v>
      </c>
      <c r="F4962" s="34" t="s">
        <v>9247</v>
      </c>
      <c r="G4962" s="37" t="s">
        <v>9243</v>
      </c>
      <c r="I4962" s="7"/>
    </row>
    <row r="4963" spans="1:9" s="36" customFormat="1" ht="40.5" x14ac:dyDescent="0.25">
      <c r="A4963" s="34">
        <v>88402</v>
      </c>
      <c r="B4963" s="35" t="s">
        <v>9476</v>
      </c>
      <c r="F4963" s="34" t="s">
        <v>9247</v>
      </c>
      <c r="G4963" s="37" t="s">
        <v>9477</v>
      </c>
      <c r="I4963" s="7"/>
    </row>
    <row r="4964" spans="1:9" s="36" customFormat="1" ht="40.5" x14ac:dyDescent="0.25">
      <c r="A4964" s="34">
        <v>88403</v>
      </c>
      <c r="B4964" s="35" t="s">
        <v>9478</v>
      </c>
      <c r="F4964" s="34" t="s">
        <v>9247</v>
      </c>
      <c r="G4964" s="37" t="s">
        <v>9479</v>
      </c>
      <c r="I4964" s="7"/>
    </row>
    <row r="4965" spans="1:9" s="36" customFormat="1" ht="40.5" x14ac:dyDescent="0.25">
      <c r="A4965" s="34">
        <v>88419</v>
      </c>
      <c r="B4965" s="35" t="s">
        <v>9480</v>
      </c>
      <c r="F4965" s="34" t="s">
        <v>9247</v>
      </c>
      <c r="G4965" s="37" t="s">
        <v>9481</v>
      </c>
      <c r="I4965" s="7"/>
    </row>
    <row r="4966" spans="1:9" s="36" customFormat="1" ht="40.5" x14ac:dyDescent="0.25">
      <c r="A4966" s="34">
        <v>88422</v>
      </c>
      <c r="B4966" s="35" t="s">
        <v>9482</v>
      </c>
      <c r="F4966" s="34" t="s">
        <v>9247</v>
      </c>
      <c r="G4966" s="37" t="s">
        <v>9483</v>
      </c>
      <c r="I4966" s="7"/>
    </row>
    <row r="4967" spans="1:9" s="36" customFormat="1" ht="40.5" x14ac:dyDescent="0.25">
      <c r="A4967" s="34">
        <v>88425</v>
      </c>
      <c r="B4967" s="35" t="s">
        <v>9484</v>
      </c>
      <c r="F4967" s="34" t="s">
        <v>9247</v>
      </c>
      <c r="G4967" s="37" t="s">
        <v>9485</v>
      </c>
      <c r="I4967" s="7"/>
    </row>
    <row r="4968" spans="1:9" s="36" customFormat="1" ht="40.5" x14ac:dyDescent="0.25">
      <c r="A4968" s="34">
        <v>88427</v>
      </c>
      <c r="B4968" s="35" t="s">
        <v>9486</v>
      </c>
      <c r="F4968" s="34" t="s">
        <v>9247</v>
      </c>
      <c r="G4968" s="37" t="s">
        <v>9487</v>
      </c>
      <c r="I4968" s="7"/>
    </row>
    <row r="4969" spans="1:9" s="36" customFormat="1" ht="40.5" x14ac:dyDescent="0.25">
      <c r="A4969" s="34">
        <v>88434</v>
      </c>
      <c r="B4969" s="35" t="s">
        <v>9488</v>
      </c>
      <c r="F4969" s="34" t="s">
        <v>9247</v>
      </c>
      <c r="G4969" s="37" t="s">
        <v>9489</v>
      </c>
      <c r="I4969" s="7"/>
    </row>
    <row r="4970" spans="1:9" s="36" customFormat="1" ht="40.5" x14ac:dyDescent="0.25">
      <c r="A4970" s="34">
        <v>88435</v>
      </c>
      <c r="B4970" s="35" t="s">
        <v>9490</v>
      </c>
      <c r="F4970" s="34" t="s">
        <v>9247</v>
      </c>
      <c r="G4970" s="37" t="s">
        <v>8961</v>
      </c>
      <c r="I4970" s="7"/>
    </row>
    <row r="4971" spans="1:9" s="36" customFormat="1" ht="40.5" x14ac:dyDescent="0.25">
      <c r="A4971" s="34">
        <v>88436</v>
      </c>
      <c r="B4971" s="35" t="s">
        <v>9491</v>
      </c>
      <c r="F4971" s="34" t="s">
        <v>9247</v>
      </c>
      <c r="G4971" s="37" t="s">
        <v>9492</v>
      </c>
      <c r="I4971" s="7"/>
    </row>
    <row r="4972" spans="1:9" s="36" customFormat="1" ht="40.5" x14ac:dyDescent="0.25">
      <c r="A4972" s="34">
        <v>88437</v>
      </c>
      <c r="B4972" s="35" t="s">
        <v>9493</v>
      </c>
      <c r="F4972" s="34" t="s">
        <v>9247</v>
      </c>
      <c r="G4972" s="37" t="s">
        <v>9487</v>
      </c>
      <c r="I4972" s="7"/>
    </row>
    <row r="4973" spans="1:9" s="36" customFormat="1" ht="40.5" x14ac:dyDescent="0.25">
      <c r="A4973" s="34">
        <v>88569</v>
      </c>
      <c r="B4973" s="35" t="s">
        <v>9494</v>
      </c>
      <c r="F4973" s="34" t="s">
        <v>9247</v>
      </c>
      <c r="G4973" s="37" t="s">
        <v>9495</v>
      </c>
      <c r="I4973" s="7"/>
    </row>
    <row r="4974" spans="1:9" s="36" customFormat="1" ht="40.5" x14ac:dyDescent="0.25">
      <c r="A4974" s="34">
        <v>88570</v>
      </c>
      <c r="B4974" s="35" t="s">
        <v>9496</v>
      </c>
      <c r="F4974" s="34" t="s">
        <v>9247</v>
      </c>
      <c r="G4974" s="37" t="s">
        <v>9497</v>
      </c>
      <c r="I4974" s="7"/>
    </row>
    <row r="4975" spans="1:9" s="36" customFormat="1" ht="40.5" x14ac:dyDescent="0.25">
      <c r="A4975" s="34">
        <v>88826</v>
      </c>
      <c r="B4975" s="35" t="s">
        <v>9498</v>
      </c>
      <c r="F4975" s="34" t="s">
        <v>9247</v>
      </c>
      <c r="G4975" s="37" t="s">
        <v>9499</v>
      </c>
      <c r="I4975" s="7"/>
    </row>
    <row r="4976" spans="1:9" s="36" customFormat="1" ht="40.5" x14ac:dyDescent="0.25">
      <c r="A4976" s="34">
        <v>88827</v>
      </c>
      <c r="B4976" s="35" t="s">
        <v>9500</v>
      </c>
      <c r="F4976" s="34" t="s">
        <v>9247</v>
      </c>
      <c r="G4976" s="37" t="s">
        <v>9501</v>
      </c>
      <c r="I4976" s="7"/>
    </row>
    <row r="4977" spans="1:9" s="36" customFormat="1" ht="40.5" x14ac:dyDescent="0.25">
      <c r="A4977" s="34">
        <v>88828</v>
      </c>
      <c r="B4977" s="35" t="s">
        <v>9502</v>
      </c>
      <c r="F4977" s="34" t="s">
        <v>9247</v>
      </c>
      <c r="G4977" s="37" t="s">
        <v>9056</v>
      </c>
      <c r="I4977" s="7"/>
    </row>
    <row r="4978" spans="1:9" s="36" customFormat="1" ht="54" x14ac:dyDescent="0.25">
      <c r="A4978" s="34">
        <v>88829</v>
      </c>
      <c r="B4978" s="35" t="s">
        <v>9503</v>
      </c>
      <c r="F4978" s="34" t="s">
        <v>9247</v>
      </c>
      <c r="G4978" s="37" t="s">
        <v>8961</v>
      </c>
      <c r="I4978" s="7"/>
    </row>
    <row r="4979" spans="1:9" s="36" customFormat="1" ht="40.5" x14ac:dyDescent="0.25">
      <c r="A4979" s="34">
        <v>88832</v>
      </c>
      <c r="B4979" s="35" t="s">
        <v>9504</v>
      </c>
      <c r="F4979" s="34" t="s">
        <v>9247</v>
      </c>
      <c r="G4979" s="37" t="s">
        <v>9505</v>
      </c>
      <c r="I4979" s="7"/>
    </row>
    <row r="4980" spans="1:9" s="36" customFormat="1" ht="40.5" x14ac:dyDescent="0.25">
      <c r="A4980" s="34">
        <v>88834</v>
      </c>
      <c r="B4980" s="35" t="s">
        <v>9506</v>
      </c>
      <c r="F4980" s="34" t="s">
        <v>9247</v>
      </c>
      <c r="G4980" s="37" t="s">
        <v>9507</v>
      </c>
      <c r="I4980" s="7"/>
    </row>
    <row r="4981" spans="1:9" s="36" customFormat="1" ht="40.5" x14ac:dyDescent="0.25">
      <c r="A4981" s="34">
        <v>88835</v>
      </c>
      <c r="B4981" s="35" t="s">
        <v>9508</v>
      </c>
      <c r="F4981" s="34" t="s">
        <v>9247</v>
      </c>
      <c r="G4981" s="37" t="s">
        <v>9509</v>
      </c>
      <c r="I4981" s="7"/>
    </row>
    <row r="4982" spans="1:9" s="36" customFormat="1" ht="40.5" x14ac:dyDescent="0.25">
      <c r="A4982" s="34">
        <v>88836</v>
      </c>
      <c r="B4982" s="35" t="s">
        <v>9510</v>
      </c>
      <c r="F4982" s="34" t="s">
        <v>9247</v>
      </c>
      <c r="G4982" s="37" t="s">
        <v>9511</v>
      </c>
      <c r="I4982" s="7"/>
    </row>
    <row r="4983" spans="1:9" s="36" customFormat="1" ht="27" x14ac:dyDescent="0.25">
      <c r="A4983" s="34">
        <v>88839</v>
      </c>
      <c r="B4983" s="35" t="s">
        <v>9512</v>
      </c>
      <c r="F4983" s="34" t="s">
        <v>9247</v>
      </c>
      <c r="G4983" s="37" t="s">
        <v>9513</v>
      </c>
      <c r="I4983" s="7"/>
    </row>
    <row r="4984" spans="1:9" s="36" customFormat="1" ht="27" x14ac:dyDescent="0.25">
      <c r="A4984" s="34">
        <v>88840</v>
      </c>
      <c r="B4984" s="35" t="s">
        <v>9514</v>
      </c>
      <c r="F4984" s="34" t="s">
        <v>9247</v>
      </c>
      <c r="G4984" s="37" t="s">
        <v>9515</v>
      </c>
      <c r="I4984" s="7"/>
    </row>
    <row r="4985" spans="1:9" s="36" customFormat="1" ht="27" x14ac:dyDescent="0.25">
      <c r="A4985" s="34">
        <v>88841</v>
      </c>
      <c r="B4985" s="35" t="s">
        <v>9516</v>
      </c>
      <c r="F4985" s="34" t="s">
        <v>9247</v>
      </c>
      <c r="G4985" s="37" t="s">
        <v>9517</v>
      </c>
      <c r="I4985" s="7"/>
    </row>
    <row r="4986" spans="1:9" s="36" customFormat="1" ht="40.5" x14ac:dyDescent="0.25">
      <c r="A4986" s="34">
        <v>88842</v>
      </c>
      <c r="B4986" s="35" t="s">
        <v>9518</v>
      </c>
      <c r="F4986" s="34" t="s">
        <v>9247</v>
      </c>
      <c r="G4986" s="37" t="s">
        <v>9519</v>
      </c>
      <c r="I4986" s="7"/>
    </row>
    <row r="4987" spans="1:9" s="36" customFormat="1" ht="54" x14ac:dyDescent="0.25">
      <c r="A4987" s="34">
        <v>88847</v>
      </c>
      <c r="B4987" s="35" t="s">
        <v>9520</v>
      </c>
      <c r="F4987" s="34" t="s">
        <v>9247</v>
      </c>
      <c r="G4987" s="37" t="s">
        <v>9521</v>
      </c>
      <c r="I4987" s="7"/>
    </row>
    <row r="4988" spans="1:9" s="36" customFormat="1" ht="54" x14ac:dyDescent="0.25">
      <c r="A4988" s="34">
        <v>88848</v>
      </c>
      <c r="B4988" s="35" t="s">
        <v>9522</v>
      </c>
      <c r="F4988" s="34" t="s">
        <v>9247</v>
      </c>
      <c r="G4988" s="37" t="s">
        <v>9523</v>
      </c>
      <c r="I4988" s="7"/>
    </row>
    <row r="4989" spans="1:9" s="36" customFormat="1" ht="54" x14ac:dyDescent="0.25">
      <c r="A4989" s="34">
        <v>88853</v>
      </c>
      <c r="B4989" s="35" t="s">
        <v>9524</v>
      </c>
      <c r="F4989" s="34" t="s">
        <v>9247</v>
      </c>
      <c r="G4989" s="37" t="s">
        <v>9525</v>
      </c>
      <c r="I4989" s="7"/>
    </row>
    <row r="4990" spans="1:9" s="36" customFormat="1" ht="54" x14ac:dyDescent="0.25">
      <c r="A4990" s="34">
        <v>88854</v>
      </c>
      <c r="B4990" s="35" t="s">
        <v>9526</v>
      </c>
      <c r="F4990" s="34" t="s">
        <v>9247</v>
      </c>
      <c r="G4990" s="37" t="s">
        <v>9189</v>
      </c>
      <c r="I4990" s="7"/>
    </row>
    <row r="4991" spans="1:9" s="36" customFormat="1" ht="40.5" x14ac:dyDescent="0.25">
      <c r="A4991" s="34">
        <v>88855</v>
      </c>
      <c r="B4991" s="35" t="s">
        <v>9527</v>
      </c>
      <c r="F4991" s="34" t="s">
        <v>9247</v>
      </c>
      <c r="G4991" s="37" t="s">
        <v>8859</v>
      </c>
      <c r="I4991" s="7"/>
    </row>
    <row r="4992" spans="1:9" s="36" customFormat="1" ht="40.5" x14ac:dyDescent="0.25">
      <c r="A4992" s="34">
        <v>88856</v>
      </c>
      <c r="B4992" s="35" t="s">
        <v>9528</v>
      </c>
      <c r="F4992" s="34" t="s">
        <v>9247</v>
      </c>
      <c r="G4992" s="37" t="s">
        <v>8861</v>
      </c>
      <c r="I4992" s="7"/>
    </row>
    <row r="4993" spans="1:9" s="36" customFormat="1" ht="67.5" x14ac:dyDescent="0.25">
      <c r="A4993" s="34">
        <v>88857</v>
      </c>
      <c r="B4993" s="35" t="s">
        <v>9529</v>
      </c>
      <c r="F4993" s="34" t="s">
        <v>9247</v>
      </c>
      <c r="G4993" s="37" t="s">
        <v>9530</v>
      </c>
      <c r="I4993" s="7"/>
    </row>
    <row r="4994" spans="1:9" s="36" customFormat="1" ht="67.5" x14ac:dyDescent="0.25">
      <c r="A4994" s="34">
        <v>88858</v>
      </c>
      <c r="B4994" s="35" t="s">
        <v>9531</v>
      </c>
      <c r="F4994" s="34" t="s">
        <v>9247</v>
      </c>
      <c r="G4994" s="37" t="s">
        <v>9532</v>
      </c>
      <c r="I4994" s="7"/>
    </row>
    <row r="4995" spans="1:9" s="36" customFormat="1" ht="67.5" x14ac:dyDescent="0.25">
      <c r="A4995" s="34">
        <v>88859</v>
      </c>
      <c r="B4995" s="35" t="s">
        <v>9533</v>
      </c>
      <c r="F4995" s="34" t="s">
        <v>9247</v>
      </c>
      <c r="G4995" s="37" t="s">
        <v>9534</v>
      </c>
      <c r="I4995" s="7"/>
    </row>
    <row r="4996" spans="1:9" s="36" customFormat="1" ht="67.5" x14ac:dyDescent="0.25">
      <c r="A4996" s="34">
        <v>88860</v>
      </c>
      <c r="B4996" s="35" t="s">
        <v>9535</v>
      </c>
      <c r="F4996" s="34" t="s">
        <v>9247</v>
      </c>
      <c r="G4996" s="37" t="s">
        <v>9536</v>
      </c>
      <c r="I4996" s="7"/>
    </row>
    <row r="4997" spans="1:9" s="36" customFormat="1" ht="40.5" x14ac:dyDescent="0.25">
      <c r="A4997" s="34">
        <v>88900</v>
      </c>
      <c r="B4997" s="35" t="s">
        <v>9537</v>
      </c>
      <c r="F4997" s="34" t="s">
        <v>9247</v>
      </c>
      <c r="G4997" s="37" t="s">
        <v>9538</v>
      </c>
      <c r="I4997" s="7"/>
    </row>
    <row r="4998" spans="1:9" s="36" customFormat="1" ht="40.5" x14ac:dyDescent="0.25">
      <c r="A4998" s="34">
        <v>88902</v>
      </c>
      <c r="B4998" s="35" t="s">
        <v>9539</v>
      </c>
      <c r="F4998" s="34" t="s">
        <v>9247</v>
      </c>
      <c r="G4998" s="37" t="s">
        <v>9540</v>
      </c>
      <c r="I4998" s="7"/>
    </row>
    <row r="4999" spans="1:9" s="36" customFormat="1" ht="40.5" x14ac:dyDescent="0.25">
      <c r="A4999" s="34">
        <v>88903</v>
      </c>
      <c r="B4999" s="35" t="s">
        <v>9541</v>
      </c>
      <c r="F4999" s="34" t="s">
        <v>9247</v>
      </c>
      <c r="G4999" s="37" t="s">
        <v>9542</v>
      </c>
      <c r="I4999" s="7"/>
    </row>
    <row r="5000" spans="1:9" s="36" customFormat="1" ht="40.5" x14ac:dyDescent="0.25">
      <c r="A5000" s="34">
        <v>88904</v>
      </c>
      <c r="B5000" s="35" t="s">
        <v>9543</v>
      </c>
      <c r="F5000" s="34" t="s">
        <v>9247</v>
      </c>
      <c r="G5000" s="37" t="s">
        <v>9544</v>
      </c>
      <c r="I5000" s="7"/>
    </row>
    <row r="5001" spans="1:9" s="36" customFormat="1" ht="40.5" x14ac:dyDescent="0.25">
      <c r="A5001" s="34">
        <v>89009</v>
      </c>
      <c r="B5001" s="35" t="s">
        <v>9545</v>
      </c>
      <c r="F5001" s="34" t="s">
        <v>9247</v>
      </c>
      <c r="G5001" s="37" t="s">
        <v>9546</v>
      </c>
      <c r="I5001" s="7"/>
    </row>
    <row r="5002" spans="1:9" s="36" customFormat="1" ht="40.5" x14ac:dyDescent="0.25">
      <c r="A5002" s="34">
        <v>89010</v>
      </c>
      <c r="B5002" s="35" t="s">
        <v>9547</v>
      </c>
      <c r="F5002" s="34" t="s">
        <v>9247</v>
      </c>
      <c r="G5002" s="37" t="s">
        <v>9548</v>
      </c>
      <c r="I5002" s="7"/>
    </row>
    <row r="5003" spans="1:9" s="36" customFormat="1" ht="67.5" x14ac:dyDescent="0.25">
      <c r="A5003" s="34">
        <v>89011</v>
      </c>
      <c r="B5003" s="35" t="s">
        <v>9549</v>
      </c>
      <c r="F5003" s="34" t="s">
        <v>9247</v>
      </c>
      <c r="G5003" s="37" t="s">
        <v>9550</v>
      </c>
      <c r="I5003" s="7"/>
    </row>
    <row r="5004" spans="1:9" s="36" customFormat="1" ht="67.5" x14ac:dyDescent="0.25">
      <c r="A5004" s="34">
        <v>89012</v>
      </c>
      <c r="B5004" s="35" t="s">
        <v>9551</v>
      </c>
      <c r="F5004" s="34" t="s">
        <v>9247</v>
      </c>
      <c r="G5004" s="37" t="s">
        <v>9552</v>
      </c>
      <c r="I5004" s="7"/>
    </row>
    <row r="5005" spans="1:9" s="36" customFormat="1" ht="27" x14ac:dyDescent="0.25">
      <c r="A5005" s="34">
        <v>89013</v>
      </c>
      <c r="B5005" s="35" t="s">
        <v>9553</v>
      </c>
      <c r="F5005" s="34" t="s">
        <v>9247</v>
      </c>
      <c r="G5005" s="37" t="s">
        <v>9554</v>
      </c>
      <c r="I5005" s="7"/>
    </row>
    <row r="5006" spans="1:9" s="36" customFormat="1" ht="27" x14ac:dyDescent="0.25">
      <c r="A5006" s="34">
        <v>89014</v>
      </c>
      <c r="B5006" s="35" t="s">
        <v>9555</v>
      </c>
      <c r="F5006" s="34" t="s">
        <v>9247</v>
      </c>
      <c r="G5006" s="37" t="s">
        <v>9556</v>
      </c>
      <c r="I5006" s="7"/>
    </row>
    <row r="5007" spans="1:9" s="36" customFormat="1" ht="40.5" x14ac:dyDescent="0.25">
      <c r="A5007" s="34">
        <v>89015</v>
      </c>
      <c r="B5007" s="35" t="s">
        <v>9557</v>
      </c>
      <c r="F5007" s="34" t="s">
        <v>9247</v>
      </c>
      <c r="G5007" s="37" t="s">
        <v>9558</v>
      </c>
      <c r="I5007" s="7"/>
    </row>
    <row r="5008" spans="1:9" s="36" customFormat="1" ht="40.5" x14ac:dyDescent="0.25">
      <c r="A5008" s="34">
        <v>89016</v>
      </c>
      <c r="B5008" s="35" t="s">
        <v>9559</v>
      </c>
      <c r="F5008" s="34" t="s">
        <v>9247</v>
      </c>
      <c r="G5008" s="37" t="s">
        <v>9560</v>
      </c>
      <c r="I5008" s="7"/>
    </row>
    <row r="5009" spans="1:9" s="36" customFormat="1" ht="27" x14ac:dyDescent="0.25">
      <c r="A5009" s="34">
        <v>89017</v>
      </c>
      <c r="B5009" s="35" t="s">
        <v>9561</v>
      </c>
      <c r="F5009" s="34" t="s">
        <v>9247</v>
      </c>
      <c r="G5009" s="37" t="s">
        <v>9562</v>
      </c>
      <c r="I5009" s="7"/>
    </row>
    <row r="5010" spans="1:9" s="36" customFormat="1" ht="27" x14ac:dyDescent="0.25">
      <c r="A5010" s="34">
        <v>89018</v>
      </c>
      <c r="B5010" s="35" t="s">
        <v>9563</v>
      </c>
      <c r="F5010" s="34" t="s">
        <v>9247</v>
      </c>
      <c r="G5010" s="37" t="s">
        <v>9564</v>
      </c>
      <c r="I5010" s="7"/>
    </row>
    <row r="5011" spans="1:9" s="36" customFormat="1" ht="54" x14ac:dyDescent="0.25">
      <c r="A5011" s="34">
        <v>89019</v>
      </c>
      <c r="B5011" s="35" t="s">
        <v>9565</v>
      </c>
      <c r="F5011" s="34" t="s">
        <v>9247</v>
      </c>
      <c r="G5011" s="37" t="s">
        <v>9123</v>
      </c>
      <c r="I5011" s="7"/>
    </row>
    <row r="5012" spans="1:9" s="36" customFormat="1" ht="54" x14ac:dyDescent="0.25">
      <c r="A5012" s="34">
        <v>89020</v>
      </c>
      <c r="B5012" s="35" t="s">
        <v>9566</v>
      </c>
      <c r="F5012" s="34" t="s">
        <v>9247</v>
      </c>
      <c r="G5012" s="37" t="s">
        <v>8905</v>
      </c>
      <c r="I5012" s="7"/>
    </row>
    <row r="5013" spans="1:9" s="36" customFormat="1" ht="27" x14ac:dyDescent="0.25">
      <c r="A5013" s="34">
        <v>89023</v>
      </c>
      <c r="B5013" s="35" t="s">
        <v>9567</v>
      </c>
      <c r="F5013" s="34" t="s">
        <v>9247</v>
      </c>
      <c r="G5013" s="37" t="s">
        <v>9568</v>
      </c>
      <c r="I5013" s="7"/>
    </row>
    <row r="5014" spans="1:9" s="36" customFormat="1" ht="27" x14ac:dyDescent="0.25">
      <c r="A5014" s="34">
        <v>89024</v>
      </c>
      <c r="B5014" s="35" t="s">
        <v>9569</v>
      </c>
      <c r="F5014" s="34" t="s">
        <v>9247</v>
      </c>
      <c r="G5014" s="37" t="s">
        <v>9570</v>
      </c>
      <c r="I5014" s="7"/>
    </row>
    <row r="5015" spans="1:9" s="36" customFormat="1" ht="27" x14ac:dyDescent="0.25">
      <c r="A5015" s="34">
        <v>89025</v>
      </c>
      <c r="B5015" s="35" t="s">
        <v>9571</v>
      </c>
      <c r="F5015" s="34" t="s">
        <v>9247</v>
      </c>
      <c r="G5015" s="37" t="s">
        <v>9572</v>
      </c>
      <c r="I5015" s="7"/>
    </row>
    <row r="5016" spans="1:9" s="36" customFormat="1" ht="40.5" x14ac:dyDescent="0.25">
      <c r="A5016" s="34">
        <v>89026</v>
      </c>
      <c r="B5016" s="35" t="s">
        <v>9573</v>
      </c>
      <c r="F5016" s="34" t="s">
        <v>9247</v>
      </c>
      <c r="G5016" s="37" t="s">
        <v>9574</v>
      </c>
      <c r="I5016" s="7"/>
    </row>
    <row r="5017" spans="1:9" s="36" customFormat="1" ht="27" x14ac:dyDescent="0.25">
      <c r="A5017" s="34">
        <v>89029</v>
      </c>
      <c r="B5017" s="35" t="s">
        <v>9575</v>
      </c>
      <c r="F5017" s="34" t="s">
        <v>9247</v>
      </c>
      <c r="G5017" s="37" t="s">
        <v>9576</v>
      </c>
      <c r="I5017" s="7"/>
    </row>
    <row r="5018" spans="1:9" s="36" customFormat="1" ht="27" x14ac:dyDescent="0.25">
      <c r="A5018" s="34">
        <v>89030</v>
      </c>
      <c r="B5018" s="35" t="s">
        <v>9577</v>
      </c>
      <c r="F5018" s="34" t="s">
        <v>9247</v>
      </c>
      <c r="G5018" s="37" t="s">
        <v>9578</v>
      </c>
      <c r="I5018" s="7"/>
    </row>
    <row r="5019" spans="1:9" s="36" customFormat="1" ht="27" x14ac:dyDescent="0.25">
      <c r="A5019" s="34">
        <v>89033</v>
      </c>
      <c r="B5019" s="35" t="s">
        <v>9579</v>
      </c>
      <c r="F5019" s="34" t="s">
        <v>9247</v>
      </c>
      <c r="G5019" s="37" t="s">
        <v>9580</v>
      </c>
      <c r="I5019" s="7"/>
    </row>
    <row r="5020" spans="1:9" s="36" customFormat="1" ht="27" x14ac:dyDescent="0.25">
      <c r="A5020" s="34">
        <v>89034</v>
      </c>
      <c r="B5020" s="35" t="s">
        <v>9581</v>
      </c>
      <c r="F5020" s="34" t="s">
        <v>9247</v>
      </c>
      <c r="G5020" s="37" t="s">
        <v>9582</v>
      </c>
      <c r="I5020" s="7"/>
    </row>
    <row r="5021" spans="1:9" s="36" customFormat="1" ht="40.5" x14ac:dyDescent="0.25">
      <c r="A5021" s="34">
        <v>89128</v>
      </c>
      <c r="B5021" s="35" t="s">
        <v>9583</v>
      </c>
      <c r="F5021" s="34" t="s">
        <v>9247</v>
      </c>
      <c r="G5021" s="37" t="s">
        <v>9584</v>
      </c>
      <c r="I5021" s="7"/>
    </row>
    <row r="5022" spans="1:9" s="36" customFormat="1" ht="40.5" x14ac:dyDescent="0.25">
      <c r="A5022" s="34">
        <v>89129</v>
      </c>
      <c r="B5022" s="35" t="s">
        <v>9585</v>
      </c>
      <c r="F5022" s="34" t="s">
        <v>9247</v>
      </c>
      <c r="G5022" s="37" t="s">
        <v>8348</v>
      </c>
      <c r="I5022" s="7"/>
    </row>
    <row r="5023" spans="1:9" s="36" customFormat="1" ht="40.5" x14ac:dyDescent="0.25">
      <c r="A5023" s="34">
        <v>89130</v>
      </c>
      <c r="B5023" s="35" t="s">
        <v>9586</v>
      </c>
      <c r="F5023" s="34" t="s">
        <v>9247</v>
      </c>
      <c r="G5023" s="37" t="s">
        <v>9587</v>
      </c>
      <c r="I5023" s="7"/>
    </row>
    <row r="5024" spans="1:9" s="36" customFormat="1" ht="40.5" x14ac:dyDescent="0.25">
      <c r="A5024" s="34">
        <v>89131</v>
      </c>
      <c r="B5024" s="35" t="s">
        <v>9588</v>
      </c>
      <c r="F5024" s="34" t="s">
        <v>9247</v>
      </c>
      <c r="G5024" s="37" t="s">
        <v>8917</v>
      </c>
      <c r="I5024" s="7"/>
    </row>
    <row r="5025" spans="1:9" s="36" customFormat="1" ht="54" x14ac:dyDescent="0.25">
      <c r="A5025" s="34">
        <v>89210</v>
      </c>
      <c r="B5025" s="35" t="s">
        <v>9589</v>
      </c>
      <c r="F5025" s="34" t="s">
        <v>9247</v>
      </c>
      <c r="G5025" s="37" t="s">
        <v>9590</v>
      </c>
      <c r="I5025" s="7"/>
    </row>
    <row r="5026" spans="1:9" s="36" customFormat="1" ht="54" x14ac:dyDescent="0.25">
      <c r="A5026" s="34">
        <v>89211</v>
      </c>
      <c r="B5026" s="35" t="s">
        <v>9591</v>
      </c>
      <c r="F5026" s="34" t="s">
        <v>9247</v>
      </c>
      <c r="G5026" s="37" t="s">
        <v>9592</v>
      </c>
      <c r="I5026" s="7"/>
    </row>
    <row r="5027" spans="1:9" s="36" customFormat="1" ht="27" x14ac:dyDescent="0.25">
      <c r="A5027" s="34">
        <v>89212</v>
      </c>
      <c r="B5027" s="35" t="s">
        <v>9593</v>
      </c>
      <c r="F5027" s="34" t="s">
        <v>9247</v>
      </c>
      <c r="G5027" s="37" t="s">
        <v>9594</v>
      </c>
      <c r="I5027" s="7"/>
    </row>
    <row r="5028" spans="1:9" s="36" customFormat="1" ht="27" x14ac:dyDescent="0.25">
      <c r="A5028" s="34">
        <v>89213</v>
      </c>
      <c r="B5028" s="35" t="s">
        <v>9595</v>
      </c>
      <c r="F5028" s="34" t="s">
        <v>9247</v>
      </c>
      <c r="G5028" s="37" t="s">
        <v>9596</v>
      </c>
      <c r="I5028" s="7"/>
    </row>
    <row r="5029" spans="1:9" s="36" customFormat="1" ht="27" x14ac:dyDescent="0.25">
      <c r="A5029" s="34">
        <v>89214</v>
      </c>
      <c r="B5029" s="35" t="s">
        <v>9597</v>
      </c>
      <c r="F5029" s="34" t="s">
        <v>9247</v>
      </c>
      <c r="G5029" s="37" t="s">
        <v>9598</v>
      </c>
      <c r="I5029" s="7"/>
    </row>
    <row r="5030" spans="1:9" s="36" customFormat="1" ht="40.5" x14ac:dyDescent="0.25">
      <c r="A5030" s="34">
        <v>89215</v>
      </c>
      <c r="B5030" s="35" t="s">
        <v>9599</v>
      </c>
      <c r="F5030" s="34" t="s">
        <v>9247</v>
      </c>
      <c r="G5030" s="37" t="s">
        <v>9600</v>
      </c>
      <c r="I5030" s="7"/>
    </row>
    <row r="5031" spans="1:9" s="36" customFormat="1" ht="40.5" x14ac:dyDescent="0.25">
      <c r="A5031" s="34">
        <v>89221</v>
      </c>
      <c r="B5031" s="35" t="s">
        <v>9601</v>
      </c>
      <c r="F5031" s="34" t="s">
        <v>9247</v>
      </c>
      <c r="G5031" s="37" t="s">
        <v>9602</v>
      </c>
      <c r="I5031" s="7"/>
    </row>
    <row r="5032" spans="1:9" s="36" customFormat="1" ht="40.5" x14ac:dyDescent="0.25">
      <c r="A5032" s="34">
        <v>89222</v>
      </c>
      <c r="B5032" s="35" t="s">
        <v>9603</v>
      </c>
      <c r="F5032" s="34" t="s">
        <v>9247</v>
      </c>
      <c r="G5032" s="37" t="s">
        <v>9153</v>
      </c>
      <c r="I5032" s="7"/>
    </row>
    <row r="5033" spans="1:9" s="36" customFormat="1" ht="40.5" x14ac:dyDescent="0.25">
      <c r="A5033" s="34">
        <v>89223</v>
      </c>
      <c r="B5033" s="35" t="s">
        <v>9604</v>
      </c>
      <c r="F5033" s="34" t="s">
        <v>9247</v>
      </c>
      <c r="G5033" s="37" t="s">
        <v>9605</v>
      </c>
      <c r="I5033" s="7"/>
    </row>
    <row r="5034" spans="1:9" s="36" customFormat="1" ht="54" x14ac:dyDescent="0.25">
      <c r="A5034" s="34">
        <v>89224</v>
      </c>
      <c r="B5034" s="35" t="s">
        <v>9606</v>
      </c>
      <c r="F5034" s="34" t="s">
        <v>9247</v>
      </c>
      <c r="G5034" s="37" t="s">
        <v>9607</v>
      </c>
      <c r="I5034" s="7"/>
    </row>
    <row r="5035" spans="1:9" s="36" customFormat="1" ht="40.5" x14ac:dyDescent="0.25">
      <c r="A5035" s="34">
        <v>89228</v>
      </c>
      <c r="B5035" s="35" t="s">
        <v>9608</v>
      </c>
      <c r="F5035" s="34" t="s">
        <v>9247</v>
      </c>
      <c r="G5035" s="37" t="s">
        <v>9609</v>
      </c>
      <c r="I5035" s="7"/>
    </row>
    <row r="5036" spans="1:9" s="36" customFormat="1" ht="40.5" x14ac:dyDescent="0.25">
      <c r="A5036" s="34">
        <v>89229</v>
      </c>
      <c r="B5036" s="35" t="s">
        <v>9610</v>
      </c>
      <c r="F5036" s="34" t="s">
        <v>9247</v>
      </c>
      <c r="G5036" s="37" t="s">
        <v>9611</v>
      </c>
      <c r="I5036" s="7"/>
    </row>
    <row r="5037" spans="1:9" s="36" customFormat="1" ht="40.5" x14ac:dyDescent="0.25">
      <c r="A5037" s="34">
        <v>89230</v>
      </c>
      <c r="B5037" s="35" t="s">
        <v>9612</v>
      </c>
      <c r="F5037" s="34" t="s">
        <v>9247</v>
      </c>
      <c r="G5037" s="37" t="s">
        <v>9613</v>
      </c>
      <c r="I5037" s="7"/>
    </row>
    <row r="5038" spans="1:9" s="36" customFormat="1" ht="40.5" x14ac:dyDescent="0.25">
      <c r="A5038" s="34">
        <v>89231</v>
      </c>
      <c r="B5038" s="35" t="s">
        <v>9614</v>
      </c>
      <c r="F5038" s="34" t="s">
        <v>9247</v>
      </c>
      <c r="G5038" s="37" t="s">
        <v>9615</v>
      </c>
      <c r="I5038" s="7"/>
    </row>
    <row r="5039" spans="1:9" s="36" customFormat="1" ht="40.5" x14ac:dyDescent="0.25">
      <c r="A5039" s="34">
        <v>89232</v>
      </c>
      <c r="B5039" s="35" t="s">
        <v>9616</v>
      </c>
      <c r="F5039" s="34" t="s">
        <v>9247</v>
      </c>
      <c r="G5039" s="37" t="s">
        <v>9617</v>
      </c>
      <c r="I5039" s="7"/>
    </row>
    <row r="5040" spans="1:9" s="36" customFormat="1" ht="40.5" x14ac:dyDescent="0.25">
      <c r="A5040" s="34">
        <v>89233</v>
      </c>
      <c r="B5040" s="35" t="s">
        <v>9618</v>
      </c>
      <c r="F5040" s="34" t="s">
        <v>9247</v>
      </c>
      <c r="G5040" s="37" t="s">
        <v>9619</v>
      </c>
      <c r="I5040" s="7"/>
    </row>
    <row r="5041" spans="1:9" s="36" customFormat="1" ht="40.5" x14ac:dyDescent="0.25">
      <c r="A5041" s="34">
        <v>89236</v>
      </c>
      <c r="B5041" s="35" t="s">
        <v>9620</v>
      </c>
      <c r="F5041" s="34" t="s">
        <v>9247</v>
      </c>
      <c r="G5041" s="37" t="s">
        <v>9621</v>
      </c>
      <c r="I5041" s="7"/>
    </row>
    <row r="5042" spans="1:9" s="36" customFormat="1" ht="40.5" x14ac:dyDescent="0.25">
      <c r="A5042" s="34">
        <v>89237</v>
      </c>
      <c r="B5042" s="35" t="s">
        <v>9622</v>
      </c>
      <c r="F5042" s="34" t="s">
        <v>9247</v>
      </c>
      <c r="G5042" s="37" t="s">
        <v>9623</v>
      </c>
      <c r="I5042" s="7"/>
    </row>
    <row r="5043" spans="1:9" s="36" customFormat="1" ht="40.5" x14ac:dyDescent="0.25">
      <c r="A5043" s="34">
        <v>89238</v>
      </c>
      <c r="B5043" s="35" t="s">
        <v>9624</v>
      </c>
      <c r="F5043" s="34" t="s">
        <v>9247</v>
      </c>
      <c r="G5043" s="37" t="s">
        <v>9625</v>
      </c>
      <c r="I5043" s="7"/>
    </row>
    <row r="5044" spans="1:9" s="36" customFormat="1" ht="40.5" x14ac:dyDescent="0.25">
      <c r="A5044" s="34">
        <v>89239</v>
      </c>
      <c r="B5044" s="35" t="s">
        <v>9626</v>
      </c>
      <c r="F5044" s="34" t="s">
        <v>9247</v>
      </c>
      <c r="G5044" s="37" t="s">
        <v>9627</v>
      </c>
      <c r="I5044" s="7"/>
    </row>
    <row r="5045" spans="1:9" s="36" customFormat="1" ht="40.5" x14ac:dyDescent="0.25">
      <c r="A5045" s="34">
        <v>89240</v>
      </c>
      <c r="B5045" s="35" t="s">
        <v>9628</v>
      </c>
      <c r="F5045" s="34" t="s">
        <v>9247</v>
      </c>
      <c r="G5045" s="37" t="s">
        <v>9629</v>
      </c>
      <c r="I5045" s="7"/>
    </row>
    <row r="5046" spans="1:9" s="36" customFormat="1" ht="40.5" x14ac:dyDescent="0.25">
      <c r="A5046" s="34">
        <v>89241</v>
      </c>
      <c r="B5046" s="35" t="s">
        <v>9630</v>
      </c>
      <c r="F5046" s="34" t="s">
        <v>9247</v>
      </c>
      <c r="G5046" s="37" t="s">
        <v>9631</v>
      </c>
      <c r="I5046" s="7"/>
    </row>
    <row r="5047" spans="1:9" s="36" customFormat="1" ht="40.5" x14ac:dyDescent="0.25">
      <c r="A5047" s="34">
        <v>89246</v>
      </c>
      <c r="B5047" s="35" t="s">
        <v>9632</v>
      </c>
      <c r="F5047" s="34" t="s">
        <v>9247</v>
      </c>
      <c r="G5047" s="37" t="s">
        <v>9633</v>
      </c>
      <c r="I5047" s="7"/>
    </row>
    <row r="5048" spans="1:9" s="36" customFormat="1" ht="40.5" x14ac:dyDescent="0.25">
      <c r="A5048" s="34">
        <v>89247</v>
      </c>
      <c r="B5048" s="35" t="s">
        <v>9634</v>
      </c>
      <c r="F5048" s="34" t="s">
        <v>9247</v>
      </c>
      <c r="G5048" s="37" t="s">
        <v>9635</v>
      </c>
      <c r="I5048" s="7"/>
    </row>
    <row r="5049" spans="1:9" s="36" customFormat="1" ht="40.5" x14ac:dyDescent="0.25">
      <c r="A5049" s="34">
        <v>89248</v>
      </c>
      <c r="B5049" s="35" t="s">
        <v>9636</v>
      </c>
      <c r="F5049" s="34" t="s">
        <v>9247</v>
      </c>
      <c r="G5049" s="37" t="s">
        <v>9637</v>
      </c>
      <c r="I5049" s="7"/>
    </row>
    <row r="5050" spans="1:9" s="36" customFormat="1" ht="40.5" x14ac:dyDescent="0.25">
      <c r="A5050" s="34">
        <v>89249</v>
      </c>
      <c r="B5050" s="35" t="s">
        <v>9638</v>
      </c>
      <c r="F5050" s="34" t="s">
        <v>9247</v>
      </c>
      <c r="G5050" s="37" t="s">
        <v>9639</v>
      </c>
      <c r="I5050" s="7"/>
    </row>
    <row r="5051" spans="1:9" s="36" customFormat="1" ht="40.5" x14ac:dyDescent="0.25">
      <c r="A5051" s="34">
        <v>89253</v>
      </c>
      <c r="B5051" s="35" t="s">
        <v>9640</v>
      </c>
      <c r="F5051" s="34" t="s">
        <v>9247</v>
      </c>
      <c r="G5051" s="37" t="s">
        <v>9641</v>
      </c>
      <c r="I5051" s="7"/>
    </row>
    <row r="5052" spans="1:9" s="36" customFormat="1" ht="40.5" x14ac:dyDescent="0.25">
      <c r="A5052" s="34">
        <v>89254</v>
      </c>
      <c r="B5052" s="35" t="s">
        <v>9642</v>
      </c>
      <c r="F5052" s="34" t="s">
        <v>9247</v>
      </c>
      <c r="G5052" s="37" t="s">
        <v>9643</v>
      </c>
      <c r="I5052" s="7"/>
    </row>
    <row r="5053" spans="1:9" s="36" customFormat="1" ht="40.5" x14ac:dyDescent="0.25">
      <c r="A5053" s="34">
        <v>89255</v>
      </c>
      <c r="B5053" s="35" t="s">
        <v>9644</v>
      </c>
      <c r="F5053" s="34" t="s">
        <v>9247</v>
      </c>
      <c r="G5053" s="37" t="s">
        <v>9645</v>
      </c>
      <c r="I5053" s="7"/>
    </row>
    <row r="5054" spans="1:9" s="36" customFormat="1" ht="54" x14ac:dyDescent="0.25">
      <c r="A5054" s="34">
        <v>89256</v>
      </c>
      <c r="B5054" s="35" t="s">
        <v>9646</v>
      </c>
      <c r="F5054" s="34" t="s">
        <v>9247</v>
      </c>
      <c r="G5054" s="37" t="s">
        <v>9647</v>
      </c>
      <c r="I5054" s="7"/>
    </row>
    <row r="5055" spans="1:9" s="36" customFormat="1" ht="54" x14ac:dyDescent="0.25">
      <c r="A5055" s="34">
        <v>89259</v>
      </c>
      <c r="B5055" s="35" t="s">
        <v>9648</v>
      </c>
      <c r="F5055" s="34" t="s">
        <v>9247</v>
      </c>
      <c r="G5055" s="37" t="s">
        <v>9649</v>
      </c>
      <c r="I5055" s="7"/>
    </row>
    <row r="5056" spans="1:9" s="36" customFormat="1" ht="54" x14ac:dyDescent="0.25">
      <c r="A5056" s="34">
        <v>89260</v>
      </c>
      <c r="B5056" s="35" t="s">
        <v>9650</v>
      </c>
      <c r="F5056" s="34" t="s">
        <v>9247</v>
      </c>
      <c r="G5056" s="37" t="s">
        <v>9651</v>
      </c>
      <c r="I5056" s="7"/>
    </row>
    <row r="5057" spans="1:9" s="36" customFormat="1" ht="54" x14ac:dyDescent="0.25">
      <c r="A5057" s="34">
        <v>89262</v>
      </c>
      <c r="B5057" s="35" t="s">
        <v>9652</v>
      </c>
      <c r="F5057" s="34" t="s">
        <v>9247</v>
      </c>
      <c r="G5057" s="37" t="s">
        <v>9653</v>
      </c>
      <c r="I5057" s="7"/>
    </row>
    <row r="5058" spans="1:9" s="36" customFormat="1" ht="67.5" x14ac:dyDescent="0.25">
      <c r="A5058" s="34">
        <v>89264</v>
      </c>
      <c r="B5058" s="35" t="s">
        <v>9654</v>
      </c>
      <c r="F5058" s="34" t="s">
        <v>9247</v>
      </c>
      <c r="G5058" s="37" t="s">
        <v>9655</v>
      </c>
      <c r="I5058" s="7"/>
    </row>
    <row r="5059" spans="1:9" s="36" customFormat="1" ht="67.5" x14ac:dyDescent="0.25">
      <c r="A5059" s="34">
        <v>89265</v>
      </c>
      <c r="B5059" s="35" t="s">
        <v>9656</v>
      </c>
      <c r="F5059" s="34" t="s">
        <v>9247</v>
      </c>
      <c r="G5059" s="37" t="s">
        <v>9657</v>
      </c>
      <c r="I5059" s="7"/>
    </row>
    <row r="5060" spans="1:9" s="36" customFormat="1" ht="67.5" x14ac:dyDescent="0.25">
      <c r="A5060" s="34">
        <v>89266</v>
      </c>
      <c r="B5060" s="35" t="s">
        <v>9658</v>
      </c>
      <c r="F5060" s="34" t="s">
        <v>9247</v>
      </c>
      <c r="G5060" s="37" t="s">
        <v>9659</v>
      </c>
      <c r="I5060" s="7"/>
    </row>
    <row r="5061" spans="1:9" s="36" customFormat="1" ht="40.5" x14ac:dyDescent="0.25">
      <c r="A5061" s="34">
        <v>89267</v>
      </c>
      <c r="B5061" s="35" t="s">
        <v>9660</v>
      </c>
      <c r="F5061" s="34" t="s">
        <v>9247</v>
      </c>
      <c r="G5061" s="37" t="s">
        <v>9661</v>
      </c>
      <c r="I5061" s="7"/>
    </row>
    <row r="5062" spans="1:9" s="36" customFormat="1" ht="40.5" x14ac:dyDescent="0.25">
      <c r="A5062" s="34">
        <v>89268</v>
      </c>
      <c r="B5062" s="35" t="s">
        <v>9662</v>
      </c>
      <c r="F5062" s="34" t="s">
        <v>9247</v>
      </c>
      <c r="G5062" s="37" t="s">
        <v>9663</v>
      </c>
      <c r="I5062" s="7"/>
    </row>
    <row r="5063" spans="1:9" s="36" customFormat="1" ht="40.5" x14ac:dyDescent="0.25">
      <c r="A5063" s="34">
        <v>89269</v>
      </c>
      <c r="B5063" s="35" t="s">
        <v>9664</v>
      </c>
      <c r="F5063" s="34" t="s">
        <v>9247</v>
      </c>
      <c r="G5063" s="37" t="s">
        <v>9052</v>
      </c>
      <c r="I5063" s="7"/>
    </row>
    <row r="5064" spans="1:9" s="36" customFormat="1" ht="40.5" x14ac:dyDescent="0.25">
      <c r="A5064" s="34">
        <v>89270</v>
      </c>
      <c r="B5064" s="35" t="s">
        <v>9665</v>
      </c>
      <c r="F5064" s="34" t="s">
        <v>9247</v>
      </c>
      <c r="G5064" s="37" t="s">
        <v>9666</v>
      </c>
      <c r="I5064" s="7"/>
    </row>
    <row r="5065" spans="1:9" s="36" customFormat="1" ht="54" x14ac:dyDescent="0.25">
      <c r="A5065" s="34">
        <v>89271</v>
      </c>
      <c r="B5065" s="35" t="s">
        <v>9667</v>
      </c>
      <c r="F5065" s="34" t="s">
        <v>9247</v>
      </c>
      <c r="G5065" s="37" t="s">
        <v>9668</v>
      </c>
      <c r="I5065" s="7"/>
    </row>
    <row r="5066" spans="1:9" s="36" customFormat="1" ht="40.5" x14ac:dyDescent="0.25">
      <c r="A5066" s="34">
        <v>89274</v>
      </c>
      <c r="B5066" s="35" t="s">
        <v>9669</v>
      </c>
      <c r="F5066" s="34" t="s">
        <v>9247</v>
      </c>
      <c r="G5066" s="37" t="s">
        <v>9670</v>
      </c>
      <c r="I5066" s="7"/>
    </row>
    <row r="5067" spans="1:9" s="36" customFormat="1" ht="40.5" x14ac:dyDescent="0.25">
      <c r="A5067" s="34">
        <v>89275</v>
      </c>
      <c r="B5067" s="35" t="s">
        <v>9671</v>
      </c>
      <c r="F5067" s="34" t="s">
        <v>9247</v>
      </c>
      <c r="G5067" s="37" t="s">
        <v>9672</v>
      </c>
      <c r="I5067" s="7"/>
    </row>
    <row r="5068" spans="1:9" s="36" customFormat="1" ht="40.5" x14ac:dyDescent="0.25">
      <c r="A5068" s="34">
        <v>89276</v>
      </c>
      <c r="B5068" s="35" t="s">
        <v>9673</v>
      </c>
      <c r="F5068" s="34" t="s">
        <v>9247</v>
      </c>
      <c r="G5068" s="37" t="s">
        <v>9674</v>
      </c>
      <c r="I5068" s="7"/>
    </row>
    <row r="5069" spans="1:9" s="36" customFormat="1" ht="40.5" x14ac:dyDescent="0.25">
      <c r="A5069" s="34">
        <v>89277</v>
      </c>
      <c r="B5069" s="35" t="s">
        <v>9675</v>
      </c>
      <c r="F5069" s="34" t="s">
        <v>9247</v>
      </c>
      <c r="G5069" s="37" t="s">
        <v>9676</v>
      </c>
      <c r="I5069" s="7"/>
    </row>
    <row r="5070" spans="1:9" s="36" customFormat="1" ht="40.5" x14ac:dyDescent="0.25">
      <c r="A5070" s="34">
        <v>89280</v>
      </c>
      <c r="B5070" s="35" t="s">
        <v>9677</v>
      </c>
      <c r="F5070" s="34" t="s">
        <v>9247</v>
      </c>
      <c r="G5070" s="37" t="s">
        <v>9678</v>
      </c>
      <c r="I5070" s="7"/>
    </row>
    <row r="5071" spans="1:9" s="36" customFormat="1" ht="40.5" x14ac:dyDescent="0.25">
      <c r="A5071" s="34">
        <v>89281</v>
      </c>
      <c r="B5071" s="35" t="s">
        <v>9679</v>
      </c>
      <c r="F5071" s="34" t="s">
        <v>9247</v>
      </c>
      <c r="G5071" s="37" t="s">
        <v>9680</v>
      </c>
      <c r="I5071" s="7"/>
    </row>
    <row r="5072" spans="1:9" s="36" customFormat="1" ht="54" x14ac:dyDescent="0.25">
      <c r="A5072" s="34">
        <v>89870</v>
      </c>
      <c r="B5072" s="35" t="s">
        <v>9681</v>
      </c>
      <c r="F5072" s="34" t="s">
        <v>9247</v>
      </c>
      <c r="G5072" s="37" t="s">
        <v>9682</v>
      </c>
      <c r="I5072" s="7"/>
    </row>
    <row r="5073" spans="1:9" s="36" customFormat="1" ht="54" x14ac:dyDescent="0.25">
      <c r="A5073" s="34">
        <v>89871</v>
      </c>
      <c r="B5073" s="35" t="s">
        <v>9683</v>
      </c>
      <c r="F5073" s="34" t="s">
        <v>9247</v>
      </c>
      <c r="G5073" s="37" t="s">
        <v>9684</v>
      </c>
      <c r="I5073" s="7"/>
    </row>
    <row r="5074" spans="1:9" s="36" customFormat="1" ht="54" x14ac:dyDescent="0.25">
      <c r="A5074" s="34">
        <v>89872</v>
      </c>
      <c r="B5074" s="35" t="s">
        <v>9685</v>
      </c>
      <c r="F5074" s="34" t="s">
        <v>9247</v>
      </c>
      <c r="G5074" s="37" t="s">
        <v>8485</v>
      </c>
      <c r="I5074" s="7"/>
    </row>
    <row r="5075" spans="1:9" s="36" customFormat="1" ht="54" x14ac:dyDescent="0.25">
      <c r="A5075" s="34">
        <v>89873</v>
      </c>
      <c r="B5075" s="35" t="s">
        <v>9686</v>
      </c>
      <c r="F5075" s="34" t="s">
        <v>9247</v>
      </c>
      <c r="G5075" s="37" t="s">
        <v>9687</v>
      </c>
      <c r="I5075" s="7"/>
    </row>
    <row r="5076" spans="1:9" s="36" customFormat="1" ht="54" x14ac:dyDescent="0.25">
      <c r="A5076" s="34">
        <v>89874</v>
      </c>
      <c r="B5076" s="35" t="s">
        <v>9688</v>
      </c>
      <c r="F5076" s="34" t="s">
        <v>9247</v>
      </c>
      <c r="G5076" s="37" t="s">
        <v>9689</v>
      </c>
      <c r="I5076" s="7"/>
    </row>
    <row r="5077" spans="1:9" s="36" customFormat="1" ht="54" x14ac:dyDescent="0.25">
      <c r="A5077" s="34">
        <v>89878</v>
      </c>
      <c r="B5077" s="35" t="s">
        <v>9690</v>
      </c>
      <c r="F5077" s="34" t="s">
        <v>9247</v>
      </c>
      <c r="G5077" s="37" t="s">
        <v>9691</v>
      </c>
      <c r="I5077" s="7"/>
    </row>
    <row r="5078" spans="1:9" s="36" customFormat="1" ht="54" x14ac:dyDescent="0.25">
      <c r="A5078" s="34">
        <v>89879</v>
      </c>
      <c r="B5078" s="35" t="s">
        <v>9692</v>
      </c>
      <c r="F5078" s="34" t="s">
        <v>9247</v>
      </c>
      <c r="G5078" s="37" t="s">
        <v>9676</v>
      </c>
      <c r="I5078" s="7"/>
    </row>
    <row r="5079" spans="1:9" s="36" customFormat="1" ht="54" x14ac:dyDescent="0.25">
      <c r="A5079" s="34">
        <v>89880</v>
      </c>
      <c r="B5079" s="35" t="s">
        <v>9693</v>
      </c>
      <c r="F5079" s="34" t="s">
        <v>9247</v>
      </c>
      <c r="G5079" s="37" t="s">
        <v>9694</v>
      </c>
      <c r="I5079" s="7"/>
    </row>
    <row r="5080" spans="1:9" s="36" customFormat="1" ht="54" x14ac:dyDescent="0.25">
      <c r="A5080" s="34">
        <v>89881</v>
      </c>
      <c r="B5080" s="35" t="s">
        <v>9695</v>
      </c>
      <c r="F5080" s="34" t="s">
        <v>9247</v>
      </c>
      <c r="G5080" s="37" t="s">
        <v>9696</v>
      </c>
      <c r="I5080" s="7"/>
    </row>
    <row r="5081" spans="1:9" s="36" customFormat="1" ht="54" x14ac:dyDescent="0.25">
      <c r="A5081" s="34">
        <v>89882</v>
      </c>
      <c r="B5081" s="35" t="s">
        <v>9697</v>
      </c>
      <c r="F5081" s="34" t="s">
        <v>9247</v>
      </c>
      <c r="G5081" s="37" t="s">
        <v>9698</v>
      </c>
      <c r="I5081" s="7"/>
    </row>
    <row r="5082" spans="1:9" s="36" customFormat="1" ht="40.5" x14ac:dyDescent="0.25">
      <c r="A5082" s="34">
        <v>90582</v>
      </c>
      <c r="B5082" s="35" t="s">
        <v>9699</v>
      </c>
      <c r="F5082" s="34" t="s">
        <v>9247</v>
      </c>
      <c r="G5082" s="37" t="s">
        <v>9700</v>
      </c>
      <c r="I5082" s="7"/>
    </row>
    <row r="5083" spans="1:9" s="36" customFormat="1" ht="40.5" x14ac:dyDescent="0.25">
      <c r="A5083" s="34">
        <v>90583</v>
      </c>
      <c r="B5083" s="35" t="s">
        <v>9701</v>
      </c>
      <c r="F5083" s="34" t="s">
        <v>9247</v>
      </c>
      <c r="G5083" s="37" t="s">
        <v>8905</v>
      </c>
      <c r="I5083" s="7"/>
    </row>
    <row r="5084" spans="1:9" s="36" customFormat="1" ht="40.5" x14ac:dyDescent="0.25">
      <c r="A5084" s="34">
        <v>90584</v>
      </c>
      <c r="B5084" s="35" t="s">
        <v>9702</v>
      </c>
      <c r="F5084" s="34" t="s">
        <v>9247</v>
      </c>
      <c r="G5084" s="37" t="s">
        <v>9703</v>
      </c>
      <c r="I5084" s="7"/>
    </row>
    <row r="5085" spans="1:9" s="36" customFormat="1" ht="40.5" x14ac:dyDescent="0.25">
      <c r="A5085" s="34">
        <v>90585</v>
      </c>
      <c r="B5085" s="35" t="s">
        <v>9704</v>
      </c>
      <c r="F5085" s="34" t="s">
        <v>9247</v>
      </c>
      <c r="G5085" s="37" t="s">
        <v>9705</v>
      </c>
      <c r="I5085" s="7"/>
    </row>
    <row r="5086" spans="1:9" s="36" customFormat="1" ht="27" x14ac:dyDescent="0.25">
      <c r="A5086" s="34">
        <v>90621</v>
      </c>
      <c r="B5086" s="35" t="s">
        <v>9706</v>
      </c>
      <c r="F5086" s="34" t="s">
        <v>9247</v>
      </c>
      <c r="G5086" s="37" t="s">
        <v>8344</v>
      </c>
      <c r="I5086" s="7"/>
    </row>
    <row r="5087" spans="1:9" s="36" customFormat="1" ht="27" x14ac:dyDescent="0.25">
      <c r="A5087" s="34">
        <v>90622</v>
      </c>
      <c r="B5087" s="35" t="s">
        <v>9707</v>
      </c>
      <c r="F5087" s="34" t="s">
        <v>9247</v>
      </c>
      <c r="G5087" s="37" t="s">
        <v>9708</v>
      </c>
      <c r="I5087" s="7"/>
    </row>
    <row r="5088" spans="1:9" s="36" customFormat="1" ht="27" x14ac:dyDescent="0.25">
      <c r="A5088" s="34">
        <v>90623</v>
      </c>
      <c r="B5088" s="35" t="s">
        <v>9709</v>
      </c>
      <c r="F5088" s="34" t="s">
        <v>9247</v>
      </c>
      <c r="G5088" s="37" t="s">
        <v>9710</v>
      </c>
      <c r="I5088" s="7"/>
    </row>
    <row r="5089" spans="1:9" s="36" customFormat="1" ht="40.5" x14ac:dyDescent="0.25">
      <c r="A5089" s="34">
        <v>90624</v>
      </c>
      <c r="B5089" s="35" t="s">
        <v>9711</v>
      </c>
      <c r="F5089" s="34" t="s">
        <v>9247</v>
      </c>
      <c r="G5089" s="37" t="s">
        <v>9464</v>
      </c>
      <c r="I5089" s="7"/>
    </row>
    <row r="5090" spans="1:9" s="36" customFormat="1" ht="40.5" x14ac:dyDescent="0.25">
      <c r="A5090" s="34">
        <v>90627</v>
      </c>
      <c r="B5090" s="35" t="s">
        <v>9712</v>
      </c>
      <c r="F5090" s="34" t="s">
        <v>9247</v>
      </c>
      <c r="G5090" s="37" t="s">
        <v>9713</v>
      </c>
      <c r="I5090" s="7"/>
    </row>
    <row r="5091" spans="1:9" s="36" customFormat="1" ht="40.5" x14ac:dyDescent="0.25">
      <c r="A5091" s="34">
        <v>90628</v>
      </c>
      <c r="B5091" s="35" t="s">
        <v>9714</v>
      </c>
      <c r="F5091" s="34" t="s">
        <v>9247</v>
      </c>
      <c r="G5091" s="37" t="s">
        <v>9715</v>
      </c>
      <c r="I5091" s="7"/>
    </row>
    <row r="5092" spans="1:9" s="36" customFormat="1" ht="40.5" x14ac:dyDescent="0.25">
      <c r="A5092" s="34">
        <v>90629</v>
      </c>
      <c r="B5092" s="35" t="s">
        <v>9716</v>
      </c>
      <c r="F5092" s="34" t="s">
        <v>9247</v>
      </c>
      <c r="G5092" s="37" t="s">
        <v>9717</v>
      </c>
      <c r="I5092" s="7"/>
    </row>
    <row r="5093" spans="1:9" s="36" customFormat="1" ht="40.5" x14ac:dyDescent="0.25">
      <c r="A5093" s="34">
        <v>90630</v>
      </c>
      <c r="B5093" s="35" t="s">
        <v>9718</v>
      </c>
      <c r="F5093" s="34" t="s">
        <v>9247</v>
      </c>
      <c r="G5093" s="37" t="s">
        <v>9719</v>
      </c>
      <c r="I5093" s="7"/>
    </row>
    <row r="5094" spans="1:9" s="36" customFormat="1" ht="54" x14ac:dyDescent="0.25">
      <c r="A5094" s="34">
        <v>90633</v>
      </c>
      <c r="B5094" s="35" t="s">
        <v>9720</v>
      </c>
      <c r="F5094" s="34" t="s">
        <v>9247</v>
      </c>
      <c r="G5094" s="37" t="s">
        <v>8103</v>
      </c>
      <c r="I5094" s="7"/>
    </row>
    <row r="5095" spans="1:9" s="36" customFormat="1" ht="54" x14ac:dyDescent="0.25">
      <c r="A5095" s="34">
        <v>90634</v>
      </c>
      <c r="B5095" s="35" t="s">
        <v>9721</v>
      </c>
      <c r="F5095" s="34" t="s">
        <v>9247</v>
      </c>
      <c r="G5095" s="37" t="s">
        <v>9560</v>
      </c>
      <c r="I5095" s="7"/>
    </row>
    <row r="5096" spans="1:9" s="36" customFormat="1" ht="54" x14ac:dyDescent="0.25">
      <c r="A5096" s="34">
        <v>90635</v>
      </c>
      <c r="B5096" s="35" t="s">
        <v>9722</v>
      </c>
      <c r="F5096" s="34" t="s">
        <v>9247</v>
      </c>
      <c r="G5096" s="37" t="s">
        <v>9723</v>
      </c>
      <c r="I5096" s="7"/>
    </row>
    <row r="5097" spans="1:9" s="36" customFormat="1" ht="54" x14ac:dyDescent="0.25">
      <c r="A5097" s="34">
        <v>90636</v>
      </c>
      <c r="B5097" s="35" t="s">
        <v>9724</v>
      </c>
      <c r="F5097" s="34" t="s">
        <v>9247</v>
      </c>
      <c r="G5097" s="37" t="s">
        <v>9725</v>
      </c>
      <c r="I5097" s="7"/>
    </row>
    <row r="5098" spans="1:9" s="36" customFormat="1" ht="40.5" x14ac:dyDescent="0.25">
      <c r="A5098" s="34">
        <v>90639</v>
      </c>
      <c r="B5098" s="35" t="s">
        <v>9726</v>
      </c>
      <c r="F5098" s="34" t="s">
        <v>9247</v>
      </c>
      <c r="G5098" s="37" t="s">
        <v>8350</v>
      </c>
      <c r="I5098" s="7"/>
    </row>
    <row r="5099" spans="1:9" s="36" customFormat="1" ht="40.5" x14ac:dyDescent="0.25">
      <c r="A5099" s="34">
        <v>90640</v>
      </c>
      <c r="B5099" s="35" t="s">
        <v>9727</v>
      </c>
      <c r="F5099" s="34" t="s">
        <v>9247</v>
      </c>
      <c r="G5099" s="37" t="s">
        <v>9728</v>
      </c>
      <c r="I5099" s="7"/>
    </row>
    <row r="5100" spans="1:9" s="36" customFormat="1" ht="40.5" x14ac:dyDescent="0.25">
      <c r="A5100" s="34">
        <v>90641</v>
      </c>
      <c r="B5100" s="35" t="s">
        <v>9729</v>
      </c>
      <c r="F5100" s="34" t="s">
        <v>9247</v>
      </c>
      <c r="G5100" s="37" t="s">
        <v>9730</v>
      </c>
      <c r="I5100" s="7"/>
    </row>
    <row r="5101" spans="1:9" s="36" customFormat="1" ht="40.5" x14ac:dyDescent="0.25">
      <c r="A5101" s="34">
        <v>90642</v>
      </c>
      <c r="B5101" s="35" t="s">
        <v>9731</v>
      </c>
      <c r="F5101" s="34" t="s">
        <v>9247</v>
      </c>
      <c r="G5101" s="37" t="s">
        <v>9732</v>
      </c>
      <c r="I5101" s="7"/>
    </row>
    <row r="5102" spans="1:9" s="36" customFormat="1" ht="54" x14ac:dyDescent="0.25">
      <c r="A5102" s="34">
        <v>90646</v>
      </c>
      <c r="B5102" s="35" t="s">
        <v>9733</v>
      </c>
      <c r="F5102" s="34" t="s">
        <v>9247</v>
      </c>
      <c r="G5102" s="37" t="s">
        <v>9734</v>
      </c>
      <c r="I5102" s="7"/>
    </row>
    <row r="5103" spans="1:9" s="36" customFormat="1" ht="54" x14ac:dyDescent="0.25">
      <c r="A5103" s="34">
        <v>90647</v>
      </c>
      <c r="B5103" s="35" t="s">
        <v>9735</v>
      </c>
      <c r="F5103" s="34" t="s">
        <v>9247</v>
      </c>
      <c r="G5103" s="37" t="s">
        <v>9243</v>
      </c>
      <c r="I5103" s="7"/>
    </row>
    <row r="5104" spans="1:9" s="36" customFormat="1" ht="54" x14ac:dyDescent="0.25">
      <c r="A5104" s="34">
        <v>90648</v>
      </c>
      <c r="B5104" s="35" t="s">
        <v>9736</v>
      </c>
      <c r="F5104" s="34" t="s">
        <v>9247</v>
      </c>
      <c r="G5104" s="37" t="s">
        <v>9737</v>
      </c>
      <c r="I5104" s="7"/>
    </row>
    <row r="5105" spans="1:9" s="36" customFormat="1" ht="54" x14ac:dyDescent="0.25">
      <c r="A5105" s="34">
        <v>90649</v>
      </c>
      <c r="B5105" s="35" t="s">
        <v>9738</v>
      </c>
      <c r="F5105" s="34" t="s">
        <v>9247</v>
      </c>
      <c r="G5105" s="37" t="s">
        <v>9739</v>
      </c>
      <c r="I5105" s="7"/>
    </row>
    <row r="5106" spans="1:9" s="36" customFormat="1" ht="27" x14ac:dyDescent="0.25">
      <c r="A5106" s="34">
        <v>90652</v>
      </c>
      <c r="B5106" s="35" t="s">
        <v>9740</v>
      </c>
      <c r="F5106" s="34" t="s">
        <v>9247</v>
      </c>
      <c r="G5106" s="37" t="s">
        <v>9741</v>
      </c>
      <c r="I5106" s="7"/>
    </row>
    <row r="5107" spans="1:9" s="36" customFormat="1" ht="27" x14ac:dyDescent="0.25">
      <c r="A5107" s="34">
        <v>90653</v>
      </c>
      <c r="B5107" s="35" t="s">
        <v>9742</v>
      </c>
      <c r="F5107" s="34" t="s">
        <v>9247</v>
      </c>
      <c r="G5107" s="37" t="s">
        <v>9743</v>
      </c>
      <c r="I5107" s="7"/>
    </row>
    <row r="5108" spans="1:9" s="36" customFormat="1" ht="27" x14ac:dyDescent="0.25">
      <c r="A5108" s="34">
        <v>90654</v>
      </c>
      <c r="B5108" s="35" t="s">
        <v>9744</v>
      </c>
      <c r="F5108" s="34" t="s">
        <v>9247</v>
      </c>
      <c r="G5108" s="37" t="s">
        <v>9745</v>
      </c>
      <c r="I5108" s="7"/>
    </row>
    <row r="5109" spans="1:9" s="36" customFormat="1" ht="27" x14ac:dyDescent="0.25">
      <c r="A5109" s="34">
        <v>90655</v>
      </c>
      <c r="B5109" s="35" t="s">
        <v>9746</v>
      </c>
      <c r="F5109" s="34" t="s">
        <v>9247</v>
      </c>
      <c r="G5109" s="37" t="s">
        <v>9747</v>
      </c>
      <c r="I5109" s="7"/>
    </row>
    <row r="5110" spans="1:9" s="36" customFormat="1" ht="27" x14ac:dyDescent="0.25">
      <c r="A5110" s="34">
        <v>90658</v>
      </c>
      <c r="B5110" s="35" t="s">
        <v>9748</v>
      </c>
      <c r="F5110" s="34" t="s">
        <v>9247</v>
      </c>
      <c r="G5110" s="37" t="s">
        <v>9572</v>
      </c>
      <c r="I5110" s="7"/>
    </row>
    <row r="5111" spans="1:9" s="36" customFormat="1" ht="27" x14ac:dyDescent="0.25">
      <c r="A5111" s="34">
        <v>90659</v>
      </c>
      <c r="B5111" s="35" t="s">
        <v>9749</v>
      </c>
      <c r="F5111" s="34" t="s">
        <v>9247</v>
      </c>
      <c r="G5111" s="37" t="s">
        <v>9750</v>
      </c>
      <c r="I5111" s="7"/>
    </row>
    <row r="5112" spans="1:9" s="36" customFormat="1" ht="27" x14ac:dyDescent="0.25">
      <c r="A5112" s="34">
        <v>90660</v>
      </c>
      <c r="B5112" s="35" t="s">
        <v>9751</v>
      </c>
      <c r="F5112" s="34" t="s">
        <v>9247</v>
      </c>
      <c r="G5112" s="37" t="s">
        <v>9752</v>
      </c>
      <c r="I5112" s="7"/>
    </row>
    <row r="5113" spans="1:9" s="36" customFormat="1" ht="27" x14ac:dyDescent="0.25">
      <c r="A5113" s="34">
        <v>90661</v>
      </c>
      <c r="B5113" s="35" t="s">
        <v>9753</v>
      </c>
      <c r="F5113" s="34" t="s">
        <v>9247</v>
      </c>
      <c r="G5113" s="37" t="s">
        <v>9747</v>
      </c>
      <c r="I5113" s="7"/>
    </row>
    <row r="5114" spans="1:9" s="36" customFormat="1" ht="54" x14ac:dyDescent="0.25">
      <c r="A5114" s="34">
        <v>90664</v>
      </c>
      <c r="B5114" s="35" t="s">
        <v>9754</v>
      </c>
      <c r="F5114" s="34" t="s">
        <v>9247</v>
      </c>
      <c r="G5114" s="37" t="s">
        <v>9755</v>
      </c>
      <c r="I5114" s="7"/>
    </row>
    <row r="5115" spans="1:9" s="36" customFormat="1" ht="54" x14ac:dyDescent="0.25">
      <c r="A5115" s="34">
        <v>90665</v>
      </c>
      <c r="B5115" s="35" t="s">
        <v>9756</v>
      </c>
      <c r="F5115" s="34" t="s">
        <v>9247</v>
      </c>
      <c r="G5115" s="37" t="s">
        <v>9757</v>
      </c>
      <c r="I5115" s="7"/>
    </row>
    <row r="5116" spans="1:9" s="36" customFormat="1" ht="54" x14ac:dyDescent="0.25">
      <c r="A5116" s="34">
        <v>90666</v>
      </c>
      <c r="B5116" s="35" t="s">
        <v>9758</v>
      </c>
      <c r="F5116" s="34" t="s">
        <v>9247</v>
      </c>
      <c r="G5116" s="37" t="s">
        <v>9759</v>
      </c>
      <c r="I5116" s="7"/>
    </row>
    <row r="5117" spans="1:9" s="36" customFormat="1" ht="54" x14ac:dyDescent="0.25">
      <c r="A5117" s="34">
        <v>90667</v>
      </c>
      <c r="B5117" s="35" t="s">
        <v>9760</v>
      </c>
      <c r="F5117" s="34" t="s">
        <v>9247</v>
      </c>
      <c r="G5117" s="37" t="s">
        <v>9761</v>
      </c>
      <c r="I5117" s="7"/>
    </row>
    <row r="5118" spans="1:9" s="36" customFormat="1" ht="67.5" x14ac:dyDescent="0.25">
      <c r="A5118" s="34">
        <v>90670</v>
      </c>
      <c r="B5118" s="35" t="s">
        <v>9762</v>
      </c>
      <c r="F5118" s="34" t="s">
        <v>9247</v>
      </c>
      <c r="G5118" s="37" t="s">
        <v>9763</v>
      </c>
      <c r="I5118" s="7"/>
    </row>
    <row r="5119" spans="1:9" s="36" customFormat="1" ht="67.5" x14ac:dyDescent="0.25">
      <c r="A5119" s="34">
        <v>90671</v>
      </c>
      <c r="B5119" s="35" t="s">
        <v>9764</v>
      </c>
      <c r="F5119" s="34" t="s">
        <v>9247</v>
      </c>
      <c r="G5119" s="37" t="s">
        <v>9765</v>
      </c>
      <c r="I5119" s="7"/>
    </row>
    <row r="5120" spans="1:9" s="36" customFormat="1" ht="67.5" x14ac:dyDescent="0.25">
      <c r="A5120" s="34">
        <v>90672</v>
      </c>
      <c r="B5120" s="35" t="s">
        <v>9766</v>
      </c>
      <c r="F5120" s="34" t="s">
        <v>9247</v>
      </c>
      <c r="G5120" s="37" t="s">
        <v>9767</v>
      </c>
      <c r="I5120" s="7"/>
    </row>
    <row r="5121" spans="1:9" s="36" customFormat="1" ht="67.5" x14ac:dyDescent="0.25">
      <c r="A5121" s="34">
        <v>90673</v>
      </c>
      <c r="B5121" s="35" t="s">
        <v>9768</v>
      </c>
      <c r="F5121" s="34" t="s">
        <v>9247</v>
      </c>
      <c r="G5121" s="37" t="s">
        <v>9769</v>
      </c>
      <c r="I5121" s="7"/>
    </row>
    <row r="5122" spans="1:9" s="36" customFormat="1" ht="67.5" x14ac:dyDescent="0.25">
      <c r="A5122" s="34">
        <v>90676</v>
      </c>
      <c r="B5122" s="35" t="s">
        <v>9770</v>
      </c>
      <c r="F5122" s="34" t="s">
        <v>9247</v>
      </c>
      <c r="G5122" s="37" t="s">
        <v>9771</v>
      </c>
      <c r="I5122" s="7"/>
    </row>
    <row r="5123" spans="1:9" s="36" customFormat="1" ht="67.5" x14ac:dyDescent="0.25">
      <c r="A5123" s="34">
        <v>90677</v>
      </c>
      <c r="B5123" s="35" t="s">
        <v>9772</v>
      </c>
      <c r="F5123" s="34" t="s">
        <v>9247</v>
      </c>
      <c r="G5123" s="37" t="s">
        <v>9773</v>
      </c>
      <c r="I5123" s="7"/>
    </row>
    <row r="5124" spans="1:9" s="36" customFormat="1" ht="67.5" x14ac:dyDescent="0.25">
      <c r="A5124" s="34">
        <v>90678</v>
      </c>
      <c r="B5124" s="35" t="s">
        <v>9774</v>
      </c>
      <c r="F5124" s="34" t="s">
        <v>9247</v>
      </c>
      <c r="G5124" s="37" t="s">
        <v>9775</v>
      </c>
      <c r="I5124" s="7"/>
    </row>
    <row r="5125" spans="1:9" s="36" customFormat="1" ht="67.5" x14ac:dyDescent="0.25">
      <c r="A5125" s="34">
        <v>90679</v>
      </c>
      <c r="B5125" s="35" t="s">
        <v>9776</v>
      </c>
      <c r="F5125" s="34" t="s">
        <v>9247</v>
      </c>
      <c r="G5125" s="37" t="s">
        <v>9777</v>
      </c>
      <c r="I5125" s="7"/>
    </row>
    <row r="5126" spans="1:9" s="36" customFormat="1" ht="40.5" x14ac:dyDescent="0.25">
      <c r="A5126" s="34">
        <v>90682</v>
      </c>
      <c r="B5126" s="35" t="s">
        <v>9778</v>
      </c>
      <c r="F5126" s="34" t="s">
        <v>9247</v>
      </c>
      <c r="G5126" s="37" t="s">
        <v>9779</v>
      </c>
      <c r="I5126" s="7"/>
    </row>
    <row r="5127" spans="1:9" s="36" customFormat="1" ht="40.5" x14ac:dyDescent="0.25">
      <c r="A5127" s="34">
        <v>90683</v>
      </c>
      <c r="B5127" s="35" t="s">
        <v>9780</v>
      </c>
      <c r="F5127" s="34" t="s">
        <v>9247</v>
      </c>
      <c r="G5127" s="37" t="s">
        <v>9781</v>
      </c>
      <c r="I5127" s="7"/>
    </row>
    <row r="5128" spans="1:9" s="36" customFormat="1" ht="40.5" x14ac:dyDescent="0.25">
      <c r="A5128" s="34">
        <v>90684</v>
      </c>
      <c r="B5128" s="35" t="s">
        <v>9782</v>
      </c>
      <c r="F5128" s="34" t="s">
        <v>9247</v>
      </c>
      <c r="G5128" s="37" t="s">
        <v>9783</v>
      </c>
      <c r="I5128" s="7"/>
    </row>
    <row r="5129" spans="1:9" s="36" customFormat="1" ht="54" x14ac:dyDescent="0.25">
      <c r="A5129" s="34">
        <v>90685</v>
      </c>
      <c r="B5129" s="35" t="s">
        <v>9784</v>
      </c>
      <c r="F5129" s="34" t="s">
        <v>9247</v>
      </c>
      <c r="G5129" s="37" t="s">
        <v>9785</v>
      </c>
      <c r="I5129" s="7"/>
    </row>
    <row r="5130" spans="1:9" s="36" customFormat="1" ht="40.5" x14ac:dyDescent="0.25">
      <c r="A5130" s="34">
        <v>90688</v>
      </c>
      <c r="B5130" s="35" t="s">
        <v>9786</v>
      </c>
      <c r="F5130" s="34" t="s">
        <v>9247</v>
      </c>
      <c r="G5130" s="37" t="s">
        <v>9008</v>
      </c>
      <c r="I5130" s="7"/>
    </row>
    <row r="5131" spans="1:9" s="36" customFormat="1" ht="40.5" x14ac:dyDescent="0.25">
      <c r="A5131" s="34">
        <v>90689</v>
      </c>
      <c r="B5131" s="35" t="s">
        <v>9787</v>
      </c>
      <c r="F5131" s="34" t="s">
        <v>9247</v>
      </c>
      <c r="G5131" s="37" t="s">
        <v>9788</v>
      </c>
      <c r="I5131" s="7"/>
    </row>
    <row r="5132" spans="1:9" s="36" customFormat="1" ht="40.5" x14ac:dyDescent="0.25">
      <c r="A5132" s="34">
        <v>90690</v>
      </c>
      <c r="B5132" s="35" t="s">
        <v>9789</v>
      </c>
      <c r="F5132" s="34" t="s">
        <v>9247</v>
      </c>
      <c r="G5132" s="37" t="s">
        <v>9790</v>
      </c>
      <c r="I5132" s="7"/>
    </row>
    <row r="5133" spans="1:9" s="36" customFormat="1" ht="40.5" x14ac:dyDescent="0.25">
      <c r="A5133" s="34">
        <v>90691</v>
      </c>
      <c r="B5133" s="35" t="s">
        <v>9791</v>
      </c>
      <c r="F5133" s="34" t="s">
        <v>9247</v>
      </c>
      <c r="G5133" s="37" t="s">
        <v>9792</v>
      </c>
      <c r="I5133" s="7"/>
    </row>
    <row r="5134" spans="1:9" s="36" customFormat="1" ht="40.5" x14ac:dyDescent="0.25">
      <c r="A5134" s="34">
        <v>90957</v>
      </c>
      <c r="B5134" s="35" t="s">
        <v>9793</v>
      </c>
      <c r="F5134" s="34" t="s">
        <v>9247</v>
      </c>
      <c r="G5134" s="37" t="s">
        <v>9101</v>
      </c>
      <c r="I5134" s="7"/>
    </row>
    <row r="5135" spans="1:9" s="36" customFormat="1" ht="40.5" x14ac:dyDescent="0.25">
      <c r="A5135" s="34">
        <v>90958</v>
      </c>
      <c r="B5135" s="35" t="s">
        <v>9794</v>
      </c>
      <c r="F5135" s="34" t="s">
        <v>9247</v>
      </c>
      <c r="G5135" s="37" t="s">
        <v>9795</v>
      </c>
      <c r="I5135" s="7"/>
    </row>
    <row r="5136" spans="1:9" s="36" customFormat="1" ht="40.5" x14ac:dyDescent="0.25">
      <c r="A5136" s="34">
        <v>90960</v>
      </c>
      <c r="B5136" s="35" t="s">
        <v>9796</v>
      </c>
      <c r="F5136" s="34" t="s">
        <v>9247</v>
      </c>
      <c r="G5136" s="37" t="s">
        <v>9797</v>
      </c>
      <c r="I5136" s="7"/>
    </row>
    <row r="5137" spans="1:9" s="36" customFormat="1" ht="40.5" x14ac:dyDescent="0.25">
      <c r="A5137" s="34">
        <v>90961</v>
      </c>
      <c r="B5137" s="35" t="s">
        <v>9798</v>
      </c>
      <c r="F5137" s="34" t="s">
        <v>9247</v>
      </c>
      <c r="G5137" s="37" t="s">
        <v>9757</v>
      </c>
      <c r="I5137" s="7"/>
    </row>
    <row r="5138" spans="1:9" s="36" customFormat="1" ht="40.5" x14ac:dyDescent="0.25">
      <c r="A5138" s="34">
        <v>90962</v>
      </c>
      <c r="B5138" s="35" t="s">
        <v>9799</v>
      </c>
      <c r="F5138" s="34" t="s">
        <v>9247</v>
      </c>
      <c r="G5138" s="37" t="s">
        <v>9800</v>
      </c>
      <c r="I5138" s="7"/>
    </row>
    <row r="5139" spans="1:9" s="36" customFormat="1" ht="40.5" x14ac:dyDescent="0.25">
      <c r="A5139" s="34">
        <v>90963</v>
      </c>
      <c r="B5139" s="35" t="s">
        <v>9801</v>
      </c>
      <c r="F5139" s="34" t="s">
        <v>9247</v>
      </c>
      <c r="G5139" s="37" t="s">
        <v>9761</v>
      </c>
      <c r="I5139" s="7"/>
    </row>
    <row r="5140" spans="1:9" s="36" customFormat="1" ht="40.5" x14ac:dyDescent="0.25">
      <c r="A5140" s="34">
        <v>90968</v>
      </c>
      <c r="B5140" s="35" t="s">
        <v>9802</v>
      </c>
      <c r="F5140" s="34" t="s">
        <v>9247</v>
      </c>
      <c r="G5140" s="37" t="s">
        <v>9803</v>
      </c>
      <c r="I5140" s="7"/>
    </row>
    <row r="5141" spans="1:9" s="36" customFormat="1" ht="40.5" x14ac:dyDescent="0.25">
      <c r="A5141" s="34">
        <v>90969</v>
      </c>
      <c r="B5141" s="35" t="s">
        <v>9804</v>
      </c>
      <c r="F5141" s="34" t="s">
        <v>9247</v>
      </c>
      <c r="G5141" s="37" t="s">
        <v>9757</v>
      </c>
      <c r="I5141" s="7"/>
    </row>
    <row r="5142" spans="1:9" s="36" customFormat="1" ht="40.5" x14ac:dyDescent="0.25">
      <c r="A5142" s="34">
        <v>90970</v>
      </c>
      <c r="B5142" s="35" t="s">
        <v>9805</v>
      </c>
      <c r="F5142" s="34" t="s">
        <v>9247</v>
      </c>
      <c r="G5142" s="37" t="s">
        <v>9806</v>
      </c>
      <c r="I5142" s="7"/>
    </row>
    <row r="5143" spans="1:9" s="36" customFormat="1" ht="40.5" x14ac:dyDescent="0.25">
      <c r="A5143" s="34">
        <v>90971</v>
      </c>
      <c r="B5143" s="35" t="s">
        <v>9807</v>
      </c>
      <c r="F5143" s="34" t="s">
        <v>9247</v>
      </c>
      <c r="G5143" s="37" t="s">
        <v>9808</v>
      </c>
      <c r="I5143" s="7"/>
    </row>
    <row r="5144" spans="1:9" s="36" customFormat="1" ht="40.5" x14ac:dyDescent="0.25">
      <c r="A5144" s="34">
        <v>90975</v>
      </c>
      <c r="B5144" s="35" t="s">
        <v>9809</v>
      </c>
      <c r="F5144" s="34" t="s">
        <v>9247</v>
      </c>
      <c r="G5144" s="37" t="s">
        <v>9810</v>
      </c>
      <c r="I5144" s="7"/>
    </row>
    <row r="5145" spans="1:9" s="36" customFormat="1" ht="40.5" x14ac:dyDescent="0.25">
      <c r="A5145" s="34">
        <v>90976</v>
      </c>
      <c r="B5145" s="35" t="s">
        <v>9811</v>
      </c>
      <c r="F5145" s="34" t="s">
        <v>9247</v>
      </c>
      <c r="G5145" s="37" t="s">
        <v>9812</v>
      </c>
      <c r="I5145" s="7"/>
    </row>
    <row r="5146" spans="1:9" s="36" customFormat="1" ht="40.5" x14ac:dyDescent="0.25">
      <c r="A5146" s="34">
        <v>90977</v>
      </c>
      <c r="B5146" s="35" t="s">
        <v>9813</v>
      </c>
      <c r="F5146" s="34" t="s">
        <v>9247</v>
      </c>
      <c r="G5146" s="37" t="s">
        <v>9814</v>
      </c>
      <c r="I5146" s="7"/>
    </row>
    <row r="5147" spans="1:9" s="36" customFormat="1" ht="40.5" x14ac:dyDescent="0.25">
      <c r="A5147" s="34">
        <v>90978</v>
      </c>
      <c r="B5147" s="35" t="s">
        <v>9815</v>
      </c>
      <c r="F5147" s="34" t="s">
        <v>9247</v>
      </c>
      <c r="G5147" s="37" t="s">
        <v>9816</v>
      </c>
      <c r="I5147" s="7"/>
    </row>
    <row r="5148" spans="1:9" s="36" customFormat="1" ht="40.5" x14ac:dyDescent="0.25">
      <c r="A5148" s="34">
        <v>90992</v>
      </c>
      <c r="B5148" s="35" t="s">
        <v>9817</v>
      </c>
      <c r="F5148" s="34" t="s">
        <v>9247</v>
      </c>
      <c r="G5148" s="37" t="s">
        <v>9489</v>
      </c>
      <c r="I5148" s="7"/>
    </row>
    <row r="5149" spans="1:9" s="36" customFormat="1" ht="40.5" x14ac:dyDescent="0.25">
      <c r="A5149" s="34">
        <v>90993</v>
      </c>
      <c r="B5149" s="35" t="s">
        <v>9818</v>
      </c>
      <c r="F5149" s="34" t="s">
        <v>9247</v>
      </c>
      <c r="G5149" s="37" t="s">
        <v>8159</v>
      </c>
      <c r="I5149" s="7"/>
    </row>
    <row r="5150" spans="1:9" s="36" customFormat="1" ht="40.5" x14ac:dyDescent="0.25">
      <c r="A5150" s="34">
        <v>90994</v>
      </c>
      <c r="B5150" s="35" t="s">
        <v>9819</v>
      </c>
      <c r="F5150" s="34" t="s">
        <v>9247</v>
      </c>
      <c r="G5150" s="37" t="s">
        <v>9492</v>
      </c>
      <c r="I5150" s="7"/>
    </row>
    <row r="5151" spans="1:9" s="36" customFormat="1" ht="40.5" x14ac:dyDescent="0.25">
      <c r="A5151" s="34">
        <v>90995</v>
      </c>
      <c r="B5151" s="35" t="s">
        <v>9820</v>
      </c>
      <c r="F5151" s="34" t="s">
        <v>9247</v>
      </c>
      <c r="G5151" s="37" t="s">
        <v>9821</v>
      </c>
      <c r="I5151" s="7"/>
    </row>
    <row r="5152" spans="1:9" s="36" customFormat="1" ht="67.5" x14ac:dyDescent="0.25">
      <c r="A5152" s="34">
        <v>91021</v>
      </c>
      <c r="B5152" s="35" t="s">
        <v>9822</v>
      </c>
      <c r="F5152" s="34" t="s">
        <v>9247</v>
      </c>
      <c r="G5152" s="37" t="s">
        <v>9823</v>
      </c>
      <c r="I5152" s="7"/>
    </row>
    <row r="5153" spans="1:9" s="36" customFormat="1" ht="54" x14ac:dyDescent="0.25">
      <c r="A5153" s="34">
        <v>91026</v>
      </c>
      <c r="B5153" s="35" t="s">
        <v>9824</v>
      </c>
      <c r="F5153" s="34" t="s">
        <v>9247</v>
      </c>
      <c r="G5153" s="37" t="s">
        <v>9825</v>
      </c>
      <c r="I5153" s="7"/>
    </row>
    <row r="5154" spans="1:9" s="36" customFormat="1" ht="54" x14ac:dyDescent="0.25">
      <c r="A5154" s="34">
        <v>91027</v>
      </c>
      <c r="B5154" s="35" t="s">
        <v>9826</v>
      </c>
      <c r="F5154" s="34" t="s">
        <v>9247</v>
      </c>
      <c r="G5154" s="37" t="s">
        <v>9827</v>
      </c>
      <c r="I5154" s="7"/>
    </row>
    <row r="5155" spans="1:9" s="36" customFormat="1" ht="54" x14ac:dyDescent="0.25">
      <c r="A5155" s="34">
        <v>91028</v>
      </c>
      <c r="B5155" s="35" t="s">
        <v>9828</v>
      </c>
      <c r="F5155" s="34" t="s">
        <v>9247</v>
      </c>
      <c r="G5155" s="37" t="s">
        <v>9829</v>
      </c>
      <c r="I5155" s="7"/>
    </row>
    <row r="5156" spans="1:9" s="36" customFormat="1" ht="54" x14ac:dyDescent="0.25">
      <c r="A5156" s="34">
        <v>91029</v>
      </c>
      <c r="B5156" s="35" t="s">
        <v>9830</v>
      </c>
      <c r="F5156" s="34" t="s">
        <v>9247</v>
      </c>
      <c r="G5156" s="37" t="s">
        <v>9831</v>
      </c>
      <c r="I5156" s="7"/>
    </row>
    <row r="5157" spans="1:9" s="36" customFormat="1" ht="54" x14ac:dyDescent="0.25">
      <c r="A5157" s="34">
        <v>91030</v>
      </c>
      <c r="B5157" s="35" t="s">
        <v>9832</v>
      </c>
      <c r="F5157" s="34" t="s">
        <v>9247</v>
      </c>
      <c r="G5157" s="37" t="s">
        <v>9833</v>
      </c>
      <c r="I5157" s="7"/>
    </row>
    <row r="5158" spans="1:9" s="36" customFormat="1" ht="40.5" x14ac:dyDescent="0.25">
      <c r="A5158" s="34">
        <v>91273</v>
      </c>
      <c r="B5158" s="35" t="s">
        <v>9834</v>
      </c>
      <c r="F5158" s="34" t="s">
        <v>9247</v>
      </c>
      <c r="G5158" s="37" t="s">
        <v>9449</v>
      </c>
      <c r="I5158" s="7"/>
    </row>
    <row r="5159" spans="1:9" s="36" customFormat="1" ht="40.5" x14ac:dyDescent="0.25">
      <c r="A5159" s="34">
        <v>91274</v>
      </c>
      <c r="B5159" s="35" t="s">
        <v>9835</v>
      </c>
      <c r="F5159" s="34" t="s">
        <v>9247</v>
      </c>
      <c r="G5159" s="37" t="s">
        <v>8905</v>
      </c>
      <c r="I5159" s="7"/>
    </row>
    <row r="5160" spans="1:9" s="36" customFormat="1" ht="40.5" x14ac:dyDescent="0.25">
      <c r="A5160" s="34">
        <v>91275</v>
      </c>
      <c r="B5160" s="35" t="s">
        <v>9836</v>
      </c>
      <c r="F5160" s="34" t="s">
        <v>9247</v>
      </c>
      <c r="G5160" s="37" t="s">
        <v>9062</v>
      </c>
      <c r="I5160" s="7"/>
    </row>
    <row r="5161" spans="1:9" s="36" customFormat="1" ht="40.5" x14ac:dyDescent="0.25">
      <c r="A5161" s="34">
        <v>91276</v>
      </c>
      <c r="B5161" s="35" t="s">
        <v>9837</v>
      </c>
      <c r="F5161" s="34" t="s">
        <v>9247</v>
      </c>
      <c r="G5161" s="37" t="s">
        <v>8350</v>
      </c>
      <c r="I5161" s="7"/>
    </row>
    <row r="5162" spans="1:9" s="36" customFormat="1" ht="54" x14ac:dyDescent="0.25">
      <c r="A5162" s="34">
        <v>91279</v>
      </c>
      <c r="B5162" s="35" t="s">
        <v>9838</v>
      </c>
      <c r="F5162" s="34" t="s">
        <v>9247</v>
      </c>
      <c r="G5162" s="37" t="s">
        <v>8959</v>
      </c>
      <c r="I5162" s="7"/>
    </row>
    <row r="5163" spans="1:9" s="36" customFormat="1" ht="54" x14ac:dyDescent="0.25">
      <c r="A5163" s="34">
        <v>91280</v>
      </c>
      <c r="B5163" s="35" t="s">
        <v>9839</v>
      </c>
      <c r="F5163" s="34" t="s">
        <v>9247</v>
      </c>
      <c r="G5163" s="37" t="s">
        <v>9840</v>
      </c>
      <c r="I5163" s="7"/>
    </row>
    <row r="5164" spans="1:9" s="36" customFormat="1" ht="54" x14ac:dyDescent="0.25">
      <c r="A5164" s="34">
        <v>91281</v>
      </c>
      <c r="B5164" s="35" t="s">
        <v>9841</v>
      </c>
      <c r="F5164" s="34" t="s">
        <v>9247</v>
      </c>
      <c r="G5164" s="37" t="s">
        <v>9842</v>
      </c>
      <c r="I5164" s="7"/>
    </row>
    <row r="5165" spans="1:9" s="36" customFormat="1" ht="54" x14ac:dyDescent="0.25">
      <c r="A5165" s="34">
        <v>91282</v>
      </c>
      <c r="B5165" s="35" t="s">
        <v>9843</v>
      </c>
      <c r="F5165" s="34" t="s">
        <v>9247</v>
      </c>
      <c r="G5165" s="37" t="s">
        <v>9844</v>
      </c>
      <c r="I5165" s="7"/>
    </row>
    <row r="5166" spans="1:9" s="36" customFormat="1" ht="54" x14ac:dyDescent="0.25">
      <c r="A5166" s="34">
        <v>91354</v>
      </c>
      <c r="B5166" s="35" t="s">
        <v>9845</v>
      </c>
      <c r="F5166" s="34" t="s">
        <v>9247</v>
      </c>
      <c r="G5166" s="37" t="s">
        <v>9846</v>
      </c>
      <c r="I5166" s="7"/>
    </row>
    <row r="5167" spans="1:9" s="36" customFormat="1" ht="54" x14ac:dyDescent="0.25">
      <c r="A5167" s="34">
        <v>91355</v>
      </c>
      <c r="B5167" s="35" t="s">
        <v>9847</v>
      </c>
      <c r="F5167" s="34" t="s">
        <v>9247</v>
      </c>
      <c r="G5167" s="37" t="s">
        <v>9848</v>
      </c>
      <c r="I5167" s="7"/>
    </row>
    <row r="5168" spans="1:9" s="36" customFormat="1" ht="54" x14ac:dyDescent="0.25">
      <c r="A5168" s="34">
        <v>91356</v>
      </c>
      <c r="B5168" s="35" t="s">
        <v>9849</v>
      </c>
      <c r="F5168" s="34" t="s">
        <v>9247</v>
      </c>
      <c r="G5168" s="37" t="s">
        <v>9850</v>
      </c>
      <c r="I5168" s="7"/>
    </row>
    <row r="5169" spans="1:9" s="36" customFormat="1" ht="54" x14ac:dyDescent="0.25">
      <c r="A5169" s="34">
        <v>91359</v>
      </c>
      <c r="B5169" s="35" t="s">
        <v>9851</v>
      </c>
      <c r="F5169" s="34" t="s">
        <v>9247</v>
      </c>
      <c r="G5169" s="37" t="s">
        <v>9521</v>
      </c>
      <c r="I5169" s="7"/>
    </row>
    <row r="5170" spans="1:9" s="36" customFormat="1" ht="54" x14ac:dyDescent="0.25">
      <c r="A5170" s="34">
        <v>91360</v>
      </c>
      <c r="B5170" s="35" t="s">
        <v>9852</v>
      </c>
      <c r="F5170" s="34" t="s">
        <v>9247</v>
      </c>
      <c r="G5170" s="37" t="s">
        <v>9853</v>
      </c>
      <c r="I5170" s="7"/>
    </row>
    <row r="5171" spans="1:9" s="36" customFormat="1" ht="54" x14ac:dyDescent="0.25">
      <c r="A5171" s="34">
        <v>91361</v>
      </c>
      <c r="B5171" s="35" t="s">
        <v>9854</v>
      </c>
      <c r="F5171" s="34" t="s">
        <v>9247</v>
      </c>
      <c r="G5171" s="37" t="s">
        <v>9855</v>
      </c>
      <c r="I5171" s="7"/>
    </row>
    <row r="5172" spans="1:9" s="36" customFormat="1" ht="54" x14ac:dyDescent="0.25">
      <c r="A5172" s="34">
        <v>91367</v>
      </c>
      <c r="B5172" s="35" t="s">
        <v>9856</v>
      </c>
      <c r="F5172" s="34" t="s">
        <v>9247</v>
      </c>
      <c r="G5172" s="37" t="s">
        <v>9857</v>
      </c>
      <c r="I5172" s="7"/>
    </row>
    <row r="5173" spans="1:9" s="36" customFormat="1" ht="54" x14ac:dyDescent="0.25">
      <c r="A5173" s="34">
        <v>91368</v>
      </c>
      <c r="B5173" s="35" t="s">
        <v>9858</v>
      </c>
      <c r="F5173" s="34" t="s">
        <v>9247</v>
      </c>
      <c r="G5173" s="37" t="s">
        <v>9859</v>
      </c>
      <c r="I5173" s="7"/>
    </row>
    <row r="5174" spans="1:9" s="36" customFormat="1" ht="54" x14ac:dyDescent="0.25">
      <c r="A5174" s="34">
        <v>91369</v>
      </c>
      <c r="B5174" s="35" t="s">
        <v>9860</v>
      </c>
      <c r="F5174" s="34" t="s">
        <v>9247</v>
      </c>
      <c r="G5174" s="37" t="s">
        <v>9861</v>
      </c>
      <c r="I5174" s="7"/>
    </row>
    <row r="5175" spans="1:9" s="36" customFormat="1" ht="54" x14ac:dyDescent="0.25">
      <c r="A5175" s="34">
        <v>91375</v>
      </c>
      <c r="B5175" s="35" t="s">
        <v>9862</v>
      </c>
      <c r="F5175" s="34" t="s">
        <v>9247</v>
      </c>
      <c r="G5175" s="37" t="s">
        <v>9863</v>
      </c>
      <c r="I5175" s="7"/>
    </row>
    <row r="5176" spans="1:9" s="36" customFormat="1" ht="54" x14ac:dyDescent="0.25">
      <c r="A5176" s="34">
        <v>91376</v>
      </c>
      <c r="B5176" s="35" t="s">
        <v>9864</v>
      </c>
      <c r="F5176" s="34" t="s">
        <v>9247</v>
      </c>
      <c r="G5176" s="37" t="s">
        <v>9865</v>
      </c>
      <c r="I5176" s="7"/>
    </row>
    <row r="5177" spans="1:9" s="36" customFormat="1" ht="54" x14ac:dyDescent="0.25">
      <c r="A5177" s="34">
        <v>91377</v>
      </c>
      <c r="B5177" s="35" t="s">
        <v>9866</v>
      </c>
      <c r="F5177" s="34" t="s">
        <v>9247</v>
      </c>
      <c r="G5177" s="37" t="s">
        <v>9867</v>
      </c>
      <c r="I5177" s="7"/>
    </row>
    <row r="5178" spans="1:9" s="36" customFormat="1" ht="54" x14ac:dyDescent="0.25">
      <c r="A5178" s="34">
        <v>91380</v>
      </c>
      <c r="B5178" s="35" t="s">
        <v>9868</v>
      </c>
      <c r="F5178" s="34" t="s">
        <v>9247</v>
      </c>
      <c r="G5178" s="37" t="s">
        <v>9869</v>
      </c>
      <c r="I5178" s="7"/>
    </row>
    <row r="5179" spans="1:9" s="36" customFormat="1" ht="54" x14ac:dyDescent="0.25">
      <c r="A5179" s="34">
        <v>91381</v>
      </c>
      <c r="B5179" s="35" t="s">
        <v>9870</v>
      </c>
      <c r="F5179" s="34" t="s">
        <v>9247</v>
      </c>
      <c r="G5179" s="37" t="s">
        <v>8784</v>
      </c>
      <c r="I5179" s="7"/>
    </row>
    <row r="5180" spans="1:9" s="36" customFormat="1" ht="67.5" x14ac:dyDescent="0.25">
      <c r="A5180" s="34">
        <v>91382</v>
      </c>
      <c r="B5180" s="35" t="s">
        <v>9871</v>
      </c>
      <c r="F5180" s="34" t="s">
        <v>9247</v>
      </c>
      <c r="G5180" s="37" t="s">
        <v>9872</v>
      </c>
      <c r="I5180" s="7"/>
    </row>
    <row r="5181" spans="1:9" s="36" customFormat="1" ht="54" x14ac:dyDescent="0.25">
      <c r="A5181" s="34">
        <v>91383</v>
      </c>
      <c r="B5181" s="35" t="s">
        <v>9873</v>
      </c>
      <c r="F5181" s="34" t="s">
        <v>9247</v>
      </c>
      <c r="G5181" s="37" t="s">
        <v>9874</v>
      </c>
      <c r="I5181" s="7"/>
    </row>
    <row r="5182" spans="1:9" s="36" customFormat="1" ht="67.5" x14ac:dyDescent="0.25">
      <c r="A5182" s="34">
        <v>91384</v>
      </c>
      <c r="B5182" s="35" t="s">
        <v>9875</v>
      </c>
      <c r="F5182" s="34" t="s">
        <v>9247</v>
      </c>
      <c r="G5182" s="37" t="s">
        <v>9876</v>
      </c>
      <c r="I5182" s="7"/>
    </row>
    <row r="5183" spans="1:9" s="36" customFormat="1" ht="67.5" x14ac:dyDescent="0.25">
      <c r="A5183" s="34">
        <v>91390</v>
      </c>
      <c r="B5183" s="35" t="s">
        <v>9877</v>
      </c>
      <c r="F5183" s="34" t="s">
        <v>9247</v>
      </c>
      <c r="G5183" s="37" t="s">
        <v>9878</v>
      </c>
      <c r="I5183" s="7"/>
    </row>
    <row r="5184" spans="1:9" s="36" customFormat="1" ht="67.5" x14ac:dyDescent="0.25">
      <c r="A5184" s="34">
        <v>91391</v>
      </c>
      <c r="B5184" s="35" t="s">
        <v>9879</v>
      </c>
      <c r="F5184" s="34" t="s">
        <v>9247</v>
      </c>
      <c r="G5184" s="37" t="s">
        <v>9456</v>
      </c>
      <c r="I5184" s="7"/>
    </row>
    <row r="5185" spans="1:9" s="36" customFormat="1" ht="67.5" x14ac:dyDescent="0.25">
      <c r="A5185" s="34">
        <v>91392</v>
      </c>
      <c r="B5185" s="35" t="s">
        <v>9880</v>
      </c>
      <c r="F5185" s="34" t="s">
        <v>9247</v>
      </c>
      <c r="G5185" s="37" t="s">
        <v>9881</v>
      </c>
      <c r="I5185" s="7"/>
    </row>
    <row r="5186" spans="1:9" s="36" customFormat="1" ht="67.5" x14ac:dyDescent="0.25">
      <c r="A5186" s="34">
        <v>91396</v>
      </c>
      <c r="B5186" s="35" t="s">
        <v>9882</v>
      </c>
      <c r="F5186" s="34" t="s">
        <v>9247</v>
      </c>
      <c r="G5186" s="37" t="s">
        <v>9883</v>
      </c>
      <c r="I5186" s="7"/>
    </row>
    <row r="5187" spans="1:9" s="36" customFormat="1" ht="54" x14ac:dyDescent="0.25">
      <c r="A5187" s="34">
        <v>91397</v>
      </c>
      <c r="B5187" s="35" t="s">
        <v>9884</v>
      </c>
      <c r="F5187" s="34" t="s">
        <v>9247</v>
      </c>
      <c r="G5187" s="37" t="s">
        <v>9885</v>
      </c>
      <c r="I5187" s="7"/>
    </row>
    <row r="5188" spans="1:9" s="36" customFormat="1" ht="67.5" x14ac:dyDescent="0.25">
      <c r="A5188" s="34">
        <v>91398</v>
      </c>
      <c r="B5188" s="35" t="s">
        <v>9886</v>
      </c>
      <c r="F5188" s="34" t="s">
        <v>9247</v>
      </c>
      <c r="G5188" s="37" t="s">
        <v>9887</v>
      </c>
      <c r="I5188" s="7"/>
    </row>
    <row r="5189" spans="1:9" s="36" customFormat="1" ht="54" x14ac:dyDescent="0.25">
      <c r="A5189" s="34">
        <v>91402</v>
      </c>
      <c r="B5189" s="35" t="s">
        <v>9888</v>
      </c>
      <c r="F5189" s="34" t="s">
        <v>9247</v>
      </c>
      <c r="G5189" s="37" t="s">
        <v>9889</v>
      </c>
      <c r="I5189" s="7"/>
    </row>
    <row r="5190" spans="1:9" s="36" customFormat="1" ht="67.5" x14ac:dyDescent="0.25">
      <c r="A5190" s="34">
        <v>91466</v>
      </c>
      <c r="B5190" s="35" t="s">
        <v>9890</v>
      </c>
      <c r="F5190" s="34" t="s">
        <v>9247</v>
      </c>
      <c r="G5190" s="37" t="s">
        <v>9891</v>
      </c>
      <c r="I5190" s="7"/>
    </row>
    <row r="5191" spans="1:9" s="36" customFormat="1" ht="67.5" x14ac:dyDescent="0.25">
      <c r="A5191" s="34">
        <v>91467</v>
      </c>
      <c r="B5191" s="35" t="s">
        <v>9892</v>
      </c>
      <c r="F5191" s="34" t="s">
        <v>9247</v>
      </c>
      <c r="G5191" s="37" t="s">
        <v>9314</v>
      </c>
      <c r="I5191" s="7"/>
    </row>
    <row r="5192" spans="1:9" s="36" customFormat="1" ht="54" x14ac:dyDescent="0.25">
      <c r="A5192" s="34">
        <v>91468</v>
      </c>
      <c r="B5192" s="35" t="s">
        <v>9893</v>
      </c>
      <c r="F5192" s="34" t="s">
        <v>9247</v>
      </c>
      <c r="G5192" s="37" t="s">
        <v>9894</v>
      </c>
      <c r="I5192" s="7"/>
    </row>
    <row r="5193" spans="1:9" s="36" customFormat="1" ht="54" x14ac:dyDescent="0.25">
      <c r="A5193" s="34">
        <v>91469</v>
      </c>
      <c r="B5193" s="35" t="s">
        <v>9895</v>
      </c>
      <c r="F5193" s="34" t="s">
        <v>9247</v>
      </c>
      <c r="G5193" s="37" t="s">
        <v>9896</v>
      </c>
      <c r="I5193" s="7"/>
    </row>
    <row r="5194" spans="1:9" s="36" customFormat="1" ht="67.5" x14ac:dyDescent="0.25">
      <c r="A5194" s="34">
        <v>91484</v>
      </c>
      <c r="B5194" s="35" t="s">
        <v>9897</v>
      </c>
      <c r="F5194" s="34" t="s">
        <v>9247</v>
      </c>
      <c r="G5194" s="37" t="s">
        <v>9898</v>
      </c>
      <c r="I5194" s="7"/>
    </row>
    <row r="5195" spans="1:9" s="36" customFormat="1" ht="67.5" x14ac:dyDescent="0.25">
      <c r="A5195" s="34">
        <v>91485</v>
      </c>
      <c r="B5195" s="35" t="s">
        <v>9899</v>
      </c>
      <c r="F5195" s="34" t="s">
        <v>9247</v>
      </c>
      <c r="G5195" s="37" t="s">
        <v>9437</v>
      </c>
      <c r="I5195" s="7"/>
    </row>
    <row r="5196" spans="1:9" s="36" customFormat="1" ht="40.5" x14ac:dyDescent="0.25">
      <c r="A5196" s="34">
        <v>91529</v>
      </c>
      <c r="B5196" s="35" t="s">
        <v>9900</v>
      </c>
      <c r="F5196" s="34" t="s">
        <v>9247</v>
      </c>
      <c r="G5196" s="37" t="s">
        <v>9497</v>
      </c>
      <c r="I5196" s="7"/>
    </row>
    <row r="5197" spans="1:9" s="36" customFormat="1" ht="40.5" x14ac:dyDescent="0.25">
      <c r="A5197" s="34">
        <v>91530</v>
      </c>
      <c r="B5197" s="35" t="s">
        <v>9901</v>
      </c>
      <c r="F5197" s="34" t="s">
        <v>9247</v>
      </c>
      <c r="G5197" s="37" t="s">
        <v>9840</v>
      </c>
      <c r="I5197" s="7"/>
    </row>
    <row r="5198" spans="1:9" s="36" customFormat="1" ht="40.5" x14ac:dyDescent="0.25">
      <c r="A5198" s="34">
        <v>91531</v>
      </c>
      <c r="B5198" s="35" t="s">
        <v>9902</v>
      </c>
      <c r="F5198" s="34" t="s">
        <v>9247</v>
      </c>
      <c r="G5198" s="37" t="s">
        <v>9483</v>
      </c>
      <c r="I5198" s="7"/>
    </row>
    <row r="5199" spans="1:9" s="36" customFormat="1" ht="40.5" x14ac:dyDescent="0.25">
      <c r="A5199" s="34">
        <v>91532</v>
      </c>
      <c r="B5199" s="35" t="s">
        <v>9903</v>
      </c>
      <c r="F5199" s="34" t="s">
        <v>9247</v>
      </c>
      <c r="G5199" s="37" t="s">
        <v>9904</v>
      </c>
      <c r="I5199" s="7"/>
    </row>
    <row r="5200" spans="1:9" s="36" customFormat="1" ht="54" x14ac:dyDescent="0.25">
      <c r="A5200" s="34">
        <v>91629</v>
      </c>
      <c r="B5200" s="35" t="s">
        <v>9905</v>
      </c>
      <c r="F5200" s="34" t="s">
        <v>9247</v>
      </c>
      <c r="G5200" s="37" t="s">
        <v>9906</v>
      </c>
      <c r="I5200" s="7"/>
    </row>
    <row r="5201" spans="1:9" s="36" customFormat="1" ht="54" x14ac:dyDescent="0.25">
      <c r="A5201" s="34">
        <v>91630</v>
      </c>
      <c r="B5201" s="35" t="s">
        <v>9907</v>
      </c>
      <c r="F5201" s="34" t="s">
        <v>9247</v>
      </c>
      <c r="G5201" s="37" t="s">
        <v>9908</v>
      </c>
      <c r="I5201" s="7"/>
    </row>
    <row r="5202" spans="1:9" s="36" customFormat="1" ht="67.5" x14ac:dyDescent="0.25">
      <c r="A5202" s="34">
        <v>91631</v>
      </c>
      <c r="B5202" s="35" t="s">
        <v>9909</v>
      </c>
      <c r="F5202" s="34" t="s">
        <v>9247</v>
      </c>
      <c r="G5202" s="37" t="s">
        <v>9910</v>
      </c>
      <c r="I5202" s="7"/>
    </row>
    <row r="5203" spans="1:9" s="36" customFormat="1" ht="54" x14ac:dyDescent="0.25">
      <c r="A5203" s="34">
        <v>91632</v>
      </c>
      <c r="B5203" s="35" t="s">
        <v>9911</v>
      </c>
      <c r="F5203" s="34" t="s">
        <v>9247</v>
      </c>
      <c r="G5203" s="37" t="s">
        <v>9912</v>
      </c>
      <c r="I5203" s="7"/>
    </row>
    <row r="5204" spans="1:9" s="36" customFormat="1" ht="67.5" x14ac:dyDescent="0.25">
      <c r="A5204" s="34">
        <v>91633</v>
      </c>
      <c r="B5204" s="35" t="s">
        <v>9913</v>
      </c>
      <c r="F5204" s="34" t="s">
        <v>9247</v>
      </c>
      <c r="G5204" s="37" t="s">
        <v>9914</v>
      </c>
      <c r="I5204" s="7"/>
    </row>
    <row r="5205" spans="1:9" s="36" customFormat="1" ht="67.5" x14ac:dyDescent="0.25">
      <c r="A5205" s="34">
        <v>91640</v>
      </c>
      <c r="B5205" s="35" t="s">
        <v>9915</v>
      </c>
      <c r="F5205" s="34" t="s">
        <v>9247</v>
      </c>
      <c r="G5205" s="37" t="s">
        <v>9916</v>
      </c>
      <c r="I5205" s="7"/>
    </row>
    <row r="5206" spans="1:9" s="36" customFormat="1" ht="54" x14ac:dyDescent="0.25">
      <c r="A5206" s="34">
        <v>91641</v>
      </c>
      <c r="B5206" s="35" t="s">
        <v>9917</v>
      </c>
      <c r="F5206" s="34" t="s">
        <v>9247</v>
      </c>
      <c r="G5206" s="37" t="s">
        <v>8109</v>
      </c>
      <c r="I5206" s="7"/>
    </row>
    <row r="5207" spans="1:9" s="36" customFormat="1" ht="67.5" x14ac:dyDescent="0.25">
      <c r="A5207" s="34">
        <v>91642</v>
      </c>
      <c r="B5207" s="35" t="s">
        <v>9918</v>
      </c>
      <c r="F5207" s="34" t="s">
        <v>9247</v>
      </c>
      <c r="G5207" s="37" t="s">
        <v>9919</v>
      </c>
      <c r="I5207" s="7"/>
    </row>
    <row r="5208" spans="1:9" s="36" customFormat="1" ht="67.5" x14ac:dyDescent="0.25">
      <c r="A5208" s="34">
        <v>91643</v>
      </c>
      <c r="B5208" s="35" t="s">
        <v>9920</v>
      </c>
      <c r="F5208" s="34" t="s">
        <v>9247</v>
      </c>
      <c r="G5208" s="37" t="s">
        <v>9921</v>
      </c>
      <c r="I5208" s="7"/>
    </row>
    <row r="5209" spans="1:9" s="36" customFormat="1" ht="67.5" x14ac:dyDescent="0.25">
      <c r="A5209" s="34">
        <v>91644</v>
      </c>
      <c r="B5209" s="35" t="s">
        <v>9922</v>
      </c>
      <c r="F5209" s="34" t="s">
        <v>9247</v>
      </c>
      <c r="G5209" s="37" t="s">
        <v>9923</v>
      </c>
      <c r="I5209" s="7"/>
    </row>
    <row r="5210" spans="1:9" s="36" customFormat="1" ht="40.5" x14ac:dyDescent="0.25">
      <c r="A5210" s="34">
        <v>91688</v>
      </c>
      <c r="B5210" s="35" t="s">
        <v>9924</v>
      </c>
      <c r="F5210" s="34" t="s">
        <v>9247</v>
      </c>
      <c r="G5210" s="37" t="s">
        <v>9840</v>
      </c>
      <c r="I5210" s="7"/>
    </row>
    <row r="5211" spans="1:9" s="36" customFormat="1" ht="27" x14ac:dyDescent="0.25">
      <c r="A5211" s="34">
        <v>91689</v>
      </c>
      <c r="B5211" s="35" t="s">
        <v>9925</v>
      </c>
      <c r="F5211" s="34" t="s">
        <v>9247</v>
      </c>
      <c r="G5211" s="37" t="s">
        <v>9926</v>
      </c>
      <c r="I5211" s="7"/>
    </row>
    <row r="5212" spans="1:9" s="36" customFormat="1" ht="40.5" x14ac:dyDescent="0.25">
      <c r="A5212" s="34">
        <v>91690</v>
      </c>
      <c r="B5212" s="35" t="s">
        <v>9927</v>
      </c>
      <c r="F5212" s="34" t="s">
        <v>9247</v>
      </c>
      <c r="G5212" s="37" t="s">
        <v>8905</v>
      </c>
      <c r="I5212" s="7"/>
    </row>
    <row r="5213" spans="1:9" s="36" customFormat="1" ht="40.5" x14ac:dyDescent="0.25">
      <c r="A5213" s="34">
        <v>91691</v>
      </c>
      <c r="B5213" s="35" t="s">
        <v>9928</v>
      </c>
      <c r="F5213" s="34" t="s">
        <v>9247</v>
      </c>
      <c r="G5213" s="37" t="s">
        <v>9929</v>
      </c>
      <c r="I5213" s="7"/>
    </row>
    <row r="5214" spans="1:9" s="36" customFormat="1" ht="40.5" x14ac:dyDescent="0.25">
      <c r="A5214" s="34">
        <v>92040</v>
      </c>
      <c r="B5214" s="35" t="s">
        <v>9930</v>
      </c>
      <c r="F5214" s="34" t="s">
        <v>9247</v>
      </c>
      <c r="G5214" s="37" t="s">
        <v>9931</v>
      </c>
      <c r="I5214" s="7"/>
    </row>
    <row r="5215" spans="1:9" s="36" customFormat="1" ht="27" x14ac:dyDescent="0.25">
      <c r="A5215" s="34">
        <v>92041</v>
      </c>
      <c r="B5215" s="35" t="s">
        <v>9932</v>
      </c>
      <c r="F5215" s="34" t="s">
        <v>9247</v>
      </c>
      <c r="G5215" s="37" t="s">
        <v>9933</v>
      </c>
      <c r="I5215" s="7"/>
    </row>
    <row r="5216" spans="1:9" s="36" customFormat="1" ht="40.5" x14ac:dyDescent="0.25">
      <c r="A5216" s="34">
        <v>92042</v>
      </c>
      <c r="B5216" s="35" t="s">
        <v>9934</v>
      </c>
      <c r="F5216" s="34" t="s">
        <v>9247</v>
      </c>
      <c r="G5216" s="37" t="s">
        <v>9827</v>
      </c>
      <c r="I5216" s="7"/>
    </row>
    <row r="5217" spans="1:9" s="36" customFormat="1" ht="67.5" x14ac:dyDescent="0.25">
      <c r="A5217" s="34">
        <v>92101</v>
      </c>
      <c r="B5217" s="35" t="s">
        <v>9935</v>
      </c>
      <c r="F5217" s="34" t="s">
        <v>9247</v>
      </c>
      <c r="G5217" s="37" t="s">
        <v>9936</v>
      </c>
      <c r="I5217" s="7"/>
    </row>
    <row r="5218" spans="1:9" s="36" customFormat="1" ht="67.5" x14ac:dyDescent="0.25">
      <c r="A5218" s="34">
        <v>92102</v>
      </c>
      <c r="B5218" s="35" t="s">
        <v>9937</v>
      </c>
      <c r="F5218" s="34" t="s">
        <v>9247</v>
      </c>
      <c r="G5218" s="37" t="s">
        <v>9938</v>
      </c>
      <c r="I5218" s="7"/>
    </row>
    <row r="5219" spans="1:9" s="36" customFormat="1" ht="67.5" x14ac:dyDescent="0.25">
      <c r="A5219" s="34">
        <v>92103</v>
      </c>
      <c r="B5219" s="35" t="s">
        <v>9939</v>
      </c>
      <c r="F5219" s="34" t="s">
        <v>9247</v>
      </c>
      <c r="G5219" s="37" t="s">
        <v>8115</v>
      </c>
      <c r="I5219" s="7"/>
    </row>
    <row r="5220" spans="1:9" s="36" customFormat="1" ht="67.5" x14ac:dyDescent="0.25">
      <c r="A5220" s="34">
        <v>92104</v>
      </c>
      <c r="B5220" s="35" t="s">
        <v>9940</v>
      </c>
      <c r="F5220" s="34" t="s">
        <v>9247</v>
      </c>
      <c r="G5220" s="37" t="s">
        <v>9941</v>
      </c>
      <c r="I5220" s="7"/>
    </row>
    <row r="5221" spans="1:9" s="36" customFormat="1" ht="67.5" x14ac:dyDescent="0.25">
      <c r="A5221" s="34">
        <v>92105</v>
      </c>
      <c r="B5221" s="35" t="s">
        <v>9942</v>
      </c>
      <c r="F5221" s="34" t="s">
        <v>9247</v>
      </c>
      <c r="G5221" s="37" t="s">
        <v>9401</v>
      </c>
      <c r="I5221" s="7"/>
    </row>
    <row r="5222" spans="1:9" s="36" customFormat="1" ht="40.5" x14ac:dyDescent="0.25">
      <c r="A5222" s="34">
        <v>92108</v>
      </c>
      <c r="B5222" s="35" t="s">
        <v>9943</v>
      </c>
      <c r="F5222" s="34" t="s">
        <v>9247</v>
      </c>
      <c r="G5222" s="37" t="s">
        <v>9944</v>
      </c>
      <c r="I5222" s="7"/>
    </row>
    <row r="5223" spans="1:9" s="36" customFormat="1" ht="40.5" x14ac:dyDescent="0.25">
      <c r="A5223" s="34">
        <v>92109</v>
      </c>
      <c r="B5223" s="35" t="s">
        <v>9945</v>
      </c>
      <c r="F5223" s="34" t="s">
        <v>9247</v>
      </c>
      <c r="G5223" s="37" t="s">
        <v>9946</v>
      </c>
      <c r="I5223" s="7"/>
    </row>
    <row r="5224" spans="1:9" s="36" customFormat="1" ht="40.5" x14ac:dyDescent="0.25">
      <c r="A5224" s="34">
        <v>92110</v>
      </c>
      <c r="B5224" s="35" t="s">
        <v>9947</v>
      </c>
      <c r="F5224" s="34" t="s">
        <v>9247</v>
      </c>
      <c r="G5224" s="37" t="s">
        <v>9948</v>
      </c>
      <c r="I5224" s="7"/>
    </row>
    <row r="5225" spans="1:9" s="36" customFormat="1" ht="40.5" x14ac:dyDescent="0.25">
      <c r="A5225" s="34">
        <v>92111</v>
      </c>
      <c r="B5225" s="35" t="s">
        <v>9949</v>
      </c>
      <c r="F5225" s="34" t="s">
        <v>9247</v>
      </c>
      <c r="G5225" s="37" t="s">
        <v>8961</v>
      </c>
      <c r="I5225" s="7"/>
    </row>
    <row r="5226" spans="1:9" s="36" customFormat="1" ht="27" x14ac:dyDescent="0.25">
      <c r="A5226" s="34">
        <v>92114</v>
      </c>
      <c r="B5226" s="35" t="s">
        <v>9950</v>
      </c>
      <c r="F5226" s="34" t="s">
        <v>9247</v>
      </c>
      <c r="G5226" s="37" t="s">
        <v>9268</v>
      </c>
      <c r="I5226" s="7"/>
    </row>
    <row r="5227" spans="1:9" s="36" customFormat="1" ht="27" x14ac:dyDescent="0.25">
      <c r="A5227" s="34">
        <v>92115</v>
      </c>
      <c r="B5227" s="35" t="s">
        <v>9951</v>
      </c>
      <c r="F5227" s="34" t="s">
        <v>9247</v>
      </c>
      <c r="G5227" s="37" t="s">
        <v>9189</v>
      </c>
      <c r="I5227" s="7"/>
    </row>
    <row r="5228" spans="1:9" s="36" customFormat="1" ht="27" x14ac:dyDescent="0.25">
      <c r="A5228" s="34">
        <v>92116</v>
      </c>
      <c r="B5228" s="35" t="s">
        <v>9952</v>
      </c>
      <c r="F5228" s="34" t="s">
        <v>9247</v>
      </c>
      <c r="G5228" s="37" t="s">
        <v>9953</v>
      </c>
      <c r="I5228" s="7"/>
    </row>
    <row r="5229" spans="1:9" s="36" customFormat="1" ht="27" x14ac:dyDescent="0.25">
      <c r="A5229" s="34">
        <v>92133</v>
      </c>
      <c r="B5229" s="35" t="s">
        <v>9954</v>
      </c>
      <c r="F5229" s="34" t="s">
        <v>9247</v>
      </c>
      <c r="G5229" s="37" t="s">
        <v>9955</v>
      </c>
      <c r="I5229" s="7"/>
    </row>
    <row r="5230" spans="1:9" s="36" customFormat="1" ht="27" x14ac:dyDescent="0.25">
      <c r="A5230" s="34">
        <v>92134</v>
      </c>
      <c r="B5230" s="35" t="s">
        <v>9956</v>
      </c>
      <c r="F5230" s="34" t="s">
        <v>9247</v>
      </c>
      <c r="G5230" s="37" t="s">
        <v>9957</v>
      </c>
      <c r="I5230" s="7"/>
    </row>
    <row r="5231" spans="1:9" s="36" customFormat="1" ht="27" x14ac:dyDescent="0.25">
      <c r="A5231" s="34">
        <v>92135</v>
      </c>
      <c r="B5231" s="35" t="s">
        <v>9958</v>
      </c>
      <c r="F5231" s="34" t="s">
        <v>9247</v>
      </c>
      <c r="G5231" s="37" t="s">
        <v>9959</v>
      </c>
      <c r="I5231" s="7"/>
    </row>
    <row r="5232" spans="1:9" s="36" customFormat="1" ht="27" x14ac:dyDescent="0.25">
      <c r="A5232" s="34">
        <v>92136</v>
      </c>
      <c r="B5232" s="35" t="s">
        <v>9960</v>
      </c>
      <c r="F5232" s="34" t="s">
        <v>9247</v>
      </c>
      <c r="G5232" s="37" t="s">
        <v>9961</v>
      </c>
      <c r="I5232" s="7"/>
    </row>
    <row r="5233" spans="1:9" s="36" customFormat="1" ht="27" x14ac:dyDescent="0.25">
      <c r="A5233" s="34">
        <v>92137</v>
      </c>
      <c r="B5233" s="35" t="s">
        <v>9962</v>
      </c>
      <c r="F5233" s="34" t="s">
        <v>9247</v>
      </c>
      <c r="G5233" s="37" t="s">
        <v>9963</v>
      </c>
      <c r="I5233" s="7"/>
    </row>
    <row r="5234" spans="1:9" s="36" customFormat="1" ht="40.5" x14ac:dyDescent="0.25">
      <c r="A5234" s="34">
        <v>92140</v>
      </c>
      <c r="B5234" s="35" t="s">
        <v>9964</v>
      </c>
      <c r="F5234" s="34" t="s">
        <v>9247</v>
      </c>
      <c r="G5234" s="37" t="s">
        <v>8330</v>
      </c>
      <c r="I5234" s="7"/>
    </row>
    <row r="5235" spans="1:9" s="36" customFormat="1" ht="40.5" x14ac:dyDescent="0.25">
      <c r="A5235" s="34">
        <v>92141</v>
      </c>
      <c r="B5235" s="35" t="s">
        <v>9965</v>
      </c>
      <c r="F5235" s="34" t="s">
        <v>9247</v>
      </c>
      <c r="G5235" s="37" t="s">
        <v>9966</v>
      </c>
      <c r="I5235" s="7"/>
    </row>
    <row r="5236" spans="1:9" s="36" customFormat="1" ht="40.5" x14ac:dyDescent="0.25">
      <c r="A5236" s="34">
        <v>92142</v>
      </c>
      <c r="B5236" s="35" t="s">
        <v>9967</v>
      </c>
      <c r="F5236" s="34" t="s">
        <v>9247</v>
      </c>
      <c r="G5236" s="37" t="s">
        <v>9044</v>
      </c>
      <c r="I5236" s="7"/>
    </row>
    <row r="5237" spans="1:9" s="36" customFormat="1" ht="40.5" x14ac:dyDescent="0.25">
      <c r="A5237" s="34">
        <v>92143</v>
      </c>
      <c r="B5237" s="35" t="s">
        <v>9968</v>
      </c>
      <c r="F5237" s="34" t="s">
        <v>9247</v>
      </c>
      <c r="G5237" s="37" t="s">
        <v>9969</v>
      </c>
      <c r="I5237" s="7"/>
    </row>
    <row r="5238" spans="1:9" s="36" customFormat="1" ht="40.5" x14ac:dyDescent="0.25">
      <c r="A5238" s="34">
        <v>92144</v>
      </c>
      <c r="B5238" s="35" t="s">
        <v>9970</v>
      </c>
      <c r="F5238" s="34" t="s">
        <v>9247</v>
      </c>
      <c r="G5238" s="37" t="s">
        <v>9971</v>
      </c>
      <c r="I5238" s="7"/>
    </row>
    <row r="5239" spans="1:9" s="36" customFormat="1" ht="67.5" x14ac:dyDescent="0.25">
      <c r="A5239" s="34">
        <v>92237</v>
      </c>
      <c r="B5239" s="35" t="s">
        <v>9972</v>
      </c>
      <c r="F5239" s="34" t="s">
        <v>9247</v>
      </c>
      <c r="G5239" s="37" t="s">
        <v>9973</v>
      </c>
      <c r="I5239" s="7"/>
    </row>
    <row r="5240" spans="1:9" s="36" customFormat="1" ht="54" x14ac:dyDescent="0.25">
      <c r="A5240" s="34">
        <v>92238</v>
      </c>
      <c r="B5240" s="35" t="s">
        <v>9974</v>
      </c>
      <c r="F5240" s="34" t="s">
        <v>9247</v>
      </c>
      <c r="G5240" s="37" t="s">
        <v>9975</v>
      </c>
      <c r="I5240" s="7"/>
    </row>
    <row r="5241" spans="1:9" s="36" customFormat="1" ht="67.5" x14ac:dyDescent="0.25">
      <c r="A5241" s="34">
        <v>92239</v>
      </c>
      <c r="B5241" s="35" t="s">
        <v>9976</v>
      </c>
      <c r="F5241" s="34" t="s">
        <v>9247</v>
      </c>
      <c r="G5241" s="37" t="s">
        <v>9977</v>
      </c>
      <c r="I5241" s="7"/>
    </row>
    <row r="5242" spans="1:9" s="36" customFormat="1" ht="67.5" x14ac:dyDescent="0.25">
      <c r="A5242" s="34">
        <v>92240</v>
      </c>
      <c r="B5242" s="35" t="s">
        <v>9978</v>
      </c>
      <c r="F5242" s="34" t="s">
        <v>9247</v>
      </c>
      <c r="G5242" s="37" t="s">
        <v>9979</v>
      </c>
      <c r="I5242" s="7"/>
    </row>
    <row r="5243" spans="1:9" s="36" customFormat="1" ht="67.5" x14ac:dyDescent="0.25">
      <c r="A5243" s="34">
        <v>92241</v>
      </c>
      <c r="B5243" s="35" t="s">
        <v>9980</v>
      </c>
      <c r="F5243" s="34" t="s">
        <v>9247</v>
      </c>
      <c r="G5243" s="37" t="s">
        <v>9981</v>
      </c>
      <c r="I5243" s="7"/>
    </row>
    <row r="5244" spans="1:9" s="36" customFormat="1" ht="40.5" x14ac:dyDescent="0.25">
      <c r="A5244" s="34">
        <v>92712</v>
      </c>
      <c r="B5244" s="35" t="s">
        <v>9982</v>
      </c>
      <c r="F5244" s="34" t="s">
        <v>9247</v>
      </c>
      <c r="G5244" s="37" t="s">
        <v>9983</v>
      </c>
      <c r="I5244" s="7"/>
    </row>
    <row r="5245" spans="1:9" s="36" customFormat="1" ht="40.5" x14ac:dyDescent="0.25">
      <c r="A5245" s="34">
        <v>92713</v>
      </c>
      <c r="B5245" s="35" t="s">
        <v>9984</v>
      </c>
      <c r="F5245" s="34" t="s">
        <v>9247</v>
      </c>
      <c r="G5245" s="37" t="s">
        <v>9985</v>
      </c>
      <c r="I5245" s="7"/>
    </row>
    <row r="5246" spans="1:9" s="36" customFormat="1" ht="40.5" x14ac:dyDescent="0.25">
      <c r="A5246" s="34">
        <v>92714</v>
      </c>
      <c r="B5246" s="35" t="s">
        <v>9986</v>
      </c>
      <c r="F5246" s="34" t="s">
        <v>9247</v>
      </c>
      <c r="G5246" s="37" t="s">
        <v>9235</v>
      </c>
      <c r="I5246" s="7"/>
    </row>
    <row r="5247" spans="1:9" s="36" customFormat="1" ht="40.5" x14ac:dyDescent="0.25">
      <c r="A5247" s="34">
        <v>92715</v>
      </c>
      <c r="B5247" s="35" t="s">
        <v>9987</v>
      </c>
      <c r="F5247" s="34" t="s">
        <v>9247</v>
      </c>
      <c r="G5247" s="37" t="s">
        <v>9988</v>
      </c>
      <c r="I5247" s="7"/>
    </row>
    <row r="5248" spans="1:9" s="36" customFormat="1" ht="40.5" x14ac:dyDescent="0.25">
      <c r="A5248" s="34">
        <v>92956</v>
      </c>
      <c r="B5248" s="35" t="s">
        <v>9989</v>
      </c>
      <c r="F5248" s="34" t="s">
        <v>9247</v>
      </c>
      <c r="G5248" s="37" t="s">
        <v>9904</v>
      </c>
      <c r="I5248" s="7"/>
    </row>
    <row r="5249" spans="1:9" s="36" customFormat="1" ht="27" x14ac:dyDescent="0.25">
      <c r="A5249" s="34">
        <v>92957</v>
      </c>
      <c r="B5249" s="35" t="s">
        <v>9990</v>
      </c>
      <c r="F5249" s="34" t="s">
        <v>9247</v>
      </c>
      <c r="G5249" s="37" t="s">
        <v>9933</v>
      </c>
      <c r="I5249" s="7"/>
    </row>
    <row r="5250" spans="1:9" s="36" customFormat="1" ht="40.5" x14ac:dyDescent="0.25">
      <c r="A5250" s="34">
        <v>92958</v>
      </c>
      <c r="B5250" s="35" t="s">
        <v>9991</v>
      </c>
      <c r="F5250" s="34" t="s">
        <v>9247</v>
      </c>
      <c r="G5250" s="37" t="s">
        <v>9992</v>
      </c>
      <c r="I5250" s="7"/>
    </row>
    <row r="5251" spans="1:9" s="36" customFormat="1" ht="40.5" x14ac:dyDescent="0.25">
      <c r="A5251" s="34">
        <v>92959</v>
      </c>
      <c r="B5251" s="35" t="s">
        <v>9993</v>
      </c>
      <c r="F5251" s="34" t="s">
        <v>9247</v>
      </c>
      <c r="G5251" s="37" t="s">
        <v>9994</v>
      </c>
      <c r="I5251" s="7"/>
    </row>
    <row r="5252" spans="1:9" s="36" customFormat="1" ht="27" x14ac:dyDescent="0.25">
      <c r="A5252" s="34">
        <v>92963</v>
      </c>
      <c r="B5252" s="35" t="s">
        <v>9995</v>
      </c>
      <c r="F5252" s="34" t="s">
        <v>9247</v>
      </c>
      <c r="G5252" s="37" t="s">
        <v>9996</v>
      </c>
      <c r="I5252" s="7"/>
    </row>
    <row r="5253" spans="1:9" s="36" customFormat="1" ht="27" x14ac:dyDescent="0.25">
      <c r="A5253" s="34">
        <v>92964</v>
      </c>
      <c r="B5253" s="35" t="s">
        <v>9997</v>
      </c>
      <c r="F5253" s="34" t="s">
        <v>9247</v>
      </c>
      <c r="G5253" s="37" t="s">
        <v>9153</v>
      </c>
      <c r="I5253" s="7"/>
    </row>
    <row r="5254" spans="1:9" s="36" customFormat="1" ht="27" x14ac:dyDescent="0.25">
      <c r="A5254" s="34">
        <v>92965</v>
      </c>
      <c r="B5254" s="35" t="s">
        <v>9998</v>
      </c>
      <c r="F5254" s="34" t="s">
        <v>9247</v>
      </c>
      <c r="G5254" s="37" t="s">
        <v>9999</v>
      </c>
      <c r="I5254" s="7"/>
    </row>
    <row r="5255" spans="1:9" s="36" customFormat="1" ht="67.5" x14ac:dyDescent="0.25">
      <c r="A5255" s="34">
        <v>93220</v>
      </c>
      <c r="B5255" s="35" t="s">
        <v>10000</v>
      </c>
      <c r="F5255" s="34" t="s">
        <v>9247</v>
      </c>
      <c r="G5255" s="37" t="s">
        <v>10001</v>
      </c>
      <c r="I5255" s="7"/>
    </row>
    <row r="5256" spans="1:9" s="36" customFormat="1" ht="67.5" x14ac:dyDescent="0.25">
      <c r="A5256" s="34">
        <v>93221</v>
      </c>
      <c r="B5256" s="35" t="s">
        <v>10002</v>
      </c>
      <c r="F5256" s="34" t="s">
        <v>9247</v>
      </c>
      <c r="G5256" s="37" t="s">
        <v>10003</v>
      </c>
      <c r="I5256" s="7"/>
    </row>
    <row r="5257" spans="1:9" s="36" customFormat="1" ht="67.5" x14ac:dyDescent="0.25">
      <c r="A5257" s="34">
        <v>93222</v>
      </c>
      <c r="B5257" s="35" t="s">
        <v>10004</v>
      </c>
      <c r="F5257" s="34" t="s">
        <v>9247</v>
      </c>
      <c r="G5257" s="37" t="s">
        <v>10005</v>
      </c>
      <c r="I5257" s="7"/>
    </row>
    <row r="5258" spans="1:9" s="36" customFormat="1" ht="67.5" x14ac:dyDescent="0.25">
      <c r="A5258" s="34">
        <v>93223</v>
      </c>
      <c r="B5258" s="35" t="s">
        <v>10006</v>
      </c>
      <c r="F5258" s="34" t="s">
        <v>9247</v>
      </c>
      <c r="G5258" s="37" t="s">
        <v>10007</v>
      </c>
      <c r="I5258" s="7"/>
    </row>
    <row r="5259" spans="1:9" s="36" customFormat="1" ht="40.5" x14ac:dyDescent="0.25">
      <c r="A5259" s="34">
        <v>93229</v>
      </c>
      <c r="B5259" s="35" t="s">
        <v>10008</v>
      </c>
      <c r="F5259" s="34" t="s">
        <v>9247</v>
      </c>
      <c r="G5259" s="37" t="s">
        <v>10009</v>
      </c>
      <c r="I5259" s="7"/>
    </row>
    <row r="5260" spans="1:9" s="36" customFormat="1" ht="40.5" x14ac:dyDescent="0.25">
      <c r="A5260" s="34">
        <v>93230</v>
      </c>
      <c r="B5260" s="35" t="s">
        <v>10010</v>
      </c>
      <c r="F5260" s="34" t="s">
        <v>9247</v>
      </c>
      <c r="G5260" s="37" t="s">
        <v>8905</v>
      </c>
      <c r="I5260" s="7"/>
    </row>
    <row r="5261" spans="1:9" s="36" customFormat="1" ht="40.5" x14ac:dyDescent="0.25">
      <c r="A5261" s="34">
        <v>93231</v>
      </c>
      <c r="B5261" s="35" t="s">
        <v>10011</v>
      </c>
      <c r="F5261" s="34" t="s">
        <v>9247</v>
      </c>
      <c r="G5261" s="37" t="s">
        <v>9750</v>
      </c>
      <c r="I5261" s="7"/>
    </row>
    <row r="5262" spans="1:9" s="36" customFormat="1" ht="40.5" x14ac:dyDescent="0.25">
      <c r="A5262" s="34">
        <v>93232</v>
      </c>
      <c r="B5262" s="35" t="s">
        <v>10012</v>
      </c>
      <c r="F5262" s="34" t="s">
        <v>9247</v>
      </c>
      <c r="G5262" s="37" t="s">
        <v>10013</v>
      </c>
      <c r="I5262" s="7"/>
    </row>
    <row r="5263" spans="1:9" s="36" customFormat="1" ht="27" x14ac:dyDescent="0.25">
      <c r="A5263" s="34">
        <v>93235</v>
      </c>
      <c r="B5263" s="35" t="s">
        <v>10014</v>
      </c>
      <c r="F5263" s="34" t="s">
        <v>9247</v>
      </c>
      <c r="G5263" s="37" t="s">
        <v>9466</v>
      </c>
      <c r="I5263" s="7"/>
    </row>
    <row r="5264" spans="1:9" s="36" customFormat="1" ht="54" x14ac:dyDescent="0.25">
      <c r="A5264" s="34">
        <v>93238</v>
      </c>
      <c r="B5264" s="35" t="s">
        <v>10015</v>
      </c>
      <c r="F5264" s="34" t="s">
        <v>9247</v>
      </c>
      <c r="G5264" s="37" t="s">
        <v>10016</v>
      </c>
      <c r="I5264" s="7"/>
    </row>
    <row r="5265" spans="1:9" s="36" customFormat="1" ht="54" x14ac:dyDescent="0.25">
      <c r="A5265" s="34">
        <v>93239</v>
      </c>
      <c r="B5265" s="35" t="s">
        <v>10017</v>
      </c>
      <c r="F5265" s="34" t="s">
        <v>9247</v>
      </c>
      <c r="G5265" s="37" t="s">
        <v>10018</v>
      </c>
      <c r="I5265" s="7"/>
    </row>
    <row r="5266" spans="1:9" s="36" customFormat="1" ht="54" x14ac:dyDescent="0.25">
      <c r="A5266" s="34">
        <v>93240</v>
      </c>
      <c r="B5266" s="35" t="s">
        <v>10019</v>
      </c>
      <c r="F5266" s="34" t="s">
        <v>9247</v>
      </c>
      <c r="G5266" s="37" t="s">
        <v>10020</v>
      </c>
      <c r="I5266" s="7"/>
    </row>
    <row r="5267" spans="1:9" s="36" customFormat="1" ht="27" x14ac:dyDescent="0.25">
      <c r="A5267" s="34">
        <v>93267</v>
      </c>
      <c r="B5267" s="35" t="s">
        <v>10021</v>
      </c>
      <c r="F5267" s="34" t="s">
        <v>9247</v>
      </c>
      <c r="G5267" s="37" t="s">
        <v>10022</v>
      </c>
      <c r="I5267" s="7"/>
    </row>
    <row r="5268" spans="1:9" s="36" customFormat="1" ht="27" x14ac:dyDescent="0.25">
      <c r="A5268" s="34">
        <v>93269</v>
      </c>
      <c r="B5268" s="35" t="s">
        <v>10023</v>
      </c>
      <c r="F5268" s="34" t="s">
        <v>9247</v>
      </c>
      <c r="G5268" s="37" t="s">
        <v>7979</v>
      </c>
      <c r="I5268" s="7"/>
    </row>
    <row r="5269" spans="1:9" s="36" customFormat="1" ht="27" x14ac:dyDescent="0.25">
      <c r="A5269" s="34">
        <v>93270</v>
      </c>
      <c r="B5269" s="35" t="s">
        <v>10024</v>
      </c>
      <c r="F5269" s="34" t="s">
        <v>9247</v>
      </c>
      <c r="G5269" s="37" t="s">
        <v>10025</v>
      </c>
      <c r="I5269" s="7"/>
    </row>
    <row r="5270" spans="1:9" s="36" customFormat="1" ht="40.5" x14ac:dyDescent="0.25">
      <c r="A5270" s="34">
        <v>93271</v>
      </c>
      <c r="B5270" s="35" t="s">
        <v>10026</v>
      </c>
      <c r="F5270" s="34" t="s">
        <v>9247</v>
      </c>
      <c r="G5270" s="37" t="s">
        <v>10027</v>
      </c>
      <c r="I5270" s="7"/>
    </row>
    <row r="5271" spans="1:9" s="36" customFormat="1" ht="40.5" x14ac:dyDescent="0.25">
      <c r="A5271" s="34">
        <v>93277</v>
      </c>
      <c r="B5271" s="35" t="s">
        <v>10028</v>
      </c>
      <c r="F5271" s="34" t="s">
        <v>9247</v>
      </c>
      <c r="G5271" s="37" t="s">
        <v>10029</v>
      </c>
      <c r="I5271" s="7"/>
    </row>
    <row r="5272" spans="1:9" s="36" customFormat="1" ht="40.5" x14ac:dyDescent="0.25">
      <c r="A5272" s="34">
        <v>93278</v>
      </c>
      <c r="B5272" s="35" t="s">
        <v>10030</v>
      </c>
      <c r="F5272" s="34" t="s">
        <v>9247</v>
      </c>
      <c r="G5272" s="37" t="s">
        <v>9189</v>
      </c>
      <c r="I5272" s="7"/>
    </row>
    <row r="5273" spans="1:9" s="36" customFormat="1" ht="40.5" x14ac:dyDescent="0.25">
      <c r="A5273" s="34">
        <v>93279</v>
      </c>
      <c r="B5273" s="35" t="s">
        <v>10031</v>
      </c>
      <c r="F5273" s="34" t="s">
        <v>9247</v>
      </c>
      <c r="G5273" s="37" t="s">
        <v>10032</v>
      </c>
      <c r="I5273" s="7"/>
    </row>
    <row r="5274" spans="1:9" s="36" customFormat="1" ht="40.5" x14ac:dyDescent="0.25">
      <c r="A5274" s="34">
        <v>93280</v>
      </c>
      <c r="B5274" s="35" t="s">
        <v>10033</v>
      </c>
      <c r="F5274" s="34" t="s">
        <v>9247</v>
      </c>
      <c r="G5274" s="37" t="s">
        <v>10034</v>
      </c>
      <c r="I5274" s="7"/>
    </row>
    <row r="5275" spans="1:9" s="36" customFormat="1" ht="40.5" x14ac:dyDescent="0.25">
      <c r="A5275" s="34">
        <v>93283</v>
      </c>
      <c r="B5275" s="35" t="s">
        <v>10035</v>
      </c>
      <c r="F5275" s="34" t="s">
        <v>9247</v>
      </c>
      <c r="G5275" s="37" t="s">
        <v>10036</v>
      </c>
      <c r="I5275" s="7"/>
    </row>
    <row r="5276" spans="1:9" s="36" customFormat="1" ht="40.5" x14ac:dyDescent="0.25">
      <c r="A5276" s="34">
        <v>93284</v>
      </c>
      <c r="B5276" s="35" t="s">
        <v>10037</v>
      </c>
      <c r="F5276" s="34" t="s">
        <v>9247</v>
      </c>
      <c r="G5276" s="37" t="s">
        <v>10038</v>
      </c>
      <c r="I5276" s="7"/>
    </row>
    <row r="5277" spans="1:9" s="36" customFormat="1" ht="40.5" x14ac:dyDescent="0.25">
      <c r="A5277" s="34">
        <v>93285</v>
      </c>
      <c r="B5277" s="35" t="s">
        <v>10039</v>
      </c>
      <c r="F5277" s="34" t="s">
        <v>9247</v>
      </c>
      <c r="G5277" s="37" t="s">
        <v>10040</v>
      </c>
      <c r="I5277" s="7"/>
    </row>
    <row r="5278" spans="1:9" s="36" customFormat="1" ht="40.5" x14ac:dyDescent="0.25">
      <c r="A5278" s="34">
        <v>93286</v>
      </c>
      <c r="B5278" s="35" t="s">
        <v>10041</v>
      </c>
      <c r="F5278" s="34" t="s">
        <v>9247</v>
      </c>
      <c r="G5278" s="37" t="s">
        <v>10042</v>
      </c>
      <c r="I5278" s="7"/>
    </row>
    <row r="5279" spans="1:9" s="36" customFormat="1" ht="40.5" x14ac:dyDescent="0.25">
      <c r="A5279" s="34">
        <v>93296</v>
      </c>
      <c r="B5279" s="35" t="s">
        <v>10043</v>
      </c>
      <c r="F5279" s="34" t="s">
        <v>9247</v>
      </c>
      <c r="G5279" s="37" t="s">
        <v>10044</v>
      </c>
      <c r="I5279" s="7"/>
    </row>
    <row r="5280" spans="1:9" s="36" customFormat="1" ht="54" x14ac:dyDescent="0.25">
      <c r="A5280" s="34">
        <v>93397</v>
      </c>
      <c r="B5280" s="35" t="s">
        <v>10045</v>
      </c>
      <c r="F5280" s="34" t="s">
        <v>9247</v>
      </c>
      <c r="G5280" s="37" t="s">
        <v>10046</v>
      </c>
      <c r="I5280" s="7"/>
    </row>
    <row r="5281" spans="1:9" s="36" customFormat="1" ht="54" x14ac:dyDescent="0.25">
      <c r="A5281" s="34">
        <v>93398</v>
      </c>
      <c r="B5281" s="35" t="s">
        <v>10047</v>
      </c>
      <c r="F5281" s="34" t="s">
        <v>9247</v>
      </c>
      <c r="G5281" s="37" t="s">
        <v>10048</v>
      </c>
      <c r="I5281" s="7"/>
    </row>
    <row r="5282" spans="1:9" s="36" customFormat="1" ht="67.5" x14ac:dyDescent="0.25">
      <c r="A5282" s="34">
        <v>93399</v>
      </c>
      <c r="B5282" s="35" t="s">
        <v>10049</v>
      </c>
      <c r="F5282" s="34" t="s">
        <v>9247</v>
      </c>
      <c r="G5282" s="37" t="s">
        <v>10050</v>
      </c>
      <c r="I5282" s="7"/>
    </row>
    <row r="5283" spans="1:9" s="36" customFormat="1" ht="54" x14ac:dyDescent="0.25">
      <c r="A5283" s="34">
        <v>93400</v>
      </c>
      <c r="B5283" s="35" t="s">
        <v>10051</v>
      </c>
      <c r="F5283" s="34" t="s">
        <v>9247</v>
      </c>
      <c r="G5283" s="37" t="s">
        <v>10052</v>
      </c>
      <c r="I5283" s="7"/>
    </row>
    <row r="5284" spans="1:9" s="36" customFormat="1" ht="67.5" x14ac:dyDescent="0.25">
      <c r="A5284" s="34">
        <v>93401</v>
      </c>
      <c r="B5284" s="35" t="s">
        <v>10053</v>
      </c>
      <c r="F5284" s="34" t="s">
        <v>9247</v>
      </c>
      <c r="G5284" s="37" t="s">
        <v>9314</v>
      </c>
      <c r="I5284" s="7"/>
    </row>
    <row r="5285" spans="1:9" s="36" customFormat="1" ht="67.5" x14ac:dyDescent="0.25">
      <c r="A5285" s="34">
        <v>93404</v>
      </c>
      <c r="B5285" s="35" t="s">
        <v>10054</v>
      </c>
      <c r="F5285" s="34" t="s">
        <v>9247</v>
      </c>
      <c r="G5285" s="37" t="s">
        <v>10055</v>
      </c>
      <c r="I5285" s="7"/>
    </row>
    <row r="5286" spans="1:9" s="36" customFormat="1" ht="67.5" x14ac:dyDescent="0.25">
      <c r="A5286" s="34">
        <v>93405</v>
      </c>
      <c r="B5286" s="35" t="s">
        <v>10056</v>
      </c>
      <c r="F5286" s="34" t="s">
        <v>9247</v>
      </c>
      <c r="G5286" s="37" t="s">
        <v>9737</v>
      </c>
      <c r="I5286" s="7"/>
    </row>
    <row r="5287" spans="1:9" s="36" customFormat="1" ht="67.5" x14ac:dyDescent="0.25">
      <c r="A5287" s="34">
        <v>93406</v>
      </c>
      <c r="B5287" s="35" t="s">
        <v>10057</v>
      </c>
      <c r="F5287" s="34" t="s">
        <v>9247</v>
      </c>
      <c r="G5287" s="37" t="s">
        <v>10058</v>
      </c>
      <c r="I5287" s="7"/>
    </row>
    <row r="5288" spans="1:9" s="36" customFormat="1" ht="67.5" x14ac:dyDescent="0.25">
      <c r="A5288" s="34">
        <v>93407</v>
      </c>
      <c r="B5288" s="35" t="s">
        <v>10059</v>
      </c>
      <c r="F5288" s="34" t="s">
        <v>9247</v>
      </c>
      <c r="G5288" s="37" t="s">
        <v>9417</v>
      </c>
      <c r="I5288" s="7"/>
    </row>
    <row r="5289" spans="1:9" s="36" customFormat="1" ht="40.5" x14ac:dyDescent="0.25">
      <c r="A5289" s="34">
        <v>93411</v>
      </c>
      <c r="B5289" s="35" t="s">
        <v>10060</v>
      </c>
      <c r="F5289" s="34" t="s">
        <v>9247</v>
      </c>
      <c r="G5289" s="37" t="s">
        <v>9347</v>
      </c>
      <c r="I5289" s="7"/>
    </row>
    <row r="5290" spans="1:9" s="36" customFormat="1" ht="40.5" x14ac:dyDescent="0.25">
      <c r="A5290" s="34">
        <v>93412</v>
      </c>
      <c r="B5290" s="35" t="s">
        <v>10061</v>
      </c>
      <c r="F5290" s="34" t="s">
        <v>9247</v>
      </c>
      <c r="G5290" s="37" t="s">
        <v>8905</v>
      </c>
      <c r="I5290" s="7"/>
    </row>
    <row r="5291" spans="1:9" s="36" customFormat="1" ht="40.5" x14ac:dyDescent="0.25">
      <c r="A5291" s="34">
        <v>93413</v>
      </c>
      <c r="B5291" s="35" t="s">
        <v>10062</v>
      </c>
      <c r="F5291" s="34" t="s">
        <v>9247</v>
      </c>
      <c r="G5291" s="37" t="s">
        <v>9268</v>
      </c>
      <c r="I5291" s="7"/>
    </row>
    <row r="5292" spans="1:9" s="36" customFormat="1" ht="40.5" x14ac:dyDescent="0.25">
      <c r="A5292" s="34">
        <v>93414</v>
      </c>
      <c r="B5292" s="35" t="s">
        <v>10063</v>
      </c>
      <c r="F5292" s="34" t="s">
        <v>9247</v>
      </c>
      <c r="G5292" s="37" t="s">
        <v>10064</v>
      </c>
      <c r="I5292" s="7"/>
    </row>
    <row r="5293" spans="1:9" s="36" customFormat="1" ht="27" x14ac:dyDescent="0.25">
      <c r="A5293" s="34">
        <v>93417</v>
      </c>
      <c r="B5293" s="35" t="s">
        <v>10065</v>
      </c>
      <c r="F5293" s="34" t="s">
        <v>9247</v>
      </c>
      <c r="G5293" s="37" t="s">
        <v>8101</v>
      </c>
      <c r="I5293" s="7"/>
    </row>
    <row r="5294" spans="1:9" s="36" customFormat="1" ht="27" x14ac:dyDescent="0.25">
      <c r="A5294" s="34">
        <v>93418</v>
      </c>
      <c r="B5294" s="35" t="s">
        <v>10066</v>
      </c>
      <c r="F5294" s="34" t="s">
        <v>9247</v>
      </c>
      <c r="G5294" s="37" t="s">
        <v>10067</v>
      </c>
      <c r="I5294" s="7"/>
    </row>
    <row r="5295" spans="1:9" s="36" customFormat="1" ht="27" x14ac:dyDescent="0.25">
      <c r="A5295" s="34">
        <v>93419</v>
      </c>
      <c r="B5295" s="35" t="s">
        <v>10068</v>
      </c>
      <c r="F5295" s="34" t="s">
        <v>9247</v>
      </c>
      <c r="G5295" s="37" t="s">
        <v>10069</v>
      </c>
      <c r="I5295" s="7"/>
    </row>
    <row r="5296" spans="1:9" s="36" customFormat="1" ht="27" x14ac:dyDescent="0.25">
      <c r="A5296" s="34">
        <v>93420</v>
      </c>
      <c r="B5296" s="35" t="s">
        <v>10070</v>
      </c>
      <c r="F5296" s="34" t="s">
        <v>9247</v>
      </c>
      <c r="G5296" s="37" t="s">
        <v>10071</v>
      </c>
      <c r="I5296" s="7"/>
    </row>
    <row r="5297" spans="1:9" s="36" customFormat="1" ht="27" x14ac:dyDescent="0.25">
      <c r="A5297" s="34">
        <v>93423</v>
      </c>
      <c r="B5297" s="35" t="s">
        <v>10072</v>
      </c>
      <c r="F5297" s="34" t="s">
        <v>9247</v>
      </c>
      <c r="G5297" s="37" t="s">
        <v>8911</v>
      </c>
      <c r="I5297" s="7"/>
    </row>
    <row r="5298" spans="1:9" s="36" customFormat="1" ht="27" x14ac:dyDescent="0.25">
      <c r="A5298" s="34">
        <v>93424</v>
      </c>
      <c r="B5298" s="35" t="s">
        <v>10073</v>
      </c>
      <c r="F5298" s="34" t="s">
        <v>9247</v>
      </c>
      <c r="G5298" s="37" t="s">
        <v>9929</v>
      </c>
      <c r="I5298" s="7"/>
    </row>
    <row r="5299" spans="1:9" s="36" customFormat="1" ht="27" x14ac:dyDescent="0.25">
      <c r="A5299" s="34">
        <v>93425</v>
      </c>
      <c r="B5299" s="35" t="s">
        <v>10074</v>
      </c>
      <c r="F5299" s="34" t="s">
        <v>9247</v>
      </c>
      <c r="G5299" s="37" t="s">
        <v>10075</v>
      </c>
      <c r="I5299" s="7"/>
    </row>
    <row r="5300" spans="1:9" s="36" customFormat="1" ht="27" x14ac:dyDescent="0.25">
      <c r="A5300" s="34">
        <v>93426</v>
      </c>
      <c r="B5300" s="35" t="s">
        <v>10076</v>
      </c>
      <c r="F5300" s="34" t="s">
        <v>9247</v>
      </c>
      <c r="G5300" s="37" t="s">
        <v>10077</v>
      </c>
      <c r="I5300" s="7"/>
    </row>
    <row r="5301" spans="1:9" s="36" customFormat="1" ht="40.5" x14ac:dyDescent="0.25">
      <c r="A5301" s="34">
        <v>93429</v>
      </c>
      <c r="B5301" s="35" t="s">
        <v>10078</v>
      </c>
      <c r="F5301" s="34" t="s">
        <v>9247</v>
      </c>
      <c r="G5301" s="37" t="s">
        <v>10079</v>
      </c>
      <c r="I5301" s="7"/>
    </row>
    <row r="5302" spans="1:9" s="36" customFormat="1" ht="27" x14ac:dyDescent="0.25">
      <c r="A5302" s="34">
        <v>93430</v>
      </c>
      <c r="B5302" s="35" t="s">
        <v>10080</v>
      </c>
      <c r="F5302" s="34" t="s">
        <v>9247</v>
      </c>
      <c r="G5302" s="37" t="s">
        <v>10081</v>
      </c>
      <c r="I5302" s="7"/>
    </row>
    <row r="5303" spans="1:9" s="36" customFormat="1" ht="27" x14ac:dyDescent="0.25">
      <c r="A5303" s="34">
        <v>93431</v>
      </c>
      <c r="B5303" s="35" t="s">
        <v>10082</v>
      </c>
      <c r="F5303" s="34" t="s">
        <v>9247</v>
      </c>
      <c r="G5303" s="37" t="s">
        <v>10083</v>
      </c>
      <c r="I5303" s="7"/>
    </row>
    <row r="5304" spans="1:9" s="36" customFormat="1" ht="40.5" x14ac:dyDescent="0.25">
      <c r="A5304" s="34">
        <v>93432</v>
      </c>
      <c r="B5304" s="35" t="s">
        <v>10084</v>
      </c>
      <c r="F5304" s="34" t="s">
        <v>9247</v>
      </c>
      <c r="G5304" s="37" t="s">
        <v>10085</v>
      </c>
      <c r="I5304" s="7"/>
    </row>
    <row r="5305" spans="1:9" s="36" customFormat="1" ht="40.5" x14ac:dyDescent="0.25">
      <c r="A5305" s="34">
        <v>93435</v>
      </c>
      <c r="B5305" s="35" t="s">
        <v>10086</v>
      </c>
      <c r="F5305" s="34" t="s">
        <v>9247</v>
      </c>
      <c r="G5305" s="37" t="s">
        <v>10087</v>
      </c>
      <c r="I5305" s="7"/>
    </row>
    <row r="5306" spans="1:9" s="36" customFormat="1" ht="27" x14ac:dyDescent="0.25">
      <c r="A5306" s="34">
        <v>93436</v>
      </c>
      <c r="B5306" s="35" t="s">
        <v>10088</v>
      </c>
      <c r="F5306" s="34" t="s">
        <v>9247</v>
      </c>
      <c r="G5306" s="37" t="s">
        <v>10089</v>
      </c>
      <c r="I5306" s="7"/>
    </row>
    <row r="5307" spans="1:9" s="36" customFormat="1" ht="40.5" x14ac:dyDescent="0.25">
      <c r="A5307" s="34">
        <v>93437</v>
      </c>
      <c r="B5307" s="35" t="s">
        <v>10090</v>
      </c>
      <c r="F5307" s="34" t="s">
        <v>9247</v>
      </c>
      <c r="G5307" s="37" t="s">
        <v>10091</v>
      </c>
      <c r="I5307" s="7"/>
    </row>
    <row r="5308" spans="1:9" s="36" customFormat="1" ht="40.5" x14ac:dyDescent="0.25">
      <c r="A5308" s="34">
        <v>93438</v>
      </c>
      <c r="B5308" s="35" t="s">
        <v>10092</v>
      </c>
      <c r="F5308" s="34" t="s">
        <v>9247</v>
      </c>
      <c r="G5308" s="37" t="s">
        <v>10093</v>
      </c>
      <c r="I5308" s="7"/>
    </row>
    <row r="5309" spans="1:9" s="36" customFormat="1" ht="27" x14ac:dyDescent="0.25">
      <c r="A5309" s="34">
        <v>95114</v>
      </c>
      <c r="B5309" s="35" t="s">
        <v>10094</v>
      </c>
      <c r="F5309" s="34" t="s">
        <v>9247</v>
      </c>
      <c r="G5309" s="37" t="s">
        <v>10095</v>
      </c>
      <c r="I5309" s="7"/>
    </row>
    <row r="5310" spans="1:9" s="36" customFormat="1" ht="27" x14ac:dyDescent="0.25">
      <c r="A5310" s="34">
        <v>95115</v>
      </c>
      <c r="B5310" s="35" t="s">
        <v>10096</v>
      </c>
      <c r="F5310" s="34" t="s">
        <v>9247</v>
      </c>
      <c r="G5310" s="37" t="s">
        <v>9153</v>
      </c>
      <c r="I5310" s="7"/>
    </row>
    <row r="5311" spans="1:9" s="36" customFormat="1" ht="27" x14ac:dyDescent="0.25">
      <c r="A5311" s="34">
        <v>95116</v>
      </c>
      <c r="B5311" s="35" t="s">
        <v>10097</v>
      </c>
      <c r="F5311" s="34" t="s">
        <v>9247</v>
      </c>
      <c r="G5311" s="37" t="s">
        <v>10098</v>
      </c>
      <c r="I5311" s="7"/>
    </row>
    <row r="5312" spans="1:9" s="36" customFormat="1" ht="27" x14ac:dyDescent="0.25">
      <c r="A5312" s="34">
        <v>95117</v>
      </c>
      <c r="B5312" s="35" t="s">
        <v>10099</v>
      </c>
      <c r="F5312" s="34" t="s">
        <v>9247</v>
      </c>
      <c r="G5312" s="37" t="s">
        <v>8346</v>
      </c>
      <c r="I5312" s="7"/>
    </row>
    <row r="5313" spans="1:9" s="36" customFormat="1" ht="27" x14ac:dyDescent="0.25">
      <c r="A5313" s="34">
        <v>95118</v>
      </c>
      <c r="B5313" s="35" t="s">
        <v>10100</v>
      </c>
      <c r="F5313" s="34" t="s">
        <v>9247</v>
      </c>
      <c r="G5313" s="37" t="s">
        <v>10101</v>
      </c>
      <c r="I5313" s="7"/>
    </row>
    <row r="5314" spans="1:9" s="36" customFormat="1" ht="27" x14ac:dyDescent="0.25">
      <c r="A5314" s="34">
        <v>95119</v>
      </c>
      <c r="B5314" s="35" t="s">
        <v>10102</v>
      </c>
      <c r="F5314" s="34" t="s">
        <v>9247</v>
      </c>
      <c r="G5314" s="37" t="s">
        <v>8695</v>
      </c>
      <c r="I5314" s="7"/>
    </row>
    <row r="5315" spans="1:9" s="36" customFormat="1" ht="40.5" x14ac:dyDescent="0.25">
      <c r="A5315" s="34">
        <v>95120</v>
      </c>
      <c r="B5315" s="35" t="s">
        <v>10103</v>
      </c>
      <c r="F5315" s="34" t="s">
        <v>9247</v>
      </c>
      <c r="G5315" s="37" t="s">
        <v>10104</v>
      </c>
      <c r="I5315" s="7"/>
    </row>
    <row r="5316" spans="1:9" s="36" customFormat="1" ht="27" x14ac:dyDescent="0.25">
      <c r="A5316" s="34">
        <v>95123</v>
      </c>
      <c r="B5316" s="35" t="s">
        <v>10105</v>
      </c>
      <c r="F5316" s="34" t="s">
        <v>9247</v>
      </c>
      <c r="G5316" s="37" t="s">
        <v>8125</v>
      </c>
      <c r="I5316" s="7"/>
    </row>
    <row r="5317" spans="1:9" s="36" customFormat="1" ht="27" x14ac:dyDescent="0.25">
      <c r="A5317" s="34">
        <v>95124</v>
      </c>
      <c r="B5317" s="35" t="s">
        <v>10106</v>
      </c>
      <c r="F5317" s="34" t="s">
        <v>9247</v>
      </c>
      <c r="G5317" s="37" t="s">
        <v>10107</v>
      </c>
      <c r="I5317" s="7"/>
    </row>
    <row r="5318" spans="1:9" s="36" customFormat="1" ht="27" x14ac:dyDescent="0.25">
      <c r="A5318" s="34">
        <v>95125</v>
      </c>
      <c r="B5318" s="35" t="s">
        <v>10108</v>
      </c>
      <c r="F5318" s="34" t="s">
        <v>9247</v>
      </c>
      <c r="G5318" s="37" t="s">
        <v>10109</v>
      </c>
      <c r="I5318" s="7"/>
    </row>
    <row r="5319" spans="1:9" s="36" customFormat="1" ht="40.5" x14ac:dyDescent="0.25">
      <c r="A5319" s="34">
        <v>95126</v>
      </c>
      <c r="B5319" s="35" t="s">
        <v>10110</v>
      </c>
      <c r="F5319" s="34" t="s">
        <v>9247</v>
      </c>
      <c r="G5319" s="37" t="s">
        <v>10111</v>
      </c>
      <c r="I5319" s="7"/>
    </row>
    <row r="5320" spans="1:9" s="36" customFormat="1" ht="40.5" x14ac:dyDescent="0.25">
      <c r="A5320" s="34">
        <v>95129</v>
      </c>
      <c r="B5320" s="35" t="s">
        <v>10112</v>
      </c>
      <c r="F5320" s="34" t="s">
        <v>9247</v>
      </c>
      <c r="G5320" s="37" t="s">
        <v>10113</v>
      </c>
      <c r="I5320" s="7"/>
    </row>
    <row r="5321" spans="1:9" s="36" customFormat="1" ht="27" x14ac:dyDescent="0.25">
      <c r="A5321" s="34">
        <v>95130</v>
      </c>
      <c r="B5321" s="35" t="s">
        <v>10114</v>
      </c>
      <c r="F5321" s="34" t="s">
        <v>9247</v>
      </c>
      <c r="G5321" s="37" t="s">
        <v>10115</v>
      </c>
      <c r="I5321" s="7"/>
    </row>
    <row r="5322" spans="1:9" s="36" customFormat="1" ht="40.5" x14ac:dyDescent="0.25">
      <c r="A5322" s="34">
        <v>95131</v>
      </c>
      <c r="B5322" s="35" t="s">
        <v>10116</v>
      </c>
      <c r="F5322" s="34" t="s">
        <v>9247</v>
      </c>
      <c r="G5322" s="37" t="s">
        <v>10117</v>
      </c>
      <c r="I5322" s="7"/>
    </row>
    <row r="5323" spans="1:9" s="36" customFormat="1" ht="40.5" x14ac:dyDescent="0.25">
      <c r="A5323" s="34">
        <v>95132</v>
      </c>
      <c r="B5323" s="35" t="s">
        <v>10118</v>
      </c>
      <c r="F5323" s="34" t="s">
        <v>9247</v>
      </c>
      <c r="G5323" s="37" t="s">
        <v>10119</v>
      </c>
      <c r="I5323" s="7"/>
    </row>
    <row r="5324" spans="1:9" s="36" customFormat="1" ht="27" x14ac:dyDescent="0.25">
      <c r="A5324" s="34">
        <v>95136</v>
      </c>
      <c r="B5324" s="35" t="s">
        <v>10120</v>
      </c>
      <c r="F5324" s="34" t="s">
        <v>9247</v>
      </c>
      <c r="G5324" s="37" t="s">
        <v>9189</v>
      </c>
      <c r="I5324" s="7"/>
    </row>
    <row r="5325" spans="1:9" s="36" customFormat="1" ht="27" x14ac:dyDescent="0.25">
      <c r="A5325" s="34">
        <v>95137</v>
      </c>
      <c r="B5325" s="35" t="s">
        <v>10121</v>
      </c>
      <c r="F5325" s="34" t="s">
        <v>9247</v>
      </c>
      <c r="G5325" s="37" t="s">
        <v>9926</v>
      </c>
      <c r="I5325" s="7"/>
    </row>
    <row r="5326" spans="1:9" s="36" customFormat="1" ht="27" x14ac:dyDescent="0.25">
      <c r="A5326" s="34">
        <v>95138</v>
      </c>
      <c r="B5326" s="35" t="s">
        <v>10122</v>
      </c>
      <c r="F5326" s="34" t="s">
        <v>9247</v>
      </c>
      <c r="G5326" s="37" t="s">
        <v>9985</v>
      </c>
      <c r="I5326" s="7"/>
    </row>
    <row r="5327" spans="1:9" s="36" customFormat="1" ht="27" x14ac:dyDescent="0.25">
      <c r="A5327" s="34">
        <v>95208</v>
      </c>
      <c r="B5327" s="35" t="s">
        <v>10123</v>
      </c>
      <c r="F5327" s="34" t="s">
        <v>9247</v>
      </c>
      <c r="G5327" s="37" t="s">
        <v>10124</v>
      </c>
      <c r="I5327" s="7"/>
    </row>
    <row r="5328" spans="1:9" s="36" customFormat="1" ht="27" x14ac:dyDescent="0.25">
      <c r="A5328" s="34">
        <v>95209</v>
      </c>
      <c r="B5328" s="35" t="s">
        <v>10125</v>
      </c>
      <c r="F5328" s="34" t="s">
        <v>9247</v>
      </c>
      <c r="G5328" s="37" t="s">
        <v>10126</v>
      </c>
      <c r="I5328" s="7"/>
    </row>
    <row r="5329" spans="1:9" s="36" customFormat="1" ht="27" x14ac:dyDescent="0.25">
      <c r="A5329" s="34">
        <v>95210</v>
      </c>
      <c r="B5329" s="35" t="s">
        <v>10127</v>
      </c>
      <c r="F5329" s="34" t="s">
        <v>9247</v>
      </c>
      <c r="G5329" s="37" t="s">
        <v>10128</v>
      </c>
      <c r="I5329" s="7"/>
    </row>
    <row r="5330" spans="1:9" s="36" customFormat="1" ht="40.5" x14ac:dyDescent="0.25">
      <c r="A5330" s="34">
        <v>95211</v>
      </c>
      <c r="B5330" s="35" t="s">
        <v>10129</v>
      </c>
      <c r="F5330" s="34" t="s">
        <v>9247</v>
      </c>
      <c r="G5330" s="37" t="s">
        <v>10027</v>
      </c>
      <c r="I5330" s="7"/>
    </row>
    <row r="5331" spans="1:9" s="36" customFormat="1" ht="40.5" x14ac:dyDescent="0.25">
      <c r="A5331" s="34">
        <v>95217</v>
      </c>
      <c r="B5331" s="35" t="s">
        <v>10130</v>
      </c>
      <c r="F5331" s="34" t="s">
        <v>9247</v>
      </c>
      <c r="G5331" s="37" t="s">
        <v>9062</v>
      </c>
      <c r="I5331" s="7"/>
    </row>
    <row r="5332" spans="1:9" s="36" customFormat="1" ht="27" x14ac:dyDescent="0.25">
      <c r="A5332" s="34">
        <v>95255</v>
      </c>
      <c r="B5332" s="35" t="s">
        <v>10131</v>
      </c>
      <c r="F5332" s="34" t="s">
        <v>9247</v>
      </c>
      <c r="G5332" s="37" t="s">
        <v>10132</v>
      </c>
      <c r="I5332" s="7"/>
    </row>
    <row r="5333" spans="1:9" s="36" customFormat="1" ht="27" x14ac:dyDescent="0.25">
      <c r="A5333" s="34">
        <v>95256</v>
      </c>
      <c r="B5333" s="35" t="s">
        <v>10133</v>
      </c>
      <c r="F5333" s="34" t="s">
        <v>9247</v>
      </c>
      <c r="G5333" s="37" t="s">
        <v>9983</v>
      </c>
      <c r="I5333" s="7"/>
    </row>
    <row r="5334" spans="1:9" s="36" customFormat="1" ht="27" x14ac:dyDescent="0.25">
      <c r="A5334" s="34">
        <v>95257</v>
      </c>
      <c r="B5334" s="35" t="s">
        <v>10134</v>
      </c>
      <c r="F5334" s="34" t="s">
        <v>9247</v>
      </c>
      <c r="G5334" s="37" t="s">
        <v>10135</v>
      </c>
      <c r="I5334" s="7"/>
    </row>
    <row r="5335" spans="1:9" s="36" customFormat="1" ht="27" x14ac:dyDescent="0.25">
      <c r="A5335" s="34">
        <v>95260</v>
      </c>
      <c r="B5335" s="35" t="s">
        <v>10136</v>
      </c>
      <c r="F5335" s="34" t="s">
        <v>9247</v>
      </c>
      <c r="G5335" s="37" t="s">
        <v>10009</v>
      </c>
      <c r="I5335" s="7"/>
    </row>
    <row r="5336" spans="1:9" s="36" customFormat="1" ht="27" x14ac:dyDescent="0.25">
      <c r="A5336" s="34">
        <v>95261</v>
      </c>
      <c r="B5336" s="35" t="s">
        <v>10137</v>
      </c>
      <c r="F5336" s="34" t="s">
        <v>9247</v>
      </c>
      <c r="G5336" s="37" t="s">
        <v>9245</v>
      </c>
      <c r="I5336" s="7"/>
    </row>
    <row r="5337" spans="1:9" s="36" customFormat="1" ht="27" x14ac:dyDescent="0.25">
      <c r="A5337" s="34">
        <v>95262</v>
      </c>
      <c r="B5337" s="35" t="s">
        <v>10138</v>
      </c>
      <c r="F5337" s="34" t="s">
        <v>9247</v>
      </c>
      <c r="G5337" s="37" t="s">
        <v>10139</v>
      </c>
      <c r="I5337" s="7"/>
    </row>
    <row r="5338" spans="1:9" s="36" customFormat="1" ht="40.5" x14ac:dyDescent="0.25">
      <c r="A5338" s="34">
        <v>95263</v>
      </c>
      <c r="B5338" s="35" t="s">
        <v>10140</v>
      </c>
      <c r="F5338" s="34" t="s">
        <v>9247</v>
      </c>
      <c r="G5338" s="37" t="s">
        <v>9908</v>
      </c>
      <c r="I5338" s="7"/>
    </row>
    <row r="5339" spans="1:9" s="36" customFormat="1" ht="40.5" x14ac:dyDescent="0.25">
      <c r="A5339" s="34">
        <v>95266</v>
      </c>
      <c r="B5339" s="35" t="s">
        <v>10141</v>
      </c>
      <c r="F5339" s="34" t="s">
        <v>9247</v>
      </c>
      <c r="G5339" s="37" t="s">
        <v>9089</v>
      </c>
      <c r="I5339" s="7"/>
    </row>
    <row r="5340" spans="1:9" s="36" customFormat="1" ht="40.5" x14ac:dyDescent="0.25">
      <c r="A5340" s="34">
        <v>95267</v>
      </c>
      <c r="B5340" s="35" t="s">
        <v>10142</v>
      </c>
      <c r="F5340" s="34" t="s">
        <v>9247</v>
      </c>
      <c r="G5340" s="37" t="s">
        <v>8905</v>
      </c>
      <c r="I5340" s="7"/>
    </row>
    <row r="5341" spans="1:9" s="36" customFormat="1" ht="40.5" x14ac:dyDescent="0.25">
      <c r="A5341" s="34">
        <v>95268</v>
      </c>
      <c r="B5341" s="35" t="s">
        <v>10143</v>
      </c>
      <c r="F5341" s="34" t="s">
        <v>9247</v>
      </c>
      <c r="G5341" s="37" t="s">
        <v>10009</v>
      </c>
      <c r="I5341" s="7"/>
    </row>
    <row r="5342" spans="1:9" s="36" customFormat="1" ht="40.5" x14ac:dyDescent="0.25">
      <c r="A5342" s="34">
        <v>95269</v>
      </c>
      <c r="B5342" s="35" t="s">
        <v>10144</v>
      </c>
      <c r="F5342" s="34" t="s">
        <v>9247</v>
      </c>
      <c r="G5342" s="37" t="s">
        <v>8350</v>
      </c>
      <c r="I5342" s="7"/>
    </row>
    <row r="5343" spans="1:9" s="36" customFormat="1" ht="40.5" x14ac:dyDescent="0.25">
      <c r="A5343" s="34">
        <v>95272</v>
      </c>
      <c r="B5343" s="35" t="s">
        <v>10145</v>
      </c>
      <c r="F5343" s="34" t="s">
        <v>9247</v>
      </c>
      <c r="G5343" s="37" t="s">
        <v>10009</v>
      </c>
      <c r="I5343" s="7"/>
    </row>
    <row r="5344" spans="1:9" s="36" customFormat="1" ht="40.5" x14ac:dyDescent="0.25">
      <c r="A5344" s="34">
        <v>95273</v>
      </c>
      <c r="B5344" s="35" t="s">
        <v>10146</v>
      </c>
      <c r="F5344" s="34" t="s">
        <v>9247</v>
      </c>
      <c r="G5344" s="37" t="s">
        <v>8905</v>
      </c>
      <c r="I5344" s="7"/>
    </row>
    <row r="5345" spans="1:9" s="36" customFormat="1" ht="40.5" x14ac:dyDescent="0.25">
      <c r="A5345" s="34">
        <v>95274</v>
      </c>
      <c r="B5345" s="35" t="s">
        <v>10147</v>
      </c>
      <c r="F5345" s="34" t="s">
        <v>9247</v>
      </c>
      <c r="G5345" s="37" t="s">
        <v>9175</v>
      </c>
      <c r="I5345" s="7"/>
    </row>
    <row r="5346" spans="1:9" s="36" customFormat="1" ht="40.5" x14ac:dyDescent="0.25">
      <c r="A5346" s="34">
        <v>95275</v>
      </c>
      <c r="B5346" s="35" t="s">
        <v>10148</v>
      </c>
      <c r="F5346" s="34" t="s">
        <v>9247</v>
      </c>
      <c r="G5346" s="37" t="s">
        <v>10149</v>
      </c>
      <c r="I5346" s="7"/>
    </row>
    <row r="5347" spans="1:9" s="36" customFormat="1" ht="40.5" x14ac:dyDescent="0.25">
      <c r="A5347" s="34">
        <v>95278</v>
      </c>
      <c r="B5347" s="35" t="s">
        <v>10150</v>
      </c>
      <c r="F5347" s="34" t="s">
        <v>9247</v>
      </c>
      <c r="G5347" s="37" t="s">
        <v>9497</v>
      </c>
      <c r="I5347" s="7"/>
    </row>
    <row r="5348" spans="1:9" s="36" customFormat="1" ht="27" x14ac:dyDescent="0.25">
      <c r="A5348" s="34">
        <v>95279</v>
      </c>
      <c r="B5348" s="35" t="s">
        <v>10151</v>
      </c>
      <c r="F5348" s="34" t="s">
        <v>9247</v>
      </c>
      <c r="G5348" s="37" t="s">
        <v>9233</v>
      </c>
      <c r="I5348" s="7"/>
    </row>
    <row r="5349" spans="1:9" s="36" customFormat="1" ht="40.5" x14ac:dyDescent="0.25">
      <c r="A5349" s="34">
        <v>95280</v>
      </c>
      <c r="B5349" s="35" t="s">
        <v>10152</v>
      </c>
      <c r="F5349" s="34" t="s">
        <v>9247</v>
      </c>
      <c r="G5349" s="37" t="s">
        <v>9560</v>
      </c>
      <c r="I5349" s="7"/>
    </row>
    <row r="5350" spans="1:9" s="36" customFormat="1" ht="40.5" x14ac:dyDescent="0.25">
      <c r="A5350" s="34">
        <v>95281</v>
      </c>
      <c r="B5350" s="35" t="s">
        <v>10153</v>
      </c>
      <c r="F5350" s="34" t="s">
        <v>9247</v>
      </c>
      <c r="G5350" s="37" t="s">
        <v>8350</v>
      </c>
      <c r="I5350" s="7"/>
    </row>
    <row r="5351" spans="1:9" s="36" customFormat="1" ht="54" x14ac:dyDescent="0.25">
      <c r="A5351" s="34">
        <v>95617</v>
      </c>
      <c r="B5351" s="35" t="s">
        <v>10154</v>
      </c>
      <c r="F5351" s="34" t="s">
        <v>9247</v>
      </c>
      <c r="G5351" s="37" t="s">
        <v>10155</v>
      </c>
      <c r="I5351" s="7"/>
    </row>
    <row r="5352" spans="1:9" s="36" customFormat="1" ht="40.5" x14ac:dyDescent="0.25">
      <c r="A5352" s="34">
        <v>95618</v>
      </c>
      <c r="B5352" s="35" t="s">
        <v>10156</v>
      </c>
      <c r="F5352" s="34" t="s">
        <v>9247</v>
      </c>
      <c r="G5352" s="37" t="s">
        <v>9468</v>
      </c>
      <c r="I5352" s="7"/>
    </row>
    <row r="5353" spans="1:9" s="36" customFormat="1" ht="40.5" x14ac:dyDescent="0.25">
      <c r="A5353" s="34">
        <v>95619</v>
      </c>
      <c r="B5353" s="35" t="s">
        <v>10157</v>
      </c>
      <c r="F5353" s="34" t="s">
        <v>9247</v>
      </c>
      <c r="G5353" s="37" t="s">
        <v>10158</v>
      </c>
      <c r="I5353" s="7"/>
    </row>
    <row r="5354" spans="1:9" s="36" customFormat="1" ht="40.5" x14ac:dyDescent="0.25">
      <c r="A5354" s="34">
        <v>95627</v>
      </c>
      <c r="B5354" s="35" t="s">
        <v>10159</v>
      </c>
      <c r="F5354" s="34" t="s">
        <v>9247</v>
      </c>
      <c r="G5354" s="37" t="s">
        <v>10160</v>
      </c>
      <c r="I5354" s="7"/>
    </row>
    <row r="5355" spans="1:9" s="36" customFormat="1" ht="40.5" x14ac:dyDescent="0.25">
      <c r="A5355" s="34">
        <v>95628</v>
      </c>
      <c r="B5355" s="35" t="s">
        <v>10161</v>
      </c>
      <c r="F5355" s="34" t="s">
        <v>9247</v>
      </c>
      <c r="G5355" s="37" t="s">
        <v>9515</v>
      </c>
      <c r="I5355" s="7"/>
    </row>
    <row r="5356" spans="1:9" s="36" customFormat="1" ht="40.5" x14ac:dyDescent="0.25">
      <c r="A5356" s="34">
        <v>95629</v>
      </c>
      <c r="B5356" s="35" t="s">
        <v>10162</v>
      </c>
      <c r="F5356" s="34" t="s">
        <v>9247</v>
      </c>
      <c r="G5356" s="37" t="s">
        <v>10163</v>
      </c>
      <c r="I5356" s="7"/>
    </row>
    <row r="5357" spans="1:9" s="36" customFormat="1" ht="54" x14ac:dyDescent="0.25">
      <c r="A5357" s="34">
        <v>95630</v>
      </c>
      <c r="B5357" s="35" t="s">
        <v>10164</v>
      </c>
      <c r="F5357" s="34" t="s">
        <v>9247</v>
      </c>
      <c r="G5357" s="37" t="s">
        <v>9358</v>
      </c>
      <c r="I5357" s="7"/>
    </row>
    <row r="5358" spans="1:9" s="36" customFormat="1" ht="40.5" x14ac:dyDescent="0.25">
      <c r="A5358" s="34">
        <v>95698</v>
      </c>
      <c r="B5358" s="35" t="s">
        <v>10165</v>
      </c>
      <c r="F5358" s="34" t="s">
        <v>9247</v>
      </c>
      <c r="G5358" s="37" t="s">
        <v>10166</v>
      </c>
      <c r="I5358" s="7"/>
    </row>
    <row r="5359" spans="1:9" s="36" customFormat="1" ht="27" x14ac:dyDescent="0.25">
      <c r="A5359" s="34">
        <v>95699</v>
      </c>
      <c r="B5359" s="35" t="s">
        <v>10167</v>
      </c>
      <c r="F5359" s="34" t="s">
        <v>9247</v>
      </c>
      <c r="G5359" s="37" t="s">
        <v>10168</v>
      </c>
      <c r="I5359" s="7"/>
    </row>
    <row r="5360" spans="1:9" s="36" customFormat="1" ht="40.5" x14ac:dyDescent="0.25">
      <c r="A5360" s="34">
        <v>95700</v>
      </c>
      <c r="B5360" s="35" t="s">
        <v>10169</v>
      </c>
      <c r="F5360" s="34" t="s">
        <v>9247</v>
      </c>
      <c r="G5360" s="37" t="s">
        <v>10170</v>
      </c>
      <c r="I5360" s="7"/>
    </row>
    <row r="5361" spans="1:9" s="36" customFormat="1" ht="40.5" x14ac:dyDescent="0.25">
      <c r="A5361" s="34">
        <v>95701</v>
      </c>
      <c r="B5361" s="35" t="s">
        <v>10171</v>
      </c>
      <c r="F5361" s="34" t="s">
        <v>9247</v>
      </c>
      <c r="G5361" s="37" t="s">
        <v>9464</v>
      </c>
      <c r="I5361" s="7"/>
    </row>
    <row r="5362" spans="1:9" s="36" customFormat="1" ht="40.5" x14ac:dyDescent="0.25">
      <c r="A5362" s="34">
        <v>95704</v>
      </c>
      <c r="B5362" s="35" t="s">
        <v>10172</v>
      </c>
      <c r="F5362" s="34" t="s">
        <v>9247</v>
      </c>
      <c r="G5362" s="37" t="s">
        <v>10173</v>
      </c>
      <c r="I5362" s="7"/>
    </row>
    <row r="5363" spans="1:9" s="36" customFormat="1" ht="40.5" x14ac:dyDescent="0.25">
      <c r="A5363" s="34">
        <v>95705</v>
      </c>
      <c r="B5363" s="35" t="s">
        <v>10174</v>
      </c>
      <c r="F5363" s="34" t="s">
        <v>9247</v>
      </c>
      <c r="G5363" s="37" t="s">
        <v>8119</v>
      </c>
      <c r="I5363" s="7"/>
    </row>
    <row r="5364" spans="1:9" s="36" customFormat="1" ht="40.5" x14ac:dyDescent="0.25">
      <c r="A5364" s="34">
        <v>95706</v>
      </c>
      <c r="B5364" s="35" t="s">
        <v>10175</v>
      </c>
      <c r="F5364" s="34" t="s">
        <v>9247</v>
      </c>
      <c r="G5364" s="37" t="s">
        <v>10176</v>
      </c>
      <c r="I5364" s="7"/>
    </row>
    <row r="5365" spans="1:9" s="36" customFormat="1" ht="40.5" x14ac:dyDescent="0.25">
      <c r="A5365" s="34">
        <v>95707</v>
      </c>
      <c r="B5365" s="35" t="s">
        <v>10177</v>
      </c>
      <c r="F5365" s="34" t="s">
        <v>9247</v>
      </c>
      <c r="G5365" s="37" t="s">
        <v>8155</v>
      </c>
      <c r="I5365" s="7"/>
    </row>
    <row r="5366" spans="1:9" s="36" customFormat="1" ht="54" x14ac:dyDescent="0.25">
      <c r="A5366" s="34">
        <v>95710</v>
      </c>
      <c r="B5366" s="35" t="s">
        <v>10178</v>
      </c>
      <c r="F5366" s="34" t="s">
        <v>9247</v>
      </c>
      <c r="G5366" s="37" t="s">
        <v>10179</v>
      </c>
      <c r="I5366" s="7"/>
    </row>
    <row r="5367" spans="1:9" s="36" customFormat="1" ht="54" x14ac:dyDescent="0.25">
      <c r="A5367" s="34">
        <v>95711</v>
      </c>
      <c r="B5367" s="35" t="s">
        <v>10180</v>
      </c>
      <c r="F5367" s="34" t="s">
        <v>9247</v>
      </c>
      <c r="G5367" s="37" t="s">
        <v>10181</v>
      </c>
      <c r="I5367" s="7"/>
    </row>
    <row r="5368" spans="1:9" s="36" customFormat="1" ht="54" x14ac:dyDescent="0.25">
      <c r="A5368" s="34">
        <v>95712</v>
      </c>
      <c r="B5368" s="35" t="s">
        <v>10182</v>
      </c>
      <c r="F5368" s="34" t="s">
        <v>9247</v>
      </c>
      <c r="G5368" s="37" t="s">
        <v>10183</v>
      </c>
      <c r="I5368" s="7"/>
    </row>
    <row r="5369" spans="1:9" s="36" customFormat="1" ht="54" x14ac:dyDescent="0.25">
      <c r="A5369" s="34">
        <v>95713</v>
      </c>
      <c r="B5369" s="35" t="s">
        <v>10184</v>
      </c>
      <c r="F5369" s="34" t="s">
        <v>9247</v>
      </c>
      <c r="G5369" s="37" t="s">
        <v>9544</v>
      </c>
      <c r="I5369" s="7"/>
    </row>
    <row r="5370" spans="1:9" s="36" customFormat="1" ht="67.5" x14ac:dyDescent="0.25">
      <c r="A5370" s="34">
        <v>95716</v>
      </c>
      <c r="B5370" s="35" t="s">
        <v>10185</v>
      </c>
      <c r="F5370" s="34" t="s">
        <v>9247</v>
      </c>
      <c r="G5370" s="37" t="s">
        <v>10186</v>
      </c>
      <c r="I5370" s="7"/>
    </row>
    <row r="5371" spans="1:9" s="36" customFormat="1" ht="67.5" x14ac:dyDescent="0.25">
      <c r="A5371" s="34">
        <v>95717</v>
      </c>
      <c r="B5371" s="35" t="s">
        <v>10187</v>
      </c>
      <c r="F5371" s="34" t="s">
        <v>9247</v>
      </c>
      <c r="G5371" s="37" t="s">
        <v>10188</v>
      </c>
      <c r="I5371" s="7"/>
    </row>
    <row r="5372" spans="1:9" s="36" customFormat="1" ht="67.5" x14ac:dyDescent="0.25">
      <c r="A5372" s="34">
        <v>95718</v>
      </c>
      <c r="B5372" s="35" t="s">
        <v>10189</v>
      </c>
      <c r="F5372" s="34" t="s">
        <v>9247</v>
      </c>
      <c r="G5372" s="37" t="s">
        <v>10190</v>
      </c>
      <c r="I5372" s="7"/>
    </row>
    <row r="5373" spans="1:9" s="36" customFormat="1" ht="67.5" x14ac:dyDescent="0.25">
      <c r="A5373" s="34">
        <v>95719</v>
      </c>
      <c r="B5373" s="35" t="s">
        <v>10191</v>
      </c>
      <c r="F5373" s="34" t="s">
        <v>9247</v>
      </c>
      <c r="G5373" s="37" t="s">
        <v>9544</v>
      </c>
      <c r="I5373" s="7"/>
    </row>
    <row r="5374" spans="1:9" s="36" customFormat="1" ht="27" x14ac:dyDescent="0.25">
      <c r="A5374" s="34">
        <v>95869</v>
      </c>
      <c r="B5374" s="35" t="s">
        <v>10192</v>
      </c>
      <c r="F5374" s="34" t="s">
        <v>9247</v>
      </c>
      <c r="G5374" s="37" t="s">
        <v>10193</v>
      </c>
      <c r="I5374" s="7"/>
    </row>
    <row r="5375" spans="1:9" s="36" customFormat="1" ht="27" x14ac:dyDescent="0.25">
      <c r="A5375" s="34">
        <v>95870</v>
      </c>
      <c r="B5375" s="35" t="s">
        <v>10194</v>
      </c>
      <c r="F5375" s="34" t="s">
        <v>9247</v>
      </c>
      <c r="G5375" s="37" t="s">
        <v>10195</v>
      </c>
      <c r="I5375" s="7"/>
    </row>
    <row r="5376" spans="1:9" s="36" customFormat="1" ht="40.5" x14ac:dyDescent="0.25">
      <c r="A5376" s="34">
        <v>95871</v>
      </c>
      <c r="B5376" s="35" t="s">
        <v>10196</v>
      </c>
      <c r="F5376" s="34" t="s">
        <v>9247</v>
      </c>
      <c r="G5376" s="37" t="s">
        <v>10197</v>
      </c>
      <c r="I5376" s="7"/>
    </row>
    <row r="5377" spans="1:9" s="36" customFormat="1" ht="40.5" x14ac:dyDescent="0.25">
      <c r="A5377" s="34">
        <v>95874</v>
      </c>
      <c r="B5377" s="35" t="s">
        <v>10198</v>
      </c>
      <c r="F5377" s="34" t="s">
        <v>9247</v>
      </c>
      <c r="G5377" s="37" t="s">
        <v>10199</v>
      </c>
      <c r="I5377" s="7"/>
    </row>
    <row r="5378" spans="1:9" s="36" customFormat="1" ht="40.5" x14ac:dyDescent="0.25">
      <c r="A5378" s="34">
        <v>96008</v>
      </c>
      <c r="B5378" s="35" t="s">
        <v>10200</v>
      </c>
      <c r="F5378" s="34" t="s">
        <v>9247</v>
      </c>
      <c r="G5378" s="37" t="s">
        <v>9133</v>
      </c>
      <c r="I5378" s="7"/>
    </row>
    <row r="5379" spans="1:9" s="36" customFormat="1" ht="27" x14ac:dyDescent="0.25">
      <c r="A5379" s="34">
        <v>96009</v>
      </c>
      <c r="B5379" s="35" t="s">
        <v>10201</v>
      </c>
      <c r="F5379" s="34" t="s">
        <v>9247</v>
      </c>
      <c r="G5379" s="37" t="s">
        <v>9552</v>
      </c>
      <c r="I5379" s="7"/>
    </row>
    <row r="5380" spans="1:9" s="36" customFormat="1" ht="40.5" x14ac:dyDescent="0.25">
      <c r="A5380" s="34">
        <v>96011</v>
      </c>
      <c r="B5380" s="35" t="s">
        <v>10202</v>
      </c>
      <c r="F5380" s="34" t="s">
        <v>9247</v>
      </c>
      <c r="G5380" s="37" t="s">
        <v>10203</v>
      </c>
      <c r="I5380" s="7"/>
    </row>
    <row r="5381" spans="1:9" s="36" customFormat="1" ht="40.5" x14ac:dyDescent="0.25">
      <c r="A5381" s="34">
        <v>96012</v>
      </c>
      <c r="B5381" s="35" t="s">
        <v>10204</v>
      </c>
      <c r="F5381" s="34" t="s">
        <v>9247</v>
      </c>
      <c r="G5381" s="37" t="s">
        <v>9374</v>
      </c>
      <c r="I5381" s="7"/>
    </row>
    <row r="5382" spans="1:9" s="36" customFormat="1" ht="40.5" x14ac:dyDescent="0.25">
      <c r="A5382" s="34">
        <v>96015</v>
      </c>
      <c r="B5382" s="35" t="s">
        <v>10205</v>
      </c>
      <c r="F5382" s="34" t="s">
        <v>9247</v>
      </c>
      <c r="G5382" s="37" t="s">
        <v>10206</v>
      </c>
      <c r="I5382" s="7"/>
    </row>
    <row r="5383" spans="1:9" s="36" customFormat="1" ht="27" x14ac:dyDescent="0.25">
      <c r="A5383" s="34">
        <v>96016</v>
      </c>
      <c r="B5383" s="35" t="s">
        <v>10207</v>
      </c>
      <c r="F5383" s="34" t="s">
        <v>9247</v>
      </c>
      <c r="G5383" s="37" t="s">
        <v>10208</v>
      </c>
      <c r="I5383" s="7"/>
    </row>
    <row r="5384" spans="1:9" s="36" customFormat="1" ht="27" x14ac:dyDescent="0.25">
      <c r="A5384" s="34">
        <v>96018</v>
      </c>
      <c r="B5384" s="35" t="s">
        <v>10209</v>
      </c>
      <c r="F5384" s="34" t="s">
        <v>9247</v>
      </c>
      <c r="G5384" s="37" t="s">
        <v>10210</v>
      </c>
      <c r="I5384" s="7"/>
    </row>
    <row r="5385" spans="1:9" s="36" customFormat="1" ht="40.5" x14ac:dyDescent="0.25">
      <c r="A5385" s="34">
        <v>96019</v>
      </c>
      <c r="B5385" s="35" t="s">
        <v>10211</v>
      </c>
      <c r="F5385" s="34" t="s">
        <v>9247</v>
      </c>
      <c r="G5385" s="37" t="s">
        <v>9374</v>
      </c>
      <c r="I5385" s="7"/>
    </row>
    <row r="5386" spans="1:9" s="36" customFormat="1" ht="40.5" x14ac:dyDescent="0.25">
      <c r="A5386" s="34">
        <v>96023</v>
      </c>
      <c r="B5386" s="35" t="s">
        <v>10212</v>
      </c>
      <c r="F5386" s="34" t="s">
        <v>9247</v>
      </c>
      <c r="G5386" s="37" t="s">
        <v>8871</v>
      </c>
      <c r="I5386" s="7"/>
    </row>
    <row r="5387" spans="1:9" s="36" customFormat="1" ht="27" x14ac:dyDescent="0.25">
      <c r="A5387" s="34">
        <v>96024</v>
      </c>
      <c r="B5387" s="35" t="s">
        <v>10213</v>
      </c>
      <c r="F5387" s="34" t="s">
        <v>9247</v>
      </c>
      <c r="G5387" s="37" t="s">
        <v>10214</v>
      </c>
      <c r="I5387" s="7"/>
    </row>
    <row r="5388" spans="1:9" s="36" customFormat="1" ht="27" x14ac:dyDescent="0.25">
      <c r="A5388" s="34">
        <v>96026</v>
      </c>
      <c r="B5388" s="35" t="s">
        <v>10215</v>
      </c>
      <c r="F5388" s="34" t="s">
        <v>9247</v>
      </c>
      <c r="G5388" s="37" t="s">
        <v>10216</v>
      </c>
      <c r="I5388" s="7"/>
    </row>
    <row r="5389" spans="1:9" s="36" customFormat="1" ht="40.5" x14ac:dyDescent="0.25">
      <c r="A5389" s="34">
        <v>96027</v>
      </c>
      <c r="B5389" s="35" t="s">
        <v>10217</v>
      </c>
      <c r="F5389" s="34" t="s">
        <v>9247</v>
      </c>
      <c r="G5389" s="37" t="s">
        <v>9286</v>
      </c>
      <c r="I5389" s="7"/>
    </row>
    <row r="5390" spans="1:9" s="36" customFormat="1" ht="40.5" x14ac:dyDescent="0.25">
      <c r="A5390" s="34">
        <v>96030</v>
      </c>
      <c r="B5390" s="35" t="s">
        <v>10218</v>
      </c>
      <c r="F5390" s="34" t="s">
        <v>9247</v>
      </c>
      <c r="G5390" s="37" t="s">
        <v>10219</v>
      </c>
      <c r="I5390" s="7"/>
    </row>
    <row r="5391" spans="1:9" s="36" customFormat="1" ht="40.5" x14ac:dyDescent="0.25">
      <c r="A5391" s="34">
        <v>96031</v>
      </c>
      <c r="B5391" s="35" t="s">
        <v>10220</v>
      </c>
      <c r="F5391" s="34" t="s">
        <v>9247</v>
      </c>
      <c r="G5391" s="37" t="s">
        <v>8911</v>
      </c>
      <c r="I5391" s="7"/>
    </row>
    <row r="5392" spans="1:9" s="36" customFormat="1" ht="40.5" x14ac:dyDescent="0.25">
      <c r="A5392" s="34">
        <v>96032</v>
      </c>
      <c r="B5392" s="35" t="s">
        <v>10221</v>
      </c>
      <c r="F5392" s="34" t="s">
        <v>9247</v>
      </c>
      <c r="G5392" s="37" t="s">
        <v>9896</v>
      </c>
      <c r="I5392" s="7"/>
    </row>
    <row r="5393" spans="1:9" s="36" customFormat="1" ht="40.5" x14ac:dyDescent="0.25">
      <c r="A5393" s="34">
        <v>96033</v>
      </c>
      <c r="B5393" s="35" t="s">
        <v>10222</v>
      </c>
      <c r="F5393" s="34" t="s">
        <v>9247</v>
      </c>
      <c r="G5393" s="37" t="s">
        <v>9808</v>
      </c>
      <c r="I5393" s="7"/>
    </row>
    <row r="5394" spans="1:9" s="36" customFormat="1" ht="54" x14ac:dyDescent="0.25">
      <c r="A5394" s="34">
        <v>96034</v>
      </c>
      <c r="B5394" s="35" t="s">
        <v>10223</v>
      </c>
      <c r="F5394" s="34" t="s">
        <v>9247</v>
      </c>
      <c r="G5394" s="37" t="s">
        <v>9876</v>
      </c>
      <c r="I5394" s="7"/>
    </row>
    <row r="5395" spans="1:9" s="36" customFormat="1" ht="40.5" x14ac:dyDescent="0.25">
      <c r="A5395" s="34">
        <v>96053</v>
      </c>
      <c r="B5395" s="35" t="s">
        <v>10224</v>
      </c>
      <c r="F5395" s="34" t="s">
        <v>9247</v>
      </c>
      <c r="G5395" s="37" t="s">
        <v>10225</v>
      </c>
      <c r="I5395" s="7"/>
    </row>
    <row r="5396" spans="1:9" s="36" customFormat="1" ht="40.5" x14ac:dyDescent="0.25">
      <c r="A5396" s="34">
        <v>96054</v>
      </c>
      <c r="B5396" s="35" t="s">
        <v>10226</v>
      </c>
      <c r="F5396" s="34" t="s">
        <v>9247</v>
      </c>
      <c r="G5396" s="37" t="s">
        <v>10227</v>
      </c>
      <c r="I5396" s="7"/>
    </row>
    <row r="5397" spans="1:9" s="36" customFormat="1" ht="27" x14ac:dyDescent="0.25">
      <c r="A5397" s="34">
        <v>96055</v>
      </c>
      <c r="B5397" s="35" t="s">
        <v>10228</v>
      </c>
      <c r="F5397" s="34" t="s">
        <v>9247</v>
      </c>
      <c r="G5397" s="37" t="s">
        <v>10229</v>
      </c>
      <c r="I5397" s="7"/>
    </row>
    <row r="5398" spans="1:9" s="36" customFormat="1" ht="40.5" x14ac:dyDescent="0.25">
      <c r="A5398" s="34">
        <v>96056</v>
      </c>
      <c r="B5398" s="35" t="s">
        <v>10230</v>
      </c>
      <c r="F5398" s="34" t="s">
        <v>9247</v>
      </c>
      <c r="G5398" s="37" t="s">
        <v>10231</v>
      </c>
      <c r="I5398" s="7"/>
    </row>
    <row r="5399" spans="1:9" s="36" customFormat="1" ht="40.5" x14ac:dyDescent="0.25">
      <c r="A5399" s="34">
        <v>96057</v>
      </c>
      <c r="B5399" s="35" t="s">
        <v>10232</v>
      </c>
      <c r="F5399" s="34" t="s">
        <v>9247</v>
      </c>
      <c r="G5399" s="37" t="s">
        <v>9286</v>
      </c>
      <c r="I5399" s="7"/>
    </row>
    <row r="5400" spans="1:9" s="36" customFormat="1" ht="40.5" x14ac:dyDescent="0.25">
      <c r="A5400" s="34">
        <v>96060</v>
      </c>
      <c r="B5400" s="35" t="s">
        <v>10233</v>
      </c>
      <c r="F5400" s="34" t="s">
        <v>9247</v>
      </c>
      <c r="G5400" s="37" t="s">
        <v>10234</v>
      </c>
      <c r="I5400" s="7"/>
    </row>
    <row r="5401" spans="1:9" s="36" customFormat="1" ht="40.5" x14ac:dyDescent="0.25">
      <c r="A5401" s="34">
        <v>96061</v>
      </c>
      <c r="B5401" s="35" t="s">
        <v>10235</v>
      </c>
      <c r="F5401" s="34" t="s">
        <v>9247</v>
      </c>
      <c r="G5401" s="37" t="s">
        <v>10236</v>
      </c>
      <c r="I5401" s="7"/>
    </row>
    <row r="5402" spans="1:9" s="36" customFormat="1" ht="40.5" x14ac:dyDescent="0.25">
      <c r="A5402" s="34">
        <v>96062</v>
      </c>
      <c r="B5402" s="35" t="s">
        <v>10237</v>
      </c>
      <c r="F5402" s="34" t="s">
        <v>9247</v>
      </c>
      <c r="G5402" s="37" t="s">
        <v>9792</v>
      </c>
      <c r="I5402" s="7"/>
    </row>
    <row r="5403" spans="1:9" s="36" customFormat="1" ht="40.5" x14ac:dyDescent="0.25">
      <c r="A5403" s="34">
        <v>96241</v>
      </c>
      <c r="B5403" s="35" t="s">
        <v>10238</v>
      </c>
      <c r="F5403" s="34" t="s">
        <v>9247</v>
      </c>
      <c r="G5403" s="37" t="s">
        <v>10239</v>
      </c>
      <c r="I5403" s="7"/>
    </row>
    <row r="5404" spans="1:9" s="36" customFormat="1" ht="40.5" x14ac:dyDescent="0.25">
      <c r="A5404" s="34">
        <v>96242</v>
      </c>
      <c r="B5404" s="35" t="s">
        <v>10240</v>
      </c>
      <c r="F5404" s="34" t="s">
        <v>9247</v>
      </c>
      <c r="G5404" s="37" t="s">
        <v>8097</v>
      </c>
      <c r="I5404" s="7"/>
    </row>
    <row r="5405" spans="1:9" s="36" customFormat="1" ht="40.5" x14ac:dyDescent="0.25">
      <c r="A5405" s="34">
        <v>96243</v>
      </c>
      <c r="B5405" s="35" t="s">
        <v>10241</v>
      </c>
      <c r="F5405" s="34" t="s">
        <v>9247</v>
      </c>
      <c r="G5405" s="37" t="s">
        <v>10242</v>
      </c>
      <c r="I5405" s="7"/>
    </row>
    <row r="5406" spans="1:9" s="36" customFormat="1" ht="40.5" x14ac:dyDescent="0.25">
      <c r="A5406" s="34">
        <v>96244</v>
      </c>
      <c r="B5406" s="35" t="s">
        <v>10243</v>
      </c>
      <c r="F5406" s="34" t="s">
        <v>9247</v>
      </c>
      <c r="G5406" s="37" t="s">
        <v>10244</v>
      </c>
      <c r="I5406" s="7"/>
    </row>
    <row r="5407" spans="1:9" s="36" customFormat="1" ht="40.5" x14ac:dyDescent="0.25">
      <c r="A5407" s="34">
        <v>96301</v>
      </c>
      <c r="B5407" s="35" t="s">
        <v>10245</v>
      </c>
      <c r="F5407" s="34" t="s">
        <v>9247</v>
      </c>
      <c r="G5407" s="37" t="s">
        <v>10246</v>
      </c>
      <c r="I5407" s="7"/>
    </row>
    <row r="5408" spans="1:9" s="36" customFormat="1" ht="54" x14ac:dyDescent="0.25">
      <c r="A5408" s="34">
        <v>96457</v>
      </c>
      <c r="B5408" s="35" t="s">
        <v>10247</v>
      </c>
      <c r="F5408" s="34" t="s">
        <v>9247</v>
      </c>
      <c r="G5408" s="37" t="s">
        <v>9511</v>
      </c>
      <c r="I5408" s="7"/>
    </row>
    <row r="5409" spans="1:9" s="36" customFormat="1" ht="54" x14ac:dyDescent="0.25">
      <c r="A5409" s="34">
        <v>96458</v>
      </c>
      <c r="B5409" s="35" t="s">
        <v>10248</v>
      </c>
      <c r="F5409" s="34" t="s">
        <v>9247</v>
      </c>
      <c r="G5409" s="37" t="s">
        <v>10249</v>
      </c>
      <c r="I5409" s="7"/>
    </row>
    <row r="5410" spans="1:9" s="36" customFormat="1" ht="54" x14ac:dyDescent="0.25">
      <c r="A5410" s="34">
        <v>96459</v>
      </c>
      <c r="B5410" s="35" t="s">
        <v>10250</v>
      </c>
      <c r="F5410" s="34" t="s">
        <v>9247</v>
      </c>
      <c r="G5410" s="37" t="s">
        <v>10251</v>
      </c>
      <c r="I5410" s="7"/>
    </row>
    <row r="5411" spans="1:9" s="36" customFormat="1" ht="54" x14ac:dyDescent="0.25">
      <c r="A5411" s="34">
        <v>96460</v>
      </c>
      <c r="B5411" s="35" t="s">
        <v>10252</v>
      </c>
      <c r="F5411" s="34" t="s">
        <v>9247</v>
      </c>
      <c r="G5411" s="37" t="s">
        <v>10253</v>
      </c>
      <c r="I5411" s="7"/>
    </row>
    <row r="5412" spans="1:9" s="36" customFormat="1" ht="40.5" x14ac:dyDescent="0.25">
      <c r="A5412" s="34">
        <v>98760</v>
      </c>
      <c r="B5412" s="35" t="s">
        <v>10254</v>
      </c>
      <c r="F5412" s="34" t="s">
        <v>9247</v>
      </c>
      <c r="G5412" s="37" t="s">
        <v>9233</v>
      </c>
      <c r="I5412" s="7"/>
    </row>
    <row r="5413" spans="1:9" s="36" customFormat="1" ht="40.5" x14ac:dyDescent="0.25">
      <c r="A5413" s="34">
        <v>98761</v>
      </c>
      <c r="B5413" s="35" t="s">
        <v>10255</v>
      </c>
      <c r="F5413" s="34" t="s">
        <v>9247</v>
      </c>
      <c r="G5413" s="37" t="s">
        <v>9926</v>
      </c>
      <c r="I5413" s="7"/>
    </row>
    <row r="5414" spans="1:9" s="36" customFormat="1" ht="40.5" x14ac:dyDescent="0.25">
      <c r="A5414" s="34">
        <v>98762</v>
      </c>
      <c r="B5414" s="35" t="s">
        <v>10256</v>
      </c>
      <c r="F5414" s="34" t="s">
        <v>9247</v>
      </c>
      <c r="G5414" s="37" t="s">
        <v>9840</v>
      </c>
      <c r="I5414" s="7"/>
    </row>
    <row r="5415" spans="1:9" s="36" customFormat="1" ht="54" x14ac:dyDescent="0.25">
      <c r="A5415" s="34">
        <v>98763</v>
      </c>
      <c r="B5415" s="35" t="s">
        <v>10257</v>
      </c>
      <c r="F5415" s="34" t="s">
        <v>9247</v>
      </c>
      <c r="G5415" s="37" t="s">
        <v>10258</v>
      </c>
      <c r="I5415" s="7"/>
    </row>
    <row r="5416" spans="1:9" s="36" customFormat="1" ht="40.5" x14ac:dyDescent="0.25">
      <c r="A5416" s="34">
        <v>99829</v>
      </c>
      <c r="B5416" s="35" t="s">
        <v>10259</v>
      </c>
      <c r="F5416" s="34" t="s">
        <v>9247</v>
      </c>
      <c r="G5416" s="37" t="s">
        <v>9153</v>
      </c>
      <c r="I5416" s="7"/>
    </row>
    <row r="5417" spans="1:9" s="36" customFormat="1" ht="40.5" x14ac:dyDescent="0.25">
      <c r="A5417" s="34">
        <v>99830</v>
      </c>
      <c r="B5417" s="35" t="s">
        <v>10260</v>
      </c>
      <c r="F5417" s="34" t="s">
        <v>9247</v>
      </c>
      <c r="G5417" s="37" t="s">
        <v>9985</v>
      </c>
      <c r="I5417" s="7"/>
    </row>
    <row r="5418" spans="1:9" s="36" customFormat="1" ht="40.5" x14ac:dyDescent="0.25">
      <c r="A5418" s="34">
        <v>99831</v>
      </c>
      <c r="B5418" s="35" t="s">
        <v>10261</v>
      </c>
      <c r="F5418" s="34" t="s">
        <v>9247</v>
      </c>
      <c r="G5418" s="37" t="s">
        <v>9946</v>
      </c>
      <c r="I5418" s="7"/>
    </row>
    <row r="5419" spans="1:9" s="36" customFormat="1" ht="54" x14ac:dyDescent="0.25">
      <c r="A5419" s="34">
        <v>99832</v>
      </c>
      <c r="B5419" s="35" t="s">
        <v>10262</v>
      </c>
      <c r="F5419" s="34" t="s">
        <v>9247</v>
      </c>
      <c r="G5419" s="37" t="s">
        <v>10263</v>
      </c>
      <c r="I5419" s="7"/>
    </row>
    <row r="5420" spans="1:9" s="36" customFormat="1" ht="40.5" x14ac:dyDescent="0.25">
      <c r="A5420" s="34">
        <v>100637</v>
      </c>
      <c r="B5420" s="35" t="s">
        <v>10264</v>
      </c>
      <c r="F5420" s="34" t="s">
        <v>9247</v>
      </c>
      <c r="G5420" s="37" t="s">
        <v>10265</v>
      </c>
      <c r="I5420" s="7"/>
    </row>
    <row r="5421" spans="1:9" s="36" customFormat="1" ht="27" x14ac:dyDescent="0.25">
      <c r="A5421" s="34">
        <v>100638</v>
      </c>
      <c r="B5421" s="35" t="s">
        <v>10266</v>
      </c>
      <c r="F5421" s="34" t="s">
        <v>9247</v>
      </c>
      <c r="G5421" s="37" t="s">
        <v>10267</v>
      </c>
      <c r="I5421" s="7"/>
    </row>
    <row r="5422" spans="1:9" s="36" customFormat="1" ht="40.5" x14ac:dyDescent="0.25">
      <c r="A5422" s="34">
        <v>100639</v>
      </c>
      <c r="B5422" s="35" t="s">
        <v>10268</v>
      </c>
      <c r="F5422" s="34" t="s">
        <v>9247</v>
      </c>
      <c r="G5422" s="37" t="s">
        <v>10269</v>
      </c>
      <c r="I5422" s="7"/>
    </row>
    <row r="5423" spans="1:9" s="36" customFormat="1" ht="40.5" x14ac:dyDescent="0.25">
      <c r="A5423" s="34">
        <v>100640</v>
      </c>
      <c r="B5423" s="35" t="s">
        <v>10270</v>
      </c>
      <c r="F5423" s="34" t="s">
        <v>9247</v>
      </c>
      <c r="G5423" s="37" t="s">
        <v>10271</v>
      </c>
      <c r="I5423" s="7"/>
    </row>
    <row r="5424" spans="1:9" s="36" customFormat="1" ht="27" x14ac:dyDescent="0.25">
      <c r="A5424" s="34">
        <v>100643</v>
      </c>
      <c r="B5424" s="35" t="s">
        <v>10272</v>
      </c>
      <c r="F5424" s="34" t="s">
        <v>9247</v>
      </c>
      <c r="G5424" s="37" t="s">
        <v>10273</v>
      </c>
      <c r="I5424" s="7"/>
    </row>
    <row r="5425" spans="1:9" s="36" customFormat="1" ht="27" x14ac:dyDescent="0.25">
      <c r="A5425" s="34">
        <v>100644</v>
      </c>
      <c r="B5425" s="35" t="s">
        <v>10274</v>
      </c>
      <c r="F5425" s="34" t="s">
        <v>9247</v>
      </c>
      <c r="G5425" s="37" t="s">
        <v>10275</v>
      </c>
      <c r="I5425" s="7"/>
    </row>
    <row r="5426" spans="1:9" s="36" customFormat="1" ht="27" x14ac:dyDescent="0.25">
      <c r="A5426" s="34">
        <v>100645</v>
      </c>
      <c r="B5426" s="35" t="s">
        <v>10276</v>
      </c>
      <c r="F5426" s="34" t="s">
        <v>9247</v>
      </c>
      <c r="G5426" s="37" t="s">
        <v>10277</v>
      </c>
      <c r="I5426" s="7"/>
    </row>
    <row r="5427" spans="1:9" s="36" customFormat="1" ht="27" x14ac:dyDescent="0.25">
      <c r="A5427" s="34">
        <v>100646</v>
      </c>
      <c r="B5427" s="35" t="s">
        <v>10278</v>
      </c>
      <c r="F5427" s="34" t="s">
        <v>9247</v>
      </c>
      <c r="G5427" s="37" t="s">
        <v>10279</v>
      </c>
      <c r="I5427" s="7"/>
    </row>
    <row r="5428" spans="1:9" s="36" customFormat="1" ht="40.5" x14ac:dyDescent="0.25">
      <c r="A5428" s="34">
        <v>102270</v>
      </c>
      <c r="B5428" s="35" t="s">
        <v>10280</v>
      </c>
      <c r="F5428" s="34" t="s">
        <v>9247</v>
      </c>
      <c r="G5428" s="37" t="s">
        <v>10281</v>
      </c>
      <c r="I5428" s="7"/>
    </row>
    <row r="5429" spans="1:9" s="36" customFormat="1" ht="40.5" x14ac:dyDescent="0.25">
      <c r="A5429" s="34">
        <v>102271</v>
      </c>
      <c r="B5429" s="35" t="s">
        <v>10282</v>
      </c>
      <c r="F5429" s="34" t="s">
        <v>9247</v>
      </c>
      <c r="G5429" s="37" t="s">
        <v>9840</v>
      </c>
      <c r="I5429" s="7"/>
    </row>
    <row r="5430" spans="1:9" s="36" customFormat="1" ht="40.5" x14ac:dyDescent="0.25">
      <c r="A5430" s="34">
        <v>102272</v>
      </c>
      <c r="B5430" s="35" t="s">
        <v>10283</v>
      </c>
      <c r="F5430" s="34" t="s">
        <v>9247</v>
      </c>
      <c r="G5430" s="37" t="s">
        <v>10284</v>
      </c>
      <c r="I5430" s="7"/>
    </row>
    <row r="5431" spans="1:9" s="36" customFormat="1" ht="40.5" x14ac:dyDescent="0.25">
      <c r="A5431" s="34">
        <v>102273</v>
      </c>
      <c r="B5431" s="35" t="s">
        <v>10285</v>
      </c>
      <c r="F5431" s="34" t="s">
        <v>9247</v>
      </c>
      <c r="G5431" s="37" t="s">
        <v>10286</v>
      </c>
      <c r="I5431" s="7"/>
    </row>
    <row r="5432" spans="1:9" s="36" customFormat="1" ht="27" x14ac:dyDescent="0.25">
      <c r="A5432" s="34">
        <v>102809</v>
      </c>
      <c r="B5432" s="35" t="s">
        <v>10287</v>
      </c>
      <c r="F5432" s="34" t="s">
        <v>9247</v>
      </c>
      <c r="G5432" s="37" t="s">
        <v>10288</v>
      </c>
      <c r="I5432" s="7"/>
    </row>
    <row r="5433" spans="1:9" s="36" customFormat="1" ht="67.5" x14ac:dyDescent="0.25">
      <c r="A5433" s="34">
        <v>102815</v>
      </c>
      <c r="B5433" s="35" t="s">
        <v>10289</v>
      </c>
      <c r="F5433" s="34" t="s">
        <v>9247</v>
      </c>
      <c r="G5433" s="37" t="s">
        <v>10290</v>
      </c>
      <c r="I5433" s="7"/>
    </row>
    <row r="5434" spans="1:9" s="36" customFormat="1" ht="40.5" x14ac:dyDescent="0.25">
      <c r="A5434" s="34">
        <v>102826</v>
      </c>
      <c r="B5434" s="35" t="s">
        <v>10291</v>
      </c>
      <c r="F5434" s="34" t="s">
        <v>9247</v>
      </c>
      <c r="G5434" s="37" t="s">
        <v>10292</v>
      </c>
      <c r="I5434" s="7"/>
    </row>
    <row r="5435" spans="1:9" s="36" customFormat="1" ht="40.5" x14ac:dyDescent="0.25">
      <c r="A5435" s="34">
        <v>102832</v>
      </c>
      <c r="B5435" s="35" t="s">
        <v>10293</v>
      </c>
      <c r="F5435" s="34" t="s">
        <v>9247</v>
      </c>
      <c r="G5435" s="37" t="s">
        <v>10294</v>
      </c>
      <c r="I5435" s="7"/>
    </row>
    <row r="5436" spans="1:9" s="36" customFormat="1" ht="40.5" x14ac:dyDescent="0.25">
      <c r="A5436" s="34">
        <v>102843</v>
      </c>
      <c r="B5436" s="35" t="s">
        <v>10295</v>
      </c>
      <c r="F5436" s="34" t="s">
        <v>9247</v>
      </c>
      <c r="G5436" s="37" t="s">
        <v>10296</v>
      </c>
      <c r="I5436" s="7"/>
    </row>
    <row r="5437" spans="1:9" s="36" customFormat="1" ht="40.5" x14ac:dyDescent="0.25">
      <c r="A5437" s="34">
        <v>102849</v>
      </c>
      <c r="B5437" s="35" t="s">
        <v>10297</v>
      </c>
      <c r="F5437" s="34" t="s">
        <v>9247</v>
      </c>
      <c r="G5437" s="37" t="s">
        <v>10298</v>
      </c>
      <c r="I5437" s="7"/>
    </row>
    <row r="5438" spans="1:9" s="36" customFormat="1" ht="40.5" x14ac:dyDescent="0.25">
      <c r="A5438" s="34">
        <v>102855</v>
      </c>
      <c r="B5438" s="35" t="s">
        <v>10299</v>
      </c>
      <c r="F5438" s="34" t="s">
        <v>9247</v>
      </c>
      <c r="G5438" s="37" t="s">
        <v>10298</v>
      </c>
      <c r="I5438" s="7"/>
    </row>
    <row r="5439" spans="1:9" s="36" customFormat="1" ht="40.5" x14ac:dyDescent="0.25">
      <c r="A5439" s="34">
        <v>102861</v>
      </c>
      <c r="B5439" s="35" t="s">
        <v>10300</v>
      </c>
      <c r="F5439" s="34" t="s">
        <v>9247</v>
      </c>
      <c r="G5439" s="37" t="s">
        <v>8961</v>
      </c>
      <c r="I5439" s="7"/>
    </row>
    <row r="5440" spans="1:9" s="36" customFormat="1" ht="40.5" x14ac:dyDescent="0.25">
      <c r="A5440" s="34">
        <v>102867</v>
      </c>
      <c r="B5440" s="35" t="s">
        <v>10301</v>
      </c>
      <c r="F5440" s="34" t="s">
        <v>9247</v>
      </c>
      <c r="G5440" s="37" t="s">
        <v>9197</v>
      </c>
      <c r="I5440" s="7"/>
    </row>
    <row r="5441" spans="1:9" s="36" customFormat="1" ht="54" x14ac:dyDescent="0.25">
      <c r="A5441" s="34">
        <v>102873</v>
      </c>
      <c r="B5441" s="35" t="s">
        <v>10302</v>
      </c>
      <c r="F5441" s="34" t="s">
        <v>9247</v>
      </c>
      <c r="G5441" s="37" t="s">
        <v>9769</v>
      </c>
      <c r="I5441" s="7"/>
    </row>
    <row r="5442" spans="1:9" s="36" customFormat="1" ht="40.5" x14ac:dyDescent="0.25">
      <c r="A5442" s="34">
        <v>102879</v>
      </c>
      <c r="B5442" s="35" t="s">
        <v>10303</v>
      </c>
      <c r="F5442" s="34" t="s">
        <v>9247</v>
      </c>
      <c r="G5442" s="37" t="s">
        <v>10304</v>
      </c>
      <c r="I5442" s="7"/>
    </row>
    <row r="5443" spans="1:9" s="36" customFormat="1" ht="27" x14ac:dyDescent="0.25">
      <c r="A5443" s="34">
        <v>102885</v>
      </c>
      <c r="B5443" s="35" t="s">
        <v>10305</v>
      </c>
      <c r="F5443" s="34" t="s">
        <v>9247</v>
      </c>
      <c r="G5443" s="37" t="s">
        <v>9737</v>
      </c>
      <c r="I5443" s="7"/>
    </row>
    <row r="5444" spans="1:9" s="36" customFormat="1" ht="27" x14ac:dyDescent="0.25">
      <c r="A5444" s="34">
        <v>102891</v>
      </c>
      <c r="B5444" s="35" t="s">
        <v>10306</v>
      </c>
      <c r="F5444" s="34" t="s">
        <v>9247</v>
      </c>
      <c r="G5444" s="37" t="s">
        <v>9737</v>
      </c>
      <c r="I5444" s="7"/>
    </row>
    <row r="5445" spans="1:9" s="36" customFormat="1" ht="54" x14ac:dyDescent="0.25">
      <c r="A5445" s="34">
        <v>102897</v>
      </c>
      <c r="B5445" s="35" t="s">
        <v>10307</v>
      </c>
      <c r="F5445" s="34" t="s">
        <v>9247</v>
      </c>
      <c r="G5445" s="37" t="s">
        <v>9544</v>
      </c>
      <c r="I5445" s="7"/>
    </row>
    <row r="5446" spans="1:9" s="36" customFormat="1" ht="40.5" x14ac:dyDescent="0.25">
      <c r="A5446" s="34">
        <v>102903</v>
      </c>
      <c r="B5446" s="35" t="s">
        <v>10308</v>
      </c>
      <c r="F5446" s="34" t="s">
        <v>9247</v>
      </c>
      <c r="G5446" s="37" t="s">
        <v>10309</v>
      </c>
      <c r="I5446" s="7"/>
    </row>
    <row r="5447" spans="1:9" s="36" customFormat="1" ht="27" x14ac:dyDescent="0.25">
      <c r="A5447" s="34">
        <v>102909</v>
      </c>
      <c r="B5447" s="35" t="s">
        <v>10310</v>
      </c>
      <c r="F5447" s="34" t="s">
        <v>9247</v>
      </c>
      <c r="G5447" s="37" t="s">
        <v>10311</v>
      </c>
      <c r="I5447" s="7"/>
    </row>
    <row r="5448" spans="1:9" s="36" customFormat="1" ht="27" x14ac:dyDescent="0.25">
      <c r="A5448" s="34">
        <v>102915</v>
      </c>
      <c r="B5448" s="35" t="s">
        <v>10312</v>
      </c>
      <c r="F5448" s="34" t="s">
        <v>9247</v>
      </c>
      <c r="G5448" s="37" t="s">
        <v>9062</v>
      </c>
      <c r="I5448" s="7"/>
    </row>
    <row r="5449" spans="1:9" s="36" customFormat="1" ht="54" x14ac:dyDescent="0.25">
      <c r="A5449" s="34">
        <v>102927</v>
      </c>
      <c r="B5449" s="35" t="s">
        <v>10313</v>
      </c>
      <c r="F5449" s="34" t="s">
        <v>9247</v>
      </c>
      <c r="G5449" s="37" t="s">
        <v>9483</v>
      </c>
      <c r="I5449" s="7"/>
    </row>
    <row r="5450" spans="1:9" s="36" customFormat="1" ht="67.5" x14ac:dyDescent="0.25">
      <c r="A5450" s="34">
        <v>102933</v>
      </c>
      <c r="B5450" s="35" t="s">
        <v>10314</v>
      </c>
      <c r="F5450" s="34" t="s">
        <v>9247</v>
      </c>
      <c r="G5450" s="37" t="s">
        <v>9483</v>
      </c>
      <c r="I5450" s="7"/>
    </row>
    <row r="5451" spans="1:9" s="36" customFormat="1" ht="27" x14ac:dyDescent="0.25">
      <c r="A5451" s="34">
        <v>102939</v>
      </c>
      <c r="B5451" s="35" t="s">
        <v>10315</v>
      </c>
      <c r="F5451" s="34" t="s">
        <v>9247</v>
      </c>
      <c r="G5451" s="37" t="s">
        <v>10027</v>
      </c>
      <c r="I5451" s="7"/>
    </row>
    <row r="5452" spans="1:9" s="36" customFormat="1" ht="54" x14ac:dyDescent="0.25">
      <c r="A5452" s="34">
        <v>102945</v>
      </c>
      <c r="B5452" s="35" t="s">
        <v>10316</v>
      </c>
      <c r="F5452" s="34" t="s">
        <v>9247</v>
      </c>
      <c r="G5452" s="37" t="s">
        <v>10317</v>
      </c>
      <c r="I5452" s="7"/>
    </row>
    <row r="5453" spans="1:9" s="36" customFormat="1" ht="40.5" x14ac:dyDescent="0.25">
      <c r="A5453" s="34">
        <v>102951</v>
      </c>
      <c r="B5453" s="35" t="s">
        <v>10318</v>
      </c>
      <c r="F5453" s="34" t="s">
        <v>9247</v>
      </c>
      <c r="G5453" s="37" t="s">
        <v>9062</v>
      </c>
      <c r="I5453" s="7"/>
    </row>
    <row r="5454" spans="1:9" s="36" customFormat="1" ht="54" x14ac:dyDescent="0.25">
      <c r="A5454" s="34">
        <v>102957</v>
      </c>
      <c r="B5454" s="35" t="s">
        <v>10319</v>
      </c>
      <c r="F5454" s="34" t="s">
        <v>9247</v>
      </c>
      <c r="G5454" s="37" t="s">
        <v>9376</v>
      </c>
      <c r="I5454" s="7"/>
    </row>
    <row r="5455" spans="1:9" s="36" customFormat="1" ht="54" x14ac:dyDescent="0.25">
      <c r="A5455" s="34">
        <v>102963</v>
      </c>
      <c r="B5455" s="35" t="s">
        <v>10320</v>
      </c>
      <c r="F5455" s="34" t="s">
        <v>9247</v>
      </c>
      <c r="G5455" s="37" t="s">
        <v>9647</v>
      </c>
      <c r="I5455" s="7"/>
    </row>
    <row r="5456" spans="1:9" s="36" customFormat="1" ht="54" x14ac:dyDescent="0.25">
      <c r="A5456" s="34">
        <v>102969</v>
      </c>
      <c r="B5456" s="35" t="s">
        <v>10321</v>
      </c>
      <c r="F5456" s="34" t="s">
        <v>9247</v>
      </c>
      <c r="G5456" s="37" t="s">
        <v>10322</v>
      </c>
      <c r="I5456" s="7"/>
    </row>
    <row r="5457" spans="1:9" s="36" customFormat="1" ht="40.5" x14ac:dyDescent="0.25">
      <c r="A5457" s="34">
        <v>102985</v>
      </c>
      <c r="B5457" s="35" t="s">
        <v>10323</v>
      </c>
      <c r="F5457" s="34" t="s">
        <v>9247</v>
      </c>
      <c r="G5457" s="37" t="s">
        <v>10324</v>
      </c>
      <c r="I5457" s="7"/>
    </row>
    <row r="5458" spans="1:9" s="36" customFormat="1" ht="54" x14ac:dyDescent="0.25">
      <c r="A5458" s="34">
        <v>103156</v>
      </c>
      <c r="B5458" s="35" t="s">
        <v>10325</v>
      </c>
      <c r="F5458" s="34" t="s">
        <v>9247</v>
      </c>
      <c r="G5458" s="37" t="s">
        <v>10326</v>
      </c>
      <c r="I5458" s="7"/>
    </row>
    <row r="5459" spans="1:9" s="36" customFormat="1" ht="54" x14ac:dyDescent="0.25">
      <c r="A5459" s="34">
        <v>103162</v>
      </c>
      <c r="B5459" s="35" t="s">
        <v>10327</v>
      </c>
      <c r="F5459" s="34" t="s">
        <v>9247</v>
      </c>
      <c r="G5459" s="37" t="s">
        <v>10328</v>
      </c>
      <c r="I5459" s="7"/>
    </row>
    <row r="5460" spans="1:9" s="36" customFormat="1" ht="54" x14ac:dyDescent="0.25">
      <c r="A5460" s="34">
        <v>103168</v>
      </c>
      <c r="B5460" s="35" t="s">
        <v>10329</v>
      </c>
      <c r="F5460" s="34" t="s">
        <v>9247</v>
      </c>
      <c r="G5460" s="37" t="s">
        <v>9750</v>
      </c>
      <c r="I5460" s="7"/>
    </row>
    <row r="5461" spans="1:9" s="36" customFormat="1" ht="54" x14ac:dyDescent="0.25">
      <c r="A5461" s="34">
        <v>103174</v>
      </c>
      <c r="B5461" s="35" t="s">
        <v>10330</v>
      </c>
      <c r="F5461" s="34" t="s">
        <v>9247</v>
      </c>
      <c r="G5461" s="37" t="s">
        <v>10331</v>
      </c>
      <c r="I5461" s="7"/>
    </row>
    <row r="5462" spans="1:9" s="36" customFormat="1" ht="54" x14ac:dyDescent="0.25">
      <c r="A5462" s="34">
        <v>103180</v>
      </c>
      <c r="B5462" s="35" t="s">
        <v>10332</v>
      </c>
      <c r="F5462" s="34" t="s">
        <v>9247</v>
      </c>
      <c r="G5462" s="37" t="s">
        <v>10333</v>
      </c>
      <c r="I5462" s="7"/>
    </row>
    <row r="5463" spans="1:9" s="36" customFormat="1" ht="54" x14ac:dyDescent="0.25">
      <c r="A5463" s="34">
        <v>103223</v>
      </c>
      <c r="B5463" s="35" t="s">
        <v>10334</v>
      </c>
      <c r="F5463" s="34" t="s">
        <v>9247</v>
      </c>
      <c r="G5463" s="37" t="s">
        <v>10098</v>
      </c>
      <c r="I5463" s="7"/>
    </row>
    <row r="5464" spans="1:9" s="36" customFormat="1" ht="54" x14ac:dyDescent="0.25">
      <c r="A5464" s="34">
        <v>103229</v>
      </c>
      <c r="B5464" s="35" t="s">
        <v>10335</v>
      </c>
      <c r="F5464" s="34" t="s">
        <v>9247</v>
      </c>
      <c r="G5464" s="37" t="s">
        <v>10336</v>
      </c>
      <c r="I5464" s="7"/>
    </row>
    <row r="5465" spans="1:9" s="36" customFormat="1" ht="54" x14ac:dyDescent="0.25">
      <c r="A5465" s="34">
        <v>103235</v>
      </c>
      <c r="B5465" s="35" t="s">
        <v>10337</v>
      </c>
      <c r="F5465" s="34" t="s">
        <v>9247</v>
      </c>
      <c r="G5465" s="37" t="s">
        <v>10338</v>
      </c>
      <c r="I5465" s="7"/>
    </row>
    <row r="5466" spans="1:9" s="36" customFormat="1" ht="54" x14ac:dyDescent="0.25">
      <c r="A5466" s="34">
        <v>103241</v>
      </c>
      <c r="B5466" s="35" t="s">
        <v>10339</v>
      </c>
      <c r="F5466" s="34" t="s">
        <v>9247</v>
      </c>
      <c r="G5466" s="37" t="s">
        <v>10340</v>
      </c>
      <c r="I5466" s="7"/>
    </row>
    <row r="5467" spans="1:9" s="36" customFormat="1" ht="27" x14ac:dyDescent="0.25">
      <c r="A5467" s="34">
        <v>103660</v>
      </c>
      <c r="B5467" s="35" t="s">
        <v>10341</v>
      </c>
      <c r="F5467" s="34" t="s">
        <v>9247</v>
      </c>
      <c r="G5467" s="37" t="s">
        <v>10342</v>
      </c>
      <c r="I5467" s="7"/>
    </row>
    <row r="5468" spans="1:9" s="36" customFormat="1" ht="54" x14ac:dyDescent="0.25">
      <c r="A5468" s="34">
        <v>103666</v>
      </c>
      <c r="B5468" s="35" t="s">
        <v>10343</v>
      </c>
      <c r="F5468" s="34" t="s">
        <v>9247</v>
      </c>
      <c r="G5468" s="37" t="s">
        <v>9600</v>
      </c>
      <c r="I5468" s="7"/>
    </row>
    <row r="5469" spans="1:9" s="36" customFormat="1" ht="81" x14ac:dyDescent="0.25">
      <c r="A5469" s="34">
        <v>103792</v>
      </c>
      <c r="B5469" s="35" t="s">
        <v>10344</v>
      </c>
      <c r="F5469" s="34" t="s">
        <v>9247</v>
      </c>
      <c r="G5469" s="37" t="s">
        <v>10345</v>
      </c>
      <c r="I5469" s="7"/>
    </row>
    <row r="5470" spans="1:9" s="36" customFormat="1" ht="54" x14ac:dyDescent="0.25">
      <c r="A5470" s="34">
        <v>103937</v>
      </c>
      <c r="B5470" s="35" t="s">
        <v>10346</v>
      </c>
      <c r="F5470" s="34" t="s">
        <v>9247</v>
      </c>
      <c r="G5470" s="37" t="s">
        <v>10347</v>
      </c>
      <c r="I5470" s="7"/>
    </row>
    <row r="5471" spans="1:9" s="36" customFormat="1" ht="54" x14ac:dyDescent="0.25">
      <c r="A5471" s="34">
        <v>103943</v>
      </c>
      <c r="B5471" s="35" t="s">
        <v>10348</v>
      </c>
      <c r="F5471" s="34" t="s">
        <v>9247</v>
      </c>
      <c r="G5471" s="37" t="s">
        <v>10347</v>
      </c>
      <c r="I5471" s="7"/>
    </row>
    <row r="5472" spans="1:9" s="36" customFormat="1" ht="40.5" x14ac:dyDescent="0.25">
      <c r="A5472" s="34">
        <v>104087</v>
      </c>
      <c r="B5472" s="35" t="s">
        <v>10349</v>
      </c>
      <c r="F5472" s="34" t="s">
        <v>9247</v>
      </c>
      <c r="G5472" s="37" t="s">
        <v>8905</v>
      </c>
      <c r="I5472" s="7"/>
    </row>
    <row r="5473" spans="1:9" s="36" customFormat="1" ht="40.5" x14ac:dyDescent="0.25">
      <c r="A5473" s="34">
        <v>104088</v>
      </c>
      <c r="B5473" s="35" t="s">
        <v>10350</v>
      </c>
      <c r="F5473" s="34" t="s">
        <v>9247</v>
      </c>
      <c r="G5473" s="37" t="s">
        <v>9233</v>
      </c>
      <c r="I5473" s="7"/>
    </row>
    <row r="5474" spans="1:9" s="36" customFormat="1" ht="40.5" x14ac:dyDescent="0.25">
      <c r="A5474" s="34">
        <v>104089</v>
      </c>
      <c r="B5474" s="35" t="s">
        <v>10351</v>
      </c>
      <c r="F5474" s="34" t="s">
        <v>9247</v>
      </c>
      <c r="G5474" s="37" t="s">
        <v>9233</v>
      </c>
      <c r="I5474" s="7"/>
    </row>
    <row r="5475" spans="1:9" s="36" customFormat="1" ht="40.5" x14ac:dyDescent="0.25">
      <c r="A5475" s="34">
        <v>104090</v>
      </c>
      <c r="B5475" s="35" t="s">
        <v>10352</v>
      </c>
      <c r="F5475" s="34" t="s">
        <v>9247</v>
      </c>
      <c r="G5475" s="37" t="s">
        <v>9197</v>
      </c>
      <c r="I5475" s="7"/>
    </row>
    <row r="5476" spans="1:9" s="36" customFormat="1" ht="40.5" x14ac:dyDescent="0.25">
      <c r="A5476" s="34">
        <v>104093</v>
      </c>
      <c r="B5476" s="35" t="s">
        <v>10353</v>
      </c>
      <c r="F5476" s="34" t="s">
        <v>9247</v>
      </c>
      <c r="G5476" s="37" t="s">
        <v>10354</v>
      </c>
      <c r="I5476" s="7"/>
    </row>
    <row r="5477" spans="1:9" s="36" customFormat="1" ht="40.5" x14ac:dyDescent="0.25">
      <c r="A5477" s="34">
        <v>104094</v>
      </c>
      <c r="B5477" s="35" t="s">
        <v>10355</v>
      </c>
      <c r="F5477" s="34" t="s">
        <v>9247</v>
      </c>
      <c r="G5477" s="37" t="s">
        <v>10356</v>
      </c>
      <c r="I5477" s="7"/>
    </row>
    <row r="5478" spans="1:9" s="36" customFormat="1" ht="40.5" x14ac:dyDescent="0.25">
      <c r="A5478" s="34">
        <v>104095</v>
      </c>
      <c r="B5478" s="35" t="s">
        <v>10357</v>
      </c>
      <c r="F5478" s="34" t="s">
        <v>9247</v>
      </c>
      <c r="G5478" s="37" t="s">
        <v>10356</v>
      </c>
      <c r="I5478" s="7"/>
    </row>
    <row r="5479" spans="1:9" s="36" customFormat="1" ht="40.5" x14ac:dyDescent="0.25">
      <c r="A5479" s="34">
        <v>104096</v>
      </c>
      <c r="B5479" s="35" t="s">
        <v>10358</v>
      </c>
      <c r="F5479" s="34" t="s">
        <v>9247</v>
      </c>
      <c r="G5479" s="37" t="s">
        <v>9483</v>
      </c>
      <c r="I5479" s="7"/>
    </row>
    <row r="5480" spans="1:9" s="36" customFormat="1" ht="54" x14ac:dyDescent="0.25">
      <c r="A5480" s="34">
        <v>104519</v>
      </c>
      <c r="B5480" s="35" t="s">
        <v>10359</v>
      </c>
      <c r="F5480" s="34" t="s">
        <v>9247</v>
      </c>
      <c r="G5480" s="37" t="s">
        <v>9062</v>
      </c>
      <c r="I5480" s="7"/>
    </row>
    <row r="5481" spans="1:9" s="36" customFormat="1" ht="54" x14ac:dyDescent="0.25">
      <c r="A5481" s="34">
        <v>92259</v>
      </c>
      <c r="B5481" s="35" t="s">
        <v>10360</v>
      </c>
      <c r="F5481" s="34" t="s">
        <v>24</v>
      </c>
      <c r="G5481" s="37" t="s">
        <v>10361</v>
      </c>
      <c r="I5481" s="7"/>
    </row>
    <row r="5482" spans="1:9" s="36" customFormat="1" ht="54" x14ac:dyDescent="0.25">
      <c r="A5482" s="34">
        <v>92260</v>
      </c>
      <c r="B5482" s="35" t="s">
        <v>10362</v>
      </c>
      <c r="F5482" s="34" t="s">
        <v>24</v>
      </c>
      <c r="G5482" s="37" t="s">
        <v>10363</v>
      </c>
      <c r="I5482" s="7"/>
    </row>
    <row r="5483" spans="1:9" s="36" customFormat="1" ht="54" x14ac:dyDescent="0.25">
      <c r="A5483" s="34">
        <v>92261</v>
      </c>
      <c r="B5483" s="35" t="s">
        <v>10364</v>
      </c>
      <c r="F5483" s="34" t="s">
        <v>24</v>
      </c>
      <c r="G5483" s="37" t="s">
        <v>10365</v>
      </c>
      <c r="I5483" s="7"/>
    </row>
    <row r="5484" spans="1:9" s="36" customFormat="1" ht="54" x14ac:dyDescent="0.25">
      <c r="A5484" s="34">
        <v>92262</v>
      </c>
      <c r="B5484" s="35" t="s">
        <v>10366</v>
      </c>
      <c r="F5484" s="34" t="s">
        <v>24</v>
      </c>
      <c r="G5484" s="37" t="s">
        <v>10367</v>
      </c>
      <c r="I5484" s="7"/>
    </row>
    <row r="5485" spans="1:9" s="36" customFormat="1" ht="54" x14ac:dyDescent="0.25">
      <c r="A5485" s="34">
        <v>92539</v>
      </c>
      <c r="B5485" s="35" t="s">
        <v>10368</v>
      </c>
      <c r="F5485" s="34" t="s">
        <v>8603</v>
      </c>
      <c r="G5485" s="37" t="s">
        <v>10369</v>
      </c>
      <c r="I5485" s="7"/>
    </row>
    <row r="5486" spans="1:9" s="36" customFormat="1" ht="54" x14ac:dyDescent="0.25">
      <c r="A5486" s="34">
        <v>92540</v>
      </c>
      <c r="B5486" s="35" t="s">
        <v>10370</v>
      </c>
      <c r="F5486" s="34" t="s">
        <v>8603</v>
      </c>
      <c r="G5486" s="37" t="s">
        <v>10371</v>
      </c>
      <c r="I5486" s="7"/>
    </row>
    <row r="5487" spans="1:9" s="36" customFormat="1" ht="40.5" x14ac:dyDescent="0.25">
      <c r="A5487" s="34">
        <v>92541</v>
      </c>
      <c r="B5487" s="35" t="s">
        <v>10372</v>
      </c>
      <c r="F5487" s="34" t="s">
        <v>8603</v>
      </c>
      <c r="G5487" s="37" t="s">
        <v>10373</v>
      </c>
      <c r="I5487" s="7"/>
    </row>
    <row r="5488" spans="1:9" s="36" customFormat="1" ht="40.5" x14ac:dyDescent="0.25">
      <c r="A5488" s="34">
        <v>92542</v>
      </c>
      <c r="B5488" s="35" t="s">
        <v>10374</v>
      </c>
      <c r="F5488" s="34" t="s">
        <v>8603</v>
      </c>
      <c r="G5488" s="37" t="s">
        <v>10375</v>
      </c>
      <c r="I5488" s="7"/>
    </row>
    <row r="5489" spans="1:9" s="36" customFormat="1" ht="54" x14ac:dyDescent="0.25">
      <c r="A5489" s="34">
        <v>92543</v>
      </c>
      <c r="B5489" s="35" t="s">
        <v>10376</v>
      </c>
      <c r="F5489" s="34" t="s">
        <v>8603</v>
      </c>
      <c r="G5489" s="37" t="s">
        <v>10377</v>
      </c>
      <c r="I5489" s="7"/>
    </row>
    <row r="5490" spans="1:9" s="36" customFormat="1" ht="40.5" x14ac:dyDescent="0.25">
      <c r="A5490" s="34">
        <v>92544</v>
      </c>
      <c r="B5490" s="35" t="s">
        <v>10378</v>
      </c>
      <c r="F5490" s="34" t="s">
        <v>8603</v>
      </c>
      <c r="G5490" s="37" t="s">
        <v>10379</v>
      </c>
      <c r="I5490" s="7"/>
    </row>
    <row r="5491" spans="1:9" s="36" customFormat="1" ht="40.5" x14ac:dyDescent="0.25">
      <c r="A5491" s="34">
        <v>92545</v>
      </c>
      <c r="B5491" s="35" t="s">
        <v>10380</v>
      </c>
      <c r="F5491" s="34" t="s">
        <v>24</v>
      </c>
      <c r="G5491" s="37" t="s">
        <v>10381</v>
      </c>
      <c r="I5491" s="7"/>
    </row>
    <row r="5492" spans="1:9" s="36" customFormat="1" ht="40.5" x14ac:dyDescent="0.25">
      <c r="A5492" s="34">
        <v>92546</v>
      </c>
      <c r="B5492" s="35" t="s">
        <v>10382</v>
      </c>
      <c r="F5492" s="34" t="s">
        <v>24</v>
      </c>
      <c r="G5492" s="37" t="s">
        <v>10383</v>
      </c>
      <c r="I5492" s="7"/>
    </row>
    <row r="5493" spans="1:9" s="36" customFormat="1" ht="40.5" x14ac:dyDescent="0.25">
      <c r="A5493" s="34">
        <v>92547</v>
      </c>
      <c r="B5493" s="35" t="s">
        <v>10384</v>
      </c>
      <c r="F5493" s="34" t="s">
        <v>24</v>
      </c>
      <c r="G5493" s="37" t="s">
        <v>10385</v>
      </c>
      <c r="I5493" s="7"/>
    </row>
    <row r="5494" spans="1:9" s="36" customFormat="1" ht="40.5" x14ac:dyDescent="0.25">
      <c r="A5494" s="34">
        <v>92548</v>
      </c>
      <c r="B5494" s="35" t="s">
        <v>10386</v>
      </c>
      <c r="F5494" s="34" t="s">
        <v>24</v>
      </c>
      <c r="G5494" s="37" t="s">
        <v>10387</v>
      </c>
      <c r="I5494" s="7"/>
    </row>
    <row r="5495" spans="1:9" s="36" customFormat="1" ht="40.5" x14ac:dyDescent="0.25">
      <c r="A5495" s="34">
        <v>92549</v>
      </c>
      <c r="B5495" s="35" t="s">
        <v>10388</v>
      </c>
      <c r="F5495" s="34" t="s">
        <v>24</v>
      </c>
      <c r="G5495" s="37" t="s">
        <v>10389</v>
      </c>
      <c r="I5495" s="7"/>
    </row>
    <row r="5496" spans="1:9" s="36" customFormat="1" ht="40.5" x14ac:dyDescent="0.25">
      <c r="A5496" s="34">
        <v>92550</v>
      </c>
      <c r="B5496" s="35" t="s">
        <v>10390</v>
      </c>
      <c r="F5496" s="34" t="s">
        <v>24</v>
      </c>
      <c r="G5496" s="37" t="s">
        <v>10391</v>
      </c>
      <c r="I5496" s="7"/>
    </row>
    <row r="5497" spans="1:9" s="36" customFormat="1" ht="40.5" x14ac:dyDescent="0.25">
      <c r="A5497" s="34">
        <v>92551</v>
      </c>
      <c r="B5497" s="35" t="s">
        <v>10392</v>
      </c>
      <c r="F5497" s="34" t="s">
        <v>24</v>
      </c>
      <c r="G5497" s="37" t="s">
        <v>10393</v>
      </c>
      <c r="I5497" s="7"/>
    </row>
    <row r="5498" spans="1:9" s="36" customFormat="1" ht="40.5" x14ac:dyDescent="0.25">
      <c r="A5498" s="34">
        <v>92552</v>
      </c>
      <c r="B5498" s="35" t="s">
        <v>10394</v>
      </c>
      <c r="F5498" s="34" t="s">
        <v>24</v>
      </c>
      <c r="G5498" s="37" t="s">
        <v>10395</v>
      </c>
      <c r="I5498" s="7"/>
    </row>
    <row r="5499" spans="1:9" s="36" customFormat="1" ht="40.5" x14ac:dyDescent="0.25">
      <c r="A5499" s="34">
        <v>92553</v>
      </c>
      <c r="B5499" s="35" t="s">
        <v>10396</v>
      </c>
      <c r="F5499" s="34" t="s">
        <v>24</v>
      </c>
      <c r="G5499" s="37" t="s">
        <v>10397</v>
      </c>
      <c r="I5499" s="7"/>
    </row>
    <row r="5500" spans="1:9" s="36" customFormat="1" ht="40.5" x14ac:dyDescent="0.25">
      <c r="A5500" s="34">
        <v>92554</v>
      </c>
      <c r="B5500" s="35" t="s">
        <v>10398</v>
      </c>
      <c r="F5500" s="34" t="s">
        <v>24</v>
      </c>
      <c r="G5500" s="37" t="s">
        <v>10399</v>
      </c>
      <c r="I5500" s="7"/>
    </row>
    <row r="5501" spans="1:9" s="36" customFormat="1" ht="54" x14ac:dyDescent="0.25">
      <c r="A5501" s="34">
        <v>92555</v>
      </c>
      <c r="B5501" s="35" t="s">
        <v>10400</v>
      </c>
      <c r="F5501" s="34" t="s">
        <v>24</v>
      </c>
      <c r="G5501" s="37" t="s">
        <v>10401</v>
      </c>
      <c r="I5501" s="7"/>
    </row>
    <row r="5502" spans="1:9" s="36" customFormat="1" ht="54" x14ac:dyDescent="0.25">
      <c r="A5502" s="34">
        <v>92556</v>
      </c>
      <c r="B5502" s="35" t="s">
        <v>10402</v>
      </c>
      <c r="F5502" s="34" t="s">
        <v>24</v>
      </c>
      <c r="G5502" s="37" t="s">
        <v>10403</v>
      </c>
      <c r="I5502" s="7"/>
    </row>
    <row r="5503" spans="1:9" s="36" customFormat="1" ht="54" x14ac:dyDescent="0.25">
      <c r="A5503" s="34">
        <v>92557</v>
      </c>
      <c r="B5503" s="35" t="s">
        <v>10404</v>
      </c>
      <c r="F5503" s="34" t="s">
        <v>24</v>
      </c>
      <c r="G5503" s="37" t="s">
        <v>10405</v>
      </c>
      <c r="I5503" s="7"/>
    </row>
    <row r="5504" spans="1:9" s="36" customFormat="1" ht="54" x14ac:dyDescent="0.25">
      <c r="A5504" s="34">
        <v>92558</v>
      </c>
      <c r="B5504" s="35" t="s">
        <v>10406</v>
      </c>
      <c r="F5504" s="34" t="s">
        <v>24</v>
      </c>
      <c r="G5504" s="37" t="s">
        <v>10407</v>
      </c>
      <c r="I5504" s="7"/>
    </row>
    <row r="5505" spans="1:9" s="36" customFormat="1" ht="54" x14ac:dyDescent="0.25">
      <c r="A5505" s="34">
        <v>92559</v>
      </c>
      <c r="B5505" s="35" t="s">
        <v>10408</v>
      </c>
      <c r="F5505" s="34" t="s">
        <v>24</v>
      </c>
      <c r="G5505" s="37" t="s">
        <v>10409</v>
      </c>
      <c r="I5505" s="7"/>
    </row>
    <row r="5506" spans="1:9" s="36" customFormat="1" ht="54" x14ac:dyDescent="0.25">
      <c r="A5506" s="34">
        <v>92560</v>
      </c>
      <c r="B5506" s="35" t="s">
        <v>10410</v>
      </c>
      <c r="F5506" s="34" t="s">
        <v>24</v>
      </c>
      <c r="G5506" s="37" t="s">
        <v>10411</v>
      </c>
      <c r="I5506" s="7"/>
    </row>
    <row r="5507" spans="1:9" s="36" customFormat="1" ht="54" x14ac:dyDescent="0.25">
      <c r="A5507" s="34">
        <v>92561</v>
      </c>
      <c r="B5507" s="35" t="s">
        <v>10412</v>
      </c>
      <c r="F5507" s="34" t="s">
        <v>24</v>
      </c>
      <c r="G5507" s="37" t="s">
        <v>10413</v>
      </c>
      <c r="I5507" s="7"/>
    </row>
    <row r="5508" spans="1:9" s="36" customFormat="1" ht="54" x14ac:dyDescent="0.25">
      <c r="A5508" s="34">
        <v>92562</v>
      </c>
      <c r="B5508" s="35" t="s">
        <v>10414</v>
      </c>
      <c r="F5508" s="34" t="s">
        <v>24</v>
      </c>
      <c r="G5508" s="37" t="s">
        <v>10415</v>
      </c>
      <c r="I5508" s="7"/>
    </row>
    <row r="5509" spans="1:9" s="36" customFormat="1" ht="54" x14ac:dyDescent="0.25">
      <c r="A5509" s="34">
        <v>92563</v>
      </c>
      <c r="B5509" s="35" t="s">
        <v>10416</v>
      </c>
      <c r="F5509" s="34" t="s">
        <v>24</v>
      </c>
      <c r="G5509" s="37" t="s">
        <v>10417</v>
      </c>
      <c r="I5509" s="7"/>
    </row>
    <row r="5510" spans="1:9" s="36" customFormat="1" ht="54" x14ac:dyDescent="0.25">
      <c r="A5510" s="34">
        <v>92564</v>
      </c>
      <c r="B5510" s="35" t="s">
        <v>10418</v>
      </c>
      <c r="F5510" s="34" t="s">
        <v>24</v>
      </c>
      <c r="G5510" s="37" t="s">
        <v>10419</v>
      </c>
      <c r="I5510" s="7"/>
    </row>
    <row r="5511" spans="1:9" s="36" customFormat="1" ht="54" x14ac:dyDescent="0.25">
      <c r="A5511" s="34">
        <v>100379</v>
      </c>
      <c r="B5511" s="35" t="s">
        <v>10420</v>
      </c>
      <c r="F5511" s="34" t="s">
        <v>8603</v>
      </c>
      <c r="G5511" s="37" t="s">
        <v>10421</v>
      </c>
      <c r="I5511" s="7"/>
    </row>
    <row r="5512" spans="1:9" s="36" customFormat="1" ht="67.5" x14ac:dyDescent="0.25">
      <c r="A5512" s="34">
        <v>100380</v>
      </c>
      <c r="B5512" s="35" t="s">
        <v>10422</v>
      </c>
      <c r="F5512" s="34" t="s">
        <v>8603</v>
      </c>
      <c r="G5512" s="37" t="s">
        <v>10423</v>
      </c>
      <c r="I5512" s="7"/>
    </row>
    <row r="5513" spans="1:9" s="36" customFormat="1" ht="54" x14ac:dyDescent="0.25">
      <c r="A5513" s="34">
        <v>100381</v>
      </c>
      <c r="B5513" s="35" t="s">
        <v>10424</v>
      </c>
      <c r="F5513" s="34" t="s">
        <v>8603</v>
      </c>
      <c r="G5513" s="37" t="s">
        <v>10425</v>
      </c>
      <c r="I5513" s="7"/>
    </row>
    <row r="5514" spans="1:9" s="36" customFormat="1" ht="67.5" x14ac:dyDescent="0.25">
      <c r="A5514" s="34">
        <v>100383</v>
      </c>
      <c r="B5514" s="35" t="s">
        <v>10426</v>
      </c>
      <c r="F5514" s="34" t="s">
        <v>8603</v>
      </c>
      <c r="G5514" s="37" t="s">
        <v>10427</v>
      </c>
      <c r="I5514" s="7"/>
    </row>
    <row r="5515" spans="1:9" s="36" customFormat="1" ht="67.5" x14ac:dyDescent="0.25">
      <c r="A5515" s="34">
        <v>100384</v>
      </c>
      <c r="B5515" s="35" t="s">
        <v>10428</v>
      </c>
      <c r="F5515" s="34" t="s">
        <v>8603</v>
      </c>
      <c r="G5515" s="37" t="s">
        <v>10429</v>
      </c>
      <c r="I5515" s="7"/>
    </row>
    <row r="5516" spans="1:9" s="36" customFormat="1" ht="54" x14ac:dyDescent="0.25">
      <c r="A5516" s="34">
        <v>100385</v>
      </c>
      <c r="B5516" s="35" t="s">
        <v>10430</v>
      </c>
      <c r="F5516" s="34" t="s">
        <v>8603</v>
      </c>
      <c r="G5516" s="37" t="s">
        <v>10431</v>
      </c>
      <c r="I5516" s="7"/>
    </row>
    <row r="5517" spans="1:9" s="36" customFormat="1" ht="54" x14ac:dyDescent="0.25">
      <c r="A5517" s="34">
        <v>100386</v>
      </c>
      <c r="B5517" s="35" t="s">
        <v>10432</v>
      </c>
      <c r="F5517" s="34" t="s">
        <v>8603</v>
      </c>
      <c r="G5517" s="37" t="s">
        <v>10433</v>
      </c>
      <c r="I5517" s="7"/>
    </row>
    <row r="5518" spans="1:9" s="36" customFormat="1" ht="67.5" x14ac:dyDescent="0.25">
      <c r="A5518" s="34">
        <v>100387</v>
      </c>
      <c r="B5518" s="35" t="s">
        <v>10434</v>
      </c>
      <c r="F5518" s="34" t="s">
        <v>8603</v>
      </c>
      <c r="G5518" s="37" t="s">
        <v>10435</v>
      </c>
      <c r="I5518" s="7"/>
    </row>
    <row r="5519" spans="1:9" s="36" customFormat="1" ht="40.5" x14ac:dyDescent="0.25">
      <c r="A5519" s="34">
        <v>100388</v>
      </c>
      <c r="B5519" s="35" t="s">
        <v>10436</v>
      </c>
      <c r="F5519" s="34" t="s">
        <v>8603</v>
      </c>
      <c r="G5519" s="37" t="s">
        <v>10437</v>
      </c>
      <c r="I5519" s="7"/>
    </row>
    <row r="5520" spans="1:9" s="36" customFormat="1" ht="40.5" x14ac:dyDescent="0.25">
      <c r="A5520" s="34">
        <v>100389</v>
      </c>
      <c r="B5520" s="35" t="s">
        <v>10438</v>
      </c>
      <c r="F5520" s="34" t="s">
        <v>8603</v>
      </c>
      <c r="G5520" s="37" t="s">
        <v>10439</v>
      </c>
      <c r="I5520" s="7"/>
    </row>
    <row r="5521" spans="1:9" s="36" customFormat="1" ht="40.5" x14ac:dyDescent="0.25">
      <c r="A5521" s="34">
        <v>100390</v>
      </c>
      <c r="B5521" s="35" t="s">
        <v>10440</v>
      </c>
      <c r="F5521" s="34" t="s">
        <v>8603</v>
      </c>
      <c r="G5521" s="37" t="s">
        <v>10441</v>
      </c>
      <c r="I5521" s="7"/>
    </row>
    <row r="5522" spans="1:9" s="36" customFormat="1" ht="40.5" x14ac:dyDescent="0.25">
      <c r="A5522" s="34">
        <v>100391</v>
      </c>
      <c r="B5522" s="35" t="s">
        <v>10442</v>
      </c>
      <c r="F5522" s="34" t="s">
        <v>8603</v>
      </c>
      <c r="G5522" s="37" t="s">
        <v>10443</v>
      </c>
      <c r="I5522" s="7"/>
    </row>
    <row r="5523" spans="1:9" s="36" customFormat="1" ht="40.5" x14ac:dyDescent="0.25">
      <c r="A5523" s="34">
        <v>100392</v>
      </c>
      <c r="B5523" s="35" t="s">
        <v>10444</v>
      </c>
      <c r="F5523" s="34" t="s">
        <v>8603</v>
      </c>
      <c r="G5523" s="37" t="s">
        <v>9878</v>
      </c>
      <c r="I5523" s="7"/>
    </row>
    <row r="5524" spans="1:9" s="36" customFormat="1" ht="40.5" x14ac:dyDescent="0.25">
      <c r="A5524" s="34">
        <v>100393</v>
      </c>
      <c r="B5524" s="35" t="s">
        <v>10445</v>
      </c>
      <c r="F5524" s="34" t="s">
        <v>8603</v>
      </c>
      <c r="G5524" s="37" t="s">
        <v>8079</v>
      </c>
      <c r="I5524" s="7"/>
    </row>
    <row r="5525" spans="1:9" s="36" customFormat="1" ht="40.5" x14ac:dyDescent="0.25">
      <c r="A5525" s="34">
        <v>100394</v>
      </c>
      <c r="B5525" s="35" t="s">
        <v>10446</v>
      </c>
      <c r="F5525" s="34" t="s">
        <v>8603</v>
      </c>
      <c r="G5525" s="37" t="s">
        <v>10447</v>
      </c>
      <c r="I5525" s="7"/>
    </row>
    <row r="5526" spans="1:9" s="36" customFormat="1" ht="40.5" x14ac:dyDescent="0.25">
      <c r="A5526" s="34">
        <v>100395</v>
      </c>
      <c r="B5526" s="35" t="s">
        <v>10448</v>
      </c>
      <c r="F5526" s="34" t="s">
        <v>8603</v>
      </c>
      <c r="G5526" s="37" t="s">
        <v>10449</v>
      </c>
      <c r="I5526" s="7"/>
    </row>
    <row r="5527" spans="1:9" s="36" customFormat="1" ht="27" x14ac:dyDescent="0.25">
      <c r="A5527" s="34">
        <v>94189</v>
      </c>
      <c r="B5527" s="35" t="s">
        <v>10450</v>
      </c>
      <c r="F5527" s="34" t="s">
        <v>8603</v>
      </c>
      <c r="G5527" s="37" t="s">
        <v>10451</v>
      </c>
      <c r="I5527" s="7"/>
    </row>
    <row r="5528" spans="1:9" s="36" customFormat="1" ht="27" x14ac:dyDescent="0.25">
      <c r="A5528" s="34">
        <v>94192</v>
      </c>
      <c r="B5528" s="35" t="s">
        <v>10452</v>
      </c>
      <c r="F5528" s="34" t="s">
        <v>8603</v>
      </c>
      <c r="G5528" s="37" t="s">
        <v>10453</v>
      </c>
      <c r="I5528" s="7"/>
    </row>
    <row r="5529" spans="1:9" s="36" customFormat="1" ht="40.5" x14ac:dyDescent="0.25">
      <c r="A5529" s="34">
        <v>94195</v>
      </c>
      <c r="B5529" s="35" t="s">
        <v>10454</v>
      </c>
      <c r="F5529" s="34" t="s">
        <v>8603</v>
      </c>
      <c r="G5529" s="37" t="s">
        <v>10455</v>
      </c>
      <c r="I5529" s="7"/>
    </row>
    <row r="5530" spans="1:9" s="36" customFormat="1" ht="40.5" x14ac:dyDescent="0.25">
      <c r="A5530" s="34">
        <v>94198</v>
      </c>
      <c r="B5530" s="35" t="s">
        <v>10456</v>
      </c>
      <c r="F5530" s="34" t="s">
        <v>8603</v>
      </c>
      <c r="G5530" s="37" t="s">
        <v>10457</v>
      </c>
      <c r="I5530" s="7"/>
    </row>
    <row r="5531" spans="1:9" s="36" customFormat="1" ht="40.5" x14ac:dyDescent="0.25">
      <c r="A5531" s="34">
        <v>94201</v>
      </c>
      <c r="B5531" s="35" t="s">
        <v>10458</v>
      </c>
      <c r="F5531" s="34" t="s">
        <v>8603</v>
      </c>
      <c r="G5531" s="37" t="s">
        <v>10459</v>
      </c>
      <c r="I5531" s="7"/>
    </row>
    <row r="5532" spans="1:9" s="36" customFormat="1" ht="40.5" x14ac:dyDescent="0.25">
      <c r="A5532" s="34">
        <v>94204</v>
      </c>
      <c r="B5532" s="35" t="s">
        <v>10460</v>
      </c>
      <c r="F5532" s="34" t="s">
        <v>8603</v>
      </c>
      <c r="G5532" s="37" t="s">
        <v>10461</v>
      </c>
      <c r="I5532" s="7"/>
    </row>
    <row r="5533" spans="1:9" s="36" customFormat="1" ht="27" x14ac:dyDescent="0.25">
      <c r="A5533" s="34">
        <v>94224</v>
      </c>
      <c r="B5533" s="35" t="s">
        <v>10462</v>
      </c>
      <c r="F5533" s="34" t="s">
        <v>26</v>
      </c>
      <c r="G5533" s="37" t="s">
        <v>10463</v>
      </c>
      <c r="I5533" s="7"/>
    </row>
    <row r="5534" spans="1:9" s="36" customFormat="1" ht="40.5" x14ac:dyDescent="0.25">
      <c r="A5534" s="34">
        <v>94226</v>
      </c>
      <c r="B5534" s="35" t="s">
        <v>10464</v>
      </c>
      <c r="F5534" s="34" t="s">
        <v>8603</v>
      </c>
      <c r="G5534" s="37" t="s">
        <v>10465</v>
      </c>
      <c r="I5534" s="7"/>
    </row>
    <row r="5535" spans="1:9" s="36" customFormat="1" ht="27" x14ac:dyDescent="0.25">
      <c r="A5535" s="34">
        <v>94232</v>
      </c>
      <c r="B5535" s="35" t="s">
        <v>10466</v>
      </c>
      <c r="F5535" s="34" t="s">
        <v>24</v>
      </c>
      <c r="G5535" s="37" t="s">
        <v>9258</v>
      </c>
      <c r="I5535" s="7"/>
    </row>
    <row r="5536" spans="1:9" s="36" customFormat="1" ht="40.5" x14ac:dyDescent="0.25">
      <c r="A5536" s="34">
        <v>94440</v>
      </c>
      <c r="B5536" s="35" t="s">
        <v>10467</v>
      </c>
      <c r="F5536" s="34" t="s">
        <v>8603</v>
      </c>
      <c r="G5536" s="37" t="s">
        <v>10455</v>
      </c>
      <c r="I5536" s="7"/>
    </row>
    <row r="5537" spans="1:9" s="36" customFormat="1" ht="40.5" x14ac:dyDescent="0.25">
      <c r="A5537" s="34">
        <v>94441</v>
      </c>
      <c r="B5537" s="35" t="s">
        <v>10468</v>
      </c>
      <c r="F5537" s="34" t="s">
        <v>8603</v>
      </c>
      <c r="G5537" s="37" t="s">
        <v>10457</v>
      </c>
      <c r="I5537" s="7"/>
    </row>
    <row r="5538" spans="1:9" s="36" customFormat="1" ht="40.5" x14ac:dyDescent="0.25">
      <c r="A5538" s="34">
        <v>94442</v>
      </c>
      <c r="B5538" s="35" t="s">
        <v>10469</v>
      </c>
      <c r="F5538" s="34" t="s">
        <v>8603</v>
      </c>
      <c r="G5538" s="37" t="s">
        <v>10455</v>
      </c>
      <c r="I5538" s="7"/>
    </row>
    <row r="5539" spans="1:9" s="36" customFormat="1" ht="40.5" x14ac:dyDescent="0.25">
      <c r="A5539" s="34">
        <v>94443</v>
      </c>
      <c r="B5539" s="35" t="s">
        <v>10470</v>
      </c>
      <c r="F5539" s="34" t="s">
        <v>8603</v>
      </c>
      <c r="G5539" s="37" t="s">
        <v>10457</v>
      </c>
      <c r="I5539" s="7"/>
    </row>
    <row r="5540" spans="1:9" s="36" customFormat="1" ht="40.5" x14ac:dyDescent="0.25">
      <c r="A5540" s="34">
        <v>94445</v>
      </c>
      <c r="B5540" s="35" t="s">
        <v>10471</v>
      </c>
      <c r="F5540" s="34" t="s">
        <v>8603</v>
      </c>
      <c r="G5540" s="37" t="s">
        <v>10459</v>
      </c>
      <c r="I5540" s="7"/>
    </row>
    <row r="5541" spans="1:9" s="36" customFormat="1" ht="40.5" x14ac:dyDescent="0.25">
      <c r="A5541" s="34">
        <v>94446</v>
      </c>
      <c r="B5541" s="35" t="s">
        <v>10472</v>
      </c>
      <c r="F5541" s="34" t="s">
        <v>8603</v>
      </c>
      <c r="G5541" s="37" t="s">
        <v>10461</v>
      </c>
      <c r="I5541" s="7"/>
    </row>
    <row r="5542" spans="1:9" s="36" customFormat="1" ht="40.5" x14ac:dyDescent="0.25">
      <c r="A5542" s="34">
        <v>94447</v>
      </c>
      <c r="B5542" s="35" t="s">
        <v>10473</v>
      </c>
      <c r="F5542" s="34" t="s">
        <v>8603</v>
      </c>
      <c r="G5542" s="37" t="s">
        <v>10459</v>
      </c>
      <c r="I5542" s="7"/>
    </row>
    <row r="5543" spans="1:9" s="36" customFormat="1" ht="40.5" x14ac:dyDescent="0.25">
      <c r="A5543" s="34">
        <v>94448</v>
      </c>
      <c r="B5543" s="35" t="s">
        <v>10474</v>
      </c>
      <c r="F5543" s="34" t="s">
        <v>8603</v>
      </c>
      <c r="G5543" s="37" t="s">
        <v>10461</v>
      </c>
      <c r="I5543" s="7"/>
    </row>
    <row r="5544" spans="1:9" s="36" customFormat="1" ht="54" x14ac:dyDescent="0.25">
      <c r="A5544" s="34">
        <v>94207</v>
      </c>
      <c r="B5544" s="35" t="s">
        <v>10475</v>
      </c>
      <c r="F5544" s="34" t="s">
        <v>8603</v>
      </c>
      <c r="G5544" s="37" t="s">
        <v>10476</v>
      </c>
      <c r="I5544" s="7"/>
    </row>
    <row r="5545" spans="1:9" s="36" customFormat="1" ht="54" x14ac:dyDescent="0.25">
      <c r="A5545" s="34">
        <v>94210</v>
      </c>
      <c r="B5545" s="35" t="s">
        <v>10477</v>
      </c>
      <c r="F5545" s="34" t="s">
        <v>8603</v>
      </c>
      <c r="G5545" s="37" t="s">
        <v>10478</v>
      </c>
      <c r="I5545" s="7"/>
    </row>
    <row r="5546" spans="1:9" s="36" customFormat="1" ht="27" x14ac:dyDescent="0.25">
      <c r="A5546" s="34">
        <v>94218</v>
      </c>
      <c r="B5546" s="35" t="s">
        <v>10479</v>
      </c>
      <c r="F5546" s="34" t="s">
        <v>8603</v>
      </c>
      <c r="G5546" s="37" t="s">
        <v>10480</v>
      </c>
      <c r="I5546" s="7"/>
    </row>
    <row r="5547" spans="1:9" s="36" customFormat="1" ht="27" x14ac:dyDescent="0.25">
      <c r="A5547" s="34">
        <v>94213</v>
      </c>
      <c r="B5547" s="35" t="s">
        <v>10481</v>
      </c>
      <c r="F5547" s="34" t="s">
        <v>8603</v>
      </c>
      <c r="G5547" s="37" t="s">
        <v>10482</v>
      </c>
      <c r="I5547" s="7"/>
    </row>
    <row r="5548" spans="1:9" s="36" customFormat="1" ht="27" x14ac:dyDescent="0.25">
      <c r="A5548" s="34">
        <v>94216</v>
      </c>
      <c r="B5548" s="35" t="s">
        <v>10483</v>
      </c>
      <c r="F5548" s="34" t="s">
        <v>8603</v>
      </c>
      <c r="G5548" s="37" t="s">
        <v>10484</v>
      </c>
      <c r="I5548" s="7"/>
    </row>
    <row r="5549" spans="1:9" s="36" customFormat="1" ht="54" x14ac:dyDescent="0.25">
      <c r="A5549" s="34">
        <v>94219</v>
      </c>
      <c r="B5549" s="35" t="s">
        <v>10485</v>
      </c>
      <c r="F5549" s="34" t="s">
        <v>26</v>
      </c>
      <c r="G5549" s="37" t="s">
        <v>9302</v>
      </c>
      <c r="I5549" s="7"/>
    </row>
    <row r="5550" spans="1:9" s="36" customFormat="1" ht="54" x14ac:dyDescent="0.25">
      <c r="A5550" s="34">
        <v>94220</v>
      </c>
      <c r="B5550" s="35" t="s">
        <v>10486</v>
      </c>
      <c r="F5550" s="34" t="s">
        <v>26</v>
      </c>
      <c r="G5550" s="37" t="s">
        <v>10487</v>
      </c>
      <c r="I5550" s="7"/>
    </row>
    <row r="5551" spans="1:9" s="36" customFormat="1" ht="40.5" x14ac:dyDescent="0.25">
      <c r="A5551" s="34">
        <v>94221</v>
      </c>
      <c r="B5551" s="35" t="s">
        <v>10488</v>
      </c>
      <c r="F5551" s="34" t="s">
        <v>26</v>
      </c>
      <c r="G5551" s="37" t="s">
        <v>8525</v>
      </c>
      <c r="I5551" s="7"/>
    </row>
    <row r="5552" spans="1:9" s="36" customFormat="1" ht="54" x14ac:dyDescent="0.25">
      <c r="A5552" s="34">
        <v>94222</v>
      </c>
      <c r="B5552" s="35" t="s">
        <v>10489</v>
      </c>
      <c r="F5552" s="34" t="s">
        <v>26</v>
      </c>
      <c r="G5552" s="37" t="s">
        <v>10490</v>
      </c>
      <c r="I5552" s="7"/>
    </row>
    <row r="5553" spans="1:9" s="36" customFormat="1" ht="40.5" x14ac:dyDescent="0.25">
      <c r="A5553" s="34">
        <v>94223</v>
      </c>
      <c r="B5553" s="35" t="s">
        <v>10491</v>
      </c>
      <c r="F5553" s="34" t="s">
        <v>26</v>
      </c>
      <c r="G5553" s="37" t="s">
        <v>10492</v>
      </c>
      <c r="I5553" s="7"/>
    </row>
    <row r="5554" spans="1:9" s="36" customFormat="1" ht="40.5" x14ac:dyDescent="0.25">
      <c r="A5554" s="34">
        <v>94451</v>
      </c>
      <c r="B5554" s="35" t="s">
        <v>10493</v>
      </c>
      <c r="F5554" s="34" t="s">
        <v>26</v>
      </c>
      <c r="G5554" s="37" t="s">
        <v>10494</v>
      </c>
      <c r="I5554" s="7"/>
    </row>
    <row r="5555" spans="1:9" s="36" customFormat="1" ht="40.5" x14ac:dyDescent="0.25">
      <c r="A5555" s="34">
        <v>100325</v>
      </c>
      <c r="B5555" s="35" t="s">
        <v>10495</v>
      </c>
      <c r="F5555" s="34" t="s">
        <v>26</v>
      </c>
      <c r="G5555" s="37" t="s">
        <v>10496</v>
      </c>
      <c r="I5555" s="7"/>
    </row>
    <row r="5556" spans="1:9" s="36" customFormat="1" ht="40.5" x14ac:dyDescent="0.25">
      <c r="A5556" s="34">
        <v>100327</v>
      </c>
      <c r="B5556" s="35" t="s">
        <v>10497</v>
      </c>
      <c r="F5556" s="34" t="s">
        <v>26</v>
      </c>
      <c r="G5556" s="37" t="s">
        <v>10498</v>
      </c>
      <c r="I5556" s="7"/>
    </row>
    <row r="5557" spans="1:9" s="36" customFormat="1" ht="27" x14ac:dyDescent="0.25">
      <c r="A5557" s="34">
        <v>100328</v>
      </c>
      <c r="B5557" s="35" t="s">
        <v>10499</v>
      </c>
      <c r="F5557" s="34" t="s">
        <v>8603</v>
      </c>
      <c r="G5557" s="37" t="s">
        <v>9643</v>
      </c>
      <c r="I5557" s="7"/>
    </row>
    <row r="5558" spans="1:9" s="36" customFormat="1" ht="27" x14ac:dyDescent="0.25">
      <c r="A5558" s="34">
        <v>100329</v>
      </c>
      <c r="B5558" s="35" t="s">
        <v>10500</v>
      </c>
      <c r="F5558" s="34" t="s">
        <v>8603</v>
      </c>
      <c r="G5558" s="37" t="s">
        <v>10501</v>
      </c>
      <c r="I5558" s="7"/>
    </row>
    <row r="5559" spans="1:9" s="36" customFormat="1" ht="27" x14ac:dyDescent="0.25">
      <c r="A5559" s="34">
        <v>100330</v>
      </c>
      <c r="B5559" s="35" t="s">
        <v>10502</v>
      </c>
      <c r="F5559" s="34" t="s">
        <v>8603</v>
      </c>
      <c r="G5559" s="37" t="s">
        <v>10503</v>
      </c>
      <c r="I5559" s="7"/>
    </row>
    <row r="5560" spans="1:9" s="36" customFormat="1" ht="27" x14ac:dyDescent="0.25">
      <c r="A5560" s="34">
        <v>100331</v>
      </c>
      <c r="B5560" s="35" t="s">
        <v>10504</v>
      </c>
      <c r="F5560" s="34" t="s">
        <v>8603</v>
      </c>
      <c r="G5560" s="37" t="s">
        <v>10505</v>
      </c>
      <c r="I5560" s="7"/>
    </row>
    <row r="5561" spans="1:9" s="36" customFormat="1" ht="54" x14ac:dyDescent="0.25">
      <c r="A5561" s="34">
        <v>100434</v>
      </c>
      <c r="B5561" s="35" t="s">
        <v>10506</v>
      </c>
      <c r="F5561" s="34" t="s">
        <v>26</v>
      </c>
      <c r="G5561" s="37" t="s">
        <v>10507</v>
      </c>
      <c r="I5561" s="7"/>
    </row>
    <row r="5562" spans="1:9" s="36" customFormat="1" ht="40.5" x14ac:dyDescent="0.25">
      <c r="A5562" s="34">
        <v>100435</v>
      </c>
      <c r="B5562" s="35" t="s">
        <v>10508</v>
      </c>
      <c r="F5562" s="34" t="s">
        <v>26</v>
      </c>
      <c r="G5562" s="37" t="s">
        <v>10509</v>
      </c>
      <c r="I5562" s="7"/>
    </row>
    <row r="5563" spans="1:9" s="36" customFormat="1" ht="40.5" x14ac:dyDescent="0.25">
      <c r="A5563" s="34">
        <v>94227</v>
      </c>
      <c r="B5563" s="35" t="s">
        <v>10510</v>
      </c>
      <c r="F5563" s="34" t="s">
        <v>26</v>
      </c>
      <c r="G5563" s="37" t="s">
        <v>10511</v>
      </c>
      <c r="I5563" s="7"/>
    </row>
    <row r="5564" spans="1:9" s="36" customFormat="1" ht="40.5" x14ac:dyDescent="0.25">
      <c r="A5564" s="34">
        <v>94228</v>
      </c>
      <c r="B5564" s="35" t="s">
        <v>10512</v>
      </c>
      <c r="F5564" s="34" t="s">
        <v>26</v>
      </c>
      <c r="G5564" s="37" t="s">
        <v>10513</v>
      </c>
      <c r="I5564" s="7"/>
    </row>
    <row r="5565" spans="1:9" s="36" customFormat="1" ht="40.5" x14ac:dyDescent="0.25">
      <c r="A5565" s="34">
        <v>94229</v>
      </c>
      <c r="B5565" s="35" t="s">
        <v>10514</v>
      </c>
      <c r="F5565" s="34" t="s">
        <v>26</v>
      </c>
      <c r="G5565" s="37" t="s">
        <v>10515</v>
      </c>
      <c r="I5565" s="7"/>
    </row>
    <row r="5566" spans="1:9" s="36" customFormat="1" ht="27" x14ac:dyDescent="0.25">
      <c r="A5566" s="34">
        <v>94231</v>
      </c>
      <c r="B5566" s="35" t="s">
        <v>10516</v>
      </c>
      <c r="F5566" s="34" t="s">
        <v>26</v>
      </c>
      <c r="G5566" s="37" t="s">
        <v>10517</v>
      </c>
      <c r="I5566" s="7"/>
    </row>
    <row r="5567" spans="1:9" s="36" customFormat="1" ht="40.5" x14ac:dyDescent="0.25">
      <c r="A5567" s="34">
        <v>94449</v>
      </c>
      <c r="B5567" s="35" t="s">
        <v>10518</v>
      </c>
      <c r="F5567" s="34" t="s">
        <v>8603</v>
      </c>
      <c r="G5567" s="37" t="s">
        <v>10519</v>
      </c>
      <c r="I5567" s="7"/>
    </row>
    <row r="5568" spans="1:9" s="36" customFormat="1" ht="40.5" x14ac:dyDescent="0.25">
      <c r="A5568" s="34">
        <v>92255</v>
      </c>
      <c r="B5568" s="35" t="s">
        <v>10520</v>
      </c>
      <c r="F5568" s="34" t="s">
        <v>24</v>
      </c>
      <c r="G5568" s="37" t="s">
        <v>10521</v>
      </c>
      <c r="I5568" s="7"/>
    </row>
    <row r="5569" spans="1:9" s="36" customFormat="1" ht="40.5" x14ac:dyDescent="0.25">
      <c r="A5569" s="34">
        <v>92256</v>
      </c>
      <c r="B5569" s="35" t="s">
        <v>10522</v>
      </c>
      <c r="F5569" s="34" t="s">
        <v>24</v>
      </c>
      <c r="G5569" s="37" t="s">
        <v>10523</v>
      </c>
      <c r="I5569" s="7"/>
    </row>
    <row r="5570" spans="1:9" s="36" customFormat="1" ht="40.5" x14ac:dyDescent="0.25">
      <c r="A5570" s="34">
        <v>92257</v>
      </c>
      <c r="B5570" s="35" t="s">
        <v>10524</v>
      </c>
      <c r="F5570" s="34" t="s">
        <v>24</v>
      </c>
      <c r="G5570" s="37" t="s">
        <v>10525</v>
      </c>
      <c r="I5570" s="7"/>
    </row>
    <row r="5571" spans="1:9" s="36" customFormat="1" ht="40.5" x14ac:dyDescent="0.25">
      <c r="A5571" s="34">
        <v>92258</v>
      </c>
      <c r="B5571" s="35" t="s">
        <v>10526</v>
      </c>
      <c r="F5571" s="34" t="s">
        <v>24</v>
      </c>
      <c r="G5571" s="37" t="s">
        <v>10527</v>
      </c>
      <c r="I5571" s="7"/>
    </row>
    <row r="5572" spans="1:9" s="36" customFormat="1" ht="54" x14ac:dyDescent="0.25">
      <c r="A5572" s="34">
        <v>92568</v>
      </c>
      <c r="B5572" s="35" t="s">
        <v>10528</v>
      </c>
      <c r="F5572" s="34" t="s">
        <v>8603</v>
      </c>
      <c r="G5572" s="37" t="s">
        <v>10529</v>
      </c>
      <c r="I5572" s="7"/>
    </row>
    <row r="5573" spans="1:9" s="36" customFormat="1" ht="54" x14ac:dyDescent="0.25">
      <c r="A5573" s="34">
        <v>92569</v>
      </c>
      <c r="B5573" s="35" t="s">
        <v>10530</v>
      </c>
      <c r="F5573" s="34" t="s">
        <v>8603</v>
      </c>
      <c r="G5573" s="37" t="s">
        <v>10531</v>
      </c>
      <c r="I5573" s="7"/>
    </row>
    <row r="5574" spans="1:9" s="36" customFormat="1" ht="40.5" x14ac:dyDescent="0.25">
      <c r="A5574" s="34">
        <v>92570</v>
      </c>
      <c r="B5574" s="35" t="s">
        <v>10532</v>
      </c>
      <c r="F5574" s="34" t="s">
        <v>8603</v>
      </c>
      <c r="G5574" s="37" t="s">
        <v>10533</v>
      </c>
      <c r="I5574" s="7"/>
    </row>
    <row r="5575" spans="1:9" s="36" customFormat="1" ht="54" x14ac:dyDescent="0.25">
      <c r="A5575" s="34">
        <v>92571</v>
      </c>
      <c r="B5575" s="35" t="s">
        <v>10534</v>
      </c>
      <c r="F5575" s="34" t="s">
        <v>8603</v>
      </c>
      <c r="G5575" s="37" t="s">
        <v>10535</v>
      </c>
      <c r="I5575" s="7"/>
    </row>
    <row r="5576" spans="1:9" s="36" customFormat="1" ht="54" x14ac:dyDescent="0.25">
      <c r="A5576" s="34">
        <v>92572</v>
      </c>
      <c r="B5576" s="35" t="s">
        <v>10536</v>
      </c>
      <c r="F5576" s="34" t="s">
        <v>8603</v>
      </c>
      <c r="G5576" s="37" t="s">
        <v>10537</v>
      </c>
      <c r="I5576" s="7"/>
    </row>
    <row r="5577" spans="1:9" s="36" customFormat="1" ht="54" x14ac:dyDescent="0.25">
      <c r="A5577" s="34">
        <v>92573</v>
      </c>
      <c r="B5577" s="35" t="s">
        <v>10538</v>
      </c>
      <c r="F5577" s="34" t="s">
        <v>8603</v>
      </c>
      <c r="G5577" s="37" t="s">
        <v>10539</v>
      </c>
      <c r="I5577" s="7"/>
    </row>
    <row r="5578" spans="1:9" s="36" customFormat="1" ht="40.5" x14ac:dyDescent="0.25">
      <c r="A5578" s="34">
        <v>92574</v>
      </c>
      <c r="B5578" s="35" t="s">
        <v>10540</v>
      </c>
      <c r="F5578" s="34" t="s">
        <v>8603</v>
      </c>
      <c r="G5578" s="37" t="s">
        <v>10541</v>
      </c>
      <c r="I5578" s="7"/>
    </row>
    <row r="5579" spans="1:9" s="36" customFormat="1" ht="40.5" x14ac:dyDescent="0.25">
      <c r="A5579" s="34">
        <v>92575</v>
      </c>
      <c r="B5579" s="35" t="s">
        <v>10542</v>
      </c>
      <c r="F5579" s="34" t="s">
        <v>8603</v>
      </c>
      <c r="G5579" s="37" t="s">
        <v>10543</v>
      </c>
      <c r="I5579" s="7"/>
    </row>
    <row r="5580" spans="1:9" s="36" customFormat="1" ht="40.5" x14ac:dyDescent="0.25">
      <c r="A5580" s="34">
        <v>92576</v>
      </c>
      <c r="B5580" s="35" t="s">
        <v>10544</v>
      </c>
      <c r="F5580" s="34" t="s">
        <v>8603</v>
      </c>
      <c r="G5580" s="37" t="s">
        <v>10545</v>
      </c>
      <c r="I5580" s="7"/>
    </row>
    <row r="5581" spans="1:9" s="36" customFormat="1" ht="40.5" x14ac:dyDescent="0.25">
      <c r="A5581" s="34">
        <v>92577</v>
      </c>
      <c r="B5581" s="35" t="s">
        <v>10546</v>
      </c>
      <c r="F5581" s="34" t="s">
        <v>8603</v>
      </c>
      <c r="G5581" s="37" t="s">
        <v>10547</v>
      </c>
      <c r="I5581" s="7"/>
    </row>
    <row r="5582" spans="1:9" s="36" customFormat="1" ht="40.5" x14ac:dyDescent="0.25">
      <c r="A5582" s="34">
        <v>92578</v>
      </c>
      <c r="B5582" s="35" t="s">
        <v>10548</v>
      </c>
      <c r="F5582" s="34" t="s">
        <v>8603</v>
      </c>
      <c r="G5582" s="37" t="s">
        <v>10549</v>
      </c>
      <c r="I5582" s="7"/>
    </row>
    <row r="5583" spans="1:9" s="36" customFormat="1" ht="40.5" x14ac:dyDescent="0.25">
      <c r="A5583" s="34">
        <v>92579</v>
      </c>
      <c r="B5583" s="35" t="s">
        <v>10550</v>
      </c>
      <c r="F5583" s="34" t="s">
        <v>8603</v>
      </c>
      <c r="G5583" s="37" t="s">
        <v>10551</v>
      </c>
      <c r="I5583" s="7"/>
    </row>
    <row r="5584" spans="1:9" s="36" customFormat="1" ht="54" x14ac:dyDescent="0.25">
      <c r="A5584" s="34">
        <v>92580</v>
      </c>
      <c r="B5584" s="35" t="s">
        <v>10552</v>
      </c>
      <c r="F5584" s="34" t="s">
        <v>8603</v>
      </c>
      <c r="G5584" s="37" t="s">
        <v>10553</v>
      </c>
      <c r="I5584" s="7"/>
    </row>
    <row r="5585" spans="1:9" s="36" customFormat="1" ht="40.5" x14ac:dyDescent="0.25">
      <c r="A5585" s="34">
        <v>92581</v>
      </c>
      <c r="B5585" s="35" t="s">
        <v>10554</v>
      </c>
      <c r="F5585" s="34" t="s">
        <v>8603</v>
      </c>
      <c r="G5585" s="37" t="s">
        <v>10555</v>
      </c>
      <c r="I5585" s="7"/>
    </row>
    <row r="5586" spans="1:9" s="36" customFormat="1" ht="40.5" x14ac:dyDescent="0.25">
      <c r="A5586" s="34">
        <v>92582</v>
      </c>
      <c r="B5586" s="35" t="s">
        <v>10556</v>
      </c>
      <c r="F5586" s="34" t="s">
        <v>24</v>
      </c>
      <c r="G5586" s="37" t="s">
        <v>10557</v>
      </c>
      <c r="I5586" s="7"/>
    </row>
    <row r="5587" spans="1:9" s="36" customFormat="1" ht="40.5" x14ac:dyDescent="0.25">
      <c r="A5587" s="34">
        <v>92584</v>
      </c>
      <c r="B5587" s="35" t="s">
        <v>10558</v>
      </c>
      <c r="F5587" s="34" t="s">
        <v>24</v>
      </c>
      <c r="G5587" s="37" t="s">
        <v>10559</v>
      </c>
      <c r="I5587" s="7"/>
    </row>
    <row r="5588" spans="1:9" s="36" customFormat="1" ht="40.5" x14ac:dyDescent="0.25">
      <c r="A5588" s="34">
        <v>92586</v>
      </c>
      <c r="B5588" s="35" t="s">
        <v>10560</v>
      </c>
      <c r="F5588" s="34" t="s">
        <v>24</v>
      </c>
      <c r="G5588" s="37" t="s">
        <v>10561</v>
      </c>
      <c r="I5588" s="7"/>
    </row>
    <row r="5589" spans="1:9" s="36" customFormat="1" ht="40.5" x14ac:dyDescent="0.25">
      <c r="A5589" s="34">
        <v>92588</v>
      </c>
      <c r="B5589" s="35" t="s">
        <v>10562</v>
      </c>
      <c r="F5589" s="34" t="s">
        <v>24</v>
      </c>
      <c r="G5589" s="37" t="s">
        <v>10563</v>
      </c>
      <c r="I5589" s="7"/>
    </row>
    <row r="5590" spans="1:9" s="36" customFormat="1" ht="40.5" x14ac:dyDescent="0.25">
      <c r="A5590" s="34">
        <v>92590</v>
      </c>
      <c r="B5590" s="35" t="s">
        <v>10564</v>
      </c>
      <c r="F5590" s="34" t="s">
        <v>24</v>
      </c>
      <c r="G5590" s="37" t="s">
        <v>10565</v>
      </c>
      <c r="I5590" s="7"/>
    </row>
    <row r="5591" spans="1:9" s="36" customFormat="1" ht="40.5" x14ac:dyDescent="0.25">
      <c r="A5591" s="34">
        <v>92592</v>
      </c>
      <c r="B5591" s="35" t="s">
        <v>10566</v>
      </c>
      <c r="F5591" s="34" t="s">
        <v>24</v>
      </c>
      <c r="G5591" s="37" t="s">
        <v>10567</v>
      </c>
      <c r="I5591" s="7"/>
    </row>
    <row r="5592" spans="1:9" s="36" customFormat="1" ht="40.5" x14ac:dyDescent="0.25">
      <c r="A5592" s="34">
        <v>92594</v>
      </c>
      <c r="B5592" s="35" t="s">
        <v>10568</v>
      </c>
      <c r="F5592" s="34" t="s">
        <v>24</v>
      </c>
      <c r="G5592" s="37" t="s">
        <v>10569</v>
      </c>
      <c r="I5592" s="7"/>
    </row>
    <row r="5593" spans="1:9" s="36" customFormat="1" ht="40.5" x14ac:dyDescent="0.25">
      <c r="A5593" s="34">
        <v>92596</v>
      </c>
      <c r="B5593" s="35" t="s">
        <v>10570</v>
      </c>
      <c r="F5593" s="34" t="s">
        <v>24</v>
      </c>
      <c r="G5593" s="37" t="s">
        <v>10571</v>
      </c>
      <c r="I5593" s="7"/>
    </row>
    <row r="5594" spans="1:9" s="36" customFormat="1" ht="40.5" x14ac:dyDescent="0.25">
      <c r="A5594" s="34">
        <v>92598</v>
      </c>
      <c r="B5594" s="35" t="s">
        <v>10572</v>
      </c>
      <c r="F5594" s="34" t="s">
        <v>24</v>
      </c>
      <c r="G5594" s="37" t="s">
        <v>10573</v>
      </c>
      <c r="I5594" s="7"/>
    </row>
    <row r="5595" spans="1:9" s="36" customFormat="1" ht="40.5" x14ac:dyDescent="0.25">
      <c r="A5595" s="34">
        <v>92600</v>
      </c>
      <c r="B5595" s="35" t="s">
        <v>10574</v>
      </c>
      <c r="F5595" s="34" t="s">
        <v>24</v>
      </c>
      <c r="G5595" s="37" t="s">
        <v>10575</v>
      </c>
      <c r="I5595" s="7"/>
    </row>
    <row r="5596" spans="1:9" s="36" customFormat="1" ht="54" x14ac:dyDescent="0.25">
      <c r="A5596" s="34">
        <v>92602</v>
      </c>
      <c r="B5596" s="35" t="s">
        <v>10576</v>
      </c>
      <c r="F5596" s="34" t="s">
        <v>24</v>
      </c>
      <c r="G5596" s="37" t="s">
        <v>10557</v>
      </c>
      <c r="I5596" s="7"/>
    </row>
    <row r="5597" spans="1:9" s="36" customFormat="1" ht="54" x14ac:dyDescent="0.25">
      <c r="A5597" s="34">
        <v>92604</v>
      </c>
      <c r="B5597" s="35" t="s">
        <v>10577</v>
      </c>
      <c r="F5597" s="34" t="s">
        <v>24</v>
      </c>
      <c r="G5597" s="37" t="s">
        <v>10578</v>
      </c>
      <c r="I5597" s="7"/>
    </row>
    <row r="5598" spans="1:9" s="36" customFormat="1" ht="54" x14ac:dyDescent="0.25">
      <c r="A5598" s="34">
        <v>92606</v>
      </c>
      <c r="B5598" s="35" t="s">
        <v>10579</v>
      </c>
      <c r="F5598" s="34" t="s">
        <v>24</v>
      </c>
      <c r="G5598" s="37" t="s">
        <v>10580</v>
      </c>
      <c r="I5598" s="7"/>
    </row>
    <row r="5599" spans="1:9" s="36" customFormat="1" ht="54" x14ac:dyDescent="0.25">
      <c r="A5599" s="34">
        <v>92608</v>
      </c>
      <c r="B5599" s="35" t="s">
        <v>10581</v>
      </c>
      <c r="F5599" s="34" t="s">
        <v>24</v>
      </c>
      <c r="G5599" s="37" t="s">
        <v>10582</v>
      </c>
      <c r="I5599" s="7"/>
    </row>
    <row r="5600" spans="1:9" s="36" customFormat="1" ht="54" x14ac:dyDescent="0.25">
      <c r="A5600" s="34">
        <v>92610</v>
      </c>
      <c r="B5600" s="35" t="s">
        <v>10583</v>
      </c>
      <c r="F5600" s="34" t="s">
        <v>24</v>
      </c>
      <c r="G5600" s="37" t="s">
        <v>10584</v>
      </c>
      <c r="I5600" s="7"/>
    </row>
    <row r="5601" spans="1:9" s="36" customFormat="1" ht="54" x14ac:dyDescent="0.25">
      <c r="A5601" s="34">
        <v>92612</v>
      </c>
      <c r="B5601" s="35" t="s">
        <v>10585</v>
      </c>
      <c r="F5601" s="34" t="s">
        <v>24</v>
      </c>
      <c r="G5601" s="37" t="s">
        <v>10586</v>
      </c>
      <c r="I5601" s="7"/>
    </row>
    <row r="5602" spans="1:9" s="36" customFormat="1" ht="54" x14ac:dyDescent="0.25">
      <c r="A5602" s="34">
        <v>92614</v>
      </c>
      <c r="B5602" s="35" t="s">
        <v>10587</v>
      </c>
      <c r="F5602" s="34" t="s">
        <v>24</v>
      </c>
      <c r="G5602" s="37" t="s">
        <v>10588</v>
      </c>
      <c r="I5602" s="7"/>
    </row>
    <row r="5603" spans="1:9" s="36" customFormat="1" ht="54" x14ac:dyDescent="0.25">
      <c r="A5603" s="34">
        <v>92616</v>
      </c>
      <c r="B5603" s="35" t="s">
        <v>10589</v>
      </c>
      <c r="F5603" s="34" t="s">
        <v>24</v>
      </c>
      <c r="G5603" s="37" t="s">
        <v>10590</v>
      </c>
      <c r="I5603" s="7"/>
    </row>
    <row r="5604" spans="1:9" s="36" customFormat="1" ht="54" x14ac:dyDescent="0.25">
      <c r="A5604" s="34">
        <v>92618</v>
      </c>
      <c r="B5604" s="35" t="s">
        <v>10591</v>
      </c>
      <c r="F5604" s="34" t="s">
        <v>24</v>
      </c>
      <c r="G5604" s="37" t="s">
        <v>10592</v>
      </c>
      <c r="I5604" s="7"/>
    </row>
    <row r="5605" spans="1:9" s="36" customFormat="1" ht="54" x14ac:dyDescent="0.25">
      <c r="A5605" s="34">
        <v>92620</v>
      </c>
      <c r="B5605" s="35" t="s">
        <v>10593</v>
      </c>
      <c r="F5605" s="34" t="s">
        <v>24</v>
      </c>
      <c r="G5605" s="37" t="s">
        <v>10594</v>
      </c>
      <c r="I5605" s="7"/>
    </row>
    <row r="5606" spans="1:9" s="36" customFormat="1" ht="40.5" x14ac:dyDescent="0.25">
      <c r="A5606" s="34">
        <v>100357</v>
      </c>
      <c r="B5606" s="35" t="s">
        <v>10595</v>
      </c>
      <c r="F5606" s="34" t="s">
        <v>24</v>
      </c>
      <c r="G5606" s="37" t="s">
        <v>10596</v>
      </c>
      <c r="I5606" s="7"/>
    </row>
    <row r="5607" spans="1:9" s="36" customFormat="1" ht="40.5" x14ac:dyDescent="0.25">
      <c r="A5607" s="34">
        <v>100358</v>
      </c>
      <c r="B5607" s="35" t="s">
        <v>10597</v>
      </c>
      <c r="F5607" s="34" t="s">
        <v>24</v>
      </c>
      <c r="G5607" s="37" t="s">
        <v>10598</v>
      </c>
      <c r="I5607" s="7"/>
    </row>
    <row r="5608" spans="1:9" s="36" customFormat="1" ht="40.5" x14ac:dyDescent="0.25">
      <c r="A5608" s="34">
        <v>100359</v>
      </c>
      <c r="B5608" s="35" t="s">
        <v>10599</v>
      </c>
      <c r="F5608" s="34" t="s">
        <v>24</v>
      </c>
      <c r="G5608" s="37" t="s">
        <v>10600</v>
      </c>
      <c r="I5608" s="7"/>
    </row>
    <row r="5609" spans="1:9" s="36" customFormat="1" ht="40.5" x14ac:dyDescent="0.25">
      <c r="A5609" s="34">
        <v>100360</v>
      </c>
      <c r="B5609" s="35" t="s">
        <v>10601</v>
      </c>
      <c r="F5609" s="34" t="s">
        <v>24</v>
      </c>
      <c r="G5609" s="37" t="s">
        <v>10602</v>
      </c>
      <c r="I5609" s="7"/>
    </row>
    <row r="5610" spans="1:9" s="36" customFormat="1" ht="40.5" x14ac:dyDescent="0.25">
      <c r="A5610" s="34">
        <v>100361</v>
      </c>
      <c r="B5610" s="35" t="s">
        <v>10603</v>
      </c>
      <c r="F5610" s="34" t="s">
        <v>24</v>
      </c>
      <c r="G5610" s="37" t="s">
        <v>10604</v>
      </c>
      <c r="I5610" s="7"/>
    </row>
    <row r="5611" spans="1:9" s="36" customFormat="1" ht="40.5" x14ac:dyDescent="0.25">
      <c r="A5611" s="34">
        <v>100362</v>
      </c>
      <c r="B5611" s="35" t="s">
        <v>10605</v>
      </c>
      <c r="F5611" s="34" t="s">
        <v>24</v>
      </c>
      <c r="G5611" s="37" t="s">
        <v>10606</v>
      </c>
      <c r="I5611" s="7"/>
    </row>
    <row r="5612" spans="1:9" s="36" customFormat="1" ht="40.5" x14ac:dyDescent="0.25">
      <c r="A5612" s="34">
        <v>100363</v>
      </c>
      <c r="B5612" s="35" t="s">
        <v>10607</v>
      </c>
      <c r="F5612" s="34" t="s">
        <v>24</v>
      </c>
      <c r="G5612" s="37" t="s">
        <v>10608</v>
      </c>
      <c r="I5612" s="7"/>
    </row>
    <row r="5613" spans="1:9" s="36" customFormat="1" ht="40.5" x14ac:dyDescent="0.25">
      <c r="A5613" s="34">
        <v>100364</v>
      </c>
      <c r="B5613" s="35" t="s">
        <v>10609</v>
      </c>
      <c r="F5613" s="34" t="s">
        <v>24</v>
      </c>
      <c r="G5613" s="37" t="s">
        <v>10610</v>
      </c>
      <c r="I5613" s="7"/>
    </row>
    <row r="5614" spans="1:9" s="36" customFormat="1" ht="40.5" x14ac:dyDescent="0.25">
      <c r="A5614" s="34">
        <v>100365</v>
      </c>
      <c r="B5614" s="35" t="s">
        <v>10611</v>
      </c>
      <c r="F5614" s="34" t="s">
        <v>24</v>
      </c>
      <c r="G5614" s="37" t="s">
        <v>10612</v>
      </c>
      <c r="I5614" s="7"/>
    </row>
    <row r="5615" spans="1:9" s="36" customFormat="1" ht="40.5" x14ac:dyDescent="0.25">
      <c r="A5615" s="34">
        <v>100366</v>
      </c>
      <c r="B5615" s="35" t="s">
        <v>10613</v>
      </c>
      <c r="F5615" s="34" t="s">
        <v>24</v>
      </c>
      <c r="G5615" s="37" t="s">
        <v>10614</v>
      </c>
      <c r="I5615" s="7"/>
    </row>
    <row r="5616" spans="1:9" s="36" customFormat="1" ht="54" x14ac:dyDescent="0.25">
      <c r="A5616" s="34">
        <v>100367</v>
      </c>
      <c r="B5616" s="35" t="s">
        <v>10615</v>
      </c>
      <c r="F5616" s="34" t="s">
        <v>24</v>
      </c>
      <c r="G5616" s="37" t="s">
        <v>10616</v>
      </c>
      <c r="I5616" s="7"/>
    </row>
    <row r="5617" spans="1:9" s="36" customFormat="1" ht="54" x14ac:dyDescent="0.25">
      <c r="A5617" s="34">
        <v>100368</v>
      </c>
      <c r="B5617" s="35" t="s">
        <v>10617</v>
      </c>
      <c r="F5617" s="34" t="s">
        <v>24</v>
      </c>
      <c r="G5617" s="37" t="s">
        <v>10618</v>
      </c>
      <c r="I5617" s="7"/>
    </row>
    <row r="5618" spans="1:9" s="36" customFormat="1" ht="54" x14ac:dyDescent="0.25">
      <c r="A5618" s="34">
        <v>100369</v>
      </c>
      <c r="B5618" s="35" t="s">
        <v>10619</v>
      </c>
      <c r="F5618" s="34" t="s">
        <v>24</v>
      </c>
      <c r="G5618" s="37" t="s">
        <v>10620</v>
      </c>
      <c r="I5618" s="7"/>
    </row>
    <row r="5619" spans="1:9" s="36" customFormat="1" ht="54" x14ac:dyDescent="0.25">
      <c r="A5619" s="34">
        <v>100370</v>
      </c>
      <c r="B5619" s="35" t="s">
        <v>10621</v>
      </c>
      <c r="F5619" s="34" t="s">
        <v>24</v>
      </c>
      <c r="G5619" s="37" t="s">
        <v>10622</v>
      </c>
      <c r="I5619" s="7"/>
    </row>
    <row r="5620" spans="1:9" s="36" customFormat="1" ht="54" x14ac:dyDescent="0.25">
      <c r="A5620" s="34">
        <v>100371</v>
      </c>
      <c r="B5620" s="35" t="s">
        <v>10623</v>
      </c>
      <c r="F5620" s="34" t="s">
        <v>24</v>
      </c>
      <c r="G5620" s="37" t="s">
        <v>10624</v>
      </c>
      <c r="I5620" s="7"/>
    </row>
    <row r="5621" spans="1:9" s="36" customFormat="1" ht="54" x14ac:dyDescent="0.25">
      <c r="A5621" s="34">
        <v>100372</v>
      </c>
      <c r="B5621" s="35" t="s">
        <v>10625</v>
      </c>
      <c r="F5621" s="34" t="s">
        <v>24</v>
      </c>
      <c r="G5621" s="37" t="s">
        <v>10626</v>
      </c>
      <c r="I5621" s="7"/>
    </row>
    <row r="5622" spans="1:9" s="36" customFormat="1" ht="54" x14ac:dyDescent="0.25">
      <c r="A5622" s="34">
        <v>100373</v>
      </c>
      <c r="B5622" s="35" t="s">
        <v>10627</v>
      </c>
      <c r="F5622" s="34" t="s">
        <v>24</v>
      </c>
      <c r="G5622" s="37" t="s">
        <v>10628</v>
      </c>
      <c r="I5622" s="7"/>
    </row>
    <row r="5623" spans="1:9" s="36" customFormat="1" ht="54" x14ac:dyDescent="0.25">
      <c r="A5623" s="34">
        <v>100374</v>
      </c>
      <c r="B5623" s="35" t="s">
        <v>10629</v>
      </c>
      <c r="F5623" s="34" t="s">
        <v>24</v>
      </c>
      <c r="G5623" s="37" t="s">
        <v>10630</v>
      </c>
      <c r="I5623" s="7"/>
    </row>
    <row r="5624" spans="1:9" s="36" customFormat="1" ht="54" x14ac:dyDescent="0.25">
      <c r="A5624" s="34">
        <v>100375</v>
      </c>
      <c r="B5624" s="35" t="s">
        <v>10631</v>
      </c>
      <c r="F5624" s="34" t="s">
        <v>24</v>
      </c>
      <c r="G5624" s="37" t="s">
        <v>10632</v>
      </c>
      <c r="I5624" s="7"/>
    </row>
    <row r="5625" spans="1:9" s="36" customFormat="1" ht="54" x14ac:dyDescent="0.25">
      <c r="A5625" s="34">
        <v>100376</v>
      </c>
      <c r="B5625" s="35" t="s">
        <v>10633</v>
      </c>
      <c r="F5625" s="34" t="s">
        <v>24</v>
      </c>
      <c r="G5625" s="37" t="s">
        <v>10634</v>
      </c>
      <c r="I5625" s="7"/>
    </row>
    <row r="5626" spans="1:9" s="36" customFormat="1" ht="40.5" x14ac:dyDescent="0.25">
      <c r="A5626" s="34">
        <v>100377</v>
      </c>
      <c r="B5626" s="35" t="s">
        <v>10635</v>
      </c>
      <c r="F5626" s="34" t="s">
        <v>10636</v>
      </c>
      <c r="G5626" s="37" t="s">
        <v>10637</v>
      </c>
      <c r="I5626" s="7"/>
    </row>
    <row r="5627" spans="1:9" s="36" customFormat="1" ht="40.5" x14ac:dyDescent="0.25">
      <c r="A5627" s="34">
        <v>100378</v>
      </c>
      <c r="B5627" s="35" t="s">
        <v>10638</v>
      </c>
      <c r="F5627" s="34" t="s">
        <v>10636</v>
      </c>
      <c r="G5627" s="37" t="s">
        <v>10639</v>
      </c>
      <c r="I5627" s="7"/>
    </row>
    <row r="5628" spans="1:9" s="36" customFormat="1" ht="67.5" x14ac:dyDescent="0.25">
      <c r="A5628" s="34">
        <v>100382</v>
      </c>
      <c r="B5628" s="35" t="s">
        <v>10640</v>
      </c>
      <c r="F5628" s="34" t="s">
        <v>8603</v>
      </c>
      <c r="G5628" s="37" t="s">
        <v>10641</v>
      </c>
      <c r="I5628" s="7"/>
    </row>
    <row r="5629" spans="1:9" s="36" customFormat="1" ht="54" x14ac:dyDescent="0.25">
      <c r="A5629" s="34">
        <v>104314</v>
      </c>
      <c r="B5629" s="35" t="s">
        <v>10642</v>
      </c>
      <c r="F5629" s="34" t="s">
        <v>10636</v>
      </c>
      <c r="G5629" s="37" t="s">
        <v>10643</v>
      </c>
      <c r="I5629" s="7"/>
    </row>
    <row r="5630" spans="1:9" s="36" customFormat="1" ht="40.5" x14ac:dyDescent="0.25">
      <c r="A5630" s="34">
        <v>94444</v>
      </c>
      <c r="B5630" s="35" t="s">
        <v>10644</v>
      </c>
      <c r="F5630" s="34" t="s">
        <v>8603</v>
      </c>
      <c r="G5630" s="37" t="s">
        <v>10645</v>
      </c>
      <c r="I5630" s="7"/>
    </row>
    <row r="5631" spans="1:9" s="36" customFormat="1" x14ac:dyDescent="0.25">
      <c r="A5631" s="34">
        <v>104482</v>
      </c>
      <c r="B5631" s="35" t="s">
        <v>10646</v>
      </c>
      <c r="F5631" s="34" t="s">
        <v>9247</v>
      </c>
      <c r="G5631" s="37" t="s">
        <v>10647</v>
      </c>
      <c r="I5631" s="7"/>
    </row>
    <row r="5632" spans="1:9" s="36" customFormat="1" ht="40.5" x14ac:dyDescent="0.25">
      <c r="A5632" s="34">
        <v>104184</v>
      </c>
      <c r="B5632" s="35" t="s">
        <v>10648</v>
      </c>
      <c r="F5632" s="34" t="s">
        <v>24</v>
      </c>
      <c r="G5632" s="37" t="s">
        <v>10649</v>
      </c>
      <c r="I5632" s="7"/>
    </row>
    <row r="5633" spans="1:9" s="36" customFormat="1" ht="54" x14ac:dyDescent="0.25">
      <c r="A5633" s="34">
        <v>104185</v>
      </c>
      <c r="B5633" s="35" t="s">
        <v>10650</v>
      </c>
      <c r="F5633" s="34" t="s">
        <v>24</v>
      </c>
      <c r="G5633" s="37" t="s">
        <v>10651</v>
      </c>
      <c r="I5633" s="7"/>
    </row>
    <row r="5634" spans="1:9" s="36" customFormat="1" ht="40.5" x14ac:dyDescent="0.25">
      <c r="A5634" s="34">
        <v>104189</v>
      </c>
      <c r="B5634" s="35" t="s">
        <v>10652</v>
      </c>
      <c r="F5634" s="34" t="s">
        <v>10653</v>
      </c>
      <c r="G5634" s="37" t="s">
        <v>10654</v>
      </c>
      <c r="I5634" s="7"/>
    </row>
    <row r="5635" spans="1:9" s="36" customFormat="1" ht="54" x14ac:dyDescent="0.25">
      <c r="A5635" s="34">
        <v>104190</v>
      </c>
      <c r="B5635" s="35" t="s">
        <v>10655</v>
      </c>
      <c r="F5635" s="34" t="s">
        <v>24</v>
      </c>
      <c r="G5635" s="37" t="s">
        <v>10656</v>
      </c>
      <c r="I5635" s="7"/>
    </row>
    <row r="5636" spans="1:9" s="36" customFormat="1" ht="40.5" x14ac:dyDescent="0.25">
      <c r="A5636" s="34">
        <v>102661</v>
      </c>
      <c r="B5636" s="35" t="s">
        <v>10657</v>
      </c>
      <c r="F5636" s="34" t="s">
        <v>26</v>
      </c>
      <c r="G5636" s="37" t="s">
        <v>10658</v>
      </c>
      <c r="I5636" s="7"/>
    </row>
    <row r="5637" spans="1:9" s="36" customFormat="1" ht="40.5" x14ac:dyDescent="0.25">
      <c r="A5637" s="34">
        <v>102662</v>
      </c>
      <c r="B5637" s="35" t="s">
        <v>10659</v>
      </c>
      <c r="F5637" s="34" t="s">
        <v>26</v>
      </c>
      <c r="G5637" s="37" t="s">
        <v>10660</v>
      </c>
      <c r="I5637" s="7"/>
    </row>
    <row r="5638" spans="1:9" s="36" customFormat="1" ht="40.5" x14ac:dyDescent="0.25">
      <c r="A5638" s="34">
        <v>102663</v>
      </c>
      <c r="B5638" s="35" t="s">
        <v>10661</v>
      </c>
      <c r="F5638" s="34" t="s">
        <v>26</v>
      </c>
      <c r="G5638" s="37" t="s">
        <v>10662</v>
      </c>
      <c r="I5638" s="7"/>
    </row>
    <row r="5639" spans="1:9" s="36" customFormat="1" ht="40.5" x14ac:dyDescent="0.25">
      <c r="A5639" s="34">
        <v>102664</v>
      </c>
      <c r="B5639" s="35" t="s">
        <v>10663</v>
      </c>
      <c r="F5639" s="34" t="s">
        <v>26</v>
      </c>
      <c r="G5639" s="37" t="s">
        <v>10664</v>
      </c>
      <c r="I5639" s="7"/>
    </row>
    <row r="5640" spans="1:9" s="36" customFormat="1" ht="27" x14ac:dyDescent="0.25">
      <c r="A5640" s="34">
        <v>102665</v>
      </c>
      <c r="B5640" s="35" t="s">
        <v>10665</v>
      </c>
      <c r="F5640" s="34" t="s">
        <v>26</v>
      </c>
      <c r="G5640" s="37" t="s">
        <v>10666</v>
      </c>
      <c r="I5640" s="7"/>
    </row>
    <row r="5641" spans="1:9" s="36" customFormat="1" ht="40.5" x14ac:dyDescent="0.25">
      <c r="A5641" s="34">
        <v>102666</v>
      </c>
      <c r="B5641" s="35" t="s">
        <v>10667</v>
      </c>
      <c r="F5641" s="34" t="s">
        <v>26</v>
      </c>
      <c r="G5641" s="37" t="s">
        <v>10668</v>
      </c>
      <c r="I5641" s="7"/>
    </row>
    <row r="5642" spans="1:9" s="36" customFormat="1" ht="54" x14ac:dyDescent="0.25">
      <c r="A5642" s="34">
        <v>102668</v>
      </c>
      <c r="B5642" s="35" t="s">
        <v>10669</v>
      </c>
      <c r="F5642" s="34" t="s">
        <v>26</v>
      </c>
      <c r="G5642" s="37" t="s">
        <v>10670</v>
      </c>
      <c r="I5642" s="7"/>
    </row>
    <row r="5643" spans="1:9" s="36" customFormat="1" ht="40.5" x14ac:dyDescent="0.25">
      <c r="A5643" s="34">
        <v>102669</v>
      </c>
      <c r="B5643" s="35" t="s">
        <v>10671</v>
      </c>
      <c r="F5643" s="34" t="s">
        <v>26</v>
      </c>
      <c r="G5643" s="37" t="s">
        <v>10672</v>
      </c>
      <c r="I5643" s="7"/>
    </row>
    <row r="5644" spans="1:9" s="36" customFormat="1" ht="40.5" x14ac:dyDescent="0.25">
      <c r="A5644" s="34">
        <v>102670</v>
      </c>
      <c r="B5644" s="35" t="s">
        <v>10673</v>
      </c>
      <c r="F5644" s="34" t="s">
        <v>26</v>
      </c>
      <c r="G5644" s="37" t="s">
        <v>10674</v>
      </c>
      <c r="I5644" s="7"/>
    </row>
    <row r="5645" spans="1:9" s="36" customFormat="1" ht="40.5" x14ac:dyDescent="0.25">
      <c r="A5645" s="34">
        <v>102672</v>
      </c>
      <c r="B5645" s="35" t="s">
        <v>10675</v>
      </c>
      <c r="F5645" s="34" t="s">
        <v>26</v>
      </c>
      <c r="G5645" s="37" t="s">
        <v>10676</v>
      </c>
      <c r="I5645" s="7"/>
    </row>
    <row r="5646" spans="1:9" s="36" customFormat="1" ht="40.5" x14ac:dyDescent="0.25">
      <c r="A5646" s="34">
        <v>102673</v>
      </c>
      <c r="B5646" s="35" t="s">
        <v>10677</v>
      </c>
      <c r="F5646" s="34" t="s">
        <v>26</v>
      </c>
      <c r="G5646" s="37" t="s">
        <v>10678</v>
      </c>
      <c r="I5646" s="7"/>
    </row>
    <row r="5647" spans="1:9" s="36" customFormat="1" ht="40.5" x14ac:dyDescent="0.25">
      <c r="A5647" s="34">
        <v>102674</v>
      </c>
      <c r="B5647" s="35" t="s">
        <v>10679</v>
      </c>
      <c r="F5647" s="34" t="s">
        <v>26</v>
      </c>
      <c r="G5647" s="37" t="s">
        <v>10680</v>
      </c>
      <c r="I5647" s="7"/>
    </row>
    <row r="5648" spans="1:9" s="36" customFormat="1" ht="40.5" x14ac:dyDescent="0.25">
      <c r="A5648" s="34">
        <v>102676</v>
      </c>
      <c r="B5648" s="35" t="s">
        <v>10681</v>
      </c>
      <c r="F5648" s="34" t="s">
        <v>26</v>
      </c>
      <c r="G5648" s="37" t="s">
        <v>10682</v>
      </c>
      <c r="I5648" s="7"/>
    </row>
    <row r="5649" spans="1:9" s="36" customFormat="1" ht="40.5" x14ac:dyDescent="0.25">
      <c r="A5649" s="34">
        <v>102677</v>
      </c>
      <c r="B5649" s="35" t="s">
        <v>10683</v>
      </c>
      <c r="F5649" s="34" t="s">
        <v>26</v>
      </c>
      <c r="G5649" s="37" t="s">
        <v>10684</v>
      </c>
      <c r="I5649" s="7"/>
    </row>
    <row r="5650" spans="1:9" s="36" customFormat="1" ht="40.5" x14ac:dyDescent="0.25">
      <c r="A5650" s="34">
        <v>102678</v>
      </c>
      <c r="B5650" s="35" t="s">
        <v>10685</v>
      </c>
      <c r="F5650" s="34" t="s">
        <v>26</v>
      </c>
      <c r="G5650" s="37" t="s">
        <v>10686</v>
      </c>
      <c r="I5650" s="7"/>
    </row>
    <row r="5651" spans="1:9" s="36" customFormat="1" ht="40.5" x14ac:dyDescent="0.25">
      <c r="A5651" s="34">
        <v>102679</v>
      </c>
      <c r="B5651" s="35" t="s">
        <v>10687</v>
      </c>
      <c r="F5651" s="34" t="s">
        <v>26</v>
      </c>
      <c r="G5651" s="37" t="s">
        <v>10688</v>
      </c>
      <c r="I5651" s="7"/>
    </row>
    <row r="5652" spans="1:9" s="36" customFormat="1" ht="54" x14ac:dyDescent="0.25">
      <c r="A5652" s="34">
        <v>102680</v>
      </c>
      <c r="B5652" s="35" t="s">
        <v>10689</v>
      </c>
      <c r="F5652" s="34" t="s">
        <v>26</v>
      </c>
      <c r="G5652" s="37" t="s">
        <v>10690</v>
      </c>
      <c r="I5652" s="7"/>
    </row>
    <row r="5653" spans="1:9" s="36" customFormat="1" ht="54" x14ac:dyDescent="0.25">
      <c r="A5653" s="34">
        <v>102681</v>
      </c>
      <c r="B5653" s="35" t="s">
        <v>10691</v>
      </c>
      <c r="F5653" s="34" t="s">
        <v>26</v>
      </c>
      <c r="G5653" s="37" t="s">
        <v>10692</v>
      </c>
      <c r="I5653" s="7"/>
    </row>
    <row r="5654" spans="1:9" s="36" customFormat="1" ht="54" x14ac:dyDescent="0.25">
      <c r="A5654" s="34">
        <v>102683</v>
      </c>
      <c r="B5654" s="35" t="s">
        <v>10693</v>
      </c>
      <c r="F5654" s="34" t="s">
        <v>26</v>
      </c>
      <c r="G5654" s="37" t="s">
        <v>10694</v>
      </c>
      <c r="I5654" s="7"/>
    </row>
    <row r="5655" spans="1:9" s="36" customFormat="1" ht="40.5" x14ac:dyDescent="0.25">
      <c r="A5655" s="34">
        <v>102684</v>
      </c>
      <c r="B5655" s="35" t="s">
        <v>10695</v>
      </c>
      <c r="F5655" s="34" t="s">
        <v>26</v>
      </c>
      <c r="G5655" s="37" t="s">
        <v>10696</v>
      </c>
      <c r="I5655" s="7"/>
    </row>
    <row r="5656" spans="1:9" s="36" customFormat="1" ht="40.5" x14ac:dyDescent="0.25">
      <c r="A5656" s="34">
        <v>102685</v>
      </c>
      <c r="B5656" s="35" t="s">
        <v>10697</v>
      </c>
      <c r="F5656" s="34" t="s">
        <v>26</v>
      </c>
      <c r="G5656" s="37" t="s">
        <v>10698</v>
      </c>
      <c r="I5656" s="7"/>
    </row>
    <row r="5657" spans="1:9" s="36" customFormat="1" ht="40.5" x14ac:dyDescent="0.25">
      <c r="A5657" s="34">
        <v>102687</v>
      </c>
      <c r="B5657" s="35" t="s">
        <v>10699</v>
      </c>
      <c r="F5657" s="34" t="s">
        <v>26</v>
      </c>
      <c r="G5657" s="37" t="s">
        <v>10700</v>
      </c>
      <c r="I5657" s="7"/>
    </row>
    <row r="5658" spans="1:9" s="36" customFormat="1" ht="40.5" x14ac:dyDescent="0.25">
      <c r="A5658" s="34">
        <v>102688</v>
      </c>
      <c r="B5658" s="35" t="s">
        <v>10701</v>
      </c>
      <c r="F5658" s="34" t="s">
        <v>26</v>
      </c>
      <c r="G5658" s="37" t="s">
        <v>10702</v>
      </c>
      <c r="I5658" s="7"/>
    </row>
    <row r="5659" spans="1:9" s="36" customFormat="1" ht="40.5" x14ac:dyDescent="0.25">
      <c r="A5659" s="34">
        <v>102689</v>
      </c>
      <c r="B5659" s="35" t="s">
        <v>10703</v>
      </c>
      <c r="F5659" s="34" t="s">
        <v>26</v>
      </c>
      <c r="G5659" s="37" t="s">
        <v>10704</v>
      </c>
      <c r="I5659" s="7"/>
    </row>
    <row r="5660" spans="1:9" s="36" customFormat="1" ht="54" x14ac:dyDescent="0.25">
      <c r="A5660" s="34">
        <v>102690</v>
      </c>
      <c r="B5660" s="35" t="s">
        <v>10705</v>
      </c>
      <c r="F5660" s="34" t="s">
        <v>26</v>
      </c>
      <c r="G5660" s="37" t="s">
        <v>10706</v>
      </c>
      <c r="I5660" s="7"/>
    </row>
    <row r="5661" spans="1:9" s="36" customFormat="1" ht="54" x14ac:dyDescent="0.25">
      <c r="A5661" s="34">
        <v>102693</v>
      </c>
      <c r="B5661" s="35" t="s">
        <v>10707</v>
      </c>
      <c r="F5661" s="34" t="s">
        <v>26</v>
      </c>
      <c r="G5661" s="37" t="s">
        <v>10708</v>
      </c>
      <c r="I5661" s="7"/>
    </row>
    <row r="5662" spans="1:9" s="36" customFormat="1" ht="40.5" x14ac:dyDescent="0.25">
      <c r="A5662" s="34">
        <v>102694</v>
      </c>
      <c r="B5662" s="35" t="s">
        <v>10709</v>
      </c>
      <c r="F5662" s="34" t="s">
        <v>26</v>
      </c>
      <c r="G5662" s="37" t="s">
        <v>10710</v>
      </c>
      <c r="I5662" s="7"/>
    </row>
    <row r="5663" spans="1:9" s="36" customFormat="1" ht="40.5" x14ac:dyDescent="0.25">
      <c r="A5663" s="34">
        <v>102696</v>
      </c>
      <c r="B5663" s="35" t="s">
        <v>10711</v>
      </c>
      <c r="F5663" s="34" t="s">
        <v>26</v>
      </c>
      <c r="G5663" s="37" t="s">
        <v>10712</v>
      </c>
      <c r="I5663" s="7"/>
    </row>
    <row r="5664" spans="1:9" s="36" customFormat="1" ht="54" x14ac:dyDescent="0.25">
      <c r="A5664" s="34">
        <v>102697</v>
      </c>
      <c r="B5664" s="35" t="s">
        <v>10713</v>
      </c>
      <c r="F5664" s="34" t="s">
        <v>26</v>
      </c>
      <c r="G5664" s="37" t="s">
        <v>10714</v>
      </c>
      <c r="I5664" s="7"/>
    </row>
    <row r="5665" spans="1:9" s="36" customFormat="1" ht="54" x14ac:dyDescent="0.25">
      <c r="A5665" s="34">
        <v>102703</v>
      </c>
      <c r="B5665" s="35" t="s">
        <v>10715</v>
      </c>
      <c r="F5665" s="34" t="s">
        <v>26</v>
      </c>
      <c r="G5665" s="37" t="s">
        <v>10716</v>
      </c>
      <c r="I5665" s="7"/>
    </row>
    <row r="5666" spans="1:9" s="36" customFormat="1" ht="27" x14ac:dyDescent="0.25">
      <c r="A5666" s="34">
        <v>102704</v>
      </c>
      <c r="B5666" s="35" t="s">
        <v>10717</v>
      </c>
      <c r="F5666" s="34" t="s">
        <v>26</v>
      </c>
      <c r="G5666" s="37" t="s">
        <v>10718</v>
      </c>
      <c r="I5666" s="7"/>
    </row>
    <row r="5667" spans="1:9" s="36" customFormat="1" ht="27" x14ac:dyDescent="0.25">
      <c r="A5667" s="34">
        <v>102705</v>
      </c>
      <c r="B5667" s="35" t="s">
        <v>10719</v>
      </c>
      <c r="F5667" s="34" t="s">
        <v>26</v>
      </c>
      <c r="G5667" s="37" t="s">
        <v>10720</v>
      </c>
      <c r="I5667" s="7"/>
    </row>
    <row r="5668" spans="1:9" s="36" customFormat="1" ht="27" x14ac:dyDescent="0.25">
      <c r="A5668" s="34">
        <v>102707</v>
      </c>
      <c r="B5668" s="35" t="s">
        <v>10721</v>
      </c>
      <c r="F5668" s="34" t="s">
        <v>26</v>
      </c>
      <c r="G5668" s="37" t="s">
        <v>10722</v>
      </c>
      <c r="I5668" s="7"/>
    </row>
    <row r="5669" spans="1:9" s="36" customFormat="1" ht="40.5" x14ac:dyDescent="0.25">
      <c r="A5669" s="34">
        <v>102708</v>
      </c>
      <c r="B5669" s="35" t="s">
        <v>10723</v>
      </c>
      <c r="F5669" s="34" t="s">
        <v>24</v>
      </c>
      <c r="G5669" s="37" t="s">
        <v>10724</v>
      </c>
      <c r="I5669" s="7"/>
    </row>
    <row r="5670" spans="1:9" s="36" customFormat="1" ht="40.5" x14ac:dyDescent="0.25">
      <c r="A5670" s="34">
        <v>102710</v>
      </c>
      <c r="B5670" s="35" t="s">
        <v>10725</v>
      </c>
      <c r="F5670" s="34" t="s">
        <v>24</v>
      </c>
      <c r="G5670" s="37" t="s">
        <v>10726</v>
      </c>
      <c r="I5670" s="7"/>
    </row>
    <row r="5671" spans="1:9" s="36" customFormat="1" ht="40.5" x14ac:dyDescent="0.25">
      <c r="A5671" s="34">
        <v>102711</v>
      </c>
      <c r="B5671" s="35" t="s">
        <v>10727</v>
      </c>
      <c r="F5671" s="34" t="s">
        <v>24</v>
      </c>
      <c r="G5671" s="37" t="s">
        <v>10728</v>
      </c>
      <c r="I5671" s="7"/>
    </row>
    <row r="5672" spans="1:9" s="36" customFormat="1" ht="40.5" x14ac:dyDescent="0.25">
      <c r="A5672" s="34">
        <v>102712</v>
      </c>
      <c r="B5672" s="35" t="s">
        <v>10729</v>
      </c>
      <c r="F5672" s="34" t="s">
        <v>8603</v>
      </c>
      <c r="G5672" s="37" t="s">
        <v>9730</v>
      </c>
      <c r="I5672" s="7"/>
    </row>
    <row r="5673" spans="1:9" s="36" customFormat="1" ht="40.5" x14ac:dyDescent="0.25">
      <c r="A5673" s="34">
        <v>102713</v>
      </c>
      <c r="B5673" s="35" t="s">
        <v>10730</v>
      </c>
      <c r="F5673" s="34" t="s">
        <v>8603</v>
      </c>
      <c r="G5673" s="37" t="s">
        <v>10731</v>
      </c>
      <c r="I5673" s="7"/>
    </row>
    <row r="5674" spans="1:9" s="36" customFormat="1" ht="40.5" x14ac:dyDescent="0.25">
      <c r="A5674" s="34">
        <v>102715</v>
      </c>
      <c r="B5674" s="35" t="s">
        <v>10732</v>
      </c>
      <c r="F5674" s="34" t="s">
        <v>8603</v>
      </c>
      <c r="G5674" s="37" t="s">
        <v>10733</v>
      </c>
      <c r="I5674" s="7"/>
    </row>
    <row r="5675" spans="1:9" s="36" customFormat="1" ht="27" x14ac:dyDescent="0.25">
      <c r="A5675" s="34">
        <v>102716</v>
      </c>
      <c r="B5675" s="35" t="s">
        <v>10734</v>
      </c>
      <c r="F5675" s="34" t="s">
        <v>10653</v>
      </c>
      <c r="G5675" s="37" t="s">
        <v>10735</v>
      </c>
      <c r="I5675" s="7"/>
    </row>
    <row r="5676" spans="1:9" s="36" customFormat="1" ht="27" x14ac:dyDescent="0.25">
      <c r="A5676" s="34">
        <v>102717</v>
      </c>
      <c r="B5676" s="35" t="s">
        <v>10736</v>
      </c>
      <c r="F5676" s="34" t="s">
        <v>10653</v>
      </c>
      <c r="G5676" s="37" t="s">
        <v>10737</v>
      </c>
      <c r="I5676" s="7"/>
    </row>
    <row r="5677" spans="1:9" s="36" customFormat="1" ht="27" x14ac:dyDescent="0.25">
      <c r="A5677" s="34">
        <v>102718</v>
      </c>
      <c r="B5677" s="35" t="s">
        <v>10738</v>
      </c>
      <c r="F5677" s="34" t="s">
        <v>10653</v>
      </c>
      <c r="G5677" s="37" t="s">
        <v>10739</v>
      </c>
      <c r="I5677" s="7"/>
    </row>
    <row r="5678" spans="1:9" s="36" customFormat="1" ht="27" x14ac:dyDescent="0.25">
      <c r="A5678" s="34">
        <v>102719</v>
      </c>
      <c r="B5678" s="35" t="s">
        <v>10740</v>
      </c>
      <c r="F5678" s="34" t="s">
        <v>10653</v>
      </c>
      <c r="G5678" s="37" t="s">
        <v>10741</v>
      </c>
      <c r="I5678" s="7"/>
    </row>
    <row r="5679" spans="1:9" s="36" customFormat="1" ht="54" x14ac:dyDescent="0.25">
      <c r="A5679" s="34">
        <v>102722</v>
      </c>
      <c r="B5679" s="35" t="s">
        <v>10742</v>
      </c>
      <c r="F5679" s="34" t="s">
        <v>26</v>
      </c>
      <c r="G5679" s="37" t="s">
        <v>10743</v>
      </c>
      <c r="I5679" s="7"/>
    </row>
    <row r="5680" spans="1:9" s="36" customFormat="1" ht="54" x14ac:dyDescent="0.25">
      <c r="A5680" s="34">
        <v>102723</v>
      </c>
      <c r="B5680" s="35" t="s">
        <v>10744</v>
      </c>
      <c r="F5680" s="34" t="s">
        <v>26</v>
      </c>
      <c r="G5680" s="37" t="s">
        <v>10745</v>
      </c>
      <c r="I5680" s="7"/>
    </row>
    <row r="5681" spans="1:9" s="36" customFormat="1" ht="27" x14ac:dyDescent="0.25">
      <c r="A5681" s="34">
        <v>102724</v>
      </c>
      <c r="B5681" s="35" t="s">
        <v>10746</v>
      </c>
      <c r="F5681" s="34" t="s">
        <v>24</v>
      </c>
      <c r="G5681" s="37" t="s">
        <v>10747</v>
      </c>
      <c r="I5681" s="7"/>
    </row>
    <row r="5682" spans="1:9" s="36" customFormat="1" ht="27" x14ac:dyDescent="0.25">
      <c r="A5682" s="34">
        <v>102725</v>
      </c>
      <c r="B5682" s="35" t="s">
        <v>10748</v>
      </c>
      <c r="F5682" s="34" t="s">
        <v>24</v>
      </c>
      <c r="G5682" s="37" t="s">
        <v>10749</v>
      </c>
      <c r="I5682" s="7"/>
    </row>
    <row r="5683" spans="1:9" s="36" customFormat="1" ht="27" x14ac:dyDescent="0.25">
      <c r="A5683" s="34">
        <v>102726</v>
      </c>
      <c r="B5683" s="35" t="s">
        <v>10750</v>
      </c>
      <c r="F5683" s="34" t="s">
        <v>24</v>
      </c>
      <c r="G5683" s="37" t="s">
        <v>10751</v>
      </c>
      <c r="I5683" s="7"/>
    </row>
    <row r="5684" spans="1:9" s="36" customFormat="1" ht="40.5" x14ac:dyDescent="0.25">
      <c r="A5684" s="34">
        <v>103653</v>
      </c>
      <c r="B5684" s="35" t="s">
        <v>10752</v>
      </c>
      <c r="F5684" s="34" t="s">
        <v>8603</v>
      </c>
      <c r="G5684" s="37" t="s">
        <v>10753</v>
      </c>
      <c r="I5684" s="7"/>
    </row>
    <row r="5685" spans="1:9" s="36" customFormat="1" ht="54" x14ac:dyDescent="0.25">
      <c r="A5685" s="34">
        <v>92743</v>
      </c>
      <c r="B5685" s="35" t="s">
        <v>10754</v>
      </c>
      <c r="F5685" s="34" t="s">
        <v>10653</v>
      </c>
      <c r="G5685" s="37" t="s">
        <v>10755</v>
      </c>
      <c r="I5685" s="7"/>
    </row>
    <row r="5686" spans="1:9" s="36" customFormat="1" ht="54" x14ac:dyDescent="0.25">
      <c r="A5686" s="34">
        <v>92744</v>
      </c>
      <c r="B5686" s="35" t="s">
        <v>10756</v>
      </c>
      <c r="F5686" s="34" t="s">
        <v>10653</v>
      </c>
      <c r="G5686" s="37" t="s">
        <v>10757</v>
      </c>
      <c r="I5686" s="7"/>
    </row>
    <row r="5687" spans="1:9" s="36" customFormat="1" ht="67.5" x14ac:dyDescent="0.25">
      <c r="A5687" s="34">
        <v>92745</v>
      </c>
      <c r="B5687" s="35" t="s">
        <v>10758</v>
      </c>
      <c r="F5687" s="34" t="s">
        <v>10653</v>
      </c>
      <c r="G5687" s="37" t="s">
        <v>10759</v>
      </c>
      <c r="I5687" s="7"/>
    </row>
    <row r="5688" spans="1:9" s="36" customFormat="1" ht="67.5" x14ac:dyDescent="0.25">
      <c r="A5688" s="34">
        <v>92746</v>
      </c>
      <c r="B5688" s="35" t="s">
        <v>10760</v>
      </c>
      <c r="F5688" s="34" t="s">
        <v>10653</v>
      </c>
      <c r="G5688" s="37" t="s">
        <v>10761</v>
      </c>
      <c r="I5688" s="7"/>
    </row>
    <row r="5689" spans="1:9" s="36" customFormat="1" ht="67.5" x14ac:dyDescent="0.25">
      <c r="A5689" s="34">
        <v>92747</v>
      </c>
      <c r="B5689" s="35" t="s">
        <v>10762</v>
      </c>
      <c r="F5689" s="34" t="s">
        <v>10653</v>
      </c>
      <c r="G5689" s="37" t="s">
        <v>10763</v>
      </c>
      <c r="I5689" s="7"/>
    </row>
    <row r="5690" spans="1:9" s="36" customFormat="1" ht="67.5" x14ac:dyDescent="0.25">
      <c r="A5690" s="34">
        <v>92748</v>
      </c>
      <c r="B5690" s="35" t="s">
        <v>10764</v>
      </c>
      <c r="F5690" s="34" t="s">
        <v>10653</v>
      </c>
      <c r="G5690" s="37" t="s">
        <v>10765</v>
      </c>
      <c r="I5690" s="7"/>
    </row>
    <row r="5691" spans="1:9" s="36" customFormat="1" ht="54" x14ac:dyDescent="0.25">
      <c r="A5691" s="34">
        <v>92749</v>
      </c>
      <c r="B5691" s="35" t="s">
        <v>10766</v>
      </c>
      <c r="F5691" s="34" t="s">
        <v>10653</v>
      </c>
      <c r="G5691" s="37" t="s">
        <v>10767</v>
      </c>
      <c r="I5691" s="7"/>
    </row>
    <row r="5692" spans="1:9" s="36" customFormat="1" ht="54" x14ac:dyDescent="0.25">
      <c r="A5692" s="34">
        <v>92750</v>
      </c>
      <c r="B5692" s="35" t="s">
        <v>10768</v>
      </c>
      <c r="F5692" s="34" t="s">
        <v>10653</v>
      </c>
      <c r="G5692" s="37" t="s">
        <v>10769</v>
      </c>
      <c r="I5692" s="7"/>
    </row>
    <row r="5693" spans="1:9" s="36" customFormat="1" ht="54" x14ac:dyDescent="0.25">
      <c r="A5693" s="34">
        <v>92751</v>
      </c>
      <c r="B5693" s="35" t="s">
        <v>10770</v>
      </c>
      <c r="F5693" s="34" t="s">
        <v>10653</v>
      </c>
      <c r="G5693" s="37" t="s">
        <v>10771</v>
      </c>
      <c r="I5693" s="7"/>
    </row>
    <row r="5694" spans="1:9" s="36" customFormat="1" ht="54" x14ac:dyDescent="0.25">
      <c r="A5694" s="34">
        <v>92752</v>
      </c>
      <c r="B5694" s="35" t="s">
        <v>10772</v>
      </c>
      <c r="F5694" s="34" t="s">
        <v>10653</v>
      </c>
      <c r="G5694" s="37" t="s">
        <v>10773</v>
      </c>
      <c r="I5694" s="7"/>
    </row>
    <row r="5695" spans="1:9" s="36" customFormat="1" ht="54" x14ac:dyDescent="0.25">
      <c r="A5695" s="34">
        <v>92753</v>
      </c>
      <c r="B5695" s="35" t="s">
        <v>10774</v>
      </c>
      <c r="F5695" s="34" t="s">
        <v>10653</v>
      </c>
      <c r="G5695" s="37" t="s">
        <v>10775</v>
      </c>
      <c r="I5695" s="7"/>
    </row>
    <row r="5696" spans="1:9" s="36" customFormat="1" ht="67.5" x14ac:dyDescent="0.25">
      <c r="A5696" s="34">
        <v>92754</v>
      </c>
      <c r="B5696" s="35" t="s">
        <v>10776</v>
      </c>
      <c r="F5696" s="34" t="s">
        <v>10653</v>
      </c>
      <c r="G5696" s="37" t="s">
        <v>10777</v>
      </c>
      <c r="I5696" s="7"/>
    </row>
    <row r="5697" spans="1:9" s="36" customFormat="1" ht="40.5" x14ac:dyDescent="0.25">
      <c r="A5697" s="34">
        <v>92755</v>
      </c>
      <c r="B5697" s="35" t="s">
        <v>10778</v>
      </c>
      <c r="F5697" s="34" t="s">
        <v>8603</v>
      </c>
      <c r="G5697" s="37" t="s">
        <v>10779</v>
      </c>
      <c r="I5697" s="7"/>
    </row>
    <row r="5698" spans="1:9" s="36" customFormat="1" ht="40.5" x14ac:dyDescent="0.25">
      <c r="A5698" s="34">
        <v>92756</v>
      </c>
      <c r="B5698" s="35" t="s">
        <v>10780</v>
      </c>
      <c r="F5698" s="34" t="s">
        <v>8603</v>
      </c>
      <c r="G5698" s="37" t="s">
        <v>10781</v>
      </c>
      <c r="I5698" s="7"/>
    </row>
    <row r="5699" spans="1:9" s="36" customFormat="1" ht="40.5" x14ac:dyDescent="0.25">
      <c r="A5699" s="34">
        <v>92757</v>
      </c>
      <c r="B5699" s="35" t="s">
        <v>10782</v>
      </c>
      <c r="F5699" s="34" t="s">
        <v>8603</v>
      </c>
      <c r="G5699" s="37" t="s">
        <v>10783</v>
      </c>
      <c r="I5699" s="7"/>
    </row>
    <row r="5700" spans="1:9" s="36" customFormat="1" ht="54" x14ac:dyDescent="0.25">
      <c r="A5700" s="34">
        <v>92758</v>
      </c>
      <c r="B5700" s="35" t="s">
        <v>10784</v>
      </c>
      <c r="F5700" s="34" t="s">
        <v>10653</v>
      </c>
      <c r="G5700" s="37" t="s">
        <v>10785</v>
      </c>
      <c r="I5700" s="7"/>
    </row>
    <row r="5701" spans="1:9" s="36" customFormat="1" ht="54" x14ac:dyDescent="0.25">
      <c r="A5701" s="34">
        <v>91069</v>
      </c>
      <c r="B5701" s="35" t="s">
        <v>10786</v>
      </c>
      <c r="F5701" s="34" t="s">
        <v>8603</v>
      </c>
      <c r="G5701" s="37" t="s">
        <v>10787</v>
      </c>
      <c r="I5701" s="7"/>
    </row>
    <row r="5702" spans="1:9" s="36" customFormat="1" ht="54" x14ac:dyDescent="0.25">
      <c r="A5702" s="34">
        <v>91070</v>
      </c>
      <c r="B5702" s="35" t="s">
        <v>10788</v>
      </c>
      <c r="F5702" s="34" t="s">
        <v>8603</v>
      </c>
      <c r="G5702" s="37" t="s">
        <v>10789</v>
      </c>
      <c r="I5702" s="7"/>
    </row>
    <row r="5703" spans="1:9" s="36" customFormat="1" ht="54" x14ac:dyDescent="0.25">
      <c r="A5703" s="34">
        <v>91071</v>
      </c>
      <c r="B5703" s="35" t="s">
        <v>10790</v>
      </c>
      <c r="F5703" s="34" t="s">
        <v>8603</v>
      </c>
      <c r="G5703" s="37" t="s">
        <v>10791</v>
      </c>
      <c r="I5703" s="7"/>
    </row>
    <row r="5704" spans="1:9" s="36" customFormat="1" ht="54" x14ac:dyDescent="0.25">
      <c r="A5704" s="34">
        <v>91072</v>
      </c>
      <c r="B5704" s="35" t="s">
        <v>10792</v>
      </c>
      <c r="F5704" s="34" t="s">
        <v>8603</v>
      </c>
      <c r="G5704" s="37" t="s">
        <v>10793</v>
      </c>
      <c r="I5704" s="7"/>
    </row>
    <row r="5705" spans="1:9" s="36" customFormat="1" ht="54" x14ac:dyDescent="0.25">
      <c r="A5705" s="34">
        <v>91073</v>
      </c>
      <c r="B5705" s="35" t="s">
        <v>10794</v>
      </c>
      <c r="F5705" s="34" t="s">
        <v>8603</v>
      </c>
      <c r="G5705" s="37" t="s">
        <v>10795</v>
      </c>
      <c r="I5705" s="7"/>
    </row>
    <row r="5706" spans="1:9" s="36" customFormat="1" ht="54" x14ac:dyDescent="0.25">
      <c r="A5706" s="34">
        <v>91074</v>
      </c>
      <c r="B5706" s="35" t="s">
        <v>10796</v>
      </c>
      <c r="F5706" s="34" t="s">
        <v>8603</v>
      </c>
      <c r="G5706" s="37" t="s">
        <v>10797</v>
      </c>
      <c r="I5706" s="7"/>
    </row>
    <row r="5707" spans="1:9" s="36" customFormat="1" ht="54" x14ac:dyDescent="0.25">
      <c r="A5707" s="34">
        <v>91075</v>
      </c>
      <c r="B5707" s="35" t="s">
        <v>10798</v>
      </c>
      <c r="F5707" s="34" t="s">
        <v>8603</v>
      </c>
      <c r="G5707" s="37" t="s">
        <v>10799</v>
      </c>
      <c r="I5707" s="7"/>
    </row>
    <row r="5708" spans="1:9" s="36" customFormat="1" ht="54" x14ac:dyDescent="0.25">
      <c r="A5708" s="34">
        <v>91076</v>
      </c>
      <c r="B5708" s="35" t="s">
        <v>10800</v>
      </c>
      <c r="F5708" s="34" t="s">
        <v>8603</v>
      </c>
      <c r="G5708" s="37" t="s">
        <v>10801</v>
      </c>
      <c r="I5708" s="7"/>
    </row>
    <row r="5709" spans="1:9" s="36" customFormat="1" ht="67.5" x14ac:dyDescent="0.25">
      <c r="A5709" s="34">
        <v>91077</v>
      </c>
      <c r="B5709" s="35" t="s">
        <v>10802</v>
      </c>
      <c r="F5709" s="34" t="s">
        <v>8603</v>
      </c>
      <c r="G5709" s="37" t="s">
        <v>10803</v>
      </c>
      <c r="I5709" s="7"/>
    </row>
    <row r="5710" spans="1:9" s="36" customFormat="1" ht="67.5" x14ac:dyDescent="0.25">
      <c r="A5710" s="34">
        <v>91078</v>
      </c>
      <c r="B5710" s="35" t="s">
        <v>10804</v>
      </c>
      <c r="F5710" s="34" t="s">
        <v>8603</v>
      </c>
      <c r="G5710" s="37" t="s">
        <v>10805</v>
      </c>
      <c r="I5710" s="7"/>
    </row>
    <row r="5711" spans="1:9" s="36" customFormat="1" ht="67.5" x14ac:dyDescent="0.25">
      <c r="A5711" s="34">
        <v>91079</v>
      </c>
      <c r="B5711" s="35" t="s">
        <v>10806</v>
      </c>
      <c r="F5711" s="34" t="s">
        <v>8603</v>
      </c>
      <c r="G5711" s="37" t="s">
        <v>10807</v>
      </c>
      <c r="I5711" s="7"/>
    </row>
    <row r="5712" spans="1:9" s="36" customFormat="1" ht="67.5" x14ac:dyDescent="0.25">
      <c r="A5712" s="34">
        <v>91080</v>
      </c>
      <c r="B5712" s="35" t="s">
        <v>10808</v>
      </c>
      <c r="F5712" s="34" t="s">
        <v>8603</v>
      </c>
      <c r="G5712" s="37" t="s">
        <v>10809</v>
      </c>
      <c r="I5712" s="7"/>
    </row>
    <row r="5713" spans="1:9" s="36" customFormat="1" ht="67.5" x14ac:dyDescent="0.25">
      <c r="A5713" s="34">
        <v>91081</v>
      </c>
      <c r="B5713" s="35" t="s">
        <v>10810</v>
      </c>
      <c r="F5713" s="34" t="s">
        <v>8603</v>
      </c>
      <c r="G5713" s="37" t="s">
        <v>10811</v>
      </c>
      <c r="I5713" s="7"/>
    </row>
    <row r="5714" spans="1:9" s="36" customFormat="1" ht="67.5" x14ac:dyDescent="0.25">
      <c r="A5714" s="34">
        <v>91082</v>
      </c>
      <c r="B5714" s="35" t="s">
        <v>10812</v>
      </c>
      <c r="F5714" s="34" t="s">
        <v>8603</v>
      </c>
      <c r="G5714" s="37" t="s">
        <v>10813</v>
      </c>
      <c r="I5714" s="7"/>
    </row>
    <row r="5715" spans="1:9" s="36" customFormat="1" ht="67.5" x14ac:dyDescent="0.25">
      <c r="A5715" s="34">
        <v>91083</v>
      </c>
      <c r="B5715" s="35" t="s">
        <v>10814</v>
      </c>
      <c r="F5715" s="34" t="s">
        <v>8603</v>
      </c>
      <c r="G5715" s="37" t="s">
        <v>10815</v>
      </c>
      <c r="I5715" s="7"/>
    </row>
    <row r="5716" spans="1:9" s="36" customFormat="1" ht="67.5" x14ac:dyDescent="0.25">
      <c r="A5716" s="34">
        <v>91084</v>
      </c>
      <c r="B5716" s="35" t="s">
        <v>10816</v>
      </c>
      <c r="F5716" s="34" t="s">
        <v>8603</v>
      </c>
      <c r="G5716" s="37" t="s">
        <v>10817</v>
      </c>
      <c r="I5716" s="7"/>
    </row>
    <row r="5717" spans="1:9" s="36" customFormat="1" ht="67.5" x14ac:dyDescent="0.25">
      <c r="A5717" s="34">
        <v>91086</v>
      </c>
      <c r="B5717" s="35" t="s">
        <v>10818</v>
      </c>
      <c r="F5717" s="34" t="s">
        <v>8603</v>
      </c>
      <c r="G5717" s="37" t="s">
        <v>10819</v>
      </c>
      <c r="I5717" s="7"/>
    </row>
    <row r="5718" spans="1:9" s="36" customFormat="1" ht="67.5" x14ac:dyDescent="0.25">
      <c r="A5718" s="34">
        <v>91087</v>
      </c>
      <c r="B5718" s="35" t="s">
        <v>10820</v>
      </c>
      <c r="F5718" s="34" t="s">
        <v>8603</v>
      </c>
      <c r="G5718" s="37" t="s">
        <v>10821</v>
      </c>
      <c r="I5718" s="7"/>
    </row>
    <row r="5719" spans="1:9" s="36" customFormat="1" ht="54" x14ac:dyDescent="0.25">
      <c r="A5719" s="34">
        <v>91088</v>
      </c>
      <c r="B5719" s="35" t="s">
        <v>10822</v>
      </c>
      <c r="F5719" s="34" t="s">
        <v>8603</v>
      </c>
      <c r="G5719" s="37" t="s">
        <v>10823</v>
      </c>
      <c r="I5719" s="7"/>
    </row>
    <row r="5720" spans="1:9" s="36" customFormat="1" ht="54" x14ac:dyDescent="0.25">
      <c r="A5720" s="34">
        <v>91089</v>
      </c>
      <c r="B5720" s="35" t="s">
        <v>10824</v>
      </c>
      <c r="F5720" s="34" t="s">
        <v>8603</v>
      </c>
      <c r="G5720" s="37" t="s">
        <v>10825</v>
      </c>
      <c r="I5720" s="7"/>
    </row>
    <row r="5721" spans="1:9" s="36" customFormat="1" ht="67.5" x14ac:dyDescent="0.25">
      <c r="A5721" s="34">
        <v>91090</v>
      </c>
      <c r="B5721" s="35" t="s">
        <v>10826</v>
      </c>
      <c r="F5721" s="34" t="s">
        <v>8603</v>
      </c>
      <c r="G5721" s="37" t="s">
        <v>10827</v>
      </c>
      <c r="I5721" s="7"/>
    </row>
    <row r="5722" spans="1:9" s="36" customFormat="1" ht="67.5" x14ac:dyDescent="0.25">
      <c r="A5722" s="34">
        <v>91091</v>
      </c>
      <c r="B5722" s="35" t="s">
        <v>10828</v>
      </c>
      <c r="F5722" s="34" t="s">
        <v>8603</v>
      </c>
      <c r="G5722" s="37" t="s">
        <v>10829</v>
      </c>
      <c r="I5722" s="7"/>
    </row>
    <row r="5723" spans="1:9" s="36" customFormat="1" ht="54" x14ac:dyDescent="0.25">
      <c r="A5723" s="34">
        <v>91092</v>
      </c>
      <c r="B5723" s="35" t="s">
        <v>10830</v>
      </c>
      <c r="F5723" s="34" t="s">
        <v>8603</v>
      </c>
      <c r="G5723" s="37" t="s">
        <v>10831</v>
      </c>
      <c r="I5723" s="7"/>
    </row>
    <row r="5724" spans="1:9" s="36" customFormat="1" ht="54" x14ac:dyDescent="0.25">
      <c r="A5724" s="34">
        <v>91093</v>
      </c>
      <c r="B5724" s="35" t="s">
        <v>10832</v>
      </c>
      <c r="F5724" s="34" t="s">
        <v>8603</v>
      </c>
      <c r="G5724" s="37" t="s">
        <v>10833</v>
      </c>
      <c r="I5724" s="7"/>
    </row>
    <row r="5725" spans="1:9" s="36" customFormat="1" ht="67.5" x14ac:dyDescent="0.25">
      <c r="A5725" s="34">
        <v>91094</v>
      </c>
      <c r="B5725" s="35" t="s">
        <v>10834</v>
      </c>
      <c r="F5725" s="34" t="s">
        <v>8603</v>
      </c>
      <c r="G5725" s="37" t="s">
        <v>10835</v>
      </c>
      <c r="I5725" s="7"/>
    </row>
    <row r="5726" spans="1:9" s="36" customFormat="1" ht="67.5" x14ac:dyDescent="0.25">
      <c r="A5726" s="34">
        <v>91095</v>
      </c>
      <c r="B5726" s="35" t="s">
        <v>10836</v>
      </c>
      <c r="F5726" s="34" t="s">
        <v>8603</v>
      </c>
      <c r="G5726" s="37" t="s">
        <v>10837</v>
      </c>
      <c r="I5726" s="7"/>
    </row>
    <row r="5727" spans="1:9" s="36" customFormat="1" ht="67.5" x14ac:dyDescent="0.25">
      <c r="A5727" s="34">
        <v>91096</v>
      </c>
      <c r="B5727" s="35" t="s">
        <v>10838</v>
      </c>
      <c r="F5727" s="34" t="s">
        <v>8603</v>
      </c>
      <c r="G5727" s="37" t="s">
        <v>10839</v>
      </c>
      <c r="I5727" s="7"/>
    </row>
    <row r="5728" spans="1:9" s="36" customFormat="1" ht="67.5" x14ac:dyDescent="0.25">
      <c r="A5728" s="34">
        <v>91097</v>
      </c>
      <c r="B5728" s="35" t="s">
        <v>10840</v>
      </c>
      <c r="F5728" s="34" t="s">
        <v>8603</v>
      </c>
      <c r="G5728" s="37" t="s">
        <v>10841</v>
      </c>
      <c r="I5728" s="7"/>
    </row>
    <row r="5729" spans="1:9" s="36" customFormat="1" ht="67.5" x14ac:dyDescent="0.25">
      <c r="A5729" s="34">
        <v>91098</v>
      </c>
      <c r="B5729" s="35" t="s">
        <v>10842</v>
      </c>
      <c r="F5729" s="34" t="s">
        <v>8603</v>
      </c>
      <c r="G5729" s="37" t="s">
        <v>10843</v>
      </c>
      <c r="I5729" s="7"/>
    </row>
    <row r="5730" spans="1:9" s="36" customFormat="1" ht="67.5" x14ac:dyDescent="0.25">
      <c r="A5730" s="34">
        <v>91099</v>
      </c>
      <c r="B5730" s="35" t="s">
        <v>10844</v>
      </c>
      <c r="F5730" s="34" t="s">
        <v>8603</v>
      </c>
      <c r="G5730" s="37" t="s">
        <v>10845</v>
      </c>
      <c r="I5730" s="7"/>
    </row>
    <row r="5731" spans="1:9" s="36" customFormat="1" ht="67.5" x14ac:dyDescent="0.25">
      <c r="A5731" s="34">
        <v>91100</v>
      </c>
      <c r="B5731" s="35" t="s">
        <v>10846</v>
      </c>
      <c r="F5731" s="34" t="s">
        <v>8603</v>
      </c>
      <c r="G5731" s="37" t="s">
        <v>10847</v>
      </c>
      <c r="I5731" s="7"/>
    </row>
    <row r="5732" spans="1:9" s="36" customFormat="1" ht="67.5" x14ac:dyDescent="0.25">
      <c r="A5732" s="34">
        <v>91101</v>
      </c>
      <c r="B5732" s="35" t="s">
        <v>10848</v>
      </c>
      <c r="F5732" s="34" t="s">
        <v>8603</v>
      </c>
      <c r="G5732" s="37" t="s">
        <v>10849</v>
      </c>
      <c r="I5732" s="7"/>
    </row>
    <row r="5733" spans="1:9" s="36" customFormat="1" ht="54" x14ac:dyDescent="0.25">
      <c r="A5733" s="34">
        <v>93952</v>
      </c>
      <c r="B5733" s="35" t="s">
        <v>10850</v>
      </c>
      <c r="F5733" s="34" t="s">
        <v>26</v>
      </c>
      <c r="G5733" s="37" t="s">
        <v>10851</v>
      </c>
      <c r="I5733" s="7"/>
    </row>
    <row r="5734" spans="1:9" s="36" customFormat="1" ht="54" x14ac:dyDescent="0.25">
      <c r="A5734" s="34">
        <v>93953</v>
      </c>
      <c r="B5734" s="35" t="s">
        <v>10852</v>
      </c>
      <c r="F5734" s="34" t="s">
        <v>26</v>
      </c>
      <c r="G5734" s="37" t="s">
        <v>10853</v>
      </c>
      <c r="I5734" s="7"/>
    </row>
    <row r="5735" spans="1:9" s="36" customFormat="1" ht="54" x14ac:dyDescent="0.25">
      <c r="A5735" s="34">
        <v>93954</v>
      </c>
      <c r="B5735" s="35" t="s">
        <v>10854</v>
      </c>
      <c r="F5735" s="34" t="s">
        <v>26</v>
      </c>
      <c r="G5735" s="37" t="s">
        <v>10855</v>
      </c>
      <c r="I5735" s="7"/>
    </row>
    <row r="5736" spans="1:9" s="36" customFormat="1" ht="54" x14ac:dyDescent="0.25">
      <c r="A5736" s="34">
        <v>93955</v>
      </c>
      <c r="B5736" s="35" t="s">
        <v>10856</v>
      </c>
      <c r="F5736" s="34" t="s">
        <v>26</v>
      </c>
      <c r="G5736" s="37" t="s">
        <v>10857</v>
      </c>
      <c r="I5736" s="7"/>
    </row>
    <row r="5737" spans="1:9" s="36" customFormat="1" ht="54" x14ac:dyDescent="0.25">
      <c r="A5737" s="34">
        <v>93956</v>
      </c>
      <c r="B5737" s="35" t="s">
        <v>10858</v>
      </c>
      <c r="F5737" s="34" t="s">
        <v>26</v>
      </c>
      <c r="G5737" s="37" t="s">
        <v>10859</v>
      </c>
      <c r="I5737" s="7"/>
    </row>
    <row r="5738" spans="1:9" s="36" customFormat="1" ht="54" x14ac:dyDescent="0.25">
      <c r="A5738" s="34">
        <v>93957</v>
      </c>
      <c r="B5738" s="35" t="s">
        <v>10860</v>
      </c>
      <c r="F5738" s="34" t="s">
        <v>26</v>
      </c>
      <c r="G5738" s="37" t="s">
        <v>10861</v>
      </c>
      <c r="I5738" s="7"/>
    </row>
    <row r="5739" spans="1:9" s="36" customFormat="1" ht="54" x14ac:dyDescent="0.25">
      <c r="A5739" s="34">
        <v>93958</v>
      </c>
      <c r="B5739" s="35" t="s">
        <v>10862</v>
      </c>
      <c r="F5739" s="34" t="s">
        <v>26</v>
      </c>
      <c r="G5739" s="37" t="s">
        <v>10863</v>
      </c>
      <c r="I5739" s="7"/>
    </row>
    <row r="5740" spans="1:9" s="36" customFormat="1" ht="54" x14ac:dyDescent="0.25">
      <c r="A5740" s="34">
        <v>93959</v>
      </c>
      <c r="B5740" s="35" t="s">
        <v>10864</v>
      </c>
      <c r="F5740" s="34" t="s">
        <v>26</v>
      </c>
      <c r="G5740" s="37" t="s">
        <v>10865</v>
      </c>
      <c r="I5740" s="7"/>
    </row>
    <row r="5741" spans="1:9" s="36" customFormat="1" ht="54" x14ac:dyDescent="0.25">
      <c r="A5741" s="34">
        <v>93960</v>
      </c>
      <c r="B5741" s="35" t="s">
        <v>10866</v>
      </c>
      <c r="F5741" s="34" t="s">
        <v>26</v>
      </c>
      <c r="G5741" s="37" t="s">
        <v>10867</v>
      </c>
      <c r="I5741" s="7"/>
    </row>
    <row r="5742" spans="1:9" s="36" customFormat="1" ht="54" x14ac:dyDescent="0.25">
      <c r="A5742" s="34">
        <v>93961</v>
      </c>
      <c r="B5742" s="35" t="s">
        <v>10868</v>
      </c>
      <c r="F5742" s="34" t="s">
        <v>26</v>
      </c>
      <c r="G5742" s="37" t="s">
        <v>10869</v>
      </c>
      <c r="I5742" s="7"/>
    </row>
    <row r="5743" spans="1:9" s="36" customFormat="1" ht="54" x14ac:dyDescent="0.25">
      <c r="A5743" s="34">
        <v>93962</v>
      </c>
      <c r="B5743" s="35" t="s">
        <v>10870</v>
      </c>
      <c r="F5743" s="34" t="s">
        <v>26</v>
      </c>
      <c r="G5743" s="37" t="s">
        <v>10871</v>
      </c>
      <c r="I5743" s="7"/>
    </row>
    <row r="5744" spans="1:9" s="36" customFormat="1" ht="54" x14ac:dyDescent="0.25">
      <c r="A5744" s="34">
        <v>93963</v>
      </c>
      <c r="B5744" s="35" t="s">
        <v>10872</v>
      </c>
      <c r="F5744" s="34" t="s">
        <v>26</v>
      </c>
      <c r="G5744" s="37" t="s">
        <v>10873</v>
      </c>
      <c r="I5744" s="7"/>
    </row>
    <row r="5745" spans="1:9" s="36" customFormat="1" ht="54" x14ac:dyDescent="0.25">
      <c r="A5745" s="34">
        <v>93964</v>
      </c>
      <c r="B5745" s="35" t="s">
        <v>10874</v>
      </c>
      <c r="F5745" s="34" t="s">
        <v>26</v>
      </c>
      <c r="G5745" s="37" t="s">
        <v>10875</v>
      </c>
      <c r="I5745" s="7"/>
    </row>
    <row r="5746" spans="1:9" s="36" customFormat="1" ht="54" x14ac:dyDescent="0.25">
      <c r="A5746" s="34">
        <v>93965</v>
      </c>
      <c r="B5746" s="35" t="s">
        <v>10876</v>
      </c>
      <c r="F5746" s="34" t="s">
        <v>26</v>
      </c>
      <c r="G5746" s="37" t="s">
        <v>10877</v>
      </c>
      <c r="I5746" s="7"/>
    </row>
    <row r="5747" spans="1:9" s="36" customFormat="1" ht="54" x14ac:dyDescent="0.25">
      <c r="A5747" s="34">
        <v>93966</v>
      </c>
      <c r="B5747" s="35" t="s">
        <v>10878</v>
      </c>
      <c r="F5747" s="34" t="s">
        <v>26</v>
      </c>
      <c r="G5747" s="37" t="s">
        <v>10879</v>
      </c>
      <c r="I5747" s="7"/>
    </row>
    <row r="5748" spans="1:9" s="36" customFormat="1" ht="54" x14ac:dyDescent="0.25">
      <c r="A5748" s="34">
        <v>93967</v>
      </c>
      <c r="B5748" s="35" t="s">
        <v>10880</v>
      </c>
      <c r="F5748" s="34" t="s">
        <v>26</v>
      </c>
      <c r="G5748" s="37" t="s">
        <v>10881</v>
      </c>
      <c r="I5748" s="7"/>
    </row>
    <row r="5749" spans="1:9" s="36" customFormat="1" ht="54" x14ac:dyDescent="0.25">
      <c r="A5749" s="34">
        <v>93968</v>
      </c>
      <c r="B5749" s="35" t="s">
        <v>10882</v>
      </c>
      <c r="F5749" s="34" t="s">
        <v>26</v>
      </c>
      <c r="G5749" s="37" t="s">
        <v>10883</v>
      </c>
      <c r="I5749" s="7"/>
    </row>
    <row r="5750" spans="1:9" s="36" customFormat="1" ht="54" x14ac:dyDescent="0.25">
      <c r="A5750" s="34">
        <v>93969</v>
      </c>
      <c r="B5750" s="35" t="s">
        <v>10884</v>
      </c>
      <c r="F5750" s="34" t="s">
        <v>26</v>
      </c>
      <c r="G5750" s="37" t="s">
        <v>10885</v>
      </c>
      <c r="I5750" s="7"/>
    </row>
    <row r="5751" spans="1:9" s="36" customFormat="1" ht="54" x14ac:dyDescent="0.25">
      <c r="A5751" s="34">
        <v>93970</v>
      </c>
      <c r="B5751" s="35" t="s">
        <v>10886</v>
      </c>
      <c r="F5751" s="34" t="s">
        <v>26</v>
      </c>
      <c r="G5751" s="37" t="s">
        <v>10887</v>
      </c>
      <c r="I5751" s="7"/>
    </row>
    <row r="5752" spans="1:9" s="36" customFormat="1" ht="54" x14ac:dyDescent="0.25">
      <c r="A5752" s="34">
        <v>93971</v>
      </c>
      <c r="B5752" s="35" t="s">
        <v>10888</v>
      </c>
      <c r="F5752" s="34" t="s">
        <v>26</v>
      </c>
      <c r="G5752" s="37" t="s">
        <v>10889</v>
      </c>
      <c r="I5752" s="7"/>
    </row>
    <row r="5753" spans="1:9" s="36" customFormat="1" ht="40.5" x14ac:dyDescent="0.25">
      <c r="A5753" s="34">
        <v>95108</v>
      </c>
      <c r="B5753" s="35" t="s">
        <v>10890</v>
      </c>
      <c r="F5753" s="34" t="s">
        <v>24</v>
      </c>
      <c r="G5753" s="37" t="s">
        <v>10891</v>
      </c>
      <c r="I5753" s="7"/>
    </row>
    <row r="5754" spans="1:9" s="36" customFormat="1" ht="40.5" x14ac:dyDescent="0.25">
      <c r="A5754" s="34">
        <v>100332</v>
      </c>
      <c r="B5754" s="35" t="s">
        <v>10892</v>
      </c>
      <c r="F5754" s="34" t="s">
        <v>8603</v>
      </c>
      <c r="G5754" s="37" t="s">
        <v>10893</v>
      </c>
      <c r="I5754" s="7"/>
    </row>
    <row r="5755" spans="1:9" s="36" customFormat="1" ht="40.5" x14ac:dyDescent="0.25">
      <c r="A5755" s="34">
        <v>100333</v>
      </c>
      <c r="B5755" s="35" t="s">
        <v>10894</v>
      </c>
      <c r="F5755" s="34" t="s">
        <v>8603</v>
      </c>
      <c r="G5755" s="37" t="s">
        <v>10895</v>
      </c>
      <c r="I5755" s="7"/>
    </row>
    <row r="5756" spans="1:9" s="36" customFormat="1" ht="40.5" x14ac:dyDescent="0.25">
      <c r="A5756" s="34">
        <v>100334</v>
      </c>
      <c r="B5756" s="35" t="s">
        <v>10896</v>
      </c>
      <c r="F5756" s="34" t="s">
        <v>8603</v>
      </c>
      <c r="G5756" s="37" t="s">
        <v>10897</v>
      </c>
      <c r="I5756" s="7"/>
    </row>
    <row r="5757" spans="1:9" s="36" customFormat="1" ht="40.5" x14ac:dyDescent="0.25">
      <c r="A5757" s="34">
        <v>100335</v>
      </c>
      <c r="B5757" s="35" t="s">
        <v>10898</v>
      </c>
      <c r="F5757" s="34" t="s">
        <v>8603</v>
      </c>
      <c r="G5757" s="37" t="s">
        <v>10899</v>
      </c>
      <c r="I5757" s="7"/>
    </row>
    <row r="5758" spans="1:9" s="36" customFormat="1" ht="40.5" x14ac:dyDescent="0.25">
      <c r="A5758" s="34">
        <v>100341</v>
      </c>
      <c r="B5758" s="35" t="s">
        <v>10900</v>
      </c>
      <c r="F5758" s="34" t="s">
        <v>8603</v>
      </c>
      <c r="G5758" s="37" t="s">
        <v>10901</v>
      </c>
      <c r="I5758" s="7"/>
    </row>
    <row r="5759" spans="1:9" s="36" customFormat="1" ht="27" x14ac:dyDescent="0.25">
      <c r="A5759" s="34">
        <v>100342</v>
      </c>
      <c r="B5759" s="35" t="s">
        <v>10902</v>
      </c>
      <c r="F5759" s="34" t="s">
        <v>10636</v>
      </c>
      <c r="G5759" s="37" t="s">
        <v>10903</v>
      </c>
      <c r="I5759" s="7"/>
    </row>
    <row r="5760" spans="1:9" s="36" customFormat="1" ht="27" x14ac:dyDescent="0.25">
      <c r="A5760" s="34">
        <v>100343</v>
      </c>
      <c r="B5760" s="35" t="s">
        <v>10904</v>
      </c>
      <c r="F5760" s="34" t="s">
        <v>10636</v>
      </c>
      <c r="G5760" s="37" t="s">
        <v>10905</v>
      </c>
      <c r="I5760" s="7"/>
    </row>
    <row r="5761" spans="1:9" s="36" customFormat="1" ht="27" x14ac:dyDescent="0.25">
      <c r="A5761" s="34">
        <v>100344</v>
      </c>
      <c r="B5761" s="35" t="s">
        <v>10906</v>
      </c>
      <c r="F5761" s="34" t="s">
        <v>10636</v>
      </c>
      <c r="G5761" s="37" t="s">
        <v>10907</v>
      </c>
      <c r="I5761" s="7"/>
    </row>
    <row r="5762" spans="1:9" s="36" customFormat="1" ht="27" x14ac:dyDescent="0.25">
      <c r="A5762" s="34">
        <v>100345</v>
      </c>
      <c r="B5762" s="35" t="s">
        <v>10908</v>
      </c>
      <c r="F5762" s="34" t="s">
        <v>10636</v>
      </c>
      <c r="G5762" s="37" t="s">
        <v>10909</v>
      </c>
      <c r="I5762" s="7"/>
    </row>
    <row r="5763" spans="1:9" s="36" customFormat="1" ht="27" x14ac:dyDescent="0.25">
      <c r="A5763" s="34">
        <v>100346</v>
      </c>
      <c r="B5763" s="35" t="s">
        <v>10910</v>
      </c>
      <c r="F5763" s="34" t="s">
        <v>10636</v>
      </c>
      <c r="G5763" s="37" t="s">
        <v>10911</v>
      </c>
      <c r="I5763" s="7"/>
    </row>
    <row r="5764" spans="1:9" s="36" customFormat="1" ht="27" x14ac:dyDescent="0.25">
      <c r="A5764" s="34">
        <v>100347</v>
      </c>
      <c r="B5764" s="35" t="s">
        <v>10912</v>
      </c>
      <c r="F5764" s="34" t="s">
        <v>10636</v>
      </c>
      <c r="G5764" s="37" t="s">
        <v>10913</v>
      </c>
      <c r="I5764" s="7"/>
    </row>
    <row r="5765" spans="1:9" s="36" customFormat="1" ht="27" x14ac:dyDescent="0.25">
      <c r="A5765" s="34">
        <v>100348</v>
      </c>
      <c r="B5765" s="35" t="s">
        <v>10914</v>
      </c>
      <c r="F5765" s="34" t="s">
        <v>10636</v>
      </c>
      <c r="G5765" s="37" t="s">
        <v>10915</v>
      </c>
      <c r="I5765" s="7"/>
    </row>
    <row r="5766" spans="1:9" s="36" customFormat="1" ht="27" x14ac:dyDescent="0.25">
      <c r="A5766" s="34">
        <v>100349</v>
      </c>
      <c r="B5766" s="35" t="s">
        <v>10916</v>
      </c>
      <c r="F5766" s="34" t="s">
        <v>10653</v>
      </c>
      <c r="G5766" s="37" t="s">
        <v>10917</v>
      </c>
      <c r="I5766" s="7"/>
    </row>
    <row r="5767" spans="1:9" s="36" customFormat="1" ht="27" x14ac:dyDescent="0.25">
      <c r="A5767" s="34">
        <v>102989</v>
      </c>
      <c r="B5767" s="35" t="s">
        <v>10918</v>
      </c>
      <c r="F5767" s="34" t="s">
        <v>26</v>
      </c>
      <c r="G5767" s="37" t="s">
        <v>10919</v>
      </c>
      <c r="I5767" s="7"/>
    </row>
    <row r="5768" spans="1:9" s="36" customFormat="1" ht="27" x14ac:dyDescent="0.25">
      <c r="A5768" s="34">
        <v>102990</v>
      </c>
      <c r="B5768" s="35" t="s">
        <v>10920</v>
      </c>
      <c r="F5768" s="34" t="s">
        <v>26</v>
      </c>
      <c r="G5768" s="37" t="s">
        <v>10921</v>
      </c>
      <c r="I5768" s="7"/>
    </row>
    <row r="5769" spans="1:9" s="36" customFormat="1" ht="27" x14ac:dyDescent="0.25">
      <c r="A5769" s="34">
        <v>102991</v>
      </c>
      <c r="B5769" s="35" t="s">
        <v>10922</v>
      </c>
      <c r="F5769" s="34" t="s">
        <v>26</v>
      </c>
      <c r="G5769" s="37" t="s">
        <v>10923</v>
      </c>
      <c r="I5769" s="7"/>
    </row>
    <row r="5770" spans="1:9" s="36" customFormat="1" ht="27" x14ac:dyDescent="0.25">
      <c r="A5770" s="34">
        <v>102992</v>
      </c>
      <c r="B5770" s="35" t="s">
        <v>10924</v>
      </c>
      <c r="F5770" s="34" t="s">
        <v>26</v>
      </c>
      <c r="G5770" s="37" t="s">
        <v>10513</v>
      </c>
      <c r="I5770" s="7"/>
    </row>
    <row r="5771" spans="1:9" s="36" customFormat="1" ht="27" x14ac:dyDescent="0.25">
      <c r="A5771" s="34">
        <v>102993</v>
      </c>
      <c r="B5771" s="35" t="s">
        <v>10925</v>
      </c>
      <c r="F5771" s="34" t="s">
        <v>26</v>
      </c>
      <c r="G5771" s="37" t="s">
        <v>10926</v>
      </c>
      <c r="I5771" s="7"/>
    </row>
    <row r="5772" spans="1:9" s="36" customFormat="1" ht="27" x14ac:dyDescent="0.25">
      <c r="A5772" s="34">
        <v>102994</v>
      </c>
      <c r="B5772" s="35" t="s">
        <v>10927</v>
      </c>
      <c r="F5772" s="34" t="s">
        <v>26</v>
      </c>
      <c r="G5772" s="37" t="s">
        <v>10928</v>
      </c>
      <c r="I5772" s="7"/>
    </row>
    <row r="5773" spans="1:9" s="36" customFormat="1" ht="40.5" x14ac:dyDescent="0.25">
      <c r="A5773" s="34">
        <v>102995</v>
      </c>
      <c r="B5773" s="35" t="s">
        <v>10929</v>
      </c>
      <c r="F5773" s="34" t="s">
        <v>26</v>
      </c>
      <c r="G5773" s="37" t="s">
        <v>10930</v>
      </c>
      <c r="I5773" s="7"/>
    </row>
    <row r="5774" spans="1:9" s="36" customFormat="1" ht="40.5" x14ac:dyDescent="0.25">
      <c r="A5774" s="34">
        <v>102996</v>
      </c>
      <c r="B5774" s="35" t="s">
        <v>10931</v>
      </c>
      <c r="F5774" s="34" t="s">
        <v>26</v>
      </c>
      <c r="G5774" s="37" t="s">
        <v>10932</v>
      </c>
      <c r="I5774" s="7"/>
    </row>
    <row r="5775" spans="1:9" s="36" customFormat="1" ht="40.5" x14ac:dyDescent="0.25">
      <c r="A5775" s="34">
        <v>102997</v>
      </c>
      <c r="B5775" s="35" t="s">
        <v>10933</v>
      </c>
      <c r="F5775" s="34" t="s">
        <v>26</v>
      </c>
      <c r="G5775" s="37" t="s">
        <v>10934</v>
      </c>
      <c r="I5775" s="7"/>
    </row>
    <row r="5776" spans="1:9" s="36" customFormat="1" ht="40.5" x14ac:dyDescent="0.25">
      <c r="A5776" s="34">
        <v>102998</v>
      </c>
      <c r="B5776" s="35" t="s">
        <v>10935</v>
      </c>
      <c r="F5776" s="34" t="s">
        <v>26</v>
      </c>
      <c r="G5776" s="37" t="s">
        <v>10936</v>
      </c>
      <c r="I5776" s="7"/>
    </row>
    <row r="5777" spans="1:9" s="36" customFormat="1" ht="40.5" x14ac:dyDescent="0.25">
      <c r="A5777" s="34">
        <v>102999</v>
      </c>
      <c r="B5777" s="35" t="s">
        <v>10937</v>
      </c>
      <c r="F5777" s="34" t="s">
        <v>26</v>
      </c>
      <c r="G5777" s="37" t="s">
        <v>10938</v>
      </c>
      <c r="I5777" s="7"/>
    </row>
    <row r="5778" spans="1:9" s="36" customFormat="1" ht="40.5" x14ac:dyDescent="0.25">
      <c r="A5778" s="34">
        <v>103000</v>
      </c>
      <c r="B5778" s="35" t="s">
        <v>10939</v>
      </c>
      <c r="F5778" s="34" t="s">
        <v>26</v>
      </c>
      <c r="G5778" s="37" t="s">
        <v>10940</v>
      </c>
      <c r="I5778" s="7"/>
    </row>
    <row r="5779" spans="1:9" s="36" customFormat="1" ht="40.5" x14ac:dyDescent="0.25">
      <c r="A5779" s="34">
        <v>103001</v>
      </c>
      <c r="B5779" s="35" t="s">
        <v>10941</v>
      </c>
      <c r="F5779" s="34" t="s">
        <v>24</v>
      </c>
      <c r="G5779" s="37" t="s">
        <v>10942</v>
      </c>
      <c r="I5779" s="7"/>
    </row>
    <row r="5780" spans="1:9" s="36" customFormat="1" ht="40.5" x14ac:dyDescent="0.25">
      <c r="A5780" s="34">
        <v>103002</v>
      </c>
      <c r="B5780" s="35" t="s">
        <v>10943</v>
      </c>
      <c r="F5780" s="34" t="s">
        <v>24</v>
      </c>
      <c r="G5780" s="37" t="s">
        <v>10944</v>
      </c>
      <c r="I5780" s="7"/>
    </row>
    <row r="5781" spans="1:9" s="36" customFormat="1" ht="40.5" x14ac:dyDescent="0.25">
      <c r="A5781" s="34">
        <v>103003</v>
      </c>
      <c r="B5781" s="35" t="s">
        <v>10945</v>
      </c>
      <c r="F5781" s="34" t="s">
        <v>24</v>
      </c>
      <c r="G5781" s="37" t="s">
        <v>10946</v>
      </c>
      <c r="I5781" s="7"/>
    </row>
    <row r="5782" spans="1:9" s="36" customFormat="1" ht="40.5" x14ac:dyDescent="0.25">
      <c r="A5782" s="34">
        <v>103005</v>
      </c>
      <c r="B5782" s="35" t="s">
        <v>10947</v>
      </c>
      <c r="F5782" s="34" t="s">
        <v>24</v>
      </c>
      <c r="G5782" s="37" t="s">
        <v>10948</v>
      </c>
      <c r="I5782" s="7"/>
    </row>
    <row r="5783" spans="1:9" s="36" customFormat="1" ht="40.5" x14ac:dyDescent="0.25">
      <c r="A5783" s="34">
        <v>103006</v>
      </c>
      <c r="B5783" s="35" t="s">
        <v>10949</v>
      </c>
      <c r="F5783" s="34" t="s">
        <v>24</v>
      </c>
      <c r="G5783" s="37" t="s">
        <v>10950</v>
      </c>
      <c r="I5783" s="7"/>
    </row>
    <row r="5784" spans="1:9" s="36" customFormat="1" ht="40.5" x14ac:dyDescent="0.25">
      <c r="A5784" s="34">
        <v>103007</v>
      </c>
      <c r="B5784" s="35" t="s">
        <v>10951</v>
      </c>
      <c r="F5784" s="34" t="s">
        <v>24</v>
      </c>
      <c r="G5784" s="37" t="s">
        <v>10952</v>
      </c>
      <c r="I5784" s="7"/>
    </row>
    <row r="5785" spans="1:9" s="36" customFormat="1" ht="40.5" x14ac:dyDescent="0.25">
      <c r="A5785" s="34">
        <v>97933</v>
      </c>
      <c r="B5785" s="35" t="s">
        <v>10953</v>
      </c>
      <c r="F5785" s="34" t="s">
        <v>24</v>
      </c>
      <c r="G5785" s="37" t="s">
        <v>10954</v>
      </c>
      <c r="I5785" s="7"/>
    </row>
    <row r="5786" spans="1:9" s="36" customFormat="1" ht="40.5" x14ac:dyDescent="0.25">
      <c r="A5786" s="34">
        <v>97934</v>
      </c>
      <c r="B5786" s="35" t="s">
        <v>10955</v>
      </c>
      <c r="F5786" s="34" t="s">
        <v>24</v>
      </c>
      <c r="G5786" s="37" t="s">
        <v>10956</v>
      </c>
      <c r="I5786" s="7"/>
    </row>
    <row r="5787" spans="1:9" s="36" customFormat="1" ht="40.5" x14ac:dyDescent="0.25">
      <c r="A5787" s="34">
        <v>97935</v>
      </c>
      <c r="B5787" s="35" t="s">
        <v>10957</v>
      </c>
      <c r="F5787" s="34" t="s">
        <v>24</v>
      </c>
      <c r="G5787" s="37" t="s">
        <v>10958</v>
      </c>
      <c r="I5787" s="7"/>
    </row>
    <row r="5788" spans="1:9" s="36" customFormat="1" ht="40.5" x14ac:dyDescent="0.25">
      <c r="A5788" s="34">
        <v>97936</v>
      </c>
      <c r="B5788" s="35" t="s">
        <v>10959</v>
      </c>
      <c r="F5788" s="34" t="s">
        <v>24</v>
      </c>
      <c r="G5788" s="37" t="s">
        <v>10960</v>
      </c>
      <c r="I5788" s="7"/>
    </row>
    <row r="5789" spans="1:9" s="36" customFormat="1" ht="40.5" x14ac:dyDescent="0.25">
      <c r="A5789" s="34">
        <v>97947</v>
      </c>
      <c r="B5789" s="35" t="s">
        <v>10961</v>
      </c>
      <c r="F5789" s="34" t="s">
        <v>24</v>
      </c>
      <c r="G5789" s="37" t="s">
        <v>10962</v>
      </c>
      <c r="I5789" s="7"/>
    </row>
    <row r="5790" spans="1:9" s="36" customFormat="1" ht="40.5" x14ac:dyDescent="0.25">
      <c r="A5790" s="34">
        <v>97948</v>
      </c>
      <c r="B5790" s="35" t="s">
        <v>10963</v>
      </c>
      <c r="F5790" s="34" t="s">
        <v>24</v>
      </c>
      <c r="G5790" s="37" t="s">
        <v>10964</v>
      </c>
      <c r="I5790" s="7"/>
    </row>
    <row r="5791" spans="1:9" s="36" customFormat="1" ht="40.5" x14ac:dyDescent="0.25">
      <c r="A5791" s="34">
        <v>97949</v>
      </c>
      <c r="B5791" s="35" t="s">
        <v>10965</v>
      </c>
      <c r="F5791" s="34" t="s">
        <v>24</v>
      </c>
      <c r="G5791" s="37" t="s">
        <v>10966</v>
      </c>
      <c r="I5791" s="7"/>
    </row>
    <row r="5792" spans="1:9" s="36" customFormat="1" ht="40.5" x14ac:dyDescent="0.25">
      <c r="A5792" s="34">
        <v>97950</v>
      </c>
      <c r="B5792" s="35" t="s">
        <v>10967</v>
      </c>
      <c r="F5792" s="34" t="s">
        <v>24</v>
      </c>
      <c r="G5792" s="37" t="s">
        <v>10968</v>
      </c>
      <c r="I5792" s="7"/>
    </row>
    <row r="5793" spans="1:9" s="36" customFormat="1" ht="40.5" x14ac:dyDescent="0.25">
      <c r="A5793" s="34">
        <v>97951</v>
      </c>
      <c r="B5793" s="35" t="s">
        <v>10969</v>
      </c>
      <c r="F5793" s="34" t="s">
        <v>24</v>
      </c>
      <c r="G5793" s="37" t="s">
        <v>10970</v>
      </c>
      <c r="I5793" s="7"/>
    </row>
    <row r="5794" spans="1:9" s="36" customFormat="1" ht="54" x14ac:dyDescent="0.25">
      <c r="A5794" s="34">
        <v>97952</v>
      </c>
      <c r="B5794" s="35" t="s">
        <v>10971</v>
      </c>
      <c r="F5794" s="34" t="s">
        <v>24</v>
      </c>
      <c r="G5794" s="37" t="s">
        <v>10972</v>
      </c>
      <c r="I5794" s="7"/>
    </row>
    <row r="5795" spans="1:9" s="36" customFormat="1" ht="40.5" x14ac:dyDescent="0.25">
      <c r="A5795" s="34">
        <v>97953</v>
      </c>
      <c r="B5795" s="35" t="s">
        <v>10973</v>
      </c>
      <c r="F5795" s="34" t="s">
        <v>24</v>
      </c>
      <c r="G5795" s="37" t="s">
        <v>10974</v>
      </c>
      <c r="I5795" s="7"/>
    </row>
    <row r="5796" spans="1:9" s="36" customFormat="1" ht="40.5" x14ac:dyDescent="0.25">
      <c r="A5796" s="34">
        <v>97955</v>
      </c>
      <c r="B5796" s="35" t="s">
        <v>10975</v>
      </c>
      <c r="F5796" s="34" t="s">
        <v>24</v>
      </c>
      <c r="G5796" s="37" t="s">
        <v>10976</v>
      </c>
      <c r="I5796" s="7"/>
    </row>
    <row r="5797" spans="1:9" s="36" customFormat="1" ht="40.5" x14ac:dyDescent="0.25">
      <c r="A5797" s="34">
        <v>97956</v>
      </c>
      <c r="B5797" s="35" t="s">
        <v>10977</v>
      </c>
      <c r="F5797" s="34" t="s">
        <v>24</v>
      </c>
      <c r="G5797" s="37" t="s">
        <v>10978</v>
      </c>
      <c r="I5797" s="7"/>
    </row>
    <row r="5798" spans="1:9" s="36" customFormat="1" ht="40.5" x14ac:dyDescent="0.25">
      <c r="A5798" s="34">
        <v>97957</v>
      </c>
      <c r="B5798" s="35" t="s">
        <v>10979</v>
      </c>
      <c r="F5798" s="34" t="s">
        <v>24</v>
      </c>
      <c r="G5798" s="37" t="s">
        <v>10980</v>
      </c>
      <c r="I5798" s="7"/>
    </row>
    <row r="5799" spans="1:9" s="36" customFormat="1" ht="40.5" x14ac:dyDescent="0.25">
      <c r="A5799" s="34">
        <v>97961</v>
      </c>
      <c r="B5799" s="35" t="s">
        <v>10981</v>
      </c>
      <c r="F5799" s="34" t="s">
        <v>24</v>
      </c>
      <c r="G5799" s="37" t="s">
        <v>10982</v>
      </c>
      <c r="I5799" s="7"/>
    </row>
    <row r="5800" spans="1:9" s="36" customFormat="1" ht="40.5" x14ac:dyDescent="0.25">
      <c r="A5800" s="34">
        <v>97973</v>
      </c>
      <c r="B5800" s="35" t="s">
        <v>10983</v>
      </c>
      <c r="F5800" s="34" t="s">
        <v>24</v>
      </c>
      <c r="G5800" s="37" t="s">
        <v>10984</v>
      </c>
      <c r="I5800" s="7"/>
    </row>
    <row r="5801" spans="1:9" s="36" customFormat="1" ht="40.5" x14ac:dyDescent="0.25">
      <c r="A5801" s="34">
        <v>97974</v>
      </c>
      <c r="B5801" s="35" t="s">
        <v>10985</v>
      </c>
      <c r="F5801" s="34" t="s">
        <v>24</v>
      </c>
      <c r="G5801" s="37" t="s">
        <v>10986</v>
      </c>
      <c r="I5801" s="7"/>
    </row>
    <row r="5802" spans="1:9" s="36" customFormat="1" ht="40.5" x14ac:dyDescent="0.25">
      <c r="A5802" s="34">
        <v>97975</v>
      </c>
      <c r="B5802" s="35" t="s">
        <v>10987</v>
      </c>
      <c r="F5802" s="34" t="s">
        <v>24</v>
      </c>
      <c r="G5802" s="37" t="s">
        <v>10988</v>
      </c>
      <c r="I5802" s="7"/>
    </row>
    <row r="5803" spans="1:9" s="36" customFormat="1" ht="54" x14ac:dyDescent="0.25">
      <c r="A5803" s="34">
        <v>97976</v>
      </c>
      <c r="B5803" s="35" t="s">
        <v>10989</v>
      </c>
      <c r="F5803" s="34" t="s">
        <v>24</v>
      </c>
      <c r="G5803" s="37" t="s">
        <v>10990</v>
      </c>
      <c r="I5803" s="7"/>
    </row>
    <row r="5804" spans="1:9" s="36" customFormat="1" ht="54" x14ac:dyDescent="0.25">
      <c r="A5804" s="34">
        <v>97977</v>
      </c>
      <c r="B5804" s="35" t="s">
        <v>10991</v>
      </c>
      <c r="F5804" s="34" t="s">
        <v>24</v>
      </c>
      <c r="G5804" s="37" t="s">
        <v>10992</v>
      </c>
      <c r="I5804" s="7"/>
    </row>
    <row r="5805" spans="1:9" s="36" customFormat="1" ht="54" x14ac:dyDescent="0.25">
      <c r="A5805" s="34">
        <v>97978</v>
      </c>
      <c r="B5805" s="35" t="s">
        <v>10993</v>
      </c>
      <c r="F5805" s="34" t="s">
        <v>24</v>
      </c>
      <c r="G5805" s="37" t="s">
        <v>10994</v>
      </c>
      <c r="I5805" s="7"/>
    </row>
    <row r="5806" spans="1:9" s="36" customFormat="1" ht="54" x14ac:dyDescent="0.25">
      <c r="A5806" s="34">
        <v>97980</v>
      </c>
      <c r="B5806" s="35" t="s">
        <v>10995</v>
      </c>
      <c r="F5806" s="34" t="s">
        <v>24</v>
      </c>
      <c r="G5806" s="37" t="s">
        <v>10996</v>
      </c>
      <c r="I5806" s="7"/>
    </row>
    <row r="5807" spans="1:9" s="36" customFormat="1" ht="40.5" x14ac:dyDescent="0.25">
      <c r="A5807" s="34">
        <v>97981</v>
      </c>
      <c r="B5807" s="35" t="s">
        <v>10997</v>
      </c>
      <c r="F5807" s="34" t="s">
        <v>26</v>
      </c>
      <c r="G5807" s="37" t="s">
        <v>10998</v>
      </c>
      <c r="I5807" s="7"/>
    </row>
    <row r="5808" spans="1:9" s="36" customFormat="1" ht="40.5" x14ac:dyDescent="0.25">
      <c r="A5808" s="34">
        <v>97983</v>
      </c>
      <c r="B5808" s="35" t="s">
        <v>10999</v>
      </c>
      <c r="F5808" s="34" t="s">
        <v>26</v>
      </c>
      <c r="G5808" s="37" t="s">
        <v>11000</v>
      </c>
      <c r="I5808" s="7"/>
    </row>
    <row r="5809" spans="1:9" s="36" customFormat="1" ht="40.5" x14ac:dyDescent="0.25">
      <c r="A5809" s="34">
        <v>97985</v>
      </c>
      <c r="B5809" s="35" t="s">
        <v>11001</v>
      </c>
      <c r="F5809" s="34" t="s">
        <v>26</v>
      </c>
      <c r="G5809" s="37" t="s">
        <v>11002</v>
      </c>
      <c r="I5809" s="7"/>
    </row>
    <row r="5810" spans="1:9" s="36" customFormat="1" ht="40.5" x14ac:dyDescent="0.25">
      <c r="A5810" s="34">
        <v>97987</v>
      </c>
      <c r="B5810" s="35" t="s">
        <v>11003</v>
      </c>
      <c r="F5810" s="34" t="s">
        <v>26</v>
      </c>
      <c r="G5810" s="37" t="s">
        <v>11004</v>
      </c>
      <c r="I5810" s="7"/>
    </row>
    <row r="5811" spans="1:9" s="36" customFormat="1" ht="54" x14ac:dyDescent="0.25">
      <c r="A5811" s="34">
        <v>97988</v>
      </c>
      <c r="B5811" s="35" t="s">
        <v>11005</v>
      </c>
      <c r="F5811" s="34" t="s">
        <v>24</v>
      </c>
      <c r="G5811" s="37" t="s">
        <v>11006</v>
      </c>
      <c r="I5811" s="7"/>
    </row>
    <row r="5812" spans="1:9" s="36" customFormat="1" ht="40.5" x14ac:dyDescent="0.25">
      <c r="A5812" s="34">
        <v>97989</v>
      </c>
      <c r="B5812" s="35" t="s">
        <v>11007</v>
      </c>
      <c r="F5812" s="34" t="s">
        <v>26</v>
      </c>
      <c r="G5812" s="37" t="s">
        <v>11008</v>
      </c>
      <c r="I5812" s="7"/>
    </row>
    <row r="5813" spans="1:9" s="36" customFormat="1" ht="40.5" x14ac:dyDescent="0.25">
      <c r="A5813" s="34">
        <v>97991</v>
      </c>
      <c r="B5813" s="35" t="s">
        <v>11009</v>
      </c>
      <c r="F5813" s="34" t="s">
        <v>26</v>
      </c>
      <c r="G5813" s="37" t="s">
        <v>11010</v>
      </c>
      <c r="I5813" s="7"/>
    </row>
    <row r="5814" spans="1:9" s="36" customFormat="1" ht="54" x14ac:dyDescent="0.25">
      <c r="A5814" s="34">
        <v>97992</v>
      </c>
      <c r="B5814" s="35" t="s">
        <v>11011</v>
      </c>
      <c r="F5814" s="34" t="s">
        <v>24</v>
      </c>
      <c r="G5814" s="37" t="s">
        <v>11012</v>
      </c>
      <c r="I5814" s="7"/>
    </row>
    <row r="5815" spans="1:9" s="36" customFormat="1" ht="40.5" x14ac:dyDescent="0.25">
      <c r="A5815" s="34">
        <v>97993</v>
      </c>
      <c r="B5815" s="35" t="s">
        <v>11013</v>
      </c>
      <c r="F5815" s="34" t="s">
        <v>26</v>
      </c>
      <c r="G5815" s="37" t="s">
        <v>11014</v>
      </c>
      <c r="I5815" s="7"/>
    </row>
    <row r="5816" spans="1:9" s="36" customFormat="1" ht="54" x14ac:dyDescent="0.25">
      <c r="A5816" s="34">
        <v>97994</v>
      </c>
      <c r="B5816" s="35" t="s">
        <v>11015</v>
      </c>
      <c r="F5816" s="34" t="s">
        <v>24</v>
      </c>
      <c r="G5816" s="37" t="s">
        <v>11016</v>
      </c>
      <c r="I5816" s="7"/>
    </row>
    <row r="5817" spans="1:9" s="36" customFormat="1" ht="40.5" x14ac:dyDescent="0.25">
      <c r="A5817" s="34">
        <v>97995</v>
      </c>
      <c r="B5817" s="35" t="s">
        <v>11017</v>
      </c>
      <c r="F5817" s="34" t="s">
        <v>26</v>
      </c>
      <c r="G5817" s="37" t="s">
        <v>11018</v>
      </c>
      <c r="I5817" s="7"/>
    </row>
    <row r="5818" spans="1:9" s="36" customFormat="1" ht="54" x14ac:dyDescent="0.25">
      <c r="A5818" s="34">
        <v>97996</v>
      </c>
      <c r="B5818" s="35" t="s">
        <v>11019</v>
      </c>
      <c r="F5818" s="34" t="s">
        <v>24</v>
      </c>
      <c r="G5818" s="37" t="s">
        <v>11020</v>
      </c>
      <c r="I5818" s="7"/>
    </row>
    <row r="5819" spans="1:9" s="36" customFormat="1" ht="40.5" x14ac:dyDescent="0.25">
      <c r="A5819" s="34">
        <v>97997</v>
      </c>
      <c r="B5819" s="35" t="s">
        <v>11021</v>
      </c>
      <c r="F5819" s="34" t="s">
        <v>26</v>
      </c>
      <c r="G5819" s="37" t="s">
        <v>11022</v>
      </c>
      <c r="I5819" s="7"/>
    </row>
    <row r="5820" spans="1:9" s="36" customFormat="1" ht="40.5" x14ac:dyDescent="0.25">
      <c r="A5820" s="34">
        <v>97999</v>
      </c>
      <c r="B5820" s="35" t="s">
        <v>11023</v>
      </c>
      <c r="F5820" s="34" t="s">
        <v>26</v>
      </c>
      <c r="G5820" s="37" t="s">
        <v>11024</v>
      </c>
      <c r="I5820" s="7"/>
    </row>
    <row r="5821" spans="1:9" s="36" customFormat="1" ht="40.5" x14ac:dyDescent="0.25">
      <c r="A5821" s="34">
        <v>98001</v>
      </c>
      <c r="B5821" s="35" t="s">
        <v>11025</v>
      </c>
      <c r="F5821" s="34" t="s">
        <v>26</v>
      </c>
      <c r="G5821" s="37" t="s">
        <v>11026</v>
      </c>
      <c r="I5821" s="7"/>
    </row>
    <row r="5822" spans="1:9" s="36" customFormat="1" ht="54" x14ac:dyDescent="0.25">
      <c r="A5822" s="34">
        <v>98002</v>
      </c>
      <c r="B5822" s="35" t="s">
        <v>11027</v>
      </c>
      <c r="F5822" s="34" t="s">
        <v>24</v>
      </c>
      <c r="G5822" s="37" t="s">
        <v>11028</v>
      </c>
      <c r="I5822" s="7"/>
    </row>
    <row r="5823" spans="1:9" s="36" customFormat="1" ht="40.5" x14ac:dyDescent="0.25">
      <c r="A5823" s="34">
        <v>98003</v>
      </c>
      <c r="B5823" s="35" t="s">
        <v>11029</v>
      </c>
      <c r="F5823" s="34" t="s">
        <v>26</v>
      </c>
      <c r="G5823" s="37" t="s">
        <v>11030</v>
      </c>
      <c r="I5823" s="7"/>
    </row>
    <row r="5824" spans="1:9" s="36" customFormat="1" ht="40.5" x14ac:dyDescent="0.25">
      <c r="A5824" s="34">
        <v>98005</v>
      </c>
      <c r="B5824" s="35" t="s">
        <v>11031</v>
      </c>
      <c r="F5824" s="34" t="s">
        <v>26</v>
      </c>
      <c r="G5824" s="37" t="s">
        <v>11032</v>
      </c>
      <c r="I5824" s="7"/>
    </row>
    <row r="5825" spans="1:9" s="36" customFormat="1" ht="54" x14ac:dyDescent="0.25">
      <c r="A5825" s="34">
        <v>98006</v>
      </c>
      <c r="B5825" s="35" t="s">
        <v>11033</v>
      </c>
      <c r="F5825" s="34" t="s">
        <v>24</v>
      </c>
      <c r="G5825" s="37" t="s">
        <v>11034</v>
      </c>
      <c r="I5825" s="7"/>
    </row>
    <row r="5826" spans="1:9" s="36" customFormat="1" ht="40.5" x14ac:dyDescent="0.25">
      <c r="A5826" s="34">
        <v>98007</v>
      </c>
      <c r="B5826" s="35" t="s">
        <v>11035</v>
      </c>
      <c r="F5826" s="34" t="s">
        <v>26</v>
      </c>
      <c r="G5826" s="37" t="s">
        <v>11036</v>
      </c>
      <c r="I5826" s="7"/>
    </row>
    <row r="5827" spans="1:9" s="36" customFormat="1" ht="54" x14ac:dyDescent="0.25">
      <c r="A5827" s="34">
        <v>98008</v>
      </c>
      <c r="B5827" s="35" t="s">
        <v>11037</v>
      </c>
      <c r="F5827" s="34" t="s">
        <v>24</v>
      </c>
      <c r="G5827" s="37" t="s">
        <v>11038</v>
      </c>
      <c r="I5827" s="7"/>
    </row>
    <row r="5828" spans="1:9" s="36" customFormat="1" ht="40.5" x14ac:dyDescent="0.25">
      <c r="A5828" s="34">
        <v>98009</v>
      </c>
      <c r="B5828" s="35" t="s">
        <v>11039</v>
      </c>
      <c r="F5828" s="34" t="s">
        <v>26</v>
      </c>
      <c r="G5828" s="37" t="s">
        <v>11024</v>
      </c>
      <c r="I5828" s="7"/>
    </row>
    <row r="5829" spans="1:9" s="36" customFormat="1" ht="54" x14ac:dyDescent="0.25">
      <c r="A5829" s="34">
        <v>98010</v>
      </c>
      <c r="B5829" s="35" t="s">
        <v>11040</v>
      </c>
      <c r="F5829" s="34" t="s">
        <v>24</v>
      </c>
      <c r="G5829" s="37" t="s">
        <v>11041</v>
      </c>
      <c r="I5829" s="7"/>
    </row>
    <row r="5830" spans="1:9" s="36" customFormat="1" ht="40.5" x14ac:dyDescent="0.25">
      <c r="A5830" s="34">
        <v>98011</v>
      </c>
      <c r="B5830" s="35" t="s">
        <v>11042</v>
      </c>
      <c r="F5830" s="34" t="s">
        <v>26</v>
      </c>
      <c r="G5830" s="37" t="s">
        <v>11026</v>
      </c>
      <c r="I5830" s="7"/>
    </row>
    <row r="5831" spans="1:9" s="36" customFormat="1" ht="54" x14ac:dyDescent="0.25">
      <c r="A5831" s="34">
        <v>98012</v>
      </c>
      <c r="B5831" s="35" t="s">
        <v>11043</v>
      </c>
      <c r="F5831" s="34" t="s">
        <v>24</v>
      </c>
      <c r="G5831" s="37" t="s">
        <v>11044</v>
      </c>
      <c r="I5831" s="7"/>
    </row>
    <row r="5832" spans="1:9" s="36" customFormat="1" ht="40.5" x14ac:dyDescent="0.25">
      <c r="A5832" s="34">
        <v>98013</v>
      </c>
      <c r="B5832" s="35" t="s">
        <v>11045</v>
      </c>
      <c r="F5832" s="34" t="s">
        <v>26</v>
      </c>
      <c r="G5832" s="37" t="s">
        <v>11030</v>
      </c>
      <c r="I5832" s="7"/>
    </row>
    <row r="5833" spans="1:9" s="36" customFormat="1" ht="54" x14ac:dyDescent="0.25">
      <c r="A5833" s="34">
        <v>98014</v>
      </c>
      <c r="B5833" s="35" t="s">
        <v>11046</v>
      </c>
      <c r="F5833" s="34" t="s">
        <v>24</v>
      </c>
      <c r="G5833" s="37" t="s">
        <v>11047</v>
      </c>
      <c r="I5833" s="7"/>
    </row>
    <row r="5834" spans="1:9" s="36" customFormat="1" ht="40.5" x14ac:dyDescent="0.25">
      <c r="A5834" s="34">
        <v>98015</v>
      </c>
      <c r="B5834" s="35" t="s">
        <v>11048</v>
      </c>
      <c r="F5834" s="34" t="s">
        <v>26</v>
      </c>
      <c r="G5834" s="37" t="s">
        <v>11032</v>
      </c>
      <c r="I5834" s="7"/>
    </row>
    <row r="5835" spans="1:9" s="36" customFormat="1" ht="54" x14ac:dyDescent="0.25">
      <c r="A5835" s="34">
        <v>98016</v>
      </c>
      <c r="B5835" s="35" t="s">
        <v>11049</v>
      </c>
      <c r="F5835" s="34" t="s">
        <v>24</v>
      </c>
      <c r="G5835" s="37" t="s">
        <v>11050</v>
      </c>
      <c r="I5835" s="7"/>
    </row>
    <row r="5836" spans="1:9" s="36" customFormat="1" ht="40.5" x14ac:dyDescent="0.25">
      <c r="A5836" s="34">
        <v>98017</v>
      </c>
      <c r="B5836" s="35" t="s">
        <v>11051</v>
      </c>
      <c r="F5836" s="34" t="s">
        <v>26</v>
      </c>
      <c r="G5836" s="37" t="s">
        <v>11036</v>
      </c>
      <c r="I5836" s="7"/>
    </row>
    <row r="5837" spans="1:9" s="36" customFormat="1" ht="54" x14ac:dyDescent="0.25">
      <c r="A5837" s="34">
        <v>98018</v>
      </c>
      <c r="B5837" s="35" t="s">
        <v>11052</v>
      </c>
      <c r="F5837" s="34" t="s">
        <v>24</v>
      </c>
      <c r="G5837" s="37" t="s">
        <v>11053</v>
      </c>
      <c r="I5837" s="7"/>
    </row>
    <row r="5838" spans="1:9" s="36" customFormat="1" ht="40.5" x14ac:dyDescent="0.25">
      <c r="A5838" s="34">
        <v>98019</v>
      </c>
      <c r="B5838" s="35" t="s">
        <v>11054</v>
      </c>
      <c r="F5838" s="34" t="s">
        <v>26</v>
      </c>
      <c r="G5838" s="37" t="s">
        <v>11055</v>
      </c>
      <c r="I5838" s="7"/>
    </row>
    <row r="5839" spans="1:9" s="36" customFormat="1" ht="54" x14ac:dyDescent="0.25">
      <c r="A5839" s="34">
        <v>98020</v>
      </c>
      <c r="B5839" s="35" t="s">
        <v>11056</v>
      </c>
      <c r="F5839" s="34" t="s">
        <v>24</v>
      </c>
      <c r="G5839" s="37" t="s">
        <v>11057</v>
      </c>
      <c r="I5839" s="7"/>
    </row>
    <row r="5840" spans="1:9" s="36" customFormat="1" ht="40.5" x14ac:dyDescent="0.25">
      <c r="A5840" s="34">
        <v>98021</v>
      </c>
      <c r="B5840" s="35" t="s">
        <v>11058</v>
      </c>
      <c r="F5840" s="34" t="s">
        <v>26</v>
      </c>
      <c r="G5840" s="37" t="s">
        <v>11059</v>
      </c>
      <c r="I5840" s="7"/>
    </row>
    <row r="5841" spans="1:9" s="36" customFormat="1" ht="54" x14ac:dyDescent="0.25">
      <c r="A5841" s="34">
        <v>98022</v>
      </c>
      <c r="B5841" s="35" t="s">
        <v>11060</v>
      </c>
      <c r="F5841" s="34" t="s">
        <v>24</v>
      </c>
      <c r="G5841" s="37" t="s">
        <v>11061</v>
      </c>
      <c r="I5841" s="7"/>
    </row>
    <row r="5842" spans="1:9" s="36" customFormat="1" ht="40.5" x14ac:dyDescent="0.25">
      <c r="A5842" s="34">
        <v>98023</v>
      </c>
      <c r="B5842" s="35" t="s">
        <v>11062</v>
      </c>
      <c r="F5842" s="34" t="s">
        <v>26</v>
      </c>
      <c r="G5842" s="37" t="s">
        <v>11063</v>
      </c>
      <c r="I5842" s="7"/>
    </row>
    <row r="5843" spans="1:9" s="36" customFormat="1" ht="54" x14ac:dyDescent="0.25">
      <c r="A5843" s="34">
        <v>98024</v>
      </c>
      <c r="B5843" s="35" t="s">
        <v>11064</v>
      </c>
      <c r="F5843" s="34" t="s">
        <v>24</v>
      </c>
      <c r="G5843" s="37" t="s">
        <v>11065</v>
      </c>
      <c r="I5843" s="7"/>
    </row>
    <row r="5844" spans="1:9" s="36" customFormat="1" ht="40.5" x14ac:dyDescent="0.25">
      <c r="A5844" s="34">
        <v>98025</v>
      </c>
      <c r="B5844" s="35" t="s">
        <v>11066</v>
      </c>
      <c r="F5844" s="34" t="s">
        <v>26</v>
      </c>
      <c r="G5844" s="37" t="s">
        <v>11067</v>
      </c>
      <c r="I5844" s="7"/>
    </row>
    <row r="5845" spans="1:9" s="36" customFormat="1" ht="54" x14ac:dyDescent="0.25">
      <c r="A5845" s="34">
        <v>98026</v>
      </c>
      <c r="B5845" s="35" t="s">
        <v>11068</v>
      </c>
      <c r="F5845" s="34" t="s">
        <v>24</v>
      </c>
      <c r="G5845" s="37" t="s">
        <v>11069</v>
      </c>
      <c r="I5845" s="7"/>
    </row>
    <row r="5846" spans="1:9" s="36" customFormat="1" ht="40.5" x14ac:dyDescent="0.25">
      <c r="A5846" s="34">
        <v>98027</v>
      </c>
      <c r="B5846" s="35" t="s">
        <v>11070</v>
      </c>
      <c r="F5846" s="34" t="s">
        <v>26</v>
      </c>
      <c r="G5846" s="37" t="s">
        <v>11055</v>
      </c>
      <c r="I5846" s="7"/>
    </row>
    <row r="5847" spans="1:9" s="36" customFormat="1" ht="54" x14ac:dyDescent="0.25">
      <c r="A5847" s="34">
        <v>98028</v>
      </c>
      <c r="B5847" s="35" t="s">
        <v>11071</v>
      </c>
      <c r="F5847" s="34" t="s">
        <v>24</v>
      </c>
      <c r="G5847" s="37" t="s">
        <v>11072</v>
      </c>
      <c r="I5847" s="7"/>
    </row>
    <row r="5848" spans="1:9" s="36" customFormat="1" ht="40.5" x14ac:dyDescent="0.25">
      <c r="A5848" s="34">
        <v>98029</v>
      </c>
      <c r="B5848" s="35" t="s">
        <v>11073</v>
      </c>
      <c r="F5848" s="34" t="s">
        <v>26</v>
      </c>
      <c r="G5848" s="37" t="s">
        <v>11074</v>
      </c>
      <c r="I5848" s="7"/>
    </row>
    <row r="5849" spans="1:9" s="36" customFormat="1" ht="54" x14ac:dyDescent="0.25">
      <c r="A5849" s="34">
        <v>98030</v>
      </c>
      <c r="B5849" s="35" t="s">
        <v>11075</v>
      </c>
      <c r="F5849" s="34" t="s">
        <v>24</v>
      </c>
      <c r="G5849" s="37" t="s">
        <v>11076</v>
      </c>
      <c r="I5849" s="7"/>
    </row>
    <row r="5850" spans="1:9" s="36" customFormat="1" ht="40.5" x14ac:dyDescent="0.25">
      <c r="A5850" s="34">
        <v>98031</v>
      </c>
      <c r="B5850" s="35" t="s">
        <v>11077</v>
      </c>
      <c r="F5850" s="34" t="s">
        <v>26</v>
      </c>
      <c r="G5850" s="37" t="s">
        <v>11078</v>
      </c>
      <c r="I5850" s="7"/>
    </row>
    <row r="5851" spans="1:9" s="36" customFormat="1" ht="54" x14ac:dyDescent="0.25">
      <c r="A5851" s="34">
        <v>98032</v>
      </c>
      <c r="B5851" s="35" t="s">
        <v>11079</v>
      </c>
      <c r="F5851" s="34" t="s">
        <v>24</v>
      </c>
      <c r="G5851" s="37" t="s">
        <v>11080</v>
      </c>
      <c r="I5851" s="7"/>
    </row>
    <row r="5852" spans="1:9" s="36" customFormat="1" ht="40.5" x14ac:dyDescent="0.25">
      <c r="A5852" s="34">
        <v>98033</v>
      </c>
      <c r="B5852" s="35" t="s">
        <v>11081</v>
      </c>
      <c r="F5852" s="34" t="s">
        <v>26</v>
      </c>
      <c r="G5852" s="37" t="s">
        <v>11082</v>
      </c>
      <c r="I5852" s="7"/>
    </row>
    <row r="5853" spans="1:9" s="36" customFormat="1" ht="54" x14ac:dyDescent="0.25">
      <c r="A5853" s="34">
        <v>98034</v>
      </c>
      <c r="B5853" s="35" t="s">
        <v>11083</v>
      </c>
      <c r="F5853" s="34" t="s">
        <v>24</v>
      </c>
      <c r="G5853" s="37" t="s">
        <v>11084</v>
      </c>
      <c r="I5853" s="7"/>
    </row>
    <row r="5854" spans="1:9" s="36" customFormat="1" ht="40.5" x14ac:dyDescent="0.25">
      <c r="A5854" s="34">
        <v>98035</v>
      </c>
      <c r="B5854" s="35" t="s">
        <v>11085</v>
      </c>
      <c r="F5854" s="34" t="s">
        <v>26</v>
      </c>
      <c r="G5854" s="37" t="s">
        <v>11074</v>
      </c>
      <c r="I5854" s="7"/>
    </row>
    <row r="5855" spans="1:9" s="36" customFormat="1" ht="54" x14ac:dyDescent="0.25">
      <c r="A5855" s="34">
        <v>98036</v>
      </c>
      <c r="B5855" s="35" t="s">
        <v>11086</v>
      </c>
      <c r="F5855" s="34" t="s">
        <v>24</v>
      </c>
      <c r="G5855" s="37" t="s">
        <v>11087</v>
      </c>
      <c r="I5855" s="7"/>
    </row>
    <row r="5856" spans="1:9" s="36" customFormat="1" ht="40.5" x14ac:dyDescent="0.25">
      <c r="A5856" s="34">
        <v>98037</v>
      </c>
      <c r="B5856" s="35" t="s">
        <v>11088</v>
      </c>
      <c r="F5856" s="34" t="s">
        <v>26</v>
      </c>
      <c r="G5856" s="37" t="s">
        <v>11089</v>
      </c>
      <c r="I5856" s="7"/>
    </row>
    <row r="5857" spans="1:9" s="36" customFormat="1" ht="54" x14ac:dyDescent="0.25">
      <c r="A5857" s="34">
        <v>98038</v>
      </c>
      <c r="B5857" s="35" t="s">
        <v>11090</v>
      </c>
      <c r="F5857" s="34" t="s">
        <v>24</v>
      </c>
      <c r="G5857" s="37" t="s">
        <v>11091</v>
      </c>
      <c r="I5857" s="7"/>
    </row>
    <row r="5858" spans="1:9" s="36" customFormat="1" ht="40.5" x14ac:dyDescent="0.25">
      <c r="A5858" s="34">
        <v>98039</v>
      </c>
      <c r="B5858" s="35" t="s">
        <v>11092</v>
      </c>
      <c r="F5858" s="34" t="s">
        <v>26</v>
      </c>
      <c r="G5858" s="37" t="s">
        <v>11093</v>
      </c>
      <c r="I5858" s="7"/>
    </row>
    <row r="5859" spans="1:9" s="36" customFormat="1" ht="54" x14ac:dyDescent="0.25">
      <c r="A5859" s="34">
        <v>98040</v>
      </c>
      <c r="B5859" s="35" t="s">
        <v>11094</v>
      </c>
      <c r="F5859" s="34" t="s">
        <v>24</v>
      </c>
      <c r="G5859" s="37" t="s">
        <v>11095</v>
      </c>
      <c r="I5859" s="7"/>
    </row>
    <row r="5860" spans="1:9" s="36" customFormat="1" ht="40.5" x14ac:dyDescent="0.25">
      <c r="A5860" s="34">
        <v>98041</v>
      </c>
      <c r="B5860" s="35" t="s">
        <v>11096</v>
      </c>
      <c r="F5860" s="34" t="s">
        <v>26</v>
      </c>
      <c r="G5860" s="37" t="s">
        <v>11089</v>
      </c>
      <c r="I5860" s="7"/>
    </row>
    <row r="5861" spans="1:9" s="36" customFormat="1" ht="54" x14ac:dyDescent="0.25">
      <c r="A5861" s="34">
        <v>98042</v>
      </c>
      <c r="B5861" s="35" t="s">
        <v>11097</v>
      </c>
      <c r="F5861" s="34" t="s">
        <v>24</v>
      </c>
      <c r="G5861" s="37" t="s">
        <v>11098</v>
      </c>
      <c r="I5861" s="7"/>
    </row>
    <row r="5862" spans="1:9" s="36" customFormat="1" ht="40.5" x14ac:dyDescent="0.25">
      <c r="A5862" s="34">
        <v>98043</v>
      </c>
      <c r="B5862" s="35" t="s">
        <v>11099</v>
      </c>
      <c r="F5862" s="34" t="s">
        <v>26</v>
      </c>
      <c r="G5862" s="37" t="s">
        <v>11100</v>
      </c>
      <c r="I5862" s="7"/>
    </row>
    <row r="5863" spans="1:9" s="36" customFormat="1" ht="54" x14ac:dyDescent="0.25">
      <c r="A5863" s="34">
        <v>98044</v>
      </c>
      <c r="B5863" s="35" t="s">
        <v>11101</v>
      </c>
      <c r="F5863" s="34" t="s">
        <v>24</v>
      </c>
      <c r="G5863" s="37" t="s">
        <v>11102</v>
      </c>
      <c r="I5863" s="7"/>
    </row>
    <row r="5864" spans="1:9" s="36" customFormat="1" ht="40.5" x14ac:dyDescent="0.25">
      <c r="A5864" s="34">
        <v>98045</v>
      </c>
      <c r="B5864" s="35" t="s">
        <v>11103</v>
      </c>
      <c r="F5864" s="34" t="s">
        <v>26</v>
      </c>
      <c r="G5864" s="37" t="s">
        <v>11100</v>
      </c>
      <c r="I5864" s="7"/>
    </row>
    <row r="5865" spans="1:9" s="36" customFormat="1" ht="54" x14ac:dyDescent="0.25">
      <c r="A5865" s="34">
        <v>98046</v>
      </c>
      <c r="B5865" s="35" t="s">
        <v>11104</v>
      </c>
      <c r="F5865" s="34" t="s">
        <v>24</v>
      </c>
      <c r="G5865" s="37" t="s">
        <v>11105</v>
      </c>
      <c r="I5865" s="7"/>
    </row>
    <row r="5866" spans="1:9" s="36" customFormat="1" ht="40.5" x14ac:dyDescent="0.25">
      <c r="A5866" s="34">
        <v>98047</v>
      </c>
      <c r="B5866" s="35" t="s">
        <v>11106</v>
      </c>
      <c r="F5866" s="34" t="s">
        <v>26</v>
      </c>
      <c r="G5866" s="37" t="s">
        <v>11107</v>
      </c>
      <c r="I5866" s="7"/>
    </row>
    <row r="5867" spans="1:9" s="36" customFormat="1" ht="54" x14ac:dyDescent="0.25">
      <c r="A5867" s="34">
        <v>98048</v>
      </c>
      <c r="B5867" s="35" t="s">
        <v>11108</v>
      </c>
      <c r="F5867" s="34" t="s">
        <v>24</v>
      </c>
      <c r="G5867" s="37" t="s">
        <v>11109</v>
      </c>
      <c r="I5867" s="7"/>
    </row>
    <row r="5868" spans="1:9" s="36" customFormat="1" ht="40.5" x14ac:dyDescent="0.25">
      <c r="A5868" s="34">
        <v>98049</v>
      </c>
      <c r="B5868" s="35" t="s">
        <v>11110</v>
      </c>
      <c r="F5868" s="34" t="s">
        <v>26</v>
      </c>
      <c r="G5868" s="37" t="s">
        <v>11111</v>
      </c>
      <c r="I5868" s="7"/>
    </row>
    <row r="5869" spans="1:9" s="36" customFormat="1" ht="40.5" x14ac:dyDescent="0.25">
      <c r="A5869" s="34">
        <v>98050</v>
      </c>
      <c r="B5869" s="35" t="s">
        <v>11112</v>
      </c>
      <c r="F5869" s="34" t="s">
        <v>26</v>
      </c>
      <c r="G5869" s="37" t="s">
        <v>11113</v>
      </c>
      <c r="I5869" s="7"/>
    </row>
    <row r="5870" spans="1:9" s="36" customFormat="1" ht="40.5" x14ac:dyDescent="0.25">
      <c r="A5870" s="34">
        <v>98051</v>
      </c>
      <c r="B5870" s="35" t="s">
        <v>11114</v>
      </c>
      <c r="F5870" s="34" t="s">
        <v>26</v>
      </c>
      <c r="G5870" s="37" t="s">
        <v>11115</v>
      </c>
      <c r="I5870" s="7"/>
    </row>
    <row r="5871" spans="1:9" s="36" customFormat="1" ht="54" x14ac:dyDescent="0.25">
      <c r="A5871" s="34">
        <v>98405</v>
      </c>
      <c r="B5871" s="35" t="s">
        <v>11116</v>
      </c>
      <c r="F5871" s="34" t="s">
        <v>24</v>
      </c>
      <c r="G5871" s="37" t="s">
        <v>11117</v>
      </c>
      <c r="I5871" s="7"/>
    </row>
    <row r="5872" spans="1:9" s="36" customFormat="1" ht="54" x14ac:dyDescent="0.25">
      <c r="A5872" s="34">
        <v>98406</v>
      </c>
      <c r="B5872" s="35" t="s">
        <v>11118</v>
      </c>
      <c r="F5872" s="34" t="s">
        <v>24</v>
      </c>
      <c r="G5872" s="37" t="s">
        <v>11119</v>
      </c>
      <c r="I5872" s="7"/>
    </row>
    <row r="5873" spans="1:9" s="36" customFormat="1" ht="54" x14ac:dyDescent="0.25">
      <c r="A5873" s="34">
        <v>98407</v>
      </c>
      <c r="B5873" s="35" t="s">
        <v>11120</v>
      </c>
      <c r="F5873" s="34" t="s">
        <v>24</v>
      </c>
      <c r="G5873" s="37" t="s">
        <v>11121</v>
      </c>
      <c r="I5873" s="7"/>
    </row>
    <row r="5874" spans="1:9" s="36" customFormat="1" ht="54" x14ac:dyDescent="0.25">
      <c r="A5874" s="34">
        <v>98408</v>
      </c>
      <c r="B5874" s="35" t="s">
        <v>11122</v>
      </c>
      <c r="F5874" s="34" t="s">
        <v>24</v>
      </c>
      <c r="G5874" s="37" t="s">
        <v>11123</v>
      </c>
      <c r="I5874" s="7"/>
    </row>
    <row r="5875" spans="1:9" s="36" customFormat="1" ht="40.5" x14ac:dyDescent="0.25">
      <c r="A5875" s="34">
        <v>98409</v>
      </c>
      <c r="B5875" s="35" t="s">
        <v>11124</v>
      </c>
      <c r="F5875" s="34" t="s">
        <v>26</v>
      </c>
      <c r="G5875" s="37" t="s">
        <v>11125</v>
      </c>
      <c r="I5875" s="7"/>
    </row>
    <row r="5876" spans="1:9" s="36" customFormat="1" ht="54" x14ac:dyDescent="0.25">
      <c r="A5876" s="34">
        <v>98410</v>
      </c>
      <c r="B5876" s="35" t="s">
        <v>11126</v>
      </c>
      <c r="F5876" s="34" t="s">
        <v>24</v>
      </c>
      <c r="G5876" s="37" t="s">
        <v>11127</v>
      </c>
      <c r="I5876" s="7"/>
    </row>
    <row r="5877" spans="1:9" s="36" customFormat="1" ht="40.5" x14ac:dyDescent="0.25">
      <c r="A5877" s="34">
        <v>99240</v>
      </c>
      <c r="B5877" s="35" t="s">
        <v>11128</v>
      </c>
      <c r="F5877" s="34" t="s">
        <v>26</v>
      </c>
      <c r="G5877" s="37" t="s">
        <v>11129</v>
      </c>
      <c r="I5877" s="7"/>
    </row>
    <row r="5878" spans="1:9" s="36" customFormat="1" ht="40.5" x14ac:dyDescent="0.25">
      <c r="A5878" s="34">
        <v>99241</v>
      </c>
      <c r="B5878" s="35" t="s">
        <v>11130</v>
      </c>
      <c r="F5878" s="34" t="s">
        <v>26</v>
      </c>
      <c r="G5878" s="37" t="s">
        <v>11131</v>
      </c>
      <c r="I5878" s="7"/>
    </row>
    <row r="5879" spans="1:9" s="36" customFormat="1" ht="54" x14ac:dyDescent="0.25">
      <c r="A5879" s="34">
        <v>99242</v>
      </c>
      <c r="B5879" s="35" t="s">
        <v>11132</v>
      </c>
      <c r="F5879" s="34" t="s">
        <v>24</v>
      </c>
      <c r="G5879" s="37" t="s">
        <v>11133</v>
      </c>
      <c r="I5879" s="7"/>
    </row>
    <row r="5880" spans="1:9" s="36" customFormat="1" ht="40.5" x14ac:dyDescent="0.25">
      <c r="A5880" s="34">
        <v>99243</v>
      </c>
      <c r="B5880" s="35" t="s">
        <v>11134</v>
      </c>
      <c r="F5880" s="34" t="s">
        <v>26</v>
      </c>
      <c r="G5880" s="37" t="s">
        <v>11135</v>
      </c>
      <c r="I5880" s="7"/>
    </row>
    <row r="5881" spans="1:9" s="36" customFormat="1" ht="54" x14ac:dyDescent="0.25">
      <c r="A5881" s="34">
        <v>99244</v>
      </c>
      <c r="B5881" s="35" t="s">
        <v>11136</v>
      </c>
      <c r="F5881" s="34" t="s">
        <v>24</v>
      </c>
      <c r="G5881" s="37" t="s">
        <v>11137</v>
      </c>
      <c r="I5881" s="7"/>
    </row>
    <row r="5882" spans="1:9" s="36" customFormat="1" ht="40.5" x14ac:dyDescent="0.25">
      <c r="A5882" s="34">
        <v>99246</v>
      </c>
      <c r="B5882" s="35" t="s">
        <v>11138</v>
      </c>
      <c r="F5882" s="34" t="s">
        <v>26</v>
      </c>
      <c r="G5882" s="37" t="s">
        <v>11139</v>
      </c>
      <c r="I5882" s="7"/>
    </row>
    <row r="5883" spans="1:9" s="36" customFormat="1" ht="40.5" x14ac:dyDescent="0.25">
      <c r="A5883" s="34">
        <v>99247</v>
      </c>
      <c r="B5883" s="35" t="s">
        <v>11140</v>
      </c>
      <c r="F5883" s="34" t="s">
        <v>26</v>
      </c>
      <c r="G5883" s="37" t="s">
        <v>11141</v>
      </c>
      <c r="I5883" s="7"/>
    </row>
    <row r="5884" spans="1:9" s="36" customFormat="1" ht="54" x14ac:dyDescent="0.25">
      <c r="A5884" s="34">
        <v>99248</v>
      </c>
      <c r="B5884" s="35" t="s">
        <v>11142</v>
      </c>
      <c r="F5884" s="34" t="s">
        <v>24</v>
      </c>
      <c r="G5884" s="37" t="s">
        <v>11143</v>
      </c>
      <c r="I5884" s="7"/>
    </row>
    <row r="5885" spans="1:9" s="36" customFormat="1" ht="40.5" x14ac:dyDescent="0.25">
      <c r="A5885" s="34">
        <v>99249</v>
      </c>
      <c r="B5885" s="35" t="s">
        <v>11144</v>
      </c>
      <c r="F5885" s="34" t="s">
        <v>26</v>
      </c>
      <c r="G5885" s="37" t="s">
        <v>11145</v>
      </c>
      <c r="I5885" s="7"/>
    </row>
    <row r="5886" spans="1:9" s="36" customFormat="1" ht="54" x14ac:dyDescent="0.25">
      <c r="A5886" s="34">
        <v>99252</v>
      </c>
      <c r="B5886" s="35" t="s">
        <v>11146</v>
      </c>
      <c r="F5886" s="34" t="s">
        <v>24</v>
      </c>
      <c r="G5886" s="37" t="s">
        <v>11147</v>
      </c>
      <c r="I5886" s="7"/>
    </row>
    <row r="5887" spans="1:9" s="36" customFormat="1" ht="40.5" x14ac:dyDescent="0.25">
      <c r="A5887" s="34">
        <v>99254</v>
      </c>
      <c r="B5887" s="35" t="s">
        <v>11148</v>
      </c>
      <c r="F5887" s="34" t="s">
        <v>26</v>
      </c>
      <c r="G5887" s="37" t="s">
        <v>11149</v>
      </c>
      <c r="I5887" s="7"/>
    </row>
    <row r="5888" spans="1:9" s="36" customFormat="1" ht="54" x14ac:dyDescent="0.25">
      <c r="A5888" s="34">
        <v>99256</v>
      </c>
      <c r="B5888" s="35" t="s">
        <v>11150</v>
      </c>
      <c r="F5888" s="34" t="s">
        <v>24</v>
      </c>
      <c r="G5888" s="37" t="s">
        <v>11151</v>
      </c>
      <c r="I5888" s="7"/>
    </row>
    <row r="5889" spans="1:9" s="36" customFormat="1" ht="54" x14ac:dyDescent="0.25">
      <c r="A5889" s="34">
        <v>99259</v>
      </c>
      <c r="B5889" s="35" t="s">
        <v>11152</v>
      </c>
      <c r="F5889" s="34" t="s">
        <v>24</v>
      </c>
      <c r="G5889" s="37" t="s">
        <v>11153</v>
      </c>
      <c r="I5889" s="7"/>
    </row>
    <row r="5890" spans="1:9" s="36" customFormat="1" ht="40.5" x14ac:dyDescent="0.25">
      <c r="A5890" s="34">
        <v>99261</v>
      </c>
      <c r="B5890" s="35" t="s">
        <v>11154</v>
      </c>
      <c r="F5890" s="34" t="s">
        <v>26</v>
      </c>
      <c r="G5890" s="37" t="s">
        <v>11155</v>
      </c>
      <c r="I5890" s="7"/>
    </row>
    <row r="5891" spans="1:9" s="36" customFormat="1" ht="40.5" x14ac:dyDescent="0.25">
      <c r="A5891" s="34">
        <v>99263</v>
      </c>
      <c r="B5891" s="35" t="s">
        <v>11156</v>
      </c>
      <c r="F5891" s="34" t="s">
        <v>26</v>
      </c>
      <c r="G5891" s="37" t="s">
        <v>11157</v>
      </c>
      <c r="I5891" s="7"/>
    </row>
    <row r="5892" spans="1:9" s="36" customFormat="1" ht="54" x14ac:dyDescent="0.25">
      <c r="A5892" s="34">
        <v>99265</v>
      </c>
      <c r="B5892" s="35" t="s">
        <v>11158</v>
      </c>
      <c r="F5892" s="34" t="s">
        <v>24</v>
      </c>
      <c r="G5892" s="37" t="s">
        <v>11159</v>
      </c>
      <c r="I5892" s="7"/>
    </row>
    <row r="5893" spans="1:9" s="36" customFormat="1" ht="40.5" x14ac:dyDescent="0.25">
      <c r="A5893" s="34">
        <v>99266</v>
      </c>
      <c r="B5893" s="35" t="s">
        <v>11160</v>
      </c>
      <c r="F5893" s="34" t="s">
        <v>26</v>
      </c>
      <c r="G5893" s="37" t="s">
        <v>11131</v>
      </c>
      <c r="I5893" s="7"/>
    </row>
    <row r="5894" spans="1:9" s="36" customFormat="1" ht="54" x14ac:dyDescent="0.25">
      <c r="A5894" s="34">
        <v>99267</v>
      </c>
      <c r="B5894" s="35" t="s">
        <v>11161</v>
      </c>
      <c r="F5894" s="34" t="s">
        <v>24</v>
      </c>
      <c r="G5894" s="37" t="s">
        <v>11162</v>
      </c>
      <c r="I5894" s="7"/>
    </row>
    <row r="5895" spans="1:9" s="36" customFormat="1" ht="40.5" x14ac:dyDescent="0.25">
      <c r="A5895" s="34">
        <v>99268</v>
      </c>
      <c r="B5895" s="35" t="s">
        <v>11163</v>
      </c>
      <c r="F5895" s="34" t="s">
        <v>24</v>
      </c>
      <c r="G5895" s="37" t="s">
        <v>11164</v>
      </c>
      <c r="I5895" s="7"/>
    </row>
    <row r="5896" spans="1:9" s="36" customFormat="1" ht="40.5" x14ac:dyDescent="0.25">
      <c r="A5896" s="34">
        <v>99269</v>
      </c>
      <c r="B5896" s="35" t="s">
        <v>11165</v>
      </c>
      <c r="F5896" s="34" t="s">
        <v>26</v>
      </c>
      <c r="G5896" s="37" t="s">
        <v>11141</v>
      </c>
      <c r="I5896" s="7"/>
    </row>
    <row r="5897" spans="1:9" s="36" customFormat="1" ht="40.5" x14ac:dyDescent="0.25">
      <c r="A5897" s="34">
        <v>99270</v>
      </c>
      <c r="B5897" s="35" t="s">
        <v>11166</v>
      </c>
      <c r="F5897" s="34" t="s">
        <v>24</v>
      </c>
      <c r="G5897" s="37" t="s">
        <v>11167</v>
      </c>
      <c r="I5897" s="7"/>
    </row>
    <row r="5898" spans="1:9" s="36" customFormat="1" ht="54" x14ac:dyDescent="0.25">
      <c r="A5898" s="34">
        <v>99271</v>
      </c>
      <c r="B5898" s="35" t="s">
        <v>11168</v>
      </c>
      <c r="F5898" s="34" t="s">
        <v>24</v>
      </c>
      <c r="G5898" s="37" t="s">
        <v>11169</v>
      </c>
      <c r="I5898" s="7"/>
    </row>
    <row r="5899" spans="1:9" s="36" customFormat="1" ht="54" x14ac:dyDescent="0.25">
      <c r="A5899" s="34">
        <v>99272</v>
      </c>
      <c r="B5899" s="35" t="s">
        <v>11170</v>
      </c>
      <c r="F5899" s="34" t="s">
        <v>24</v>
      </c>
      <c r="G5899" s="37" t="s">
        <v>11171</v>
      </c>
      <c r="I5899" s="7"/>
    </row>
    <row r="5900" spans="1:9" s="36" customFormat="1" ht="54" x14ac:dyDescent="0.25">
      <c r="A5900" s="34">
        <v>99273</v>
      </c>
      <c r="B5900" s="35" t="s">
        <v>11172</v>
      </c>
      <c r="F5900" s="34" t="s">
        <v>24</v>
      </c>
      <c r="G5900" s="37" t="s">
        <v>11173</v>
      </c>
      <c r="I5900" s="7"/>
    </row>
    <row r="5901" spans="1:9" s="36" customFormat="1" ht="54" x14ac:dyDescent="0.25">
      <c r="A5901" s="34">
        <v>99274</v>
      </c>
      <c r="B5901" s="35" t="s">
        <v>11174</v>
      </c>
      <c r="F5901" s="34" t="s">
        <v>24</v>
      </c>
      <c r="G5901" s="37" t="s">
        <v>11175</v>
      </c>
      <c r="I5901" s="7"/>
    </row>
    <row r="5902" spans="1:9" s="36" customFormat="1" ht="54" x14ac:dyDescent="0.25">
      <c r="A5902" s="34">
        <v>99275</v>
      </c>
      <c r="B5902" s="35" t="s">
        <v>11176</v>
      </c>
      <c r="F5902" s="34" t="s">
        <v>24</v>
      </c>
      <c r="G5902" s="37" t="s">
        <v>11177</v>
      </c>
      <c r="I5902" s="7"/>
    </row>
    <row r="5903" spans="1:9" s="36" customFormat="1" ht="40.5" x14ac:dyDescent="0.25">
      <c r="A5903" s="34">
        <v>99276</v>
      </c>
      <c r="B5903" s="35" t="s">
        <v>11178</v>
      </c>
      <c r="F5903" s="34" t="s">
        <v>26</v>
      </c>
      <c r="G5903" s="37" t="s">
        <v>11179</v>
      </c>
      <c r="I5903" s="7"/>
    </row>
    <row r="5904" spans="1:9" s="36" customFormat="1" ht="40.5" x14ac:dyDescent="0.25">
      <c r="A5904" s="34">
        <v>99277</v>
      </c>
      <c r="B5904" s="35" t="s">
        <v>11180</v>
      </c>
      <c r="F5904" s="34" t="s">
        <v>26</v>
      </c>
      <c r="G5904" s="37" t="s">
        <v>11157</v>
      </c>
      <c r="I5904" s="7"/>
    </row>
    <row r="5905" spans="1:9" s="36" customFormat="1" ht="40.5" x14ac:dyDescent="0.25">
      <c r="A5905" s="34">
        <v>99278</v>
      </c>
      <c r="B5905" s="35" t="s">
        <v>11181</v>
      </c>
      <c r="F5905" s="34" t="s">
        <v>26</v>
      </c>
      <c r="G5905" s="37" t="s">
        <v>11182</v>
      </c>
      <c r="I5905" s="7"/>
    </row>
    <row r="5906" spans="1:9" s="36" customFormat="1" ht="54" x14ac:dyDescent="0.25">
      <c r="A5906" s="34">
        <v>99279</v>
      </c>
      <c r="B5906" s="35" t="s">
        <v>11183</v>
      </c>
      <c r="F5906" s="34" t="s">
        <v>24</v>
      </c>
      <c r="G5906" s="37" t="s">
        <v>11184</v>
      </c>
      <c r="I5906" s="7"/>
    </row>
    <row r="5907" spans="1:9" s="36" customFormat="1" ht="54" x14ac:dyDescent="0.25">
      <c r="A5907" s="34">
        <v>99280</v>
      </c>
      <c r="B5907" s="35" t="s">
        <v>11185</v>
      </c>
      <c r="F5907" s="34" t="s">
        <v>24</v>
      </c>
      <c r="G5907" s="37" t="s">
        <v>11186</v>
      </c>
      <c r="I5907" s="7"/>
    </row>
    <row r="5908" spans="1:9" s="36" customFormat="1" ht="40.5" x14ac:dyDescent="0.25">
      <c r="A5908" s="34">
        <v>99281</v>
      </c>
      <c r="B5908" s="35" t="s">
        <v>11187</v>
      </c>
      <c r="F5908" s="34" t="s">
        <v>26</v>
      </c>
      <c r="G5908" s="37" t="s">
        <v>11179</v>
      </c>
      <c r="I5908" s="7"/>
    </row>
    <row r="5909" spans="1:9" s="36" customFormat="1" ht="40.5" x14ac:dyDescent="0.25">
      <c r="A5909" s="34">
        <v>99282</v>
      </c>
      <c r="B5909" s="35" t="s">
        <v>11188</v>
      </c>
      <c r="F5909" s="34" t="s">
        <v>26</v>
      </c>
      <c r="G5909" s="37" t="s">
        <v>11189</v>
      </c>
      <c r="I5909" s="7"/>
    </row>
    <row r="5910" spans="1:9" s="36" customFormat="1" ht="40.5" x14ac:dyDescent="0.25">
      <c r="A5910" s="34">
        <v>99283</v>
      </c>
      <c r="B5910" s="35" t="s">
        <v>11190</v>
      </c>
      <c r="F5910" s="34" t="s">
        <v>26</v>
      </c>
      <c r="G5910" s="37" t="s">
        <v>11191</v>
      </c>
      <c r="I5910" s="7"/>
    </row>
    <row r="5911" spans="1:9" s="36" customFormat="1" ht="54" x14ac:dyDescent="0.25">
      <c r="A5911" s="34">
        <v>99284</v>
      </c>
      <c r="B5911" s="35" t="s">
        <v>11192</v>
      </c>
      <c r="F5911" s="34" t="s">
        <v>24</v>
      </c>
      <c r="G5911" s="37" t="s">
        <v>11193</v>
      </c>
      <c r="I5911" s="7"/>
    </row>
    <row r="5912" spans="1:9" s="36" customFormat="1" ht="54" x14ac:dyDescent="0.25">
      <c r="A5912" s="34">
        <v>99285</v>
      </c>
      <c r="B5912" s="35" t="s">
        <v>11194</v>
      </c>
      <c r="F5912" s="34" t="s">
        <v>24</v>
      </c>
      <c r="G5912" s="37" t="s">
        <v>11195</v>
      </c>
      <c r="I5912" s="7"/>
    </row>
    <row r="5913" spans="1:9" s="36" customFormat="1" ht="54" x14ac:dyDescent="0.25">
      <c r="A5913" s="34">
        <v>99286</v>
      </c>
      <c r="B5913" s="35" t="s">
        <v>11196</v>
      </c>
      <c r="F5913" s="34" t="s">
        <v>24</v>
      </c>
      <c r="G5913" s="37" t="s">
        <v>11197</v>
      </c>
      <c r="I5913" s="7"/>
    </row>
    <row r="5914" spans="1:9" s="36" customFormat="1" ht="54" x14ac:dyDescent="0.25">
      <c r="A5914" s="34">
        <v>99287</v>
      </c>
      <c r="B5914" s="35" t="s">
        <v>11198</v>
      </c>
      <c r="F5914" s="34" t="s">
        <v>24</v>
      </c>
      <c r="G5914" s="37" t="s">
        <v>11199</v>
      </c>
      <c r="I5914" s="7"/>
    </row>
    <row r="5915" spans="1:9" s="36" customFormat="1" ht="40.5" x14ac:dyDescent="0.25">
      <c r="A5915" s="34">
        <v>99288</v>
      </c>
      <c r="B5915" s="35" t="s">
        <v>11200</v>
      </c>
      <c r="F5915" s="34" t="s">
        <v>26</v>
      </c>
      <c r="G5915" s="37" t="s">
        <v>11201</v>
      </c>
      <c r="I5915" s="7"/>
    </row>
    <row r="5916" spans="1:9" s="36" customFormat="1" ht="40.5" x14ac:dyDescent="0.25">
      <c r="A5916" s="34">
        <v>99289</v>
      </c>
      <c r="B5916" s="35" t="s">
        <v>11202</v>
      </c>
      <c r="F5916" s="34" t="s">
        <v>26</v>
      </c>
      <c r="G5916" s="37" t="s">
        <v>11203</v>
      </c>
      <c r="I5916" s="7"/>
    </row>
    <row r="5917" spans="1:9" s="36" customFormat="1" ht="54" x14ac:dyDescent="0.25">
      <c r="A5917" s="34">
        <v>99290</v>
      </c>
      <c r="B5917" s="35" t="s">
        <v>11204</v>
      </c>
      <c r="F5917" s="34" t="s">
        <v>24</v>
      </c>
      <c r="G5917" s="37" t="s">
        <v>11205</v>
      </c>
      <c r="I5917" s="7"/>
    </row>
    <row r="5918" spans="1:9" s="36" customFormat="1" ht="40.5" x14ac:dyDescent="0.25">
      <c r="A5918" s="34">
        <v>99291</v>
      </c>
      <c r="B5918" s="35" t="s">
        <v>11206</v>
      </c>
      <c r="F5918" s="34" t="s">
        <v>26</v>
      </c>
      <c r="G5918" s="37" t="s">
        <v>11203</v>
      </c>
      <c r="I5918" s="7"/>
    </row>
    <row r="5919" spans="1:9" s="36" customFormat="1" ht="54" x14ac:dyDescent="0.25">
      <c r="A5919" s="34">
        <v>99292</v>
      </c>
      <c r="B5919" s="35" t="s">
        <v>11207</v>
      </c>
      <c r="F5919" s="34" t="s">
        <v>24</v>
      </c>
      <c r="G5919" s="37" t="s">
        <v>11208</v>
      </c>
      <c r="I5919" s="7"/>
    </row>
    <row r="5920" spans="1:9" s="36" customFormat="1" ht="40.5" x14ac:dyDescent="0.25">
      <c r="A5920" s="34">
        <v>99293</v>
      </c>
      <c r="B5920" s="35" t="s">
        <v>11209</v>
      </c>
      <c r="F5920" s="34" t="s">
        <v>26</v>
      </c>
      <c r="G5920" s="37" t="s">
        <v>11210</v>
      </c>
      <c r="I5920" s="7"/>
    </row>
    <row r="5921" spans="1:9" s="36" customFormat="1" ht="54" x14ac:dyDescent="0.25">
      <c r="A5921" s="34">
        <v>99294</v>
      </c>
      <c r="B5921" s="35" t="s">
        <v>11211</v>
      </c>
      <c r="F5921" s="34" t="s">
        <v>24</v>
      </c>
      <c r="G5921" s="37" t="s">
        <v>11212</v>
      </c>
      <c r="I5921" s="7"/>
    </row>
    <row r="5922" spans="1:9" s="36" customFormat="1" ht="40.5" x14ac:dyDescent="0.25">
      <c r="A5922" s="34">
        <v>99296</v>
      </c>
      <c r="B5922" s="35" t="s">
        <v>11213</v>
      </c>
      <c r="F5922" s="34" t="s">
        <v>26</v>
      </c>
      <c r="G5922" s="37" t="s">
        <v>11214</v>
      </c>
      <c r="I5922" s="7"/>
    </row>
    <row r="5923" spans="1:9" s="36" customFormat="1" ht="40.5" x14ac:dyDescent="0.25">
      <c r="A5923" s="34">
        <v>99297</v>
      </c>
      <c r="B5923" s="35" t="s">
        <v>11215</v>
      </c>
      <c r="F5923" s="34" t="s">
        <v>26</v>
      </c>
      <c r="G5923" s="37" t="s">
        <v>11216</v>
      </c>
      <c r="I5923" s="7"/>
    </row>
    <row r="5924" spans="1:9" s="36" customFormat="1" ht="54" x14ac:dyDescent="0.25">
      <c r="A5924" s="34">
        <v>99298</v>
      </c>
      <c r="B5924" s="35" t="s">
        <v>11217</v>
      </c>
      <c r="F5924" s="34" t="s">
        <v>24</v>
      </c>
      <c r="G5924" s="37" t="s">
        <v>11218</v>
      </c>
      <c r="I5924" s="7"/>
    </row>
    <row r="5925" spans="1:9" s="36" customFormat="1" ht="40.5" x14ac:dyDescent="0.25">
      <c r="A5925" s="34">
        <v>99299</v>
      </c>
      <c r="B5925" s="35" t="s">
        <v>11219</v>
      </c>
      <c r="F5925" s="34" t="s">
        <v>26</v>
      </c>
      <c r="G5925" s="37" t="s">
        <v>11220</v>
      </c>
      <c r="I5925" s="7"/>
    </row>
    <row r="5926" spans="1:9" s="36" customFormat="1" ht="54" x14ac:dyDescent="0.25">
      <c r="A5926" s="34">
        <v>99300</v>
      </c>
      <c r="B5926" s="35" t="s">
        <v>11221</v>
      </c>
      <c r="F5926" s="34" t="s">
        <v>24</v>
      </c>
      <c r="G5926" s="37" t="s">
        <v>11222</v>
      </c>
      <c r="I5926" s="7"/>
    </row>
    <row r="5927" spans="1:9" s="36" customFormat="1" ht="54" x14ac:dyDescent="0.25">
      <c r="A5927" s="34">
        <v>99301</v>
      </c>
      <c r="B5927" s="35" t="s">
        <v>11223</v>
      </c>
      <c r="F5927" s="34" t="s">
        <v>24</v>
      </c>
      <c r="G5927" s="37" t="s">
        <v>11224</v>
      </c>
      <c r="I5927" s="7"/>
    </row>
    <row r="5928" spans="1:9" s="36" customFormat="1" ht="40.5" x14ac:dyDescent="0.25">
      <c r="A5928" s="34">
        <v>99302</v>
      </c>
      <c r="B5928" s="35" t="s">
        <v>11225</v>
      </c>
      <c r="F5928" s="34" t="s">
        <v>26</v>
      </c>
      <c r="G5928" s="37" t="s">
        <v>11226</v>
      </c>
      <c r="I5928" s="7"/>
    </row>
    <row r="5929" spans="1:9" s="36" customFormat="1" ht="54" x14ac:dyDescent="0.25">
      <c r="A5929" s="34">
        <v>99303</v>
      </c>
      <c r="B5929" s="35" t="s">
        <v>11227</v>
      </c>
      <c r="F5929" s="34" t="s">
        <v>24</v>
      </c>
      <c r="G5929" s="37" t="s">
        <v>11228</v>
      </c>
      <c r="I5929" s="7"/>
    </row>
    <row r="5930" spans="1:9" s="36" customFormat="1" ht="40.5" x14ac:dyDescent="0.25">
      <c r="A5930" s="34">
        <v>99304</v>
      </c>
      <c r="B5930" s="35" t="s">
        <v>11229</v>
      </c>
      <c r="F5930" s="34" t="s">
        <v>26</v>
      </c>
      <c r="G5930" s="37" t="s">
        <v>11230</v>
      </c>
      <c r="I5930" s="7"/>
    </row>
    <row r="5931" spans="1:9" s="36" customFormat="1" ht="54" x14ac:dyDescent="0.25">
      <c r="A5931" s="34">
        <v>99305</v>
      </c>
      <c r="B5931" s="35" t="s">
        <v>11231</v>
      </c>
      <c r="F5931" s="34" t="s">
        <v>24</v>
      </c>
      <c r="G5931" s="37" t="s">
        <v>11232</v>
      </c>
      <c r="I5931" s="7"/>
    </row>
    <row r="5932" spans="1:9" s="36" customFormat="1" ht="40.5" x14ac:dyDescent="0.25">
      <c r="A5932" s="34">
        <v>99306</v>
      </c>
      <c r="B5932" s="35" t="s">
        <v>11233</v>
      </c>
      <c r="F5932" s="34" t="s">
        <v>26</v>
      </c>
      <c r="G5932" s="37" t="s">
        <v>11226</v>
      </c>
      <c r="I5932" s="7"/>
    </row>
    <row r="5933" spans="1:9" s="36" customFormat="1" ht="40.5" x14ac:dyDescent="0.25">
      <c r="A5933" s="34">
        <v>99307</v>
      </c>
      <c r="B5933" s="35" t="s">
        <v>11234</v>
      </c>
      <c r="F5933" s="34" t="s">
        <v>26</v>
      </c>
      <c r="G5933" s="37" t="s">
        <v>11235</v>
      </c>
      <c r="I5933" s="7"/>
    </row>
    <row r="5934" spans="1:9" s="36" customFormat="1" ht="54" x14ac:dyDescent="0.25">
      <c r="A5934" s="34">
        <v>99308</v>
      </c>
      <c r="B5934" s="35" t="s">
        <v>11236</v>
      </c>
      <c r="F5934" s="34" t="s">
        <v>24</v>
      </c>
      <c r="G5934" s="37" t="s">
        <v>11237</v>
      </c>
      <c r="I5934" s="7"/>
    </row>
    <row r="5935" spans="1:9" s="36" customFormat="1" ht="40.5" x14ac:dyDescent="0.25">
      <c r="A5935" s="34">
        <v>99309</v>
      </c>
      <c r="B5935" s="35" t="s">
        <v>11238</v>
      </c>
      <c r="F5935" s="34" t="s">
        <v>26</v>
      </c>
      <c r="G5935" s="37" t="s">
        <v>11239</v>
      </c>
      <c r="I5935" s="7"/>
    </row>
    <row r="5936" spans="1:9" s="36" customFormat="1" ht="54" x14ac:dyDescent="0.25">
      <c r="A5936" s="34">
        <v>99310</v>
      </c>
      <c r="B5936" s="35" t="s">
        <v>11240</v>
      </c>
      <c r="F5936" s="34" t="s">
        <v>24</v>
      </c>
      <c r="G5936" s="37" t="s">
        <v>11241</v>
      </c>
      <c r="I5936" s="7"/>
    </row>
    <row r="5937" spans="1:9" s="36" customFormat="1" ht="40.5" x14ac:dyDescent="0.25">
      <c r="A5937" s="34">
        <v>99311</v>
      </c>
      <c r="B5937" s="35" t="s">
        <v>11242</v>
      </c>
      <c r="F5937" s="34" t="s">
        <v>26</v>
      </c>
      <c r="G5937" s="37" t="s">
        <v>11239</v>
      </c>
      <c r="I5937" s="7"/>
    </row>
    <row r="5938" spans="1:9" s="36" customFormat="1" ht="54" x14ac:dyDescent="0.25">
      <c r="A5938" s="34">
        <v>99312</v>
      </c>
      <c r="B5938" s="35" t="s">
        <v>11243</v>
      </c>
      <c r="F5938" s="34" t="s">
        <v>24</v>
      </c>
      <c r="G5938" s="37" t="s">
        <v>11244</v>
      </c>
      <c r="I5938" s="7"/>
    </row>
    <row r="5939" spans="1:9" s="36" customFormat="1" ht="54" x14ac:dyDescent="0.25">
      <c r="A5939" s="34">
        <v>99313</v>
      </c>
      <c r="B5939" s="35" t="s">
        <v>11245</v>
      </c>
      <c r="F5939" s="34" t="s">
        <v>24</v>
      </c>
      <c r="G5939" s="37" t="s">
        <v>11246</v>
      </c>
      <c r="I5939" s="7"/>
    </row>
    <row r="5940" spans="1:9" s="36" customFormat="1" ht="40.5" x14ac:dyDescent="0.25">
      <c r="A5940" s="34">
        <v>99314</v>
      </c>
      <c r="B5940" s="35" t="s">
        <v>11247</v>
      </c>
      <c r="F5940" s="34" t="s">
        <v>26</v>
      </c>
      <c r="G5940" s="37" t="s">
        <v>11248</v>
      </c>
      <c r="I5940" s="7"/>
    </row>
    <row r="5941" spans="1:9" s="36" customFormat="1" ht="54" x14ac:dyDescent="0.25">
      <c r="A5941" s="34">
        <v>99315</v>
      </c>
      <c r="B5941" s="35" t="s">
        <v>11249</v>
      </c>
      <c r="F5941" s="34" t="s">
        <v>24</v>
      </c>
      <c r="G5941" s="37" t="s">
        <v>11250</v>
      </c>
      <c r="I5941" s="7"/>
    </row>
    <row r="5942" spans="1:9" s="36" customFormat="1" ht="40.5" x14ac:dyDescent="0.25">
      <c r="A5942" s="34">
        <v>99317</v>
      </c>
      <c r="B5942" s="35" t="s">
        <v>11251</v>
      </c>
      <c r="F5942" s="34" t="s">
        <v>26</v>
      </c>
      <c r="G5942" s="37" t="s">
        <v>11252</v>
      </c>
      <c r="I5942" s="7"/>
    </row>
    <row r="5943" spans="1:9" s="36" customFormat="1" ht="40.5" x14ac:dyDescent="0.25">
      <c r="A5943" s="34">
        <v>99318</v>
      </c>
      <c r="B5943" s="35" t="s">
        <v>11253</v>
      </c>
      <c r="F5943" s="34" t="s">
        <v>26</v>
      </c>
      <c r="G5943" s="37" t="s">
        <v>11254</v>
      </c>
      <c r="I5943" s="7"/>
    </row>
    <row r="5944" spans="1:9" s="36" customFormat="1" ht="40.5" x14ac:dyDescent="0.25">
      <c r="A5944" s="34">
        <v>99319</v>
      </c>
      <c r="B5944" s="35" t="s">
        <v>11255</v>
      </c>
      <c r="F5944" s="34" t="s">
        <v>26</v>
      </c>
      <c r="G5944" s="37" t="s">
        <v>11256</v>
      </c>
      <c r="I5944" s="7"/>
    </row>
    <row r="5945" spans="1:9" s="36" customFormat="1" ht="54" x14ac:dyDescent="0.25">
      <c r="A5945" s="34">
        <v>99320</v>
      </c>
      <c r="B5945" s="35" t="s">
        <v>11257</v>
      </c>
      <c r="F5945" s="34" t="s">
        <v>24</v>
      </c>
      <c r="G5945" s="37" t="s">
        <v>11258</v>
      </c>
      <c r="I5945" s="7"/>
    </row>
    <row r="5946" spans="1:9" s="36" customFormat="1" ht="40.5" x14ac:dyDescent="0.25">
      <c r="A5946" s="34">
        <v>99321</v>
      </c>
      <c r="B5946" s="35" t="s">
        <v>11259</v>
      </c>
      <c r="F5946" s="34" t="s">
        <v>26</v>
      </c>
      <c r="G5946" s="37" t="s">
        <v>11260</v>
      </c>
      <c r="I5946" s="7"/>
    </row>
    <row r="5947" spans="1:9" s="36" customFormat="1" ht="54" x14ac:dyDescent="0.25">
      <c r="A5947" s="34">
        <v>99322</v>
      </c>
      <c r="B5947" s="35" t="s">
        <v>11261</v>
      </c>
      <c r="F5947" s="34" t="s">
        <v>24</v>
      </c>
      <c r="G5947" s="37" t="s">
        <v>11262</v>
      </c>
      <c r="I5947" s="7"/>
    </row>
    <row r="5948" spans="1:9" s="36" customFormat="1" ht="40.5" x14ac:dyDescent="0.25">
      <c r="A5948" s="34">
        <v>99323</v>
      </c>
      <c r="B5948" s="35" t="s">
        <v>11263</v>
      </c>
      <c r="F5948" s="34" t="s">
        <v>26</v>
      </c>
      <c r="G5948" s="37" t="s">
        <v>11216</v>
      </c>
      <c r="I5948" s="7"/>
    </row>
    <row r="5949" spans="1:9" s="36" customFormat="1" ht="54" x14ac:dyDescent="0.25">
      <c r="A5949" s="34">
        <v>99324</v>
      </c>
      <c r="B5949" s="35" t="s">
        <v>11264</v>
      </c>
      <c r="F5949" s="34" t="s">
        <v>24</v>
      </c>
      <c r="G5949" s="37" t="s">
        <v>11265</v>
      </c>
      <c r="I5949" s="7"/>
    </row>
    <row r="5950" spans="1:9" s="36" customFormat="1" ht="40.5" x14ac:dyDescent="0.25">
      <c r="A5950" s="34">
        <v>99325</v>
      </c>
      <c r="B5950" s="35" t="s">
        <v>11266</v>
      </c>
      <c r="F5950" s="34" t="s">
        <v>26</v>
      </c>
      <c r="G5950" s="37" t="s">
        <v>11220</v>
      </c>
      <c r="I5950" s="7"/>
    </row>
    <row r="5951" spans="1:9" s="36" customFormat="1" ht="54" x14ac:dyDescent="0.25">
      <c r="A5951" s="34">
        <v>99326</v>
      </c>
      <c r="B5951" s="35" t="s">
        <v>11267</v>
      </c>
      <c r="F5951" s="34" t="s">
        <v>24</v>
      </c>
      <c r="G5951" s="37" t="s">
        <v>11268</v>
      </c>
      <c r="I5951" s="7"/>
    </row>
    <row r="5952" spans="1:9" s="36" customFormat="1" ht="40.5" x14ac:dyDescent="0.25">
      <c r="A5952" s="34">
        <v>99327</v>
      </c>
      <c r="B5952" s="35" t="s">
        <v>11269</v>
      </c>
      <c r="F5952" s="34" t="s">
        <v>26</v>
      </c>
      <c r="G5952" s="37" t="s">
        <v>11270</v>
      </c>
      <c r="I5952" s="7"/>
    </row>
    <row r="5953" spans="1:9" s="36" customFormat="1" ht="40.5" x14ac:dyDescent="0.25">
      <c r="A5953" s="34">
        <v>101800</v>
      </c>
      <c r="B5953" s="35" t="s">
        <v>11271</v>
      </c>
      <c r="F5953" s="34" t="s">
        <v>24</v>
      </c>
      <c r="G5953" s="37" t="s">
        <v>11272</v>
      </c>
      <c r="I5953" s="7"/>
    </row>
    <row r="5954" spans="1:9" s="36" customFormat="1" ht="40.5" x14ac:dyDescent="0.25">
      <c r="A5954" s="34">
        <v>101801</v>
      </c>
      <c r="B5954" s="35" t="s">
        <v>11273</v>
      </c>
      <c r="F5954" s="34" t="s">
        <v>24</v>
      </c>
      <c r="G5954" s="37" t="s">
        <v>11274</v>
      </c>
      <c r="I5954" s="7"/>
    </row>
    <row r="5955" spans="1:9" s="36" customFormat="1" ht="54" x14ac:dyDescent="0.25">
      <c r="A5955" s="34">
        <v>101806</v>
      </c>
      <c r="B5955" s="35" t="s">
        <v>11275</v>
      </c>
      <c r="F5955" s="34" t="s">
        <v>24</v>
      </c>
      <c r="G5955" s="37" t="s">
        <v>11276</v>
      </c>
      <c r="I5955" s="7"/>
    </row>
    <row r="5956" spans="1:9" s="36" customFormat="1" ht="54" x14ac:dyDescent="0.25">
      <c r="A5956" s="34">
        <v>101807</v>
      </c>
      <c r="B5956" s="35" t="s">
        <v>11277</v>
      </c>
      <c r="F5956" s="34" t="s">
        <v>24</v>
      </c>
      <c r="G5956" s="37" t="s">
        <v>11278</v>
      </c>
      <c r="I5956" s="7"/>
    </row>
    <row r="5957" spans="1:9" s="36" customFormat="1" ht="54" x14ac:dyDescent="0.25">
      <c r="A5957" s="34">
        <v>101808</v>
      </c>
      <c r="B5957" s="35" t="s">
        <v>11279</v>
      </c>
      <c r="F5957" s="34" t="s">
        <v>24</v>
      </c>
      <c r="G5957" s="37" t="s">
        <v>11280</v>
      </c>
      <c r="I5957" s="7"/>
    </row>
    <row r="5958" spans="1:9" s="36" customFormat="1" ht="54" x14ac:dyDescent="0.25">
      <c r="A5958" s="34">
        <v>101809</v>
      </c>
      <c r="B5958" s="35" t="s">
        <v>11281</v>
      </c>
      <c r="F5958" s="34" t="s">
        <v>24</v>
      </c>
      <c r="G5958" s="37" t="s">
        <v>11282</v>
      </c>
      <c r="I5958" s="7"/>
    </row>
    <row r="5959" spans="1:9" s="36" customFormat="1" ht="54" x14ac:dyDescent="0.25">
      <c r="A5959" s="34">
        <v>102139</v>
      </c>
      <c r="B5959" s="35" t="s">
        <v>11283</v>
      </c>
      <c r="F5959" s="34" t="s">
        <v>24</v>
      </c>
      <c r="G5959" s="37" t="s">
        <v>11284</v>
      </c>
      <c r="I5959" s="7"/>
    </row>
    <row r="5960" spans="1:9" s="36" customFormat="1" ht="54" x14ac:dyDescent="0.25">
      <c r="A5960" s="34">
        <v>102141</v>
      </c>
      <c r="B5960" s="35" t="s">
        <v>11285</v>
      </c>
      <c r="F5960" s="34" t="s">
        <v>24</v>
      </c>
      <c r="G5960" s="37" t="s">
        <v>11286</v>
      </c>
      <c r="I5960" s="7"/>
    </row>
    <row r="5961" spans="1:9" s="36" customFormat="1" ht="54" x14ac:dyDescent="0.25">
      <c r="A5961" s="34">
        <v>102142</v>
      </c>
      <c r="B5961" s="35" t="s">
        <v>11287</v>
      </c>
      <c r="F5961" s="34" t="s">
        <v>24</v>
      </c>
      <c r="G5961" s="37" t="s">
        <v>11288</v>
      </c>
      <c r="I5961" s="7"/>
    </row>
    <row r="5962" spans="1:9" s="36" customFormat="1" ht="54" x14ac:dyDescent="0.25">
      <c r="A5962" s="34">
        <v>102457</v>
      </c>
      <c r="B5962" s="35" t="s">
        <v>11289</v>
      </c>
      <c r="F5962" s="34" t="s">
        <v>24</v>
      </c>
      <c r="G5962" s="37" t="s">
        <v>11290</v>
      </c>
      <c r="I5962" s="7"/>
    </row>
    <row r="5963" spans="1:9" s="36" customFormat="1" ht="40.5" x14ac:dyDescent="0.25">
      <c r="A5963" s="34">
        <v>94263</v>
      </c>
      <c r="B5963" s="35" t="s">
        <v>11291</v>
      </c>
      <c r="F5963" s="34" t="s">
        <v>26</v>
      </c>
      <c r="G5963" s="37" t="s">
        <v>11292</v>
      </c>
      <c r="I5963" s="7"/>
    </row>
    <row r="5964" spans="1:9" s="36" customFormat="1" ht="40.5" x14ac:dyDescent="0.25">
      <c r="A5964" s="34">
        <v>94264</v>
      </c>
      <c r="B5964" s="35" t="s">
        <v>11293</v>
      </c>
      <c r="F5964" s="34" t="s">
        <v>26</v>
      </c>
      <c r="G5964" s="37" t="s">
        <v>11294</v>
      </c>
      <c r="I5964" s="7"/>
    </row>
    <row r="5965" spans="1:9" s="36" customFormat="1" ht="40.5" x14ac:dyDescent="0.25">
      <c r="A5965" s="34">
        <v>94265</v>
      </c>
      <c r="B5965" s="35" t="s">
        <v>11295</v>
      </c>
      <c r="F5965" s="34" t="s">
        <v>26</v>
      </c>
      <c r="G5965" s="37" t="s">
        <v>11296</v>
      </c>
      <c r="I5965" s="7"/>
    </row>
    <row r="5966" spans="1:9" s="36" customFormat="1" ht="40.5" x14ac:dyDescent="0.25">
      <c r="A5966" s="34">
        <v>94266</v>
      </c>
      <c r="B5966" s="35" t="s">
        <v>11297</v>
      </c>
      <c r="F5966" s="34" t="s">
        <v>26</v>
      </c>
      <c r="G5966" s="37" t="s">
        <v>11298</v>
      </c>
      <c r="I5966" s="7"/>
    </row>
    <row r="5967" spans="1:9" s="36" customFormat="1" ht="54" x14ac:dyDescent="0.25">
      <c r="A5967" s="34">
        <v>94267</v>
      </c>
      <c r="B5967" s="35" t="s">
        <v>11299</v>
      </c>
      <c r="F5967" s="34" t="s">
        <v>26</v>
      </c>
      <c r="G5967" s="37" t="s">
        <v>10555</v>
      </c>
      <c r="I5967" s="7"/>
    </row>
    <row r="5968" spans="1:9" s="36" customFormat="1" ht="54" x14ac:dyDescent="0.25">
      <c r="A5968" s="34">
        <v>94268</v>
      </c>
      <c r="B5968" s="35" t="s">
        <v>11300</v>
      </c>
      <c r="F5968" s="34" t="s">
        <v>26</v>
      </c>
      <c r="G5968" s="37" t="s">
        <v>11301</v>
      </c>
      <c r="I5968" s="7"/>
    </row>
    <row r="5969" spans="1:9" s="36" customFormat="1" ht="54" x14ac:dyDescent="0.25">
      <c r="A5969" s="34">
        <v>94269</v>
      </c>
      <c r="B5969" s="35" t="s">
        <v>11302</v>
      </c>
      <c r="F5969" s="34" t="s">
        <v>26</v>
      </c>
      <c r="G5969" s="37" t="s">
        <v>11303</v>
      </c>
      <c r="I5969" s="7"/>
    </row>
    <row r="5970" spans="1:9" s="36" customFormat="1" ht="54" x14ac:dyDescent="0.25">
      <c r="A5970" s="34">
        <v>94270</v>
      </c>
      <c r="B5970" s="35" t="s">
        <v>11304</v>
      </c>
      <c r="F5970" s="34" t="s">
        <v>26</v>
      </c>
      <c r="G5970" s="37" t="s">
        <v>11305</v>
      </c>
      <c r="I5970" s="7"/>
    </row>
    <row r="5971" spans="1:9" s="36" customFormat="1" ht="54" x14ac:dyDescent="0.25">
      <c r="A5971" s="34">
        <v>94271</v>
      </c>
      <c r="B5971" s="35" t="s">
        <v>11306</v>
      </c>
      <c r="F5971" s="34" t="s">
        <v>26</v>
      </c>
      <c r="G5971" s="37" t="s">
        <v>11307</v>
      </c>
      <c r="I5971" s="7"/>
    </row>
    <row r="5972" spans="1:9" s="36" customFormat="1" ht="54" x14ac:dyDescent="0.25">
      <c r="A5972" s="34">
        <v>94272</v>
      </c>
      <c r="B5972" s="35" t="s">
        <v>11308</v>
      </c>
      <c r="F5972" s="34" t="s">
        <v>26</v>
      </c>
      <c r="G5972" s="37" t="s">
        <v>11309</v>
      </c>
      <c r="I5972" s="7"/>
    </row>
    <row r="5973" spans="1:9" s="36" customFormat="1" ht="67.5" x14ac:dyDescent="0.25">
      <c r="A5973" s="34">
        <v>94273</v>
      </c>
      <c r="B5973" s="35" t="s">
        <v>11310</v>
      </c>
      <c r="F5973" s="34" t="s">
        <v>26</v>
      </c>
      <c r="G5973" s="37" t="s">
        <v>9388</v>
      </c>
      <c r="I5973" s="7"/>
    </row>
    <row r="5974" spans="1:9" s="36" customFormat="1" ht="67.5" x14ac:dyDescent="0.25">
      <c r="A5974" s="34">
        <v>94274</v>
      </c>
      <c r="B5974" s="35" t="s">
        <v>11311</v>
      </c>
      <c r="F5974" s="34" t="s">
        <v>26</v>
      </c>
      <c r="G5974" s="37" t="s">
        <v>11312</v>
      </c>
      <c r="I5974" s="7"/>
    </row>
    <row r="5975" spans="1:9" s="36" customFormat="1" ht="67.5" x14ac:dyDescent="0.25">
      <c r="A5975" s="34">
        <v>94275</v>
      </c>
      <c r="B5975" s="35" t="s">
        <v>11313</v>
      </c>
      <c r="F5975" s="34" t="s">
        <v>26</v>
      </c>
      <c r="G5975" s="37" t="s">
        <v>11314</v>
      </c>
      <c r="I5975" s="7"/>
    </row>
    <row r="5976" spans="1:9" s="36" customFormat="1" ht="67.5" x14ac:dyDescent="0.25">
      <c r="A5976" s="34">
        <v>94276</v>
      </c>
      <c r="B5976" s="35" t="s">
        <v>11315</v>
      </c>
      <c r="F5976" s="34" t="s">
        <v>26</v>
      </c>
      <c r="G5976" s="37" t="s">
        <v>11316</v>
      </c>
      <c r="I5976" s="7"/>
    </row>
    <row r="5977" spans="1:9" s="36" customFormat="1" ht="67.5" x14ac:dyDescent="0.25">
      <c r="A5977" s="34">
        <v>94277</v>
      </c>
      <c r="B5977" s="35" t="s">
        <v>11317</v>
      </c>
      <c r="F5977" s="34" t="s">
        <v>26</v>
      </c>
      <c r="G5977" s="37" t="s">
        <v>11318</v>
      </c>
      <c r="I5977" s="7"/>
    </row>
    <row r="5978" spans="1:9" s="36" customFormat="1" ht="67.5" x14ac:dyDescent="0.25">
      <c r="A5978" s="34">
        <v>94278</v>
      </c>
      <c r="B5978" s="35" t="s">
        <v>11319</v>
      </c>
      <c r="F5978" s="34" t="s">
        <v>26</v>
      </c>
      <c r="G5978" s="37" t="s">
        <v>11320</v>
      </c>
      <c r="I5978" s="7"/>
    </row>
    <row r="5979" spans="1:9" s="36" customFormat="1" ht="67.5" x14ac:dyDescent="0.25">
      <c r="A5979" s="34">
        <v>94279</v>
      </c>
      <c r="B5979" s="35" t="s">
        <v>11321</v>
      </c>
      <c r="F5979" s="34" t="s">
        <v>26</v>
      </c>
      <c r="G5979" s="37" t="s">
        <v>11322</v>
      </c>
      <c r="I5979" s="7"/>
    </row>
    <row r="5980" spans="1:9" s="36" customFormat="1" ht="67.5" x14ac:dyDescent="0.25">
      <c r="A5980" s="34">
        <v>94280</v>
      </c>
      <c r="B5980" s="35" t="s">
        <v>11323</v>
      </c>
      <c r="F5980" s="34" t="s">
        <v>26</v>
      </c>
      <c r="G5980" s="37" t="s">
        <v>11324</v>
      </c>
      <c r="I5980" s="7"/>
    </row>
    <row r="5981" spans="1:9" s="36" customFormat="1" ht="40.5" x14ac:dyDescent="0.25">
      <c r="A5981" s="34">
        <v>94281</v>
      </c>
      <c r="B5981" s="35" t="s">
        <v>11325</v>
      </c>
      <c r="F5981" s="34" t="s">
        <v>26</v>
      </c>
      <c r="G5981" s="37" t="s">
        <v>10517</v>
      </c>
      <c r="I5981" s="7"/>
    </row>
    <row r="5982" spans="1:9" s="36" customFormat="1" ht="40.5" x14ac:dyDescent="0.25">
      <c r="A5982" s="34">
        <v>94282</v>
      </c>
      <c r="B5982" s="35" t="s">
        <v>11326</v>
      </c>
      <c r="F5982" s="34" t="s">
        <v>26</v>
      </c>
      <c r="G5982" s="37" t="s">
        <v>11327</v>
      </c>
      <c r="I5982" s="7"/>
    </row>
    <row r="5983" spans="1:9" s="36" customFormat="1" ht="40.5" x14ac:dyDescent="0.25">
      <c r="A5983" s="34">
        <v>94283</v>
      </c>
      <c r="B5983" s="35" t="s">
        <v>11328</v>
      </c>
      <c r="F5983" s="34" t="s">
        <v>26</v>
      </c>
      <c r="G5983" s="37" t="s">
        <v>9921</v>
      </c>
      <c r="I5983" s="7"/>
    </row>
    <row r="5984" spans="1:9" s="36" customFormat="1" ht="40.5" x14ac:dyDescent="0.25">
      <c r="A5984" s="34">
        <v>94284</v>
      </c>
      <c r="B5984" s="35" t="s">
        <v>11329</v>
      </c>
      <c r="F5984" s="34" t="s">
        <v>26</v>
      </c>
      <c r="G5984" s="37" t="s">
        <v>11330</v>
      </c>
      <c r="I5984" s="7"/>
    </row>
    <row r="5985" spans="1:9" s="36" customFormat="1" ht="40.5" x14ac:dyDescent="0.25">
      <c r="A5985" s="34">
        <v>94285</v>
      </c>
      <c r="B5985" s="35" t="s">
        <v>11331</v>
      </c>
      <c r="F5985" s="34" t="s">
        <v>26</v>
      </c>
      <c r="G5985" s="37" t="s">
        <v>11332</v>
      </c>
      <c r="I5985" s="7"/>
    </row>
    <row r="5986" spans="1:9" s="36" customFormat="1" ht="40.5" x14ac:dyDescent="0.25">
      <c r="A5986" s="34">
        <v>94286</v>
      </c>
      <c r="B5986" s="35" t="s">
        <v>11333</v>
      </c>
      <c r="F5986" s="34" t="s">
        <v>26</v>
      </c>
      <c r="G5986" s="37" t="s">
        <v>11334</v>
      </c>
      <c r="I5986" s="7"/>
    </row>
    <row r="5987" spans="1:9" s="36" customFormat="1" ht="40.5" x14ac:dyDescent="0.25">
      <c r="A5987" s="34">
        <v>94287</v>
      </c>
      <c r="B5987" s="35" t="s">
        <v>11335</v>
      </c>
      <c r="F5987" s="34" t="s">
        <v>26</v>
      </c>
      <c r="G5987" s="37" t="s">
        <v>11336</v>
      </c>
      <c r="I5987" s="7"/>
    </row>
    <row r="5988" spans="1:9" s="36" customFormat="1" ht="40.5" x14ac:dyDescent="0.25">
      <c r="A5988" s="34">
        <v>94288</v>
      </c>
      <c r="B5988" s="35" t="s">
        <v>11337</v>
      </c>
      <c r="F5988" s="34" t="s">
        <v>26</v>
      </c>
      <c r="G5988" s="37" t="s">
        <v>11338</v>
      </c>
      <c r="I5988" s="7"/>
    </row>
    <row r="5989" spans="1:9" s="36" customFormat="1" ht="40.5" x14ac:dyDescent="0.25">
      <c r="A5989" s="34">
        <v>94289</v>
      </c>
      <c r="B5989" s="35" t="s">
        <v>11339</v>
      </c>
      <c r="F5989" s="34" t="s">
        <v>26</v>
      </c>
      <c r="G5989" s="37" t="s">
        <v>11340</v>
      </c>
      <c r="I5989" s="7"/>
    </row>
    <row r="5990" spans="1:9" s="36" customFormat="1" ht="40.5" x14ac:dyDescent="0.25">
      <c r="A5990" s="34">
        <v>94290</v>
      </c>
      <c r="B5990" s="35" t="s">
        <v>11341</v>
      </c>
      <c r="F5990" s="34" t="s">
        <v>26</v>
      </c>
      <c r="G5990" s="37" t="s">
        <v>11342</v>
      </c>
      <c r="I5990" s="7"/>
    </row>
    <row r="5991" spans="1:9" s="36" customFormat="1" ht="40.5" x14ac:dyDescent="0.25">
      <c r="A5991" s="34">
        <v>94291</v>
      </c>
      <c r="B5991" s="35" t="s">
        <v>11343</v>
      </c>
      <c r="F5991" s="34" t="s">
        <v>26</v>
      </c>
      <c r="G5991" s="37" t="s">
        <v>11344</v>
      </c>
      <c r="I5991" s="7"/>
    </row>
    <row r="5992" spans="1:9" s="36" customFormat="1" ht="40.5" x14ac:dyDescent="0.25">
      <c r="A5992" s="34">
        <v>94292</v>
      </c>
      <c r="B5992" s="35" t="s">
        <v>11345</v>
      </c>
      <c r="F5992" s="34" t="s">
        <v>26</v>
      </c>
      <c r="G5992" s="37" t="s">
        <v>11346</v>
      </c>
      <c r="I5992" s="7"/>
    </row>
    <row r="5993" spans="1:9" s="36" customFormat="1" ht="40.5" x14ac:dyDescent="0.25">
      <c r="A5993" s="34">
        <v>94293</v>
      </c>
      <c r="B5993" s="35" t="s">
        <v>11347</v>
      </c>
      <c r="F5993" s="34" t="s">
        <v>26</v>
      </c>
      <c r="G5993" s="37" t="s">
        <v>11348</v>
      </c>
      <c r="I5993" s="7"/>
    </row>
    <row r="5994" spans="1:9" s="36" customFormat="1" ht="27" x14ac:dyDescent="0.25">
      <c r="A5994" s="34">
        <v>94294</v>
      </c>
      <c r="B5994" s="35" t="s">
        <v>11349</v>
      </c>
      <c r="F5994" s="34" t="s">
        <v>26</v>
      </c>
      <c r="G5994" s="37" t="s">
        <v>11350</v>
      </c>
      <c r="I5994" s="7"/>
    </row>
    <row r="5995" spans="1:9" s="36" customFormat="1" ht="67.5" x14ac:dyDescent="0.25">
      <c r="A5995" s="34">
        <v>104491</v>
      </c>
      <c r="B5995" s="35" t="s">
        <v>11351</v>
      </c>
      <c r="F5995" s="34" t="s">
        <v>26</v>
      </c>
      <c r="G5995" s="37" t="s">
        <v>11352</v>
      </c>
      <c r="I5995" s="7"/>
    </row>
    <row r="5996" spans="1:9" s="36" customFormat="1" ht="67.5" x14ac:dyDescent="0.25">
      <c r="A5996" s="34">
        <v>104492</v>
      </c>
      <c r="B5996" s="35" t="s">
        <v>11353</v>
      </c>
      <c r="F5996" s="34" t="s">
        <v>26</v>
      </c>
      <c r="G5996" s="37" t="s">
        <v>11354</v>
      </c>
      <c r="I5996" s="7"/>
    </row>
    <row r="5997" spans="1:9" s="36" customFormat="1" ht="67.5" x14ac:dyDescent="0.25">
      <c r="A5997" s="34">
        <v>104494</v>
      </c>
      <c r="B5997" s="35" t="s">
        <v>11355</v>
      </c>
      <c r="F5997" s="34" t="s">
        <v>26</v>
      </c>
      <c r="G5997" s="37" t="s">
        <v>11356</v>
      </c>
      <c r="I5997" s="7"/>
    </row>
    <row r="5998" spans="1:9" s="36" customFormat="1" ht="67.5" x14ac:dyDescent="0.25">
      <c r="A5998" s="34">
        <v>104497</v>
      </c>
      <c r="B5998" s="35" t="s">
        <v>11357</v>
      </c>
      <c r="F5998" s="34" t="s">
        <v>26</v>
      </c>
      <c r="G5998" s="37" t="s">
        <v>11358</v>
      </c>
      <c r="I5998" s="7"/>
    </row>
    <row r="5999" spans="1:9" s="36" customFormat="1" ht="27" x14ac:dyDescent="0.25">
      <c r="A5999" s="34">
        <v>104515</v>
      </c>
      <c r="B5999" s="35" t="s">
        <v>11359</v>
      </c>
      <c r="F5999" s="34" t="s">
        <v>8603</v>
      </c>
      <c r="G5999" s="37" t="s">
        <v>11360</v>
      </c>
      <c r="I5999" s="7"/>
    </row>
    <row r="6000" spans="1:9" s="36" customFormat="1" ht="40.5" x14ac:dyDescent="0.25">
      <c r="A6000" s="34">
        <v>102727</v>
      </c>
      <c r="B6000" s="35" t="s">
        <v>11361</v>
      </c>
      <c r="F6000" s="34" t="s">
        <v>8603</v>
      </c>
      <c r="G6000" s="37" t="s">
        <v>11362</v>
      </c>
      <c r="I6000" s="7"/>
    </row>
    <row r="6001" spans="1:9" s="36" customFormat="1" ht="27" x14ac:dyDescent="0.25">
      <c r="A6001" s="34">
        <v>102728</v>
      </c>
      <c r="B6001" s="35" t="s">
        <v>11363</v>
      </c>
      <c r="F6001" s="34" t="s">
        <v>10636</v>
      </c>
      <c r="G6001" s="37" t="s">
        <v>11364</v>
      </c>
      <c r="I6001" s="7"/>
    </row>
    <row r="6002" spans="1:9" s="36" customFormat="1" ht="27" x14ac:dyDescent="0.25">
      <c r="A6002" s="34">
        <v>102729</v>
      </c>
      <c r="B6002" s="35" t="s">
        <v>11365</v>
      </c>
      <c r="F6002" s="34" t="s">
        <v>10636</v>
      </c>
      <c r="G6002" s="37" t="s">
        <v>11366</v>
      </c>
      <c r="I6002" s="7"/>
    </row>
    <row r="6003" spans="1:9" s="36" customFormat="1" ht="27" x14ac:dyDescent="0.25">
      <c r="A6003" s="34">
        <v>102730</v>
      </c>
      <c r="B6003" s="35" t="s">
        <v>11367</v>
      </c>
      <c r="F6003" s="34" t="s">
        <v>10636</v>
      </c>
      <c r="G6003" s="37" t="s">
        <v>11368</v>
      </c>
      <c r="I6003" s="7"/>
    </row>
    <row r="6004" spans="1:9" s="36" customFormat="1" ht="27" x14ac:dyDescent="0.25">
      <c r="A6004" s="34">
        <v>102731</v>
      </c>
      <c r="B6004" s="35" t="s">
        <v>11369</v>
      </c>
      <c r="F6004" s="34" t="s">
        <v>10636</v>
      </c>
      <c r="G6004" s="37" t="s">
        <v>11370</v>
      </c>
      <c r="I6004" s="7"/>
    </row>
    <row r="6005" spans="1:9" s="36" customFormat="1" ht="27" x14ac:dyDescent="0.25">
      <c r="A6005" s="34">
        <v>102732</v>
      </c>
      <c r="B6005" s="35" t="s">
        <v>11371</v>
      </c>
      <c r="F6005" s="34" t="s">
        <v>10636</v>
      </c>
      <c r="G6005" s="37" t="s">
        <v>11372</v>
      </c>
      <c r="I6005" s="7"/>
    </row>
    <row r="6006" spans="1:9" s="36" customFormat="1" ht="27" x14ac:dyDescent="0.25">
      <c r="A6006" s="34">
        <v>102733</v>
      </c>
      <c r="B6006" s="35" t="s">
        <v>11373</v>
      </c>
      <c r="F6006" s="34" t="s">
        <v>10636</v>
      </c>
      <c r="G6006" s="37" t="s">
        <v>11374</v>
      </c>
      <c r="I6006" s="7"/>
    </row>
    <row r="6007" spans="1:9" s="36" customFormat="1" ht="27" x14ac:dyDescent="0.25">
      <c r="A6007" s="34">
        <v>102734</v>
      </c>
      <c r="B6007" s="35" t="s">
        <v>11375</v>
      </c>
      <c r="F6007" s="34" t="s">
        <v>10636</v>
      </c>
      <c r="G6007" s="37" t="s">
        <v>11376</v>
      </c>
      <c r="I6007" s="7"/>
    </row>
    <row r="6008" spans="1:9" s="36" customFormat="1" ht="27" x14ac:dyDescent="0.25">
      <c r="A6008" s="34">
        <v>102735</v>
      </c>
      <c r="B6008" s="35" t="s">
        <v>11377</v>
      </c>
      <c r="F6008" s="34" t="s">
        <v>10636</v>
      </c>
      <c r="G6008" s="37" t="s">
        <v>11378</v>
      </c>
      <c r="I6008" s="7"/>
    </row>
    <row r="6009" spans="1:9" s="36" customFormat="1" ht="40.5" x14ac:dyDescent="0.25">
      <c r="A6009" s="34">
        <v>102736</v>
      </c>
      <c r="B6009" s="35" t="s">
        <v>11379</v>
      </c>
      <c r="F6009" s="34" t="s">
        <v>10653</v>
      </c>
      <c r="G6009" s="37" t="s">
        <v>11380</v>
      </c>
      <c r="I6009" s="7"/>
    </row>
    <row r="6010" spans="1:9" s="36" customFormat="1" ht="40.5" x14ac:dyDescent="0.25">
      <c r="A6010" s="34">
        <v>102737</v>
      </c>
      <c r="B6010" s="35" t="s">
        <v>11381</v>
      </c>
      <c r="F6010" s="34" t="s">
        <v>24</v>
      </c>
      <c r="G6010" s="37" t="s">
        <v>11382</v>
      </c>
      <c r="I6010" s="7"/>
    </row>
    <row r="6011" spans="1:9" s="36" customFormat="1" ht="40.5" x14ac:dyDescent="0.25">
      <c r="A6011" s="34">
        <v>102738</v>
      </c>
      <c r="B6011" s="35" t="s">
        <v>11383</v>
      </c>
      <c r="F6011" s="34" t="s">
        <v>24</v>
      </c>
      <c r="G6011" s="37" t="s">
        <v>11384</v>
      </c>
      <c r="I6011" s="7"/>
    </row>
    <row r="6012" spans="1:9" s="36" customFormat="1" ht="40.5" x14ac:dyDescent="0.25">
      <c r="A6012" s="34">
        <v>102739</v>
      </c>
      <c r="B6012" s="35" t="s">
        <v>11385</v>
      </c>
      <c r="F6012" s="34" t="s">
        <v>24</v>
      </c>
      <c r="G6012" s="37" t="s">
        <v>11386</v>
      </c>
      <c r="I6012" s="7"/>
    </row>
    <row r="6013" spans="1:9" s="36" customFormat="1" ht="40.5" x14ac:dyDescent="0.25">
      <c r="A6013" s="34">
        <v>102740</v>
      </c>
      <c r="B6013" s="35" t="s">
        <v>11387</v>
      </c>
      <c r="F6013" s="34" t="s">
        <v>24</v>
      </c>
      <c r="G6013" s="37" t="s">
        <v>11388</v>
      </c>
      <c r="I6013" s="7"/>
    </row>
    <row r="6014" spans="1:9" s="36" customFormat="1" ht="40.5" x14ac:dyDescent="0.25">
      <c r="A6014" s="34">
        <v>102741</v>
      </c>
      <c r="B6014" s="35" t="s">
        <v>11389</v>
      </c>
      <c r="F6014" s="34" t="s">
        <v>24</v>
      </c>
      <c r="G6014" s="37" t="s">
        <v>11390</v>
      </c>
      <c r="I6014" s="7"/>
    </row>
    <row r="6015" spans="1:9" s="36" customFormat="1" ht="40.5" x14ac:dyDescent="0.25">
      <c r="A6015" s="34">
        <v>102742</v>
      </c>
      <c r="B6015" s="35" t="s">
        <v>11391</v>
      </c>
      <c r="F6015" s="34" t="s">
        <v>24</v>
      </c>
      <c r="G6015" s="37" t="s">
        <v>11392</v>
      </c>
      <c r="I6015" s="7"/>
    </row>
    <row r="6016" spans="1:9" s="36" customFormat="1" ht="40.5" x14ac:dyDescent="0.25">
      <c r="A6016" s="34">
        <v>102743</v>
      </c>
      <c r="B6016" s="35" t="s">
        <v>11393</v>
      </c>
      <c r="F6016" s="34" t="s">
        <v>24</v>
      </c>
      <c r="G6016" s="37" t="s">
        <v>11394</v>
      </c>
      <c r="I6016" s="7"/>
    </row>
    <row r="6017" spans="1:9" s="36" customFormat="1" ht="40.5" x14ac:dyDescent="0.25">
      <c r="A6017" s="34">
        <v>102744</v>
      </c>
      <c r="B6017" s="35" t="s">
        <v>11395</v>
      </c>
      <c r="F6017" s="34" t="s">
        <v>24</v>
      </c>
      <c r="G6017" s="37" t="s">
        <v>11396</v>
      </c>
      <c r="I6017" s="7"/>
    </row>
    <row r="6018" spans="1:9" s="36" customFormat="1" ht="40.5" x14ac:dyDescent="0.25">
      <c r="A6018" s="34">
        <v>102745</v>
      </c>
      <c r="B6018" s="35" t="s">
        <v>11397</v>
      </c>
      <c r="F6018" s="34" t="s">
        <v>24</v>
      </c>
      <c r="G6018" s="37" t="s">
        <v>11398</v>
      </c>
      <c r="I6018" s="7"/>
    </row>
    <row r="6019" spans="1:9" s="36" customFormat="1" ht="40.5" x14ac:dyDescent="0.25">
      <c r="A6019" s="34">
        <v>102746</v>
      </c>
      <c r="B6019" s="35" t="s">
        <v>11399</v>
      </c>
      <c r="F6019" s="34" t="s">
        <v>24</v>
      </c>
      <c r="G6019" s="37" t="s">
        <v>11400</v>
      </c>
      <c r="I6019" s="7"/>
    </row>
    <row r="6020" spans="1:9" s="36" customFormat="1" ht="40.5" x14ac:dyDescent="0.25">
      <c r="A6020" s="34">
        <v>102747</v>
      </c>
      <c r="B6020" s="35" t="s">
        <v>11401</v>
      </c>
      <c r="F6020" s="34" t="s">
        <v>24</v>
      </c>
      <c r="G6020" s="37" t="s">
        <v>11402</v>
      </c>
      <c r="I6020" s="7"/>
    </row>
    <row r="6021" spans="1:9" s="36" customFormat="1" ht="40.5" x14ac:dyDescent="0.25">
      <c r="A6021" s="34">
        <v>102748</v>
      </c>
      <c r="B6021" s="35" t="s">
        <v>11403</v>
      </c>
      <c r="F6021" s="34" t="s">
        <v>24</v>
      </c>
      <c r="G6021" s="37" t="s">
        <v>11404</v>
      </c>
      <c r="I6021" s="7"/>
    </row>
    <row r="6022" spans="1:9" s="36" customFormat="1" ht="40.5" x14ac:dyDescent="0.25">
      <c r="A6022" s="34">
        <v>102749</v>
      </c>
      <c r="B6022" s="35" t="s">
        <v>11405</v>
      </c>
      <c r="F6022" s="34" t="s">
        <v>24</v>
      </c>
      <c r="G6022" s="37" t="s">
        <v>11406</v>
      </c>
      <c r="I6022" s="7"/>
    </row>
    <row r="6023" spans="1:9" s="36" customFormat="1" ht="40.5" x14ac:dyDescent="0.25">
      <c r="A6023" s="34">
        <v>102750</v>
      </c>
      <c r="B6023" s="35" t="s">
        <v>11407</v>
      </c>
      <c r="F6023" s="34" t="s">
        <v>24</v>
      </c>
      <c r="G6023" s="37" t="s">
        <v>11408</v>
      </c>
      <c r="I6023" s="7"/>
    </row>
    <row r="6024" spans="1:9" s="36" customFormat="1" ht="40.5" x14ac:dyDescent="0.25">
      <c r="A6024" s="34">
        <v>102751</v>
      </c>
      <c r="B6024" s="35" t="s">
        <v>11409</v>
      </c>
      <c r="F6024" s="34" t="s">
        <v>24</v>
      </c>
      <c r="G6024" s="37" t="s">
        <v>11410</v>
      </c>
      <c r="I6024" s="7"/>
    </row>
    <row r="6025" spans="1:9" s="36" customFormat="1" ht="40.5" x14ac:dyDescent="0.25">
      <c r="A6025" s="34">
        <v>102752</v>
      </c>
      <c r="B6025" s="35" t="s">
        <v>11411</v>
      </c>
      <c r="F6025" s="34" t="s">
        <v>24</v>
      </c>
      <c r="G6025" s="37" t="s">
        <v>11412</v>
      </c>
      <c r="I6025" s="7"/>
    </row>
    <row r="6026" spans="1:9" s="36" customFormat="1" ht="40.5" x14ac:dyDescent="0.25">
      <c r="A6026" s="34">
        <v>102753</v>
      </c>
      <c r="B6026" s="35" t="s">
        <v>11413</v>
      </c>
      <c r="F6026" s="34" t="s">
        <v>24</v>
      </c>
      <c r="G6026" s="37" t="s">
        <v>11414</v>
      </c>
      <c r="I6026" s="7"/>
    </row>
    <row r="6027" spans="1:9" s="36" customFormat="1" ht="40.5" x14ac:dyDescent="0.25">
      <c r="A6027" s="34">
        <v>102754</v>
      </c>
      <c r="B6027" s="35" t="s">
        <v>11415</v>
      </c>
      <c r="F6027" s="34" t="s">
        <v>24</v>
      </c>
      <c r="G6027" s="37" t="s">
        <v>11416</v>
      </c>
      <c r="I6027" s="7"/>
    </row>
    <row r="6028" spans="1:9" s="36" customFormat="1" ht="40.5" x14ac:dyDescent="0.25">
      <c r="A6028" s="34">
        <v>102755</v>
      </c>
      <c r="B6028" s="35" t="s">
        <v>11417</v>
      </c>
      <c r="F6028" s="34" t="s">
        <v>24</v>
      </c>
      <c r="G6028" s="37" t="s">
        <v>11418</v>
      </c>
      <c r="I6028" s="7"/>
    </row>
    <row r="6029" spans="1:9" s="36" customFormat="1" ht="40.5" x14ac:dyDescent="0.25">
      <c r="A6029" s="34">
        <v>102756</v>
      </c>
      <c r="B6029" s="35" t="s">
        <v>11419</v>
      </c>
      <c r="F6029" s="34" t="s">
        <v>24</v>
      </c>
      <c r="G6029" s="37" t="s">
        <v>11420</v>
      </c>
      <c r="I6029" s="7"/>
    </row>
    <row r="6030" spans="1:9" s="36" customFormat="1" ht="40.5" x14ac:dyDescent="0.25">
      <c r="A6030" s="34">
        <v>102757</v>
      </c>
      <c r="B6030" s="35" t="s">
        <v>11421</v>
      </c>
      <c r="F6030" s="34" t="s">
        <v>24</v>
      </c>
      <c r="G6030" s="37" t="s">
        <v>11422</v>
      </c>
      <c r="I6030" s="7"/>
    </row>
    <row r="6031" spans="1:9" s="36" customFormat="1" ht="40.5" x14ac:dyDescent="0.25">
      <c r="A6031" s="34">
        <v>102758</v>
      </c>
      <c r="B6031" s="35" t="s">
        <v>11423</v>
      </c>
      <c r="F6031" s="34" t="s">
        <v>24</v>
      </c>
      <c r="G6031" s="37" t="s">
        <v>11424</v>
      </c>
      <c r="I6031" s="7"/>
    </row>
    <row r="6032" spans="1:9" s="36" customFormat="1" ht="40.5" x14ac:dyDescent="0.25">
      <c r="A6032" s="34">
        <v>102759</v>
      </c>
      <c r="B6032" s="35" t="s">
        <v>11425</v>
      </c>
      <c r="F6032" s="34" t="s">
        <v>24</v>
      </c>
      <c r="G6032" s="37" t="s">
        <v>11426</v>
      </c>
      <c r="I6032" s="7"/>
    </row>
    <row r="6033" spans="1:9" s="36" customFormat="1" ht="40.5" x14ac:dyDescent="0.25">
      <c r="A6033" s="34">
        <v>102760</v>
      </c>
      <c r="B6033" s="35" t="s">
        <v>11427</v>
      </c>
      <c r="F6033" s="34" t="s">
        <v>24</v>
      </c>
      <c r="G6033" s="37" t="s">
        <v>11428</v>
      </c>
      <c r="I6033" s="7"/>
    </row>
    <row r="6034" spans="1:9" s="36" customFormat="1" ht="40.5" x14ac:dyDescent="0.25">
      <c r="A6034" s="34">
        <v>102761</v>
      </c>
      <c r="B6034" s="35" t="s">
        <v>11429</v>
      </c>
      <c r="F6034" s="34" t="s">
        <v>24</v>
      </c>
      <c r="G6034" s="37" t="s">
        <v>11430</v>
      </c>
      <c r="I6034" s="7"/>
    </row>
    <row r="6035" spans="1:9" s="36" customFormat="1" ht="40.5" x14ac:dyDescent="0.25">
      <c r="A6035" s="34">
        <v>102762</v>
      </c>
      <c r="B6035" s="35" t="s">
        <v>11431</v>
      </c>
      <c r="F6035" s="34" t="s">
        <v>24</v>
      </c>
      <c r="G6035" s="37" t="s">
        <v>11432</v>
      </c>
      <c r="I6035" s="7"/>
    </row>
    <row r="6036" spans="1:9" s="36" customFormat="1" ht="40.5" x14ac:dyDescent="0.25">
      <c r="A6036" s="34">
        <v>102763</v>
      </c>
      <c r="B6036" s="35" t="s">
        <v>11433</v>
      </c>
      <c r="F6036" s="34" t="s">
        <v>24</v>
      </c>
      <c r="G6036" s="37" t="s">
        <v>11434</v>
      </c>
      <c r="I6036" s="7"/>
    </row>
    <row r="6037" spans="1:9" s="36" customFormat="1" ht="40.5" x14ac:dyDescent="0.25">
      <c r="A6037" s="34">
        <v>102764</v>
      </c>
      <c r="B6037" s="35" t="s">
        <v>11435</v>
      </c>
      <c r="F6037" s="34" t="s">
        <v>24</v>
      </c>
      <c r="G6037" s="37" t="s">
        <v>11436</v>
      </c>
      <c r="I6037" s="7"/>
    </row>
    <row r="6038" spans="1:9" s="36" customFormat="1" ht="40.5" x14ac:dyDescent="0.25">
      <c r="A6038" s="34">
        <v>102765</v>
      </c>
      <c r="B6038" s="35" t="s">
        <v>11437</v>
      </c>
      <c r="F6038" s="34" t="s">
        <v>24</v>
      </c>
      <c r="G6038" s="37" t="s">
        <v>11438</v>
      </c>
      <c r="I6038" s="7"/>
    </row>
    <row r="6039" spans="1:9" s="36" customFormat="1" ht="40.5" x14ac:dyDescent="0.25">
      <c r="A6039" s="34">
        <v>102766</v>
      </c>
      <c r="B6039" s="35" t="s">
        <v>11439</v>
      </c>
      <c r="F6039" s="34" t="s">
        <v>24</v>
      </c>
      <c r="G6039" s="37" t="s">
        <v>11440</v>
      </c>
      <c r="I6039" s="7"/>
    </row>
    <row r="6040" spans="1:9" s="36" customFormat="1" ht="40.5" x14ac:dyDescent="0.25">
      <c r="A6040" s="34">
        <v>102767</v>
      </c>
      <c r="B6040" s="35" t="s">
        <v>11441</v>
      </c>
      <c r="F6040" s="34" t="s">
        <v>24</v>
      </c>
      <c r="G6040" s="37" t="s">
        <v>11442</v>
      </c>
      <c r="I6040" s="7"/>
    </row>
    <row r="6041" spans="1:9" s="36" customFormat="1" ht="40.5" x14ac:dyDescent="0.25">
      <c r="A6041" s="34">
        <v>102768</v>
      </c>
      <c r="B6041" s="35" t="s">
        <v>11443</v>
      </c>
      <c r="F6041" s="34" t="s">
        <v>24</v>
      </c>
      <c r="G6041" s="37" t="s">
        <v>11444</v>
      </c>
      <c r="I6041" s="7"/>
    </row>
    <row r="6042" spans="1:9" s="36" customFormat="1" ht="40.5" x14ac:dyDescent="0.25">
      <c r="A6042" s="34">
        <v>102769</v>
      </c>
      <c r="B6042" s="35" t="s">
        <v>11445</v>
      </c>
      <c r="F6042" s="34" t="s">
        <v>24</v>
      </c>
      <c r="G6042" s="37" t="s">
        <v>11446</v>
      </c>
      <c r="I6042" s="7"/>
    </row>
    <row r="6043" spans="1:9" s="36" customFormat="1" ht="40.5" x14ac:dyDescent="0.25">
      <c r="A6043" s="34">
        <v>102770</v>
      </c>
      <c r="B6043" s="35" t="s">
        <v>11447</v>
      </c>
      <c r="F6043" s="34" t="s">
        <v>24</v>
      </c>
      <c r="G6043" s="37" t="s">
        <v>11448</v>
      </c>
      <c r="I6043" s="7"/>
    </row>
    <row r="6044" spans="1:9" s="36" customFormat="1" ht="40.5" x14ac:dyDescent="0.25">
      <c r="A6044" s="34">
        <v>102771</v>
      </c>
      <c r="B6044" s="35" t="s">
        <v>11449</v>
      </c>
      <c r="F6044" s="34" t="s">
        <v>24</v>
      </c>
      <c r="G6044" s="37" t="s">
        <v>11450</v>
      </c>
      <c r="I6044" s="7"/>
    </row>
    <row r="6045" spans="1:9" s="36" customFormat="1" ht="40.5" x14ac:dyDescent="0.25">
      <c r="A6045" s="34">
        <v>102772</v>
      </c>
      <c r="B6045" s="35" t="s">
        <v>11451</v>
      </c>
      <c r="F6045" s="34" t="s">
        <v>24</v>
      </c>
      <c r="G6045" s="37" t="s">
        <v>11452</v>
      </c>
      <c r="I6045" s="7"/>
    </row>
    <row r="6046" spans="1:9" s="36" customFormat="1" ht="40.5" x14ac:dyDescent="0.25">
      <c r="A6046" s="34">
        <v>102773</v>
      </c>
      <c r="B6046" s="35" t="s">
        <v>11453</v>
      </c>
      <c r="F6046" s="34" t="s">
        <v>24</v>
      </c>
      <c r="G6046" s="37" t="s">
        <v>11454</v>
      </c>
      <c r="I6046" s="7"/>
    </row>
    <row r="6047" spans="1:9" s="36" customFormat="1" ht="40.5" x14ac:dyDescent="0.25">
      <c r="A6047" s="34">
        <v>102774</v>
      </c>
      <c r="B6047" s="35" t="s">
        <v>11455</v>
      </c>
      <c r="F6047" s="34" t="s">
        <v>24</v>
      </c>
      <c r="G6047" s="37" t="s">
        <v>11454</v>
      </c>
      <c r="I6047" s="7"/>
    </row>
    <row r="6048" spans="1:9" s="36" customFormat="1" ht="40.5" x14ac:dyDescent="0.25">
      <c r="A6048" s="34">
        <v>102775</v>
      </c>
      <c r="B6048" s="35" t="s">
        <v>11456</v>
      </c>
      <c r="F6048" s="34" t="s">
        <v>24</v>
      </c>
      <c r="G6048" s="37" t="s">
        <v>11457</v>
      </c>
      <c r="I6048" s="7"/>
    </row>
    <row r="6049" spans="1:9" s="36" customFormat="1" ht="40.5" x14ac:dyDescent="0.25">
      <c r="A6049" s="34">
        <v>102776</v>
      </c>
      <c r="B6049" s="35" t="s">
        <v>11458</v>
      </c>
      <c r="F6049" s="34" t="s">
        <v>24</v>
      </c>
      <c r="G6049" s="37" t="s">
        <v>11457</v>
      </c>
      <c r="I6049" s="7"/>
    </row>
    <row r="6050" spans="1:9" s="36" customFormat="1" ht="40.5" x14ac:dyDescent="0.25">
      <c r="A6050" s="34">
        <v>102777</v>
      </c>
      <c r="B6050" s="35" t="s">
        <v>11459</v>
      </c>
      <c r="F6050" s="34" t="s">
        <v>24</v>
      </c>
      <c r="G6050" s="37" t="s">
        <v>11460</v>
      </c>
      <c r="I6050" s="7"/>
    </row>
    <row r="6051" spans="1:9" s="36" customFormat="1" ht="40.5" x14ac:dyDescent="0.25">
      <c r="A6051" s="34">
        <v>102778</v>
      </c>
      <c r="B6051" s="35" t="s">
        <v>11461</v>
      </c>
      <c r="F6051" s="34" t="s">
        <v>24</v>
      </c>
      <c r="G6051" s="37" t="s">
        <v>11462</v>
      </c>
      <c r="I6051" s="7"/>
    </row>
    <row r="6052" spans="1:9" s="36" customFormat="1" ht="40.5" x14ac:dyDescent="0.25">
      <c r="A6052" s="34">
        <v>102779</v>
      </c>
      <c r="B6052" s="35" t="s">
        <v>11463</v>
      </c>
      <c r="F6052" s="34" t="s">
        <v>24</v>
      </c>
      <c r="G6052" s="37" t="s">
        <v>11454</v>
      </c>
      <c r="I6052" s="7"/>
    </row>
    <row r="6053" spans="1:9" s="36" customFormat="1" ht="40.5" x14ac:dyDescent="0.25">
      <c r="A6053" s="34">
        <v>102780</v>
      </c>
      <c r="B6053" s="35" t="s">
        <v>11464</v>
      </c>
      <c r="F6053" s="34" t="s">
        <v>24</v>
      </c>
      <c r="G6053" s="37" t="s">
        <v>11465</v>
      </c>
      <c r="I6053" s="7"/>
    </row>
    <row r="6054" spans="1:9" s="36" customFormat="1" ht="40.5" x14ac:dyDescent="0.25">
      <c r="A6054" s="34">
        <v>102781</v>
      </c>
      <c r="B6054" s="35" t="s">
        <v>11466</v>
      </c>
      <c r="F6054" s="34" t="s">
        <v>24</v>
      </c>
      <c r="G6054" s="37" t="s">
        <v>11467</v>
      </c>
      <c r="I6054" s="7"/>
    </row>
    <row r="6055" spans="1:9" s="36" customFormat="1" ht="40.5" x14ac:dyDescent="0.25">
      <c r="A6055" s="34">
        <v>102782</v>
      </c>
      <c r="B6055" s="35" t="s">
        <v>11468</v>
      </c>
      <c r="F6055" s="34" t="s">
        <v>24</v>
      </c>
      <c r="G6055" s="37" t="s">
        <v>11469</v>
      </c>
      <c r="I6055" s="7"/>
    </row>
    <row r="6056" spans="1:9" s="36" customFormat="1" ht="40.5" x14ac:dyDescent="0.25">
      <c r="A6056" s="34">
        <v>102783</v>
      </c>
      <c r="B6056" s="35" t="s">
        <v>11470</v>
      </c>
      <c r="F6056" s="34" t="s">
        <v>24</v>
      </c>
      <c r="G6056" s="37" t="s">
        <v>11471</v>
      </c>
      <c r="I6056" s="7"/>
    </row>
    <row r="6057" spans="1:9" s="36" customFormat="1" ht="40.5" x14ac:dyDescent="0.25">
      <c r="A6057" s="34">
        <v>102784</v>
      </c>
      <c r="B6057" s="35" t="s">
        <v>11472</v>
      </c>
      <c r="F6057" s="34" t="s">
        <v>24</v>
      </c>
      <c r="G6057" s="37" t="s">
        <v>11473</v>
      </c>
      <c r="I6057" s="7"/>
    </row>
    <row r="6058" spans="1:9" s="36" customFormat="1" ht="40.5" x14ac:dyDescent="0.25">
      <c r="A6058" s="34">
        <v>102785</v>
      </c>
      <c r="B6058" s="35" t="s">
        <v>11474</v>
      </c>
      <c r="F6058" s="34" t="s">
        <v>24</v>
      </c>
      <c r="G6058" s="37" t="s">
        <v>11465</v>
      </c>
      <c r="I6058" s="7"/>
    </row>
    <row r="6059" spans="1:9" s="36" customFormat="1" ht="40.5" x14ac:dyDescent="0.25">
      <c r="A6059" s="34">
        <v>102786</v>
      </c>
      <c r="B6059" s="35" t="s">
        <v>11475</v>
      </c>
      <c r="F6059" s="34" t="s">
        <v>24</v>
      </c>
      <c r="G6059" s="37" t="s">
        <v>11476</v>
      </c>
      <c r="I6059" s="7"/>
    </row>
    <row r="6060" spans="1:9" s="36" customFormat="1" ht="40.5" x14ac:dyDescent="0.25">
      <c r="A6060" s="34">
        <v>102787</v>
      </c>
      <c r="B6060" s="35" t="s">
        <v>11477</v>
      </c>
      <c r="F6060" s="34" t="s">
        <v>24</v>
      </c>
      <c r="G6060" s="37" t="s">
        <v>11469</v>
      </c>
      <c r="I6060" s="7"/>
    </row>
    <row r="6061" spans="1:9" s="36" customFormat="1" ht="40.5" x14ac:dyDescent="0.25">
      <c r="A6061" s="34">
        <v>102788</v>
      </c>
      <c r="B6061" s="35" t="s">
        <v>11478</v>
      </c>
      <c r="F6061" s="34" t="s">
        <v>24</v>
      </c>
      <c r="G6061" s="37" t="s">
        <v>11479</v>
      </c>
      <c r="I6061" s="7"/>
    </row>
    <row r="6062" spans="1:9" s="36" customFormat="1" ht="40.5" x14ac:dyDescent="0.25">
      <c r="A6062" s="34">
        <v>102789</v>
      </c>
      <c r="B6062" s="35" t="s">
        <v>11480</v>
      </c>
      <c r="F6062" s="34" t="s">
        <v>24</v>
      </c>
      <c r="G6062" s="37" t="s">
        <v>11481</v>
      </c>
      <c r="I6062" s="7"/>
    </row>
    <row r="6063" spans="1:9" s="36" customFormat="1" ht="40.5" x14ac:dyDescent="0.25">
      <c r="A6063" s="34">
        <v>102790</v>
      </c>
      <c r="B6063" s="35" t="s">
        <v>11482</v>
      </c>
      <c r="F6063" s="34" t="s">
        <v>24</v>
      </c>
      <c r="G6063" s="37" t="s">
        <v>11483</v>
      </c>
      <c r="I6063" s="7"/>
    </row>
    <row r="6064" spans="1:9" s="36" customFormat="1" ht="40.5" x14ac:dyDescent="0.25">
      <c r="A6064" s="34">
        <v>102791</v>
      </c>
      <c r="B6064" s="35" t="s">
        <v>11484</v>
      </c>
      <c r="F6064" s="34" t="s">
        <v>24</v>
      </c>
      <c r="G6064" s="37" t="s">
        <v>11485</v>
      </c>
      <c r="I6064" s="7"/>
    </row>
    <row r="6065" spans="1:9" s="36" customFormat="1" ht="40.5" x14ac:dyDescent="0.25">
      <c r="A6065" s="34">
        <v>102792</v>
      </c>
      <c r="B6065" s="35" t="s">
        <v>11486</v>
      </c>
      <c r="F6065" s="34" t="s">
        <v>24</v>
      </c>
      <c r="G6065" s="37" t="s">
        <v>11487</v>
      </c>
      <c r="I6065" s="7"/>
    </row>
    <row r="6066" spans="1:9" s="36" customFormat="1" ht="40.5" x14ac:dyDescent="0.25">
      <c r="A6066" s="34">
        <v>102793</v>
      </c>
      <c r="B6066" s="35" t="s">
        <v>11488</v>
      </c>
      <c r="F6066" s="34" t="s">
        <v>24</v>
      </c>
      <c r="G6066" s="37" t="s">
        <v>11489</v>
      </c>
      <c r="I6066" s="7"/>
    </row>
    <row r="6067" spans="1:9" s="36" customFormat="1" ht="40.5" x14ac:dyDescent="0.25">
      <c r="A6067" s="34">
        <v>102794</v>
      </c>
      <c r="B6067" s="35" t="s">
        <v>11490</v>
      </c>
      <c r="F6067" s="34" t="s">
        <v>24</v>
      </c>
      <c r="G6067" s="37" t="s">
        <v>11491</v>
      </c>
      <c r="I6067" s="7"/>
    </row>
    <row r="6068" spans="1:9" s="36" customFormat="1" ht="40.5" x14ac:dyDescent="0.25">
      <c r="A6068" s="34">
        <v>102795</v>
      </c>
      <c r="B6068" s="35" t="s">
        <v>11492</v>
      </c>
      <c r="F6068" s="34" t="s">
        <v>24</v>
      </c>
      <c r="G6068" s="37" t="s">
        <v>11493</v>
      </c>
      <c r="I6068" s="7"/>
    </row>
    <row r="6069" spans="1:9" s="36" customFormat="1" ht="40.5" x14ac:dyDescent="0.25">
      <c r="A6069" s="34">
        <v>102796</v>
      </c>
      <c r="B6069" s="35" t="s">
        <v>11494</v>
      </c>
      <c r="F6069" s="34" t="s">
        <v>24</v>
      </c>
      <c r="G6069" s="37" t="s">
        <v>11495</v>
      </c>
      <c r="I6069" s="7"/>
    </row>
    <row r="6070" spans="1:9" s="36" customFormat="1" ht="40.5" x14ac:dyDescent="0.25">
      <c r="A6070" s="34">
        <v>102797</v>
      </c>
      <c r="B6070" s="35" t="s">
        <v>11496</v>
      </c>
      <c r="F6070" s="34" t="s">
        <v>24</v>
      </c>
      <c r="G6070" s="37" t="s">
        <v>11497</v>
      </c>
      <c r="I6070" s="7"/>
    </row>
    <row r="6071" spans="1:9" s="36" customFormat="1" ht="40.5" x14ac:dyDescent="0.25">
      <c r="A6071" s="34">
        <v>102798</v>
      </c>
      <c r="B6071" s="35" t="s">
        <v>11498</v>
      </c>
      <c r="F6071" s="34" t="s">
        <v>24</v>
      </c>
      <c r="G6071" s="37" t="s">
        <v>11499</v>
      </c>
      <c r="I6071" s="7"/>
    </row>
    <row r="6072" spans="1:9" s="36" customFormat="1" ht="40.5" x14ac:dyDescent="0.25">
      <c r="A6072" s="34">
        <v>102799</v>
      </c>
      <c r="B6072" s="35" t="s">
        <v>11500</v>
      </c>
      <c r="F6072" s="34" t="s">
        <v>24</v>
      </c>
      <c r="G6072" s="37" t="s">
        <v>11501</v>
      </c>
      <c r="I6072" s="7"/>
    </row>
    <row r="6073" spans="1:9" s="36" customFormat="1" ht="40.5" x14ac:dyDescent="0.25">
      <c r="A6073" s="34">
        <v>102800</v>
      </c>
      <c r="B6073" s="35" t="s">
        <v>11502</v>
      </c>
      <c r="F6073" s="34" t="s">
        <v>24</v>
      </c>
      <c r="G6073" s="37" t="s">
        <v>11503</v>
      </c>
      <c r="I6073" s="7"/>
    </row>
    <row r="6074" spans="1:9" s="36" customFormat="1" ht="40.5" x14ac:dyDescent="0.25">
      <c r="A6074" s="34">
        <v>102801</v>
      </c>
      <c r="B6074" s="35" t="s">
        <v>11504</v>
      </c>
      <c r="F6074" s="34" t="s">
        <v>24</v>
      </c>
      <c r="G6074" s="37" t="s">
        <v>11505</v>
      </c>
      <c r="I6074" s="7"/>
    </row>
    <row r="6075" spans="1:9" s="36" customFormat="1" ht="40.5" x14ac:dyDescent="0.25">
      <c r="A6075" s="34">
        <v>102802</v>
      </c>
      <c r="B6075" s="35" t="s">
        <v>11506</v>
      </c>
      <c r="F6075" s="34" t="s">
        <v>24</v>
      </c>
      <c r="G6075" s="37" t="s">
        <v>11507</v>
      </c>
      <c r="I6075" s="7"/>
    </row>
    <row r="6076" spans="1:9" s="36" customFormat="1" ht="40.5" x14ac:dyDescent="0.25">
      <c r="A6076" s="34">
        <v>101570</v>
      </c>
      <c r="B6076" s="35" t="s">
        <v>11508</v>
      </c>
      <c r="F6076" s="34" t="s">
        <v>8603</v>
      </c>
      <c r="G6076" s="37" t="s">
        <v>11509</v>
      </c>
      <c r="I6076" s="7"/>
    </row>
    <row r="6077" spans="1:9" s="36" customFormat="1" ht="40.5" x14ac:dyDescent="0.25">
      <c r="A6077" s="34">
        <v>101571</v>
      </c>
      <c r="B6077" s="35" t="s">
        <v>11510</v>
      </c>
      <c r="F6077" s="34" t="s">
        <v>8603</v>
      </c>
      <c r="G6077" s="37" t="s">
        <v>11511</v>
      </c>
      <c r="I6077" s="7"/>
    </row>
    <row r="6078" spans="1:9" s="36" customFormat="1" ht="40.5" x14ac:dyDescent="0.25">
      <c r="A6078" s="34">
        <v>101572</v>
      </c>
      <c r="B6078" s="35" t="s">
        <v>11512</v>
      </c>
      <c r="F6078" s="34" t="s">
        <v>8603</v>
      </c>
      <c r="G6078" s="37" t="s">
        <v>11513</v>
      </c>
      <c r="I6078" s="7"/>
    </row>
    <row r="6079" spans="1:9" s="36" customFormat="1" ht="40.5" x14ac:dyDescent="0.25">
      <c r="A6079" s="34">
        <v>101573</v>
      </c>
      <c r="B6079" s="35" t="s">
        <v>11514</v>
      </c>
      <c r="F6079" s="34" t="s">
        <v>8603</v>
      </c>
      <c r="G6079" s="37" t="s">
        <v>11515</v>
      </c>
      <c r="I6079" s="7"/>
    </row>
    <row r="6080" spans="1:9" s="36" customFormat="1" ht="40.5" x14ac:dyDescent="0.25">
      <c r="A6080" s="34">
        <v>101574</v>
      </c>
      <c r="B6080" s="35" t="s">
        <v>11516</v>
      </c>
      <c r="F6080" s="34" t="s">
        <v>8603</v>
      </c>
      <c r="G6080" s="37" t="s">
        <v>11517</v>
      </c>
      <c r="I6080" s="7"/>
    </row>
    <row r="6081" spans="1:9" s="36" customFormat="1" ht="40.5" x14ac:dyDescent="0.25">
      <c r="A6081" s="34">
        <v>101575</v>
      </c>
      <c r="B6081" s="35" t="s">
        <v>11518</v>
      </c>
      <c r="F6081" s="34" t="s">
        <v>8603</v>
      </c>
      <c r="G6081" s="37" t="s">
        <v>9193</v>
      </c>
      <c r="I6081" s="7"/>
    </row>
    <row r="6082" spans="1:9" s="36" customFormat="1" ht="40.5" x14ac:dyDescent="0.25">
      <c r="A6082" s="34">
        <v>101576</v>
      </c>
      <c r="B6082" s="35" t="s">
        <v>11519</v>
      </c>
      <c r="F6082" s="34" t="s">
        <v>8603</v>
      </c>
      <c r="G6082" s="37" t="s">
        <v>11520</v>
      </c>
      <c r="I6082" s="7"/>
    </row>
    <row r="6083" spans="1:9" s="36" customFormat="1" ht="40.5" x14ac:dyDescent="0.25">
      <c r="A6083" s="34">
        <v>101577</v>
      </c>
      <c r="B6083" s="35" t="s">
        <v>11521</v>
      </c>
      <c r="F6083" s="34" t="s">
        <v>8603</v>
      </c>
      <c r="G6083" s="37" t="s">
        <v>8996</v>
      </c>
      <c r="I6083" s="7"/>
    </row>
    <row r="6084" spans="1:9" s="36" customFormat="1" ht="40.5" x14ac:dyDescent="0.25">
      <c r="A6084" s="34">
        <v>101578</v>
      </c>
      <c r="B6084" s="35" t="s">
        <v>11522</v>
      </c>
      <c r="F6084" s="34" t="s">
        <v>8603</v>
      </c>
      <c r="G6084" s="37" t="s">
        <v>11523</v>
      </c>
      <c r="I6084" s="7"/>
    </row>
    <row r="6085" spans="1:9" s="36" customFormat="1" ht="40.5" x14ac:dyDescent="0.25">
      <c r="A6085" s="34">
        <v>101579</v>
      </c>
      <c r="B6085" s="35" t="s">
        <v>11524</v>
      </c>
      <c r="F6085" s="34" t="s">
        <v>8603</v>
      </c>
      <c r="G6085" s="37" t="s">
        <v>10124</v>
      </c>
      <c r="I6085" s="7"/>
    </row>
    <row r="6086" spans="1:9" s="36" customFormat="1" ht="40.5" x14ac:dyDescent="0.25">
      <c r="A6086" s="34">
        <v>101580</v>
      </c>
      <c r="B6086" s="35" t="s">
        <v>11525</v>
      </c>
      <c r="F6086" s="34" t="s">
        <v>8603</v>
      </c>
      <c r="G6086" s="37" t="s">
        <v>8011</v>
      </c>
      <c r="I6086" s="7"/>
    </row>
    <row r="6087" spans="1:9" s="36" customFormat="1" ht="40.5" x14ac:dyDescent="0.25">
      <c r="A6087" s="34">
        <v>101581</v>
      </c>
      <c r="B6087" s="35" t="s">
        <v>11526</v>
      </c>
      <c r="F6087" s="34" t="s">
        <v>8603</v>
      </c>
      <c r="G6087" s="37" t="s">
        <v>11527</v>
      </c>
      <c r="I6087" s="7"/>
    </row>
    <row r="6088" spans="1:9" s="36" customFormat="1" ht="27" x14ac:dyDescent="0.25">
      <c r="A6088" s="34">
        <v>101582</v>
      </c>
      <c r="B6088" s="35" t="s">
        <v>11528</v>
      </c>
      <c r="F6088" s="34" t="s">
        <v>8603</v>
      </c>
      <c r="G6088" s="37" t="s">
        <v>11529</v>
      </c>
      <c r="I6088" s="7"/>
    </row>
    <row r="6089" spans="1:9" s="36" customFormat="1" ht="40.5" x14ac:dyDescent="0.25">
      <c r="A6089" s="34">
        <v>101583</v>
      </c>
      <c r="B6089" s="35" t="s">
        <v>11530</v>
      </c>
      <c r="F6089" s="34" t="s">
        <v>8603</v>
      </c>
      <c r="G6089" s="37" t="s">
        <v>11531</v>
      </c>
      <c r="I6089" s="7"/>
    </row>
    <row r="6090" spans="1:9" s="36" customFormat="1" ht="27" x14ac:dyDescent="0.25">
      <c r="A6090" s="34">
        <v>101584</v>
      </c>
      <c r="B6090" s="35" t="s">
        <v>11532</v>
      </c>
      <c r="F6090" s="34" t="s">
        <v>8603</v>
      </c>
      <c r="G6090" s="37" t="s">
        <v>11533</v>
      </c>
      <c r="I6090" s="7"/>
    </row>
    <row r="6091" spans="1:9" s="36" customFormat="1" ht="40.5" x14ac:dyDescent="0.25">
      <c r="A6091" s="34">
        <v>101585</v>
      </c>
      <c r="B6091" s="35" t="s">
        <v>11534</v>
      </c>
      <c r="F6091" s="34" t="s">
        <v>8603</v>
      </c>
      <c r="G6091" s="37" t="s">
        <v>11535</v>
      </c>
      <c r="I6091" s="7"/>
    </row>
    <row r="6092" spans="1:9" s="36" customFormat="1" ht="27" x14ac:dyDescent="0.25">
      <c r="A6092" s="34">
        <v>101586</v>
      </c>
      <c r="B6092" s="35" t="s">
        <v>11536</v>
      </c>
      <c r="F6092" s="34" t="s">
        <v>8603</v>
      </c>
      <c r="G6092" s="37" t="s">
        <v>11537</v>
      </c>
      <c r="I6092" s="7"/>
    </row>
    <row r="6093" spans="1:9" s="36" customFormat="1" ht="40.5" x14ac:dyDescent="0.25">
      <c r="A6093" s="34">
        <v>101587</v>
      </c>
      <c r="B6093" s="35" t="s">
        <v>11538</v>
      </c>
      <c r="F6093" s="34" t="s">
        <v>8603</v>
      </c>
      <c r="G6093" s="37" t="s">
        <v>11539</v>
      </c>
      <c r="I6093" s="7"/>
    </row>
    <row r="6094" spans="1:9" s="36" customFormat="1" ht="40.5" x14ac:dyDescent="0.25">
      <c r="A6094" s="34">
        <v>101588</v>
      </c>
      <c r="B6094" s="35" t="s">
        <v>11540</v>
      </c>
      <c r="F6094" s="34" t="s">
        <v>8603</v>
      </c>
      <c r="G6094" s="37" t="s">
        <v>11541</v>
      </c>
      <c r="I6094" s="7"/>
    </row>
    <row r="6095" spans="1:9" s="36" customFormat="1" ht="40.5" x14ac:dyDescent="0.25">
      <c r="A6095" s="34">
        <v>101589</v>
      </c>
      <c r="B6095" s="35" t="s">
        <v>11542</v>
      </c>
      <c r="F6095" s="34" t="s">
        <v>8603</v>
      </c>
      <c r="G6095" s="37" t="s">
        <v>11543</v>
      </c>
      <c r="I6095" s="7"/>
    </row>
    <row r="6096" spans="1:9" s="36" customFormat="1" ht="40.5" x14ac:dyDescent="0.25">
      <c r="A6096" s="34">
        <v>101590</v>
      </c>
      <c r="B6096" s="35" t="s">
        <v>11544</v>
      </c>
      <c r="F6096" s="34" t="s">
        <v>8603</v>
      </c>
      <c r="G6096" s="37" t="s">
        <v>11545</v>
      </c>
      <c r="I6096" s="7"/>
    </row>
    <row r="6097" spans="1:9" s="36" customFormat="1" ht="54" x14ac:dyDescent="0.25">
      <c r="A6097" s="34">
        <v>101591</v>
      </c>
      <c r="B6097" s="35" t="s">
        <v>11546</v>
      </c>
      <c r="F6097" s="34" t="s">
        <v>8603</v>
      </c>
      <c r="G6097" s="37" t="s">
        <v>11547</v>
      </c>
      <c r="I6097" s="7"/>
    </row>
    <row r="6098" spans="1:9" s="36" customFormat="1" ht="40.5" x14ac:dyDescent="0.25">
      <c r="A6098" s="34">
        <v>101592</v>
      </c>
      <c r="B6098" s="35" t="s">
        <v>11548</v>
      </c>
      <c r="F6098" s="34" t="s">
        <v>8603</v>
      </c>
      <c r="G6098" s="37" t="s">
        <v>11549</v>
      </c>
      <c r="I6098" s="7"/>
    </row>
    <row r="6099" spans="1:9" s="36" customFormat="1" ht="54" x14ac:dyDescent="0.25">
      <c r="A6099" s="34">
        <v>101593</v>
      </c>
      <c r="B6099" s="35" t="s">
        <v>11550</v>
      </c>
      <c r="F6099" s="34" t="s">
        <v>8603</v>
      </c>
      <c r="G6099" s="37" t="s">
        <v>11551</v>
      </c>
      <c r="I6099" s="7"/>
    </row>
    <row r="6100" spans="1:9" s="36" customFormat="1" ht="40.5" x14ac:dyDescent="0.25">
      <c r="A6100" s="34">
        <v>101600</v>
      </c>
      <c r="B6100" s="35" t="s">
        <v>11552</v>
      </c>
      <c r="F6100" s="34" t="s">
        <v>8603</v>
      </c>
      <c r="G6100" s="37" t="s">
        <v>11553</v>
      </c>
      <c r="I6100" s="7"/>
    </row>
    <row r="6101" spans="1:9" s="36" customFormat="1" ht="40.5" x14ac:dyDescent="0.25">
      <c r="A6101" s="34">
        <v>101601</v>
      </c>
      <c r="B6101" s="35" t="s">
        <v>11554</v>
      </c>
      <c r="F6101" s="34" t="s">
        <v>8603</v>
      </c>
      <c r="G6101" s="37" t="s">
        <v>11555</v>
      </c>
      <c r="I6101" s="7"/>
    </row>
    <row r="6102" spans="1:9" s="36" customFormat="1" ht="40.5" x14ac:dyDescent="0.25">
      <c r="A6102" s="34">
        <v>101602</v>
      </c>
      <c r="B6102" s="35" t="s">
        <v>11556</v>
      </c>
      <c r="F6102" s="34" t="s">
        <v>8603</v>
      </c>
      <c r="G6102" s="37" t="s">
        <v>11557</v>
      </c>
      <c r="I6102" s="7"/>
    </row>
    <row r="6103" spans="1:9" s="36" customFormat="1" ht="54" x14ac:dyDescent="0.25">
      <c r="A6103" s="34">
        <v>101603</v>
      </c>
      <c r="B6103" s="35" t="s">
        <v>11558</v>
      </c>
      <c r="F6103" s="34" t="s">
        <v>8603</v>
      </c>
      <c r="G6103" s="37" t="s">
        <v>11559</v>
      </c>
      <c r="I6103" s="7"/>
    </row>
    <row r="6104" spans="1:9" s="36" customFormat="1" ht="40.5" x14ac:dyDescent="0.25">
      <c r="A6104" s="34">
        <v>101604</v>
      </c>
      <c r="B6104" s="35" t="s">
        <v>11560</v>
      </c>
      <c r="F6104" s="34" t="s">
        <v>8603</v>
      </c>
      <c r="G6104" s="37" t="s">
        <v>11561</v>
      </c>
      <c r="I6104" s="7"/>
    </row>
    <row r="6105" spans="1:9" s="36" customFormat="1" ht="54" x14ac:dyDescent="0.25">
      <c r="A6105" s="34">
        <v>101605</v>
      </c>
      <c r="B6105" s="35" t="s">
        <v>11562</v>
      </c>
      <c r="F6105" s="34" t="s">
        <v>8603</v>
      </c>
      <c r="G6105" s="37" t="s">
        <v>7995</v>
      </c>
      <c r="I6105" s="7"/>
    </row>
    <row r="6106" spans="1:9" s="36" customFormat="1" ht="67.5" x14ac:dyDescent="0.25">
      <c r="A6106" s="34">
        <v>90788</v>
      </c>
      <c r="B6106" s="35" t="s">
        <v>11563</v>
      </c>
      <c r="F6106" s="34" t="s">
        <v>24</v>
      </c>
      <c r="G6106" s="37" t="s">
        <v>11564</v>
      </c>
      <c r="I6106" s="7"/>
    </row>
    <row r="6107" spans="1:9" s="36" customFormat="1" ht="67.5" x14ac:dyDescent="0.25">
      <c r="A6107" s="34">
        <v>90789</v>
      </c>
      <c r="B6107" s="35" t="s">
        <v>11565</v>
      </c>
      <c r="F6107" s="34" t="s">
        <v>24</v>
      </c>
      <c r="G6107" s="37" t="s">
        <v>11566</v>
      </c>
      <c r="I6107" s="7"/>
    </row>
    <row r="6108" spans="1:9" s="36" customFormat="1" ht="67.5" x14ac:dyDescent="0.25">
      <c r="A6108" s="34">
        <v>90790</v>
      </c>
      <c r="B6108" s="35" t="s">
        <v>11567</v>
      </c>
      <c r="F6108" s="34" t="s">
        <v>24</v>
      </c>
      <c r="G6108" s="37" t="s">
        <v>11568</v>
      </c>
      <c r="I6108" s="7"/>
    </row>
    <row r="6109" spans="1:9" s="36" customFormat="1" ht="54" x14ac:dyDescent="0.25">
      <c r="A6109" s="34">
        <v>90791</v>
      </c>
      <c r="B6109" s="35" t="s">
        <v>11569</v>
      </c>
      <c r="F6109" s="34" t="s">
        <v>24</v>
      </c>
      <c r="G6109" s="37" t="s">
        <v>11570</v>
      </c>
      <c r="I6109" s="7"/>
    </row>
    <row r="6110" spans="1:9" s="36" customFormat="1" ht="54" x14ac:dyDescent="0.25">
      <c r="A6110" s="34">
        <v>90793</v>
      </c>
      <c r="B6110" s="35" t="s">
        <v>11571</v>
      </c>
      <c r="F6110" s="34" t="s">
        <v>24</v>
      </c>
      <c r="G6110" s="37" t="s">
        <v>11572</v>
      </c>
      <c r="I6110" s="7"/>
    </row>
    <row r="6111" spans="1:9" s="36" customFormat="1" ht="54" x14ac:dyDescent="0.25">
      <c r="A6111" s="34">
        <v>90794</v>
      </c>
      <c r="B6111" s="35" t="s">
        <v>11573</v>
      </c>
      <c r="F6111" s="34" t="s">
        <v>24</v>
      </c>
      <c r="G6111" s="37" t="s">
        <v>11574</v>
      </c>
      <c r="I6111" s="7"/>
    </row>
    <row r="6112" spans="1:9" s="36" customFormat="1" ht="54" x14ac:dyDescent="0.25">
      <c r="A6112" s="34">
        <v>90795</v>
      </c>
      <c r="B6112" s="35" t="s">
        <v>11575</v>
      </c>
      <c r="F6112" s="34" t="s">
        <v>24</v>
      </c>
      <c r="G6112" s="37" t="s">
        <v>11576</v>
      </c>
      <c r="I6112" s="7"/>
    </row>
    <row r="6113" spans="1:9" s="36" customFormat="1" ht="54" x14ac:dyDescent="0.25">
      <c r="A6113" s="34">
        <v>90796</v>
      </c>
      <c r="B6113" s="35" t="s">
        <v>11577</v>
      </c>
      <c r="F6113" s="34" t="s">
        <v>24</v>
      </c>
      <c r="G6113" s="37" t="s">
        <v>11578</v>
      </c>
      <c r="I6113" s="7"/>
    </row>
    <row r="6114" spans="1:9" s="36" customFormat="1" ht="54" x14ac:dyDescent="0.25">
      <c r="A6114" s="34">
        <v>90797</v>
      </c>
      <c r="B6114" s="35" t="s">
        <v>11579</v>
      </c>
      <c r="F6114" s="34" t="s">
        <v>24</v>
      </c>
      <c r="G6114" s="37" t="s">
        <v>11580</v>
      </c>
      <c r="I6114" s="7"/>
    </row>
    <row r="6115" spans="1:9" s="36" customFormat="1" ht="54" x14ac:dyDescent="0.25">
      <c r="A6115" s="34">
        <v>90798</v>
      </c>
      <c r="B6115" s="35" t="s">
        <v>11581</v>
      </c>
      <c r="F6115" s="34" t="s">
        <v>24</v>
      </c>
      <c r="G6115" s="37" t="s">
        <v>11582</v>
      </c>
      <c r="I6115" s="7"/>
    </row>
    <row r="6116" spans="1:9" s="36" customFormat="1" ht="54" x14ac:dyDescent="0.25">
      <c r="A6116" s="34">
        <v>90799</v>
      </c>
      <c r="B6116" s="35" t="s">
        <v>11583</v>
      </c>
      <c r="F6116" s="34" t="s">
        <v>24</v>
      </c>
      <c r="G6116" s="37" t="s">
        <v>11584</v>
      </c>
      <c r="I6116" s="7"/>
    </row>
    <row r="6117" spans="1:9" s="36" customFormat="1" ht="27" x14ac:dyDescent="0.25">
      <c r="A6117" s="34">
        <v>90801</v>
      </c>
      <c r="B6117" s="35" t="s">
        <v>11585</v>
      </c>
      <c r="F6117" s="34" t="s">
        <v>24</v>
      </c>
      <c r="G6117" s="37" t="s">
        <v>11586</v>
      </c>
      <c r="I6117" s="7"/>
    </row>
    <row r="6118" spans="1:9" s="36" customFormat="1" ht="27" x14ac:dyDescent="0.25">
      <c r="A6118" s="34">
        <v>90806</v>
      </c>
      <c r="B6118" s="35" t="s">
        <v>11587</v>
      </c>
      <c r="F6118" s="34" t="s">
        <v>24</v>
      </c>
      <c r="G6118" s="37" t="s">
        <v>11588</v>
      </c>
      <c r="I6118" s="7"/>
    </row>
    <row r="6119" spans="1:9" s="36" customFormat="1" ht="40.5" x14ac:dyDescent="0.25">
      <c r="A6119" s="34">
        <v>90820</v>
      </c>
      <c r="B6119" s="35" t="s">
        <v>11589</v>
      </c>
      <c r="F6119" s="34" t="s">
        <v>24</v>
      </c>
      <c r="G6119" s="37" t="s">
        <v>11590</v>
      </c>
      <c r="I6119" s="7"/>
    </row>
    <row r="6120" spans="1:9" s="36" customFormat="1" ht="40.5" x14ac:dyDescent="0.25">
      <c r="A6120" s="34">
        <v>90821</v>
      </c>
      <c r="B6120" s="35" t="s">
        <v>11591</v>
      </c>
      <c r="F6120" s="34" t="s">
        <v>24</v>
      </c>
      <c r="G6120" s="37" t="s">
        <v>11592</v>
      </c>
      <c r="I6120" s="7"/>
    </row>
    <row r="6121" spans="1:9" s="36" customFormat="1" ht="40.5" x14ac:dyDescent="0.25">
      <c r="A6121" s="34">
        <v>90822</v>
      </c>
      <c r="B6121" s="35" t="s">
        <v>11593</v>
      </c>
      <c r="F6121" s="34" t="s">
        <v>24</v>
      </c>
      <c r="G6121" s="37" t="s">
        <v>11594</v>
      </c>
      <c r="I6121" s="7"/>
    </row>
    <row r="6122" spans="1:9" s="36" customFormat="1" ht="40.5" x14ac:dyDescent="0.25">
      <c r="A6122" s="34">
        <v>90823</v>
      </c>
      <c r="B6122" s="35" t="s">
        <v>11595</v>
      </c>
      <c r="F6122" s="34" t="s">
        <v>24</v>
      </c>
      <c r="G6122" s="37" t="s">
        <v>11596</v>
      </c>
      <c r="I6122" s="7"/>
    </row>
    <row r="6123" spans="1:9" s="36" customFormat="1" ht="40.5" x14ac:dyDescent="0.25">
      <c r="A6123" s="34">
        <v>90824</v>
      </c>
      <c r="B6123" s="35" t="s">
        <v>11597</v>
      </c>
      <c r="F6123" s="34" t="s">
        <v>24</v>
      </c>
      <c r="G6123" s="37" t="s">
        <v>11598</v>
      </c>
      <c r="I6123" s="7"/>
    </row>
    <row r="6124" spans="1:9" s="36" customFormat="1" ht="40.5" x14ac:dyDescent="0.25">
      <c r="A6124" s="34">
        <v>90825</v>
      </c>
      <c r="B6124" s="35" t="s">
        <v>11599</v>
      </c>
      <c r="F6124" s="34" t="s">
        <v>24</v>
      </c>
      <c r="G6124" s="37" t="s">
        <v>11600</v>
      </c>
      <c r="I6124" s="7"/>
    </row>
    <row r="6125" spans="1:9" s="36" customFormat="1" ht="40.5" x14ac:dyDescent="0.25">
      <c r="A6125" s="34">
        <v>90830</v>
      </c>
      <c r="B6125" s="35" t="s">
        <v>11601</v>
      </c>
      <c r="F6125" s="34" t="s">
        <v>24</v>
      </c>
      <c r="G6125" s="37" t="s">
        <v>11602</v>
      </c>
      <c r="I6125" s="7"/>
    </row>
    <row r="6126" spans="1:9" s="36" customFormat="1" ht="40.5" x14ac:dyDescent="0.25">
      <c r="A6126" s="34">
        <v>90831</v>
      </c>
      <c r="B6126" s="35" t="s">
        <v>11603</v>
      </c>
      <c r="F6126" s="34" t="s">
        <v>24</v>
      </c>
      <c r="G6126" s="37" t="s">
        <v>11604</v>
      </c>
      <c r="I6126" s="7"/>
    </row>
    <row r="6127" spans="1:9" s="36" customFormat="1" ht="67.5" x14ac:dyDescent="0.25">
      <c r="A6127" s="34">
        <v>90841</v>
      </c>
      <c r="B6127" s="35" t="s">
        <v>11605</v>
      </c>
      <c r="F6127" s="34" t="s">
        <v>24</v>
      </c>
      <c r="G6127" s="37" t="s">
        <v>11606</v>
      </c>
      <c r="I6127" s="7"/>
    </row>
    <row r="6128" spans="1:9" s="36" customFormat="1" ht="67.5" x14ac:dyDescent="0.25">
      <c r="A6128" s="34">
        <v>90842</v>
      </c>
      <c r="B6128" s="35" t="s">
        <v>11607</v>
      </c>
      <c r="F6128" s="34" t="s">
        <v>24</v>
      </c>
      <c r="G6128" s="37" t="s">
        <v>11608</v>
      </c>
      <c r="I6128" s="7"/>
    </row>
    <row r="6129" spans="1:9" s="36" customFormat="1" ht="67.5" x14ac:dyDescent="0.25">
      <c r="A6129" s="34">
        <v>90843</v>
      </c>
      <c r="B6129" s="35" t="s">
        <v>11609</v>
      </c>
      <c r="F6129" s="34" t="s">
        <v>24</v>
      </c>
      <c r="G6129" s="37" t="s">
        <v>11610</v>
      </c>
      <c r="I6129" s="7"/>
    </row>
    <row r="6130" spans="1:9" s="36" customFormat="1" ht="67.5" x14ac:dyDescent="0.25">
      <c r="A6130" s="34">
        <v>90844</v>
      </c>
      <c r="B6130" s="35" t="s">
        <v>11611</v>
      </c>
      <c r="F6130" s="34" t="s">
        <v>24</v>
      </c>
      <c r="G6130" s="37" t="s">
        <v>11612</v>
      </c>
      <c r="I6130" s="7"/>
    </row>
    <row r="6131" spans="1:9" s="36" customFormat="1" ht="81" x14ac:dyDescent="0.25">
      <c r="A6131" s="34">
        <v>90845</v>
      </c>
      <c r="B6131" s="35" t="s">
        <v>11613</v>
      </c>
      <c r="F6131" s="34" t="s">
        <v>24</v>
      </c>
      <c r="G6131" s="37" t="s">
        <v>11614</v>
      </c>
      <c r="I6131" s="7"/>
    </row>
    <row r="6132" spans="1:9" s="36" customFormat="1" ht="81" x14ac:dyDescent="0.25">
      <c r="A6132" s="34">
        <v>90846</v>
      </c>
      <c r="B6132" s="35" t="s">
        <v>11615</v>
      </c>
      <c r="F6132" s="34" t="s">
        <v>24</v>
      </c>
      <c r="G6132" s="37" t="s">
        <v>11616</v>
      </c>
      <c r="I6132" s="7"/>
    </row>
    <row r="6133" spans="1:9" s="36" customFormat="1" ht="67.5" x14ac:dyDescent="0.25">
      <c r="A6133" s="34">
        <v>90847</v>
      </c>
      <c r="B6133" s="35" t="s">
        <v>11617</v>
      </c>
      <c r="F6133" s="34" t="s">
        <v>24</v>
      </c>
      <c r="G6133" s="37" t="s">
        <v>11618</v>
      </c>
      <c r="I6133" s="7"/>
    </row>
    <row r="6134" spans="1:9" s="36" customFormat="1" ht="67.5" x14ac:dyDescent="0.25">
      <c r="A6134" s="34">
        <v>90848</v>
      </c>
      <c r="B6134" s="35" t="s">
        <v>11619</v>
      </c>
      <c r="F6134" s="34" t="s">
        <v>24</v>
      </c>
      <c r="G6134" s="37" t="s">
        <v>11620</v>
      </c>
      <c r="I6134" s="7"/>
    </row>
    <row r="6135" spans="1:9" s="36" customFormat="1" ht="67.5" x14ac:dyDescent="0.25">
      <c r="A6135" s="34">
        <v>90849</v>
      </c>
      <c r="B6135" s="35" t="s">
        <v>11621</v>
      </c>
      <c r="F6135" s="34" t="s">
        <v>24</v>
      </c>
      <c r="G6135" s="37" t="s">
        <v>11622</v>
      </c>
      <c r="I6135" s="7"/>
    </row>
    <row r="6136" spans="1:9" s="36" customFormat="1" ht="67.5" x14ac:dyDescent="0.25">
      <c r="A6136" s="34">
        <v>90850</v>
      </c>
      <c r="B6136" s="35" t="s">
        <v>11623</v>
      </c>
      <c r="F6136" s="34" t="s">
        <v>24</v>
      </c>
      <c r="G6136" s="37" t="s">
        <v>11624</v>
      </c>
      <c r="I6136" s="7"/>
    </row>
    <row r="6137" spans="1:9" s="36" customFormat="1" ht="67.5" x14ac:dyDescent="0.25">
      <c r="A6137" s="34">
        <v>90851</v>
      </c>
      <c r="B6137" s="35" t="s">
        <v>11625</v>
      </c>
      <c r="F6137" s="34" t="s">
        <v>24</v>
      </c>
      <c r="G6137" s="37" t="s">
        <v>11626</v>
      </c>
      <c r="I6137" s="7"/>
    </row>
    <row r="6138" spans="1:9" s="36" customFormat="1" ht="67.5" x14ac:dyDescent="0.25">
      <c r="A6138" s="34">
        <v>90852</v>
      </c>
      <c r="B6138" s="35" t="s">
        <v>11627</v>
      </c>
      <c r="F6138" s="34" t="s">
        <v>24</v>
      </c>
      <c r="G6138" s="37" t="s">
        <v>11628</v>
      </c>
      <c r="I6138" s="7"/>
    </row>
    <row r="6139" spans="1:9" s="36" customFormat="1" ht="40.5" x14ac:dyDescent="0.25">
      <c r="A6139" s="34">
        <v>91009</v>
      </c>
      <c r="B6139" s="35" t="s">
        <v>11629</v>
      </c>
      <c r="F6139" s="34" t="s">
        <v>24</v>
      </c>
      <c r="G6139" s="37" t="s">
        <v>11630</v>
      </c>
      <c r="I6139" s="7"/>
    </row>
    <row r="6140" spans="1:9" s="36" customFormat="1" ht="40.5" x14ac:dyDescent="0.25">
      <c r="A6140" s="34">
        <v>91010</v>
      </c>
      <c r="B6140" s="35" t="s">
        <v>11631</v>
      </c>
      <c r="F6140" s="34" t="s">
        <v>24</v>
      </c>
      <c r="G6140" s="37" t="s">
        <v>11632</v>
      </c>
      <c r="I6140" s="7"/>
    </row>
    <row r="6141" spans="1:9" s="36" customFormat="1" ht="40.5" x14ac:dyDescent="0.25">
      <c r="A6141" s="34">
        <v>91011</v>
      </c>
      <c r="B6141" s="35" t="s">
        <v>11633</v>
      </c>
      <c r="F6141" s="34" t="s">
        <v>24</v>
      </c>
      <c r="G6141" s="37" t="s">
        <v>11634</v>
      </c>
      <c r="I6141" s="7"/>
    </row>
    <row r="6142" spans="1:9" s="36" customFormat="1" ht="40.5" x14ac:dyDescent="0.25">
      <c r="A6142" s="34">
        <v>91012</v>
      </c>
      <c r="B6142" s="35" t="s">
        <v>11635</v>
      </c>
      <c r="F6142" s="34" t="s">
        <v>24</v>
      </c>
      <c r="G6142" s="37" t="s">
        <v>11636</v>
      </c>
      <c r="I6142" s="7"/>
    </row>
    <row r="6143" spans="1:9" s="36" customFormat="1" ht="67.5" x14ac:dyDescent="0.25">
      <c r="A6143" s="34">
        <v>91013</v>
      </c>
      <c r="B6143" s="35" t="s">
        <v>11637</v>
      </c>
      <c r="F6143" s="34" t="s">
        <v>24</v>
      </c>
      <c r="G6143" s="37" t="s">
        <v>11638</v>
      </c>
      <c r="I6143" s="7"/>
    </row>
    <row r="6144" spans="1:9" s="36" customFormat="1" ht="67.5" x14ac:dyDescent="0.25">
      <c r="A6144" s="34">
        <v>91014</v>
      </c>
      <c r="B6144" s="35" t="s">
        <v>11639</v>
      </c>
      <c r="F6144" s="34" t="s">
        <v>24</v>
      </c>
      <c r="G6144" s="37" t="s">
        <v>11640</v>
      </c>
      <c r="I6144" s="7"/>
    </row>
    <row r="6145" spans="1:9" s="36" customFormat="1" ht="67.5" x14ac:dyDescent="0.25">
      <c r="A6145" s="34">
        <v>91015</v>
      </c>
      <c r="B6145" s="35" t="s">
        <v>11641</v>
      </c>
      <c r="F6145" s="34" t="s">
        <v>24</v>
      </c>
      <c r="G6145" s="37" t="s">
        <v>11642</v>
      </c>
      <c r="I6145" s="7"/>
    </row>
    <row r="6146" spans="1:9" s="36" customFormat="1" ht="67.5" x14ac:dyDescent="0.25">
      <c r="A6146" s="34">
        <v>91016</v>
      </c>
      <c r="B6146" s="35" t="s">
        <v>11643</v>
      </c>
      <c r="F6146" s="34" t="s">
        <v>24</v>
      </c>
      <c r="G6146" s="37" t="s">
        <v>11644</v>
      </c>
      <c r="I6146" s="7"/>
    </row>
    <row r="6147" spans="1:9" s="36" customFormat="1" ht="27" x14ac:dyDescent="0.25">
      <c r="A6147" s="34">
        <v>91287</v>
      </c>
      <c r="B6147" s="35" t="s">
        <v>11645</v>
      </c>
      <c r="F6147" s="34" t="s">
        <v>24</v>
      </c>
      <c r="G6147" s="37" t="s">
        <v>11646</v>
      </c>
      <c r="I6147" s="7"/>
    </row>
    <row r="6148" spans="1:9" s="36" customFormat="1" ht="27" x14ac:dyDescent="0.25">
      <c r="A6148" s="34">
        <v>91292</v>
      </c>
      <c r="B6148" s="35" t="s">
        <v>11647</v>
      </c>
      <c r="F6148" s="34" t="s">
        <v>24</v>
      </c>
      <c r="G6148" s="37" t="s">
        <v>11648</v>
      </c>
      <c r="I6148" s="7"/>
    </row>
    <row r="6149" spans="1:9" s="36" customFormat="1" ht="40.5" x14ac:dyDescent="0.25">
      <c r="A6149" s="34">
        <v>91295</v>
      </c>
      <c r="B6149" s="35" t="s">
        <v>11649</v>
      </c>
      <c r="F6149" s="34" t="s">
        <v>24</v>
      </c>
      <c r="G6149" s="37" t="s">
        <v>11650</v>
      </c>
      <c r="I6149" s="7"/>
    </row>
    <row r="6150" spans="1:9" s="36" customFormat="1" ht="40.5" x14ac:dyDescent="0.25">
      <c r="A6150" s="34">
        <v>91296</v>
      </c>
      <c r="B6150" s="35" t="s">
        <v>11651</v>
      </c>
      <c r="F6150" s="34" t="s">
        <v>24</v>
      </c>
      <c r="G6150" s="37" t="s">
        <v>11652</v>
      </c>
      <c r="I6150" s="7"/>
    </row>
    <row r="6151" spans="1:9" s="36" customFormat="1" ht="40.5" x14ac:dyDescent="0.25">
      <c r="A6151" s="34">
        <v>91297</v>
      </c>
      <c r="B6151" s="35" t="s">
        <v>11653</v>
      </c>
      <c r="F6151" s="34" t="s">
        <v>24</v>
      </c>
      <c r="G6151" s="37" t="s">
        <v>11654</v>
      </c>
      <c r="I6151" s="7"/>
    </row>
    <row r="6152" spans="1:9" s="36" customFormat="1" ht="40.5" x14ac:dyDescent="0.25">
      <c r="A6152" s="34">
        <v>91298</v>
      </c>
      <c r="B6152" s="35" t="s">
        <v>11655</v>
      </c>
      <c r="F6152" s="34" t="s">
        <v>24</v>
      </c>
      <c r="G6152" s="37" t="s">
        <v>11656</v>
      </c>
      <c r="I6152" s="7"/>
    </row>
    <row r="6153" spans="1:9" s="36" customFormat="1" ht="40.5" x14ac:dyDescent="0.25">
      <c r="A6153" s="34">
        <v>91299</v>
      </c>
      <c r="B6153" s="35" t="s">
        <v>11657</v>
      </c>
      <c r="F6153" s="34" t="s">
        <v>24</v>
      </c>
      <c r="G6153" s="37" t="s">
        <v>11658</v>
      </c>
      <c r="I6153" s="7"/>
    </row>
    <row r="6154" spans="1:9" s="36" customFormat="1" ht="40.5" x14ac:dyDescent="0.25">
      <c r="A6154" s="34">
        <v>91304</v>
      </c>
      <c r="B6154" s="35" t="s">
        <v>11659</v>
      </c>
      <c r="F6154" s="34" t="s">
        <v>24</v>
      </c>
      <c r="G6154" s="37" t="s">
        <v>11660</v>
      </c>
      <c r="I6154" s="7"/>
    </row>
    <row r="6155" spans="1:9" s="36" customFormat="1" ht="40.5" x14ac:dyDescent="0.25">
      <c r="A6155" s="34">
        <v>91305</v>
      </c>
      <c r="B6155" s="35" t="s">
        <v>11661</v>
      </c>
      <c r="F6155" s="34" t="s">
        <v>24</v>
      </c>
      <c r="G6155" s="37" t="s">
        <v>11662</v>
      </c>
      <c r="I6155" s="7"/>
    </row>
    <row r="6156" spans="1:9" s="36" customFormat="1" ht="40.5" x14ac:dyDescent="0.25">
      <c r="A6156" s="34">
        <v>91306</v>
      </c>
      <c r="B6156" s="35" t="s">
        <v>11663</v>
      </c>
      <c r="F6156" s="34" t="s">
        <v>24</v>
      </c>
      <c r="G6156" s="37" t="s">
        <v>11604</v>
      </c>
      <c r="I6156" s="7"/>
    </row>
    <row r="6157" spans="1:9" s="36" customFormat="1" ht="40.5" x14ac:dyDescent="0.25">
      <c r="A6157" s="34">
        <v>91307</v>
      </c>
      <c r="B6157" s="35" t="s">
        <v>11664</v>
      </c>
      <c r="F6157" s="34" t="s">
        <v>24</v>
      </c>
      <c r="G6157" s="37" t="s">
        <v>11665</v>
      </c>
      <c r="I6157" s="7"/>
    </row>
    <row r="6158" spans="1:9" s="36" customFormat="1" ht="67.5" x14ac:dyDescent="0.25">
      <c r="A6158" s="34">
        <v>91312</v>
      </c>
      <c r="B6158" s="35" t="s">
        <v>11666</v>
      </c>
      <c r="F6158" s="34" t="s">
        <v>24</v>
      </c>
      <c r="G6158" s="37" t="s">
        <v>11667</v>
      </c>
      <c r="I6158" s="7"/>
    </row>
    <row r="6159" spans="1:9" s="36" customFormat="1" ht="67.5" x14ac:dyDescent="0.25">
      <c r="A6159" s="34">
        <v>91313</v>
      </c>
      <c r="B6159" s="35" t="s">
        <v>11668</v>
      </c>
      <c r="F6159" s="34" t="s">
        <v>24</v>
      </c>
      <c r="G6159" s="37" t="s">
        <v>11669</v>
      </c>
      <c r="I6159" s="7"/>
    </row>
    <row r="6160" spans="1:9" s="36" customFormat="1" ht="67.5" x14ac:dyDescent="0.25">
      <c r="A6160" s="34">
        <v>91314</v>
      </c>
      <c r="B6160" s="35" t="s">
        <v>11670</v>
      </c>
      <c r="F6160" s="34" t="s">
        <v>24</v>
      </c>
      <c r="G6160" s="37" t="s">
        <v>11671</v>
      </c>
      <c r="I6160" s="7"/>
    </row>
    <row r="6161" spans="1:9" s="36" customFormat="1" ht="67.5" x14ac:dyDescent="0.25">
      <c r="A6161" s="34">
        <v>91315</v>
      </c>
      <c r="B6161" s="35" t="s">
        <v>11672</v>
      </c>
      <c r="F6161" s="34" t="s">
        <v>24</v>
      </c>
      <c r="G6161" s="37" t="s">
        <v>11673</v>
      </c>
      <c r="I6161" s="7"/>
    </row>
    <row r="6162" spans="1:9" s="36" customFormat="1" ht="81" x14ac:dyDescent="0.25">
      <c r="A6162" s="34">
        <v>91316</v>
      </c>
      <c r="B6162" s="35" t="s">
        <v>11674</v>
      </c>
      <c r="F6162" s="34" t="s">
        <v>24</v>
      </c>
      <c r="G6162" s="37" t="s">
        <v>11675</v>
      </c>
      <c r="I6162" s="7"/>
    </row>
    <row r="6163" spans="1:9" s="36" customFormat="1" ht="81" x14ac:dyDescent="0.25">
      <c r="A6163" s="34">
        <v>91317</v>
      </c>
      <c r="B6163" s="35" t="s">
        <v>11676</v>
      </c>
      <c r="F6163" s="34" t="s">
        <v>24</v>
      </c>
      <c r="G6163" s="37" t="s">
        <v>11677</v>
      </c>
      <c r="I6163" s="7"/>
    </row>
    <row r="6164" spans="1:9" s="36" customFormat="1" ht="67.5" x14ac:dyDescent="0.25">
      <c r="A6164" s="34">
        <v>91318</v>
      </c>
      <c r="B6164" s="35" t="s">
        <v>11678</v>
      </c>
      <c r="F6164" s="34" t="s">
        <v>24</v>
      </c>
      <c r="G6164" s="37" t="s">
        <v>11679</v>
      </c>
      <c r="I6164" s="7"/>
    </row>
    <row r="6165" spans="1:9" s="36" customFormat="1" ht="67.5" x14ac:dyDescent="0.25">
      <c r="A6165" s="34">
        <v>91319</v>
      </c>
      <c r="B6165" s="35" t="s">
        <v>11680</v>
      </c>
      <c r="F6165" s="34" t="s">
        <v>24</v>
      </c>
      <c r="G6165" s="37" t="s">
        <v>11681</v>
      </c>
      <c r="I6165" s="7"/>
    </row>
    <row r="6166" spans="1:9" s="36" customFormat="1" ht="67.5" x14ac:dyDescent="0.25">
      <c r="A6166" s="34">
        <v>91320</v>
      </c>
      <c r="B6166" s="35" t="s">
        <v>11682</v>
      </c>
      <c r="F6166" s="34" t="s">
        <v>24</v>
      </c>
      <c r="G6166" s="37" t="s">
        <v>11683</v>
      </c>
      <c r="I6166" s="7"/>
    </row>
    <row r="6167" spans="1:9" s="36" customFormat="1" ht="67.5" x14ac:dyDescent="0.25">
      <c r="A6167" s="34">
        <v>91321</v>
      </c>
      <c r="B6167" s="35" t="s">
        <v>11684</v>
      </c>
      <c r="F6167" s="34" t="s">
        <v>24</v>
      </c>
      <c r="G6167" s="37" t="s">
        <v>11685</v>
      </c>
      <c r="I6167" s="7"/>
    </row>
    <row r="6168" spans="1:9" s="36" customFormat="1" ht="67.5" x14ac:dyDescent="0.25">
      <c r="A6168" s="34">
        <v>91322</v>
      </c>
      <c r="B6168" s="35" t="s">
        <v>11686</v>
      </c>
      <c r="F6168" s="34" t="s">
        <v>24</v>
      </c>
      <c r="G6168" s="37" t="s">
        <v>11687</v>
      </c>
      <c r="I6168" s="7"/>
    </row>
    <row r="6169" spans="1:9" s="36" customFormat="1" ht="67.5" x14ac:dyDescent="0.25">
      <c r="A6169" s="34">
        <v>91323</v>
      </c>
      <c r="B6169" s="35" t="s">
        <v>11688</v>
      </c>
      <c r="F6169" s="34" t="s">
        <v>24</v>
      </c>
      <c r="G6169" s="37" t="s">
        <v>11689</v>
      </c>
      <c r="I6169" s="7"/>
    </row>
    <row r="6170" spans="1:9" s="36" customFormat="1" ht="67.5" x14ac:dyDescent="0.25">
      <c r="A6170" s="34">
        <v>91324</v>
      </c>
      <c r="B6170" s="35" t="s">
        <v>11690</v>
      </c>
      <c r="F6170" s="34" t="s">
        <v>24</v>
      </c>
      <c r="G6170" s="37" t="s">
        <v>11691</v>
      </c>
      <c r="I6170" s="7"/>
    </row>
    <row r="6171" spans="1:9" s="36" customFormat="1" ht="67.5" x14ac:dyDescent="0.25">
      <c r="A6171" s="34">
        <v>91325</v>
      </c>
      <c r="B6171" s="35" t="s">
        <v>11692</v>
      </c>
      <c r="F6171" s="34" t="s">
        <v>24</v>
      </c>
      <c r="G6171" s="37" t="s">
        <v>11693</v>
      </c>
      <c r="I6171" s="7"/>
    </row>
    <row r="6172" spans="1:9" s="36" customFormat="1" ht="67.5" x14ac:dyDescent="0.25">
      <c r="A6172" s="34">
        <v>91326</v>
      </c>
      <c r="B6172" s="35" t="s">
        <v>11694</v>
      </c>
      <c r="F6172" s="34" t="s">
        <v>24</v>
      </c>
      <c r="G6172" s="37" t="s">
        <v>11695</v>
      </c>
      <c r="I6172" s="7"/>
    </row>
    <row r="6173" spans="1:9" s="36" customFormat="1" ht="67.5" x14ac:dyDescent="0.25">
      <c r="A6173" s="34">
        <v>91327</v>
      </c>
      <c r="B6173" s="35" t="s">
        <v>11696</v>
      </c>
      <c r="F6173" s="34" t="s">
        <v>24</v>
      </c>
      <c r="G6173" s="37" t="s">
        <v>11697</v>
      </c>
      <c r="I6173" s="7"/>
    </row>
    <row r="6174" spans="1:9" s="36" customFormat="1" ht="67.5" x14ac:dyDescent="0.25">
      <c r="A6174" s="34">
        <v>91328</v>
      </c>
      <c r="B6174" s="35" t="s">
        <v>11698</v>
      </c>
      <c r="F6174" s="34" t="s">
        <v>24</v>
      </c>
      <c r="G6174" s="37" t="s">
        <v>11699</v>
      </c>
      <c r="I6174" s="7"/>
    </row>
    <row r="6175" spans="1:9" s="36" customFormat="1" ht="67.5" x14ac:dyDescent="0.25">
      <c r="A6175" s="34">
        <v>91329</v>
      </c>
      <c r="B6175" s="35" t="s">
        <v>11700</v>
      </c>
      <c r="F6175" s="34" t="s">
        <v>24</v>
      </c>
      <c r="G6175" s="37" t="s">
        <v>11701</v>
      </c>
      <c r="I6175" s="7"/>
    </row>
    <row r="6176" spans="1:9" s="36" customFormat="1" ht="67.5" x14ac:dyDescent="0.25">
      <c r="A6176" s="34">
        <v>91330</v>
      </c>
      <c r="B6176" s="35" t="s">
        <v>11702</v>
      </c>
      <c r="F6176" s="34" t="s">
        <v>24</v>
      </c>
      <c r="G6176" s="37" t="s">
        <v>11703</v>
      </c>
      <c r="I6176" s="7"/>
    </row>
    <row r="6177" spans="1:9" s="36" customFormat="1" ht="67.5" x14ac:dyDescent="0.25">
      <c r="A6177" s="34">
        <v>91331</v>
      </c>
      <c r="B6177" s="35" t="s">
        <v>11704</v>
      </c>
      <c r="F6177" s="34" t="s">
        <v>24</v>
      </c>
      <c r="G6177" s="37" t="s">
        <v>11705</v>
      </c>
      <c r="I6177" s="7"/>
    </row>
    <row r="6178" spans="1:9" s="36" customFormat="1" ht="67.5" x14ac:dyDescent="0.25">
      <c r="A6178" s="34">
        <v>91332</v>
      </c>
      <c r="B6178" s="35" t="s">
        <v>11706</v>
      </c>
      <c r="F6178" s="34" t="s">
        <v>24</v>
      </c>
      <c r="G6178" s="37" t="s">
        <v>11707</v>
      </c>
      <c r="I6178" s="7"/>
    </row>
    <row r="6179" spans="1:9" s="36" customFormat="1" ht="67.5" x14ac:dyDescent="0.25">
      <c r="A6179" s="34">
        <v>91333</v>
      </c>
      <c r="B6179" s="35" t="s">
        <v>11708</v>
      </c>
      <c r="F6179" s="34" t="s">
        <v>24</v>
      </c>
      <c r="G6179" s="37" t="s">
        <v>11709</v>
      </c>
      <c r="I6179" s="7"/>
    </row>
    <row r="6180" spans="1:9" s="36" customFormat="1" ht="54" x14ac:dyDescent="0.25">
      <c r="A6180" s="34">
        <v>91334</v>
      </c>
      <c r="B6180" s="35" t="s">
        <v>11710</v>
      </c>
      <c r="F6180" s="34" t="s">
        <v>24</v>
      </c>
      <c r="G6180" s="37" t="s">
        <v>11711</v>
      </c>
      <c r="I6180" s="7"/>
    </row>
    <row r="6181" spans="1:9" s="36" customFormat="1" ht="54" x14ac:dyDescent="0.25">
      <c r="A6181" s="34">
        <v>91335</v>
      </c>
      <c r="B6181" s="35" t="s">
        <v>11712</v>
      </c>
      <c r="F6181" s="34" t="s">
        <v>24</v>
      </c>
      <c r="G6181" s="37" t="s">
        <v>11713</v>
      </c>
      <c r="I6181" s="7"/>
    </row>
    <row r="6182" spans="1:9" s="36" customFormat="1" ht="67.5" x14ac:dyDescent="0.25">
      <c r="A6182" s="34">
        <v>91336</v>
      </c>
      <c r="B6182" s="35" t="s">
        <v>11714</v>
      </c>
      <c r="F6182" s="34" t="s">
        <v>24</v>
      </c>
      <c r="G6182" s="37" t="s">
        <v>11715</v>
      </c>
      <c r="I6182" s="7"/>
    </row>
    <row r="6183" spans="1:9" s="36" customFormat="1" ht="67.5" x14ac:dyDescent="0.25">
      <c r="A6183" s="34">
        <v>91337</v>
      </c>
      <c r="B6183" s="35" t="s">
        <v>11716</v>
      </c>
      <c r="F6183" s="34" t="s">
        <v>24</v>
      </c>
      <c r="G6183" s="37" t="s">
        <v>11717</v>
      </c>
      <c r="I6183" s="7"/>
    </row>
    <row r="6184" spans="1:9" s="36" customFormat="1" ht="27" x14ac:dyDescent="0.25">
      <c r="A6184" s="34">
        <v>100659</v>
      </c>
      <c r="B6184" s="35" t="s">
        <v>11718</v>
      </c>
      <c r="F6184" s="34" t="s">
        <v>26</v>
      </c>
      <c r="G6184" s="37" t="s">
        <v>11719</v>
      </c>
      <c r="I6184" s="7"/>
    </row>
    <row r="6185" spans="1:9" s="36" customFormat="1" ht="40.5" x14ac:dyDescent="0.25">
      <c r="A6185" s="34">
        <v>100660</v>
      </c>
      <c r="B6185" s="35" t="s">
        <v>11720</v>
      </c>
      <c r="F6185" s="34" t="s">
        <v>26</v>
      </c>
      <c r="G6185" s="37" t="s">
        <v>11721</v>
      </c>
      <c r="I6185" s="7"/>
    </row>
    <row r="6186" spans="1:9" s="36" customFormat="1" ht="67.5" x14ac:dyDescent="0.25">
      <c r="A6186" s="34">
        <v>100675</v>
      </c>
      <c r="B6186" s="35" t="s">
        <v>11722</v>
      </c>
      <c r="F6186" s="34" t="s">
        <v>24</v>
      </c>
      <c r="G6186" s="37" t="s">
        <v>11723</v>
      </c>
      <c r="I6186" s="7"/>
    </row>
    <row r="6187" spans="1:9" s="36" customFormat="1" ht="27" x14ac:dyDescent="0.25">
      <c r="A6187" s="34">
        <v>100676</v>
      </c>
      <c r="B6187" s="35" t="s">
        <v>11724</v>
      </c>
      <c r="F6187" s="34" t="s">
        <v>24</v>
      </c>
      <c r="G6187" s="37" t="s">
        <v>11725</v>
      </c>
      <c r="I6187" s="7"/>
    </row>
    <row r="6188" spans="1:9" s="36" customFormat="1" ht="67.5" x14ac:dyDescent="0.25">
      <c r="A6188" s="34">
        <v>100678</v>
      </c>
      <c r="B6188" s="35" t="s">
        <v>11726</v>
      </c>
      <c r="F6188" s="34" t="s">
        <v>24</v>
      </c>
      <c r="G6188" s="37" t="s">
        <v>11727</v>
      </c>
      <c r="I6188" s="7"/>
    </row>
    <row r="6189" spans="1:9" s="36" customFormat="1" ht="67.5" x14ac:dyDescent="0.25">
      <c r="A6189" s="34">
        <v>100679</v>
      </c>
      <c r="B6189" s="35" t="s">
        <v>11728</v>
      </c>
      <c r="F6189" s="34" t="s">
        <v>24</v>
      </c>
      <c r="G6189" s="37" t="s">
        <v>11729</v>
      </c>
      <c r="I6189" s="7"/>
    </row>
    <row r="6190" spans="1:9" s="36" customFormat="1" ht="67.5" x14ac:dyDescent="0.25">
      <c r="A6190" s="34">
        <v>100680</v>
      </c>
      <c r="B6190" s="35" t="s">
        <v>11730</v>
      </c>
      <c r="F6190" s="34" t="s">
        <v>24</v>
      </c>
      <c r="G6190" s="37" t="s">
        <v>11731</v>
      </c>
      <c r="I6190" s="7"/>
    </row>
    <row r="6191" spans="1:9" s="36" customFormat="1" ht="67.5" x14ac:dyDescent="0.25">
      <c r="A6191" s="34">
        <v>100681</v>
      </c>
      <c r="B6191" s="35" t="s">
        <v>11732</v>
      </c>
      <c r="F6191" s="34" t="s">
        <v>24</v>
      </c>
      <c r="G6191" s="37" t="s">
        <v>11733</v>
      </c>
      <c r="I6191" s="7"/>
    </row>
    <row r="6192" spans="1:9" s="36" customFormat="1" ht="67.5" x14ac:dyDescent="0.25">
      <c r="A6192" s="34">
        <v>100682</v>
      </c>
      <c r="B6192" s="35" t="s">
        <v>11734</v>
      </c>
      <c r="F6192" s="34" t="s">
        <v>24</v>
      </c>
      <c r="G6192" s="37" t="s">
        <v>11735</v>
      </c>
      <c r="I6192" s="7"/>
    </row>
    <row r="6193" spans="1:9" s="36" customFormat="1" ht="67.5" x14ac:dyDescent="0.25">
      <c r="A6193" s="34">
        <v>100683</v>
      </c>
      <c r="B6193" s="35" t="s">
        <v>11736</v>
      </c>
      <c r="F6193" s="34" t="s">
        <v>24</v>
      </c>
      <c r="G6193" s="37" t="s">
        <v>11737</v>
      </c>
      <c r="I6193" s="7"/>
    </row>
    <row r="6194" spans="1:9" s="36" customFormat="1" ht="67.5" x14ac:dyDescent="0.25">
      <c r="A6194" s="34">
        <v>100684</v>
      </c>
      <c r="B6194" s="35" t="s">
        <v>11738</v>
      </c>
      <c r="F6194" s="34" t="s">
        <v>24</v>
      </c>
      <c r="G6194" s="37" t="s">
        <v>11739</v>
      </c>
      <c r="I6194" s="7"/>
    </row>
    <row r="6195" spans="1:9" s="36" customFormat="1" ht="67.5" x14ac:dyDescent="0.25">
      <c r="A6195" s="34">
        <v>100685</v>
      </c>
      <c r="B6195" s="35" t="s">
        <v>11740</v>
      </c>
      <c r="F6195" s="34" t="s">
        <v>24</v>
      </c>
      <c r="G6195" s="37" t="s">
        <v>11741</v>
      </c>
      <c r="I6195" s="7"/>
    </row>
    <row r="6196" spans="1:9" s="36" customFormat="1" ht="67.5" x14ac:dyDescent="0.25">
      <c r="A6196" s="34">
        <v>100686</v>
      </c>
      <c r="B6196" s="35" t="s">
        <v>11742</v>
      </c>
      <c r="F6196" s="34" t="s">
        <v>24</v>
      </c>
      <c r="G6196" s="37" t="s">
        <v>11743</v>
      </c>
      <c r="I6196" s="7"/>
    </row>
    <row r="6197" spans="1:9" s="36" customFormat="1" ht="67.5" x14ac:dyDescent="0.25">
      <c r="A6197" s="34">
        <v>100687</v>
      </c>
      <c r="B6197" s="35" t="s">
        <v>11744</v>
      </c>
      <c r="F6197" s="34" t="s">
        <v>24</v>
      </c>
      <c r="G6197" s="37" t="s">
        <v>11745</v>
      </c>
      <c r="I6197" s="7"/>
    </row>
    <row r="6198" spans="1:9" s="36" customFormat="1" ht="67.5" x14ac:dyDescent="0.25">
      <c r="A6198" s="34">
        <v>100688</v>
      </c>
      <c r="B6198" s="35" t="s">
        <v>11746</v>
      </c>
      <c r="F6198" s="34" t="s">
        <v>24</v>
      </c>
      <c r="G6198" s="37" t="s">
        <v>11747</v>
      </c>
      <c r="I6198" s="7"/>
    </row>
    <row r="6199" spans="1:9" s="36" customFormat="1" ht="67.5" x14ac:dyDescent="0.25">
      <c r="A6199" s="34">
        <v>100689</v>
      </c>
      <c r="B6199" s="35" t="s">
        <v>11748</v>
      </c>
      <c r="F6199" s="34" t="s">
        <v>24</v>
      </c>
      <c r="G6199" s="37" t="s">
        <v>11749</v>
      </c>
      <c r="I6199" s="7"/>
    </row>
    <row r="6200" spans="1:9" s="36" customFormat="1" ht="67.5" x14ac:dyDescent="0.25">
      <c r="A6200" s="34">
        <v>100690</v>
      </c>
      <c r="B6200" s="35" t="s">
        <v>11750</v>
      </c>
      <c r="F6200" s="34" t="s">
        <v>24</v>
      </c>
      <c r="G6200" s="37" t="s">
        <v>11751</v>
      </c>
      <c r="I6200" s="7"/>
    </row>
    <row r="6201" spans="1:9" s="36" customFormat="1" ht="67.5" x14ac:dyDescent="0.25">
      <c r="A6201" s="34">
        <v>100691</v>
      </c>
      <c r="B6201" s="35" t="s">
        <v>11752</v>
      </c>
      <c r="F6201" s="34" t="s">
        <v>24</v>
      </c>
      <c r="G6201" s="37" t="s">
        <v>11753</v>
      </c>
      <c r="I6201" s="7"/>
    </row>
    <row r="6202" spans="1:9" s="36" customFormat="1" ht="67.5" x14ac:dyDescent="0.25">
      <c r="A6202" s="34">
        <v>100692</v>
      </c>
      <c r="B6202" s="35" t="s">
        <v>11754</v>
      </c>
      <c r="F6202" s="34" t="s">
        <v>24</v>
      </c>
      <c r="G6202" s="37" t="s">
        <v>11755</v>
      </c>
      <c r="I6202" s="7"/>
    </row>
    <row r="6203" spans="1:9" s="36" customFormat="1" ht="67.5" x14ac:dyDescent="0.25">
      <c r="A6203" s="34">
        <v>100693</v>
      </c>
      <c r="B6203" s="35" t="s">
        <v>11756</v>
      </c>
      <c r="F6203" s="34" t="s">
        <v>24</v>
      </c>
      <c r="G6203" s="37" t="s">
        <v>11757</v>
      </c>
      <c r="I6203" s="7"/>
    </row>
    <row r="6204" spans="1:9" s="36" customFormat="1" ht="67.5" x14ac:dyDescent="0.25">
      <c r="A6204" s="34">
        <v>100694</v>
      </c>
      <c r="B6204" s="35" t="s">
        <v>11758</v>
      </c>
      <c r="F6204" s="34" t="s">
        <v>24</v>
      </c>
      <c r="G6204" s="37" t="s">
        <v>11759</v>
      </c>
      <c r="I6204" s="7"/>
    </row>
    <row r="6205" spans="1:9" s="36" customFormat="1" ht="40.5" x14ac:dyDescent="0.25">
      <c r="A6205" s="34">
        <v>100695</v>
      </c>
      <c r="B6205" s="35" t="s">
        <v>11760</v>
      </c>
      <c r="F6205" s="34" t="s">
        <v>24</v>
      </c>
      <c r="G6205" s="37" t="s">
        <v>11761</v>
      </c>
      <c r="I6205" s="7"/>
    </row>
    <row r="6206" spans="1:9" s="36" customFormat="1" ht="40.5" x14ac:dyDescent="0.25">
      <c r="A6206" s="34">
        <v>100696</v>
      </c>
      <c r="B6206" s="35" t="s">
        <v>11762</v>
      </c>
      <c r="F6206" s="34" t="s">
        <v>24</v>
      </c>
      <c r="G6206" s="37" t="s">
        <v>11763</v>
      </c>
      <c r="I6206" s="7"/>
    </row>
    <row r="6207" spans="1:9" s="36" customFormat="1" ht="40.5" x14ac:dyDescent="0.25">
      <c r="A6207" s="34">
        <v>100697</v>
      </c>
      <c r="B6207" s="35" t="s">
        <v>11764</v>
      </c>
      <c r="F6207" s="34" t="s">
        <v>24</v>
      </c>
      <c r="G6207" s="37" t="s">
        <v>11765</v>
      </c>
      <c r="I6207" s="7"/>
    </row>
    <row r="6208" spans="1:9" s="36" customFormat="1" ht="40.5" x14ac:dyDescent="0.25">
      <c r="A6208" s="34">
        <v>100698</v>
      </c>
      <c r="B6208" s="35" t="s">
        <v>11766</v>
      </c>
      <c r="F6208" s="34" t="s">
        <v>24</v>
      </c>
      <c r="G6208" s="37" t="s">
        <v>11767</v>
      </c>
      <c r="I6208" s="7"/>
    </row>
    <row r="6209" spans="1:9" s="36" customFormat="1" ht="40.5" x14ac:dyDescent="0.25">
      <c r="A6209" s="34">
        <v>100699</v>
      </c>
      <c r="B6209" s="35" t="s">
        <v>11768</v>
      </c>
      <c r="F6209" s="34" t="s">
        <v>24</v>
      </c>
      <c r="G6209" s="37" t="s">
        <v>11769</v>
      </c>
      <c r="I6209" s="7"/>
    </row>
    <row r="6210" spans="1:9" s="36" customFormat="1" ht="40.5" x14ac:dyDescent="0.25">
      <c r="A6210" s="34">
        <v>100700</v>
      </c>
      <c r="B6210" s="35" t="s">
        <v>11770</v>
      </c>
      <c r="F6210" s="34" t="s">
        <v>24</v>
      </c>
      <c r="G6210" s="37" t="s">
        <v>11771</v>
      </c>
      <c r="I6210" s="7"/>
    </row>
    <row r="6211" spans="1:9" s="36" customFormat="1" ht="67.5" x14ac:dyDescent="0.25">
      <c r="A6211" s="34">
        <v>100712</v>
      </c>
      <c r="B6211" s="35" t="s">
        <v>11772</v>
      </c>
      <c r="F6211" s="34" t="s">
        <v>24</v>
      </c>
      <c r="G6211" s="37" t="s">
        <v>11773</v>
      </c>
      <c r="I6211" s="7"/>
    </row>
    <row r="6212" spans="1:9" s="36" customFormat="1" ht="67.5" x14ac:dyDescent="0.25">
      <c r="A6212" s="34">
        <v>100665</v>
      </c>
      <c r="B6212" s="35" t="s">
        <v>11774</v>
      </c>
      <c r="F6212" s="34" t="s">
        <v>8603</v>
      </c>
      <c r="G6212" s="37" t="s">
        <v>11775</v>
      </c>
      <c r="I6212" s="7"/>
    </row>
    <row r="6213" spans="1:9" s="36" customFormat="1" ht="67.5" x14ac:dyDescent="0.25">
      <c r="A6213" s="34">
        <v>100666</v>
      </c>
      <c r="B6213" s="35" t="s">
        <v>11776</v>
      </c>
      <c r="F6213" s="34" t="s">
        <v>8603</v>
      </c>
      <c r="G6213" s="37" t="s">
        <v>11777</v>
      </c>
      <c r="I6213" s="7"/>
    </row>
    <row r="6214" spans="1:9" s="36" customFormat="1" ht="67.5" x14ac:dyDescent="0.25">
      <c r="A6214" s="34">
        <v>100667</v>
      </c>
      <c r="B6214" s="35" t="s">
        <v>11778</v>
      </c>
      <c r="F6214" s="34" t="s">
        <v>8603</v>
      </c>
      <c r="G6214" s="37" t="s">
        <v>11779</v>
      </c>
      <c r="I6214" s="7"/>
    </row>
    <row r="6215" spans="1:9" s="36" customFormat="1" ht="54" x14ac:dyDescent="0.25">
      <c r="A6215" s="34">
        <v>100668</v>
      </c>
      <c r="B6215" s="35" t="s">
        <v>11780</v>
      </c>
      <c r="F6215" s="34" t="s">
        <v>8603</v>
      </c>
      <c r="G6215" s="37" t="s">
        <v>11781</v>
      </c>
      <c r="I6215" s="7"/>
    </row>
    <row r="6216" spans="1:9" s="36" customFormat="1" ht="54" x14ac:dyDescent="0.25">
      <c r="A6216" s="34">
        <v>100669</v>
      </c>
      <c r="B6216" s="35" t="s">
        <v>11782</v>
      </c>
      <c r="F6216" s="34" t="s">
        <v>8603</v>
      </c>
      <c r="G6216" s="37" t="s">
        <v>11783</v>
      </c>
      <c r="I6216" s="7"/>
    </row>
    <row r="6217" spans="1:9" s="36" customFormat="1" ht="67.5" x14ac:dyDescent="0.25">
      <c r="A6217" s="34">
        <v>100670</v>
      </c>
      <c r="B6217" s="35" t="s">
        <v>11784</v>
      </c>
      <c r="F6217" s="34" t="s">
        <v>8603</v>
      </c>
      <c r="G6217" s="37" t="s">
        <v>11785</v>
      </c>
      <c r="I6217" s="7"/>
    </row>
    <row r="6218" spans="1:9" s="36" customFormat="1" ht="67.5" x14ac:dyDescent="0.25">
      <c r="A6218" s="34">
        <v>100671</v>
      </c>
      <c r="B6218" s="35" t="s">
        <v>11786</v>
      </c>
      <c r="F6218" s="34" t="s">
        <v>8603</v>
      </c>
      <c r="G6218" s="37" t="s">
        <v>11787</v>
      </c>
      <c r="I6218" s="7"/>
    </row>
    <row r="6219" spans="1:9" s="36" customFormat="1" ht="67.5" x14ac:dyDescent="0.25">
      <c r="A6219" s="34">
        <v>100672</v>
      </c>
      <c r="B6219" s="35" t="s">
        <v>11788</v>
      </c>
      <c r="F6219" s="34" t="s">
        <v>8603</v>
      </c>
      <c r="G6219" s="37" t="s">
        <v>11789</v>
      </c>
      <c r="I6219" s="7"/>
    </row>
    <row r="6220" spans="1:9" s="36" customFormat="1" ht="27" x14ac:dyDescent="0.25">
      <c r="A6220" s="34">
        <v>100701</v>
      </c>
      <c r="B6220" s="35" t="s">
        <v>11790</v>
      </c>
      <c r="F6220" s="34" t="s">
        <v>8603</v>
      </c>
      <c r="G6220" s="37" t="s">
        <v>11791</v>
      </c>
      <c r="I6220" s="7"/>
    </row>
    <row r="6221" spans="1:9" s="36" customFormat="1" ht="54" x14ac:dyDescent="0.25">
      <c r="A6221" s="34">
        <v>94559</v>
      </c>
      <c r="B6221" s="35" t="s">
        <v>11792</v>
      </c>
      <c r="F6221" s="34" t="s">
        <v>8603</v>
      </c>
      <c r="G6221" s="37" t="s">
        <v>11793</v>
      </c>
      <c r="I6221" s="7"/>
    </row>
    <row r="6222" spans="1:9" s="36" customFormat="1" ht="54" x14ac:dyDescent="0.25">
      <c r="A6222" s="34">
        <v>94562</v>
      </c>
      <c r="B6222" s="35" t="s">
        <v>11794</v>
      </c>
      <c r="F6222" s="34" t="s">
        <v>8603</v>
      </c>
      <c r="G6222" s="37" t="s">
        <v>11795</v>
      </c>
      <c r="I6222" s="7"/>
    </row>
    <row r="6223" spans="1:9" s="36" customFormat="1" ht="27" x14ac:dyDescent="0.25">
      <c r="A6223" s="34">
        <v>94587</v>
      </c>
      <c r="B6223" s="35" t="s">
        <v>11796</v>
      </c>
      <c r="F6223" s="34" t="s">
        <v>26</v>
      </c>
      <c r="G6223" s="37" t="s">
        <v>11797</v>
      </c>
      <c r="I6223" s="7"/>
    </row>
    <row r="6224" spans="1:9" s="36" customFormat="1" ht="27" x14ac:dyDescent="0.25">
      <c r="A6224" s="34">
        <v>94588</v>
      </c>
      <c r="B6224" s="35" t="s">
        <v>11798</v>
      </c>
      <c r="F6224" s="34" t="s">
        <v>26</v>
      </c>
      <c r="G6224" s="37" t="s">
        <v>9356</v>
      </c>
      <c r="I6224" s="7"/>
    </row>
    <row r="6225" spans="1:9" s="36" customFormat="1" ht="67.5" x14ac:dyDescent="0.25">
      <c r="A6225" s="34">
        <v>99837</v>
      </c>
      <c r="B6225" s="35" t="s">
        <v>11799</v>
      </c>
      <c r="F6225" s="34" t="s">
        <v>26</v>
      </c>
      <c r="G6225" s="37" t="s">
        <v>11800</v>
      </c>
      <c r="I6225" s="7"/>
    </row>
    <row r="6226" spans="1:9" s="36" customFormat="1" ht="67.5" x14ac:dyDescent="0.25">
      <c r="A6226" s="34">
        <v>99839</v>
      </c>
      <c r="B6226" s="35" t="s">
        <v>11801</v>
      </c>
      <c r="F6226" s="34" t="s">
        <v>26</v>
      </c>
      <c r="G6226" s="37" t="s">
        <v>11802</v>
      </c>
      <c r="I6226" s="7"/>
    </row>
    <row r="6227" spans="1:9" s="36" customFormat="1" ht="40.5" x14ac:dyDescent="0.25">
      <c r="A6227" s="34">
        <v>99841</v>
      </c>
      <c r="B6227" s="35" t="s">
        <v>11803</v>
      </c>
      <c r="F6227" s="34" t="s">
        <v>26</v>
      </c>
      <c r="G6227" s="37" t="s">
        <v>11804</v>
      </c>
      <c r="I6227" s="7"/>
    </row>
    <row r="6228" spans="1:9" s="36" customFormat="1" ht="27" x14ac:dyDescent="0.25">
      <c r="A6228" s="34">
        <v>99855</v>
      </c>
      <c r="B6228" s="35" t="s">
        <v>11805</v>
      </c>
      <c r="F6228" s="34" t="s">
        <v>26</v>
      </c>
      <c r="G6228" s="37" t="s">
        <v>11806</v>
      </c>
      <c r="I6228" s="7"/>
    </row>
    <row r="6229" spans="1:9" s="36" customFormat="1" ht="27" x14ac:dyDescent="0.25">
      <c r="A6229" s="34">
        <v>99857</v>
      </c>
      <c r="B6229" s="35" t="s">
        <v>11807</v>
      </c>
      <c r="F6229" s="34" t="s">
        <v>26</v>
      </c>
      <c r="G6229" s="37" t="s">
        <v>11307</v>
      </c>
      <c r="I6229" s="7"/>
    </row>
    <row r="6230" spans="1:9" s="36" customFormat="1" ht="27" x14ac:dyDescent="0.25">
      <c r="A6230" s="34">
        <v>99861</v>
      </c>
      <c r="B6230" s="35" t="s">
        <v>11808</v>
      </c>
      <c r="F6230" s="34" t="s">
        <v>8603</v>
      </c>
      <c r="G6230" s="37" t="s">
        <v>11809</v>
      </c>
      <c r="I6230" s="7"/>
    </row>
    <row r="6231" spans="1:9" s="36" customFormat="1" ht="27" x14ac:dyDescent="0.25">
      <c r="A6231" s="34">
        <v>99862</v>
      </c>
      <c r="B6231" s="35" t="s">
        <v>11810</v>
      </c>
      <c r="F6231" s="34" t="s">
        <v>8603</v>
      </c>
      <c r="G6231" s="37" t="s">
        <v>11811</v>
      </c>
      <c r="I6231" s="7"/>
    </row>
    <row r="6232" spans="1:9" s="36" customFormat="1" ht="27" x14ac:dyDescent="0.25">
      <c r="A6232" s="34">
        <v>90838</v>
      </c>
      <c r="B6232" s="35" t="s">
        <v>11812</v>
      </c>
      <c r="F6232" s="34" t="s">
        <v>24</v>
      </c>
      <c r="G6232" s="37" t="s">
        <v>11813</v>
      </c>
      <c r="I6232" s="7"/>
    </row>
    <row r="6233" spans="1:9" s="36" customFormat="1" ht="40.5" x14ac:dyDescent="0.25">
      <c r="A6233" s="34">
        <v>91338</v>
      </c>
      <c r="B6233" s="35" t="s">
        <v>11814</v>
      </c>
      <c r="F6233" s="34" t="s">
        <v>8603</v>
      </c>
      <c r="G6233" s="37" t="s">
        <v>11815</v>
      </c>
      <c r="I6233" s="7"/>
    </row>
    <row r="6234" spans="1:9" s="36" customFormat="1" ht="40.5" x14ac:dyDescent="0.25">
      <c r="A6234" s="34">
        <v>91341</v>
      </c>
      <c r="B6234" s="35" t="s">
        <v>11816</v>
      </c>
      <c r="F6234" s="34" t="s">
        <v>8603</v>
      </c>
      <c r="G6234" s="37" t="s">
        <v>11817</v>
      </c>
      <c r="I6234" s="7"/>
    </row>
    <row r="6235" spans="1:9" s="36" customFormat="1" ht="40.5" x14ac:dyDescent="0.25">
      <c r="A6235" s="34">
        <v>94805</v>
      </c>
      <c r="B6235" s="35" t="s">
        <v>11818</v>
      </c>
      <c r="F6235" s="34" t="s">
        <v>24</v>
      </c>
      <c r="G6235" s="37" t="s">
        <v>11819</v>
      </c>
      <c r="I6235" s="7"/>
    </row>
    <row r="6236" spans="1:9" s="36" customFormat="1" ht="40.5" x14ac:dyDescent="0.25">
      <c r="A6236" s="34">
        <v>94806</v>
      </c>
      <c r="B6236" s="35" t="s">
        <v>11820</v>
      </c>
      <c r="F6236" s="34" t="s">
        <v>24</v>
      </c>
      <c r="G6236" s="37" t="s">
        <v>11821</v>
      </c>
      <c r="I6236" s="7"/>
    </row>
    <row r="6237" spans="1:9" s="36" customFormat="1" ht="40.5" x14ac:dyDescent="0.25">
      <c r="A6237" s="34">
        <v>94807</v>
      </c>
      <c r="B6237" s="35" t="s">
        <v>11822</v>
      </c>
      <c r="F6237" s="34" t="s">
        <v>24</v>
      </c>
      <c r="G6237" s="37" t="s">
        <v>11823</v>
      </c>
      <c r="I6237" s="7"/>
    </row>
    <row r="6238" spans="1:9" s="36" customFormat="1" ht="40.5" x14ac:dyDescent="0.25">
      <c r="A6238" s="34">
        <v>100702</v>
      </c>
      <c r="B6238" s="35" t="s">
        <v>11824</v>
      </c>
      <c r="F6238" s="34" t="s">
        <v>8603</v>
      </c>
      <c r="G6238" s="37" t="s">
        <v>11825</v>
      </c>
      <c r="I6238" s="7"/>
    </row>
    <row r="6239" spans="1:9" s="36" customFormat="1" ht="27" x14ac:dyDescent="0.25">
      <c r="A6239" s="34">
        <v>102188</v>
      </c>
      <c r="B6239" s="35" t="s">
        <v>11826</v>
      </c>
      <c r="F6239" s="34" t="s">
        <v>24</v>
      </c>
      <c r="G6239" s="37" t="s">
        <v>11827</v>
      </c>
      <c r="I6239" s="7"/>
    </row>
    <row r="6240" spans="1:9" s="36" customFormat="1" ht="54" x14ac:dyDescent="0.25">
      <c r="A6240" s="34">
        <v>102189</v>
      </c>
      <c r="B6240" s="35" t="s">
        <v>11828</v>
      </c>
      <c r="F6240" s="34" t="s">
        <v>24</v>
      </c>
      <c r="G6240" s="37" t="s">
        <v>11829</v>
      </c>
      <c r="I6240" s="7"/>
    </row>
    <row r="6241" spans="1:9" s="36" customFormat="1" x14ac:dyDescent="0.25">
      <c r="A6241" s="34">
        <v>100703</v>
      </c>
      <c r="B6241" s="35" t="s">
        <v>11830</v>
      </c>
      <c r="F6241" s="34" t="s">
        <v>24</v>
      </c>
      <c r="G6241" s="37" t="s">
        <v>11831</v>
      </c>
      <c r="I6241" s="7"/>
    </row>
    <row r="6242" spans="1:9" s="36" customFormat="1" ht="27" x14ac:dyDescent="0.25">
      <c r="A6242" s="34">
        <v>100704</v>
      </c>
      <c r="B6242" s="35" t="s">
        <v>11832</v>
      </c>
      <c r="F6242" s="34" t="s">
        <v>24</v>
      </c>
      <c r="G6242" s="37" t="s">
        <v>11833</v>
      </c>
      <c r="I6242" s="7"/>
    </row>
    <row r="6243" spans="1:9" s="36" customFormat="1" ht="27" x14ac:dyDescent="0.25">
      <c r="A6243" s="34">
        <v>100705</v>
      </c>
      <c r="B6243" s="35" t="s">
        <v>11834</v>
      </c>
      <c r="F6243" s="34" t="s">
        <v>24</v>
      </c>
      <c r="G6243" s="37" t="s">
        <v>11835</v>
      </c>
      <c r="I6243" s="7"/>
    </row>
    <row r="6244" spans="1:9" s="36" customFormat="1" ht="27" x14ac:dyDescent="0.25">
      <c r="A6244" s="34">
        <v>100706</v>
      </c>
      <c r="B6244" s="35" t="s">
        <v>11836</v>
      </c>
      <c r="F6244" s="34" t="s">
        <v>24</v>
      </c>
      <c r="G6244" s="37" t="s">
        <v>11837</v>
      </c>
      <c r="I6244" s="7"/>
    </row>
    <row r="6245" spans="1:9" s="36" customFormat="1" x14ac:dyDescent="0.25">
      <c r="A6245" s="34">
        <v>100707</v>
      </c>
      <c r="B6245" s="35" t="s">
        <v>11838</v>
      </c>
      <c r="F6245" s="34" t="s">
        <v>24</v>
      </c>
      <c r="G6245" s="37" t="s">
        <v>11839</v>
      </c>
      <c r="I6245" s="7"/>
    </row>
    <row r="6246" spans="1:9" s="36" customFormat="1" x14ac:dyDescent="0.25">
      <c r="A6246" s="34">
        <v>100708</v>
      </c>
      <c r="B6246" s="35" t="s">
        <v>11840</v>
      </c>
      <c r="F6246" s="34" t="s">
        <v>24</v>
      </c>
      <c r="G6246" s="37" t="s">
        <v>11841</v>
      </c>
      <c r="I6246" s="7"/>
    </row>
    <row r="6247" spans="1:9" s="36" customFormat="1" ht="40.5" x14ac:dyDescent="0.25">
      <c r="A6247" s="34">
        <v>100709</v>
      </c>
      <c r="B6247" s="35" t="s">
        <v>11842</v>
      </c>
      <c r="F6247" s="34" t="s">
        <v>24</v>
      </c>
      <c r="G6247" s="37" t="s">
        <v>11843</v>
      </c>
      <c r="I6247" s="7"/>
    </row>
    <row r="6248" spans="1:9" s="36" customFormat="1" ht="27" x14ac:dyDescent="0.25">
      <c r="A6248" s="34">
        <v>100710</v>
      </c>
      <c r="B6248" s="35" t="s">
        <v>11844</v>
      </c>
      <c r="F6248" s="34" t="s">
        <v>24</v>
      </c>
      <c r="G6248" s="37" t="s">
        <v>11845</v>
      </c>
      <c r="I6248" s="7"/>
    </row>
    <row r="6249" spans="1:9" s="36" customFormat="1" ht="27" x14ac:dyDescent="0.25">
      <c r="A6249" s="34">
        <v>102151</v>
      </c>
      <c r="B6249" s="35" t="s">
        <v>11846</v>
      </c>
      <c r="F6249" s="34" t="s">
        <v>8603</v>
      </c>
      <c r="G6249" s="37" t="s">
        <v>11847</v>
      </c>
      <c r="I6249" s="7"/>
    </row>
    <row r="6250" spans="1:9" s="36" customFormat="1" ht="27" x14ac:dyDescent="0.25">
      <c r="A6250" s="34">
        <v>102152</v>
      </c>
      <c r="B6250" s="35" t="s">
        <v>11848</v>
      </c>
      <c r="F6250" s="34" t="s">
        <v>8603</v>
      </c>
      <c r="G6250" s="37" t="s">
        <v>11849</v>
      </c>
      <c r="I6250" s="7"/>
    </row>
    <row r="6251" spans="1:9" s="36" customFormat="1" ht="27" x14ac:dyDescent="0.25">
      <c r="A6251" s="34">
        <v>102153</v>
      </c>
      <c r="B6251" s="35" t="s">
        <v>11850</v>
      </c>
      <c r="F6251" s="34" t="s">
        <v>8603</v>
      </c>
      <c r="G6251" s="37" t="s">
        <v>11851</v>
      </c>
      <c r="I6251" s="7"/>
    </row>
    <row r="6252" spans="1:9" s="36" customFormat="1" ht="27" x14ac:dyDescent="0.25">
      <c r="A6252" s="34">
        <v>102154</v>
      </c>
      <c r="B6252" s="35" t="s">
        <v>11852</v>
      </c>
      <c r="F6252" s="34" t="s">
        <v>8603</v>
      </c>
      <c r="G6252" s="37" t="s">
        <v>11853</v>
      </c>
      <c r="I6252" s="7"/>
    </row>
    <row r="6253" spans="1:9" s="36" customFormat="1" ht="27" x14ac:dyDescent="0.25">
      <c r="A6253" s="34">
        <v>102155</v>
      </c>
      <c r="B6253" s="35" t="s">
        <v>11854</v>
      </c>
      <c r="F6253" s="34" t="s">
        <v>8603</v>
      </c>
      <c r="G6253" s="37" t="s">
        <v>11855</v>
      </c>
      <c r="I6253" s="7"/>
    </row>
    <row r="6254" spans="1:9" s="36" customFormat="1" ht="27" x14ac:dyDescent="0.25">
      <c r="A6254" s="34">
        <v>102156</v>
      </c>
      <c r="B6254" s="35" t="s">
        <v>11856</v>
      </c>
      <c r="F6254" s="34" t="s">
        <v>8603</v>
      </c>
      <c r="G6254" s="37" t="s">
        <v>11857</v>
      </c>
      <c r="I6254" s="7"/>
    </row>
    <row r="6255" spans="1:9" s="36" customFormat="1" ht="27" x14ac:dyDescent="0.25">
      <c r="A6255" s="34">
        <v>102157</v>
      </c>
      <c r="B6255" s="35" t="s">
        <v>11858</v>
      </c>
      <c r="F6255" s="34" t="s">
        <v>8603</v>
      </c>
      <c r="G6255" s="37" t="s">
        <v>11859</v>
      </c>
      <c r="I6255" s="7"/>
    </row>
    <row r="6256" spans="1:9" s="36" customFormat="1" ht="27" x14ac:dyDescent="0.25">
      <c r="A6256" s="34">
        <v>102158</v>
      </c>
      <c r="B6256" s="35" t="s">
        <v>11860</v>
      </c>
      <c r="F6256" s="34" t="s">
        <v>8603</v>
      </c>
      <c r="G6256" s="37" t="s">
        <v>11861</v>
      </c>
      <c r="I6256" s="7"/>
    </row>
    <row r="6257" spans="1:9" s="36" customFormat="1" ht="27" x14ac:dyDescent="0.25">
      <c r="A6257" s="34">
        <v>102159</v>
      </c>
      <c r="B6257" s="35" t="s">
        <v>11862</v>
      </c>
      <c r="F6257" s="34" t="s">
        <v>8603</v>
      </c>
      <c r="G6257" s="37" t="s">
        <v>11863</v>
      </c>
      <c r="I6257" s="7"/>
    </row>
    <row r="6258" spans="1:9" s="36" customFormat="1" ht="27" x14ac:dyDescent="0.25">
      <c r="A6258" s="34">
        <v>102160</v>
      </c>
      <c r="B6258" s="35" t="s">
        <v>11864</v>
      </c>
      <c r="F6258" s="34" t="s">
        <v>8603</v>
      </c>
      <c r="G6258" s="37" t="s">
        <v>11865</v>
      </c>
      <c r="I6258" s="7"/>
    </row>
    <row r="6259" spans="1:9" s="36" customFormat="1" ht="40.5" x14ac:dyDescent="0.25">
      <c r="A6259" s="34">
        <v>102161</v>
      </c>
      <c r="B6259" s="35" t="s">
        <v>11866</v>
      </c>
      <c r="F6259" s="34" t="s">
        <v>8603</v>
      </c>
      <c r="G6259" s="37" t="s">
        <v>11867</v>
      </c>
      <c r="I6259" s="7"/>
    </row>
    <row r="6260" spans="1:9" s="36" customFormat="1" ht="40.5" x14ac:dyDescent="0.25">
      <c r="A6260" s="34">
        <v>102162</v>
      </c>
      <c r="B6260" s="35" t="s">
        <v>11868</v>
      </c>
      <c r="F6260" s="34" t="s">
        <v>8603</v>
      </c>
      <c r="G6260" s="37" t="s">
        <v>11869</v>
      </c>
      <c r="I6260" s="7"/>
    </row>
    <row r="6261" spans="1:9" s="36" customFormat="1" ht="27" x14ac:dyDescent="0.25">
      <c r="A6261" s="34">
        <v>102163</v>
      </c>
      <c r="B6261" s="35" t="s">
        <v>11870</v>
      </c>
      <c r="F6261" s="34" t="s">
        <v>8603</v>
      </c>
      <c r="G6261" s="37" t="s">
        <v>11871</v>
      </c>
      <c r="I6261" s="7"/>
    </row>
    <row r="6262" spans="1:9" s="36" customFormat="1" ht="40.5" x14ac:dyDescent="0.25">
      <c r="A6262" s="34">
        <v>102164</v>
      </c>
      <c r="B6262" s="35" t="s">
        <v>11872</v>
      </c>
      <c r="F6262" s="34" t="s">
        <v>8603</v>
      </c>
      <c r="G6262" s="37" t="s">
        <v>11873</v>
      </c>
      <c r="I6262" s="7"/>
    </row>
    <row r="6263" spans="1:9" s="36" customFormat="1" ht="27" x14ac:dyDescent="0.25">
      <c r="A6263" s="34">
        <v>102165</v>
      </c>
      <c r="B6263" s="35" t="s">
        <v>11874</v>
      </c>
      <c r="F6263" s="34" t="s">
        <v>8603</v>
      </c>
      <c r="G6263" s="37" t="s">
        <v>11875</v>
      </c>
      <c r="I6263" s="7"/>
    </row>
    <row r="6264" spans="1:9" s="36" customFormat="1" ht="40.5" x14ac:dyDescent="0.25">
      <c r="A6264" s="34">
        <v>102166</v>
      </c>
      <c r="B6264" s="35" t="s">
        <v>11876</v>
      </c>
      <c r="F6264" s="34" t="s">
        <v>8603</v>
      </c>
      <c r="G6264" s="37" t="s">
        <v>11877</v>
      </c>
      <c r="I6264" s="7"/>
    </row>
    <row r="6265" spans="1:9" s="36" customFormat="1" ht="27" x14ac:dyDescent="0.25">
      <c r="A6265" s="34">
        <v>102167</v>
      </c>
      <c r="B6265" s="35" t="s">
        <v>11878</v>
      </c>
      <c r="F6265" s="34" t="s">
        <v>8603</v>
      </c>
      <c r="G6265" s="37" t="s">
        <v>11879</v>
      </c>
      <c r="I6265" s="7"/>
    </row>
    <row r="6266" spans="1:9" s="36" customFormat="1" ht="40.5" x14ac:dyDescent="0.25">
      <c r="A6266" s="34">
        <v>102168</v>
      </c>
      <c r="B6266" s="35" t="s">
        <v>11880</v>
      </c>
      <c r="F6266" s="34" t="s">
        <v>8603</v>
      </c>
      <c r="G6266" s="37" t="s">
        <v>11881</v>
      </c>
      <c r="I6266" s="7"/>
    </row>
    <row r="6267" spans="1:9" s="36" customFormat="1" ht="40.5" x14ac:dyDescent="0.25">
      <c r="A6267" s="34">
        <v>102169</v>
      </c>
      <c r="B6267" s="35" t="s">
        <v>11882</v>
      </c>
      <c r="F6267" s="34" t="s">
        <v>8603</v>
      </c>
      <c r="G6267" s="37" t="s">
        <v>11883</v>
      </c>
      <c r="I6267" s="7"/>
    </row>
    <row r="6268" spans="1:9" s="36" customFormat="1" ht="27" x14ac:dyDescent="0.25">
      <c r="A6268" s="34">
        <v>102170</v>
      </c>
      <c r="B6268" s="35" t="s">
        <v>11884</v>
      </c>
      <c r="F6268" s="34" t="s">
        <v>8603</v>
      </c>
      <c r="G6268" s="37" t="s">
        <v>11885</v>
      </c>
      <c r="I6268" s="7"/>
    </row>
    <row r="6269" spans="1:9" s="36" customFormat="1" ht="27" x14ac:dyDescent="0.25">
      <c r="A6269" s="34">
        <v>102171</v>
      </c>
      <c r="B6269" s="35" t="s">
        <v>11886</v>
      </c>
      <c r="F6269" s="34" t="s">
        <v>8603</v>
      </c>
      <c r="G6269" s="37" t="s">
        <v>11887</v>
      </c>
      <c r="I6269" s="7"/>
    </row>
    <row r="6270" spans="1:9" s="36" customFormat="1" ht="27" x14ac:dyDescent="0.25">
      <c r="A6270" s="34">
        <v>102172</v>
      </c>
      <c r="B6270" s="35" t="s">
        <v>11888</v>
      </c>
      <c r="F6270" s="34" t="s">
        <v>8603</v>
      </c>
      <c r="G6270" s="37" t="s">
        <v>11889</v>
      </c>
      <c r="I6270" s="7"/>
    </row>
    <row r="6271" spans="1:9" s="36" customFormat="1" ht="27" x14ac:dyDescent="0.25">
      <c r="A6271" s="34">
        <v>102176</v>
      </c>
      <c r="B6271" s="35" t="s">
        <v>11890</v>
      </c>
      <c r="F6271" s="34" t="s">
        <v>8603</v>
      </c>
      <c r="G6271" s="37" t="s">
        <v>11891</v>
      </c>
      <c r="I6271" s="7"/>
    </row>
    <row r="6272" spans="1:9" s="36" customFormat="1" ht="27" x14ac:dyDescent="0.25">
      <c r="A6272" s="34">
        <v>102177</v>
      </c>
      <c r="B6272" s="35" t="s">
        <v>11892</v>
      </c>
      <c r="F6272" s="34" t="s">
        <v>8603</v>
      </c>
      <c r="G6272" s="37" t="s">
        <v>11893</v>
      </c>
      <c r="I6272" s="7"/>
    </row>
    <row r="6273" spans="1:9" s="36" customFormat="1" ht="27" x14ac:dyDescent="0.25">
      <c r="A6273" s="34">
        <v>102178</v>
      </c>
      <c r="B6273" s="35" t="s">
        <v>11894</v>
      </c>
      <c r="F6273" s="34" t="s">
        <v>8603</v>
      </c>
      <c r="G6273" s="37" t="s">
        <v>11895</v>
      </c>
      <c r="I6273" s="7"/>
    </row>
    <row r="6274" spans="1:9" s="36" customFormat="1" ht="27" x14ac:dyDescent="0.25">
      <c r="A6274" s="34">
        <v>102179</v>
      </c>
      <c r="B6274" s="35" t="s">
        <v>11896</v>
      </c>
      <c r="F6274" s="34" t="s">
        <v>8603</v>
      </c>
      <c r="G6274" s="37" t="s">
        <v>11897</v>
      </c>
      <c r="I6274" s="7"/>
    </row>
    <row r="6275" spans="1:9" s="36" customFormat="1" ht="27" x14ac:dyDescent="0.25">
      <c r="A6275" s="34">
        <v>102180</v>
      </c>
      <c r="B6275" s="35" t="s">
        <v>11898</v>
      </c>
      <c r="F6275" s="34" t="s">
        <v>8603</v>
      </c>
      <c r="G6275" s="37" t="s">
        <v>11899</v>
      </c>
      <c r="I6275" s="7"/>
    </row>
    <row r="6276" spans="1:9" s="36" customFormat="1" ht="27" x14ac:dyDescent="0.25">
      <c r="A6276" s="34">
        <v>102181</v>
      </c>
      <c r="B6276" s="35" t="s">
        <v>11900</v>
      </c>
      <c r="F6276" s="34" t="s">
        <v>8603</v>
      </c>
      <c r="G6276" s="37" t="s">
        <v>11901</v>
      </c>
      <c r="I6276" s="7"/>
    </row>
    <row r="6277" spans="1:9" s="36" customFormat="1" ht="27" x14ac:dyDescent="0.25">
      <c r="A6277" s="34">
        <v>102182</v>
      </c>
      <c r="B6277" s="35" t="s">
        <v>11902</v>
      </c>
      <c r="F6277" s="34" t="s">
        <v>24</v>
      </c>
      <c r="G6277" s="37" t="s">
        <v>11903</v>
      </c>
      <c r="I6277" s="7"/>
    </row>
    <row r="6278" spans="1:9" s="36" customFormat="1" ht="40.5" x14ac:dyDescent="0.25">
      <c r="A6278" s="34">
        <v>102183</v>
      </c>
      <c r="B6278" s="35" t="s">
        <v>11904</v>
      </c>
      <c r="F6278" s="34" t="s">
        <v>24</v>
      </c>
      <c r="G6278" s="37" t="s">
        <v>11905</v>
      </c>
      <c r="I6278" s="7"/>
    </row>
    <row r="6279" spans="1:9" s="36" customFormat="1" ht="40.5" x14ac:dyDescent="0.25">
      <c r="A6279" s="34">
        <v>102184</v>
      </c>
      <c r="B6279" s="35" t="s">
        <v>11906</v>
      </c>
      <c r="F6279" s="34" t="s">
        <v>24</v>
      </c>
      <c r="G6279" s="37" t="s">
        <v>11907</v>
      </c>
      <c r="I6279" s="7"/>
    </row>
    <row r="6280" spans="1:9" s="36" customFormat="1" ht="40.5" x14ac:dyDescent="0.25">
      <c r="A6280" s="34">
        <v>102185</v>
      </c>
      <c r="B6280" s="35" t="s">
        <v>11908</v>
      </c>
      <c r="F6280" s="34" t="s">
        <v>24</v>
      </c>
      <c r="G6280" s="37" t="s">
        <v>11909</v>
      </c>
      <c r="I6280" s="7"/>
    </row>
    <row r="6281" spans="1:9" s="36" customFormat="1" ht="27" x14ac:dyDescent="0.25">
      <c r="A6281" s="34">
        <v>102190</v>
      </c>
      <c r="B6281" s="35" t="s">
        <v>11910</v>
      </c>
      <c r="F6281" s="34" t="s">
        <v>8603</v>
      </c>
      <c r="G6281" s="37" t="s">
        <v>11911</v>
      </c>
      <c r="I6281" s="7"/>
    </row>
    <row r="6282" spans="1:9" s="36" customFormat="1" ht="27" x14ac:dyDescent="0.25">
      <c r="A6282" s="34">
        <v>102191</v>
      </c>
      <c r="B6282" s="35" t="s">
        <v>11912</v>
      </c>
      <c r="F6282" s="34" t="s">
        <v>8603</v>
      </c>
      <c r="G6282" s="37" t="s">
        <v>11913</v>
      </c>
      <c r="I6282" s="7"/>
    </row>
    <row r="6283" spans="1:9" s="36" customFormat="1" ht="27" x14ac:dyDescent="0.25">
      <c r="A6283" s="34">
        <v>102192</v>
      </c>
      <c r="B6283" s="35" t="s">
        <v>11914</v>
      </c>
      <c r="F6283" s="34" t="s">
        <v>8603</v>
      </c>
      <c r="G6283" s="37" t="s">
        <v>11915</v>
      </c>
      <c r="I6283" s="7"/>
    </row>
    <row r="6284" spans="1:9" s="36" customFormat="1" ht="40.5" x14ac:dyDescent="0.25">
      <c r="A6284" s="34">
        <v>94569</v>
      </c>
      <c r="B6284" s="35" t="s">
        <v>11916</v>
      </c>
      <c r="F6284" s="34" t="s">
        <v>8603</v>
      </c>
      <c r="G6284" s="37" t="s">
        <v>11917</v>
      </c>
      <c r="I6284" s="7"/>
    </row>
    <row r="6285" spans="1:9" s="36" customFormat="1" ht="54" x14ac:dyDescent="0.25">
      <c r="A6285" s="34">
        <v>94570</v>
      </c>
      <c r="B6285" s="35" t="s">
        <v>11918</v>
      </c>
      <c r="F6285" s="34" t="s">
        <v>8603</v>
      </c>
      <c r="G6285" s="37" t="s">
        <v>11919</v>
      </c>
      <c r="I6285" s="7"/>
    </row>
    <row r="6286" spans="1:9" s="36" customFormat="1" ht="54" x14ac:dyDescent="0.25">
      <c r="A6286" s="34">
        <v>94572</v>
      </c>
      <c r="B6286" s="35" t="s">
        <v>11920</v>
      </c>
      <c r="F6286" s="34" t="s">
        <v>8603</v>
      </c>
      <c r="G6286" s="37" t="s">
        <v>11921</v>
      </c>
      <c r="I6286" s="7"/>
    </row>
    <row r="6287" spans="1:9" s="36" customFormat="1" ht="54" x14ac:dyDescent="0.25">
      <c r="A6287" s="34">
        <v>94573</v>
      </c>
      <c r="B6287" s="35" t="s">
        <v>11922</v>
      </c>
      <c r="F6287" s="34" t="s">
        <v>8603</v>
      </c>
      <c r="G6287" s="37" t="s">
        <v>11923</v>
      </c>
      <c r="I6287" s="7"/>
    </row>
    <row r="6288" spans="1:9" s="36" customFormat="1" ht="67.5" x14ac:dyDescent="0.25">
      <c r="A6288" s="34">
        <v>94580</v>
      </c>
      <c r="B6288" s="35" t="s">
        <v>11924</v>
      </c>
      <c r="F6288" s="34" t="s">
        <v>8603</v>
      </c>
      <c r="G6288" s="37" t="s">
        <v>11925</v>
      </c>
      <c r="I6288" s="7"/>
    </row>
    <row r="6289" spans="1:9" s="36" customFormat="1" ht="27" x14ac:dyDescent="0.25">
      <c r="A6289" s="34">
        <v>94589</v>
      </c>
      <c r="B6289" s="35" t="s">
        <v>11926</v>
      </c>
      <c r="F6289" s="34" t="s">
        <v>26</v>
      </c>
      <c r="G6289" s="37" t="s">
        <v>11927</v>
      </c>
      <c r="I6289" s="7"/>
    </row>
    <row r="6290" spans="1:9" s="36" customFormat="1" ht="27" x14ac:dyDescent="0.25">
      <c r="A6290" s="34">
        <v>94590</v>
      </c>
      <c r="B6290" s="35" t="s">
        <v>11928</v>
      </c>
      <c r="F6290" s="34" t="s">
        <v>26</v>
      </c>
      <c r="G6290" s="37" t="s">
        <v>11929</v>
      </c>
      <c r="I6290" s="7"/>
    </row>
    <row r="6291" spans="1:9" s="36" customFormat="1" ht="40.5" x14ac:dyDescent="0.25">
      <c r="A6291" s="34">
        <v>100674</v>
      </c>
      <c r="B6291" s="35" t="s">
        <v>11930</v>
      </c>
      <c r="F6291" s="34" t="s">
        <v>8603</v>
      </c>
      <c r="G6291" s="37" t="s">
        <v>11931</v>
      </c>
      <c r="I6291" s="7"/>
    </row>
    <row r="6292" spans="1:9" s="36" customFormat="1" ht="40.5" x14ac:dyDescent="0.25">
      <c r="A6292" s="34">
        <v>101096</v>
      </c>
      <c r="B6292" s="35" t="s">
        <v>11932</v>
      </c>
      <c r="F6292" s="34" t="s">
        <v>10653</v>
      </c>
      <c r="G6292" s="37" t="s">
        <v>11933</v>
      </c>
      <c r="I6292" s="7"/>
    </row>
    <row r="6293" spans="1:9" s="36" customFormat="1" ht="40.5" x14ac:dyDescent="0.25">
      <c r="A6293" s="34">
        <v>101097</v>
      </c>
      <c r="B6293" s="35" t="s">
        <v>11934</v>
      </c>
      <c r="F6293" s="34" t="s">
        <v>10653</v>
      </c>
      <c r="G6293" s="37" t="s">
        <v>11935</v>
      </c>
      <c r="I6293" s="7"/>
    </row>
    <row r="6294" spans="1:9" s="36" customFormat="1" ht="40.5" x14ac:dyDescent="0.25">
      <c r="A6294" s="34">
        <v>101098</v>
      </c>
      <c r="B6294" s="35" t="s">
        <v>11936</v>
      </c>
      <c r="F6294" s="34" t="s">
        <v>10653</v>
      </c>
      <c r="G6294" s="37" t="s">
        <v>11937</v>
      </c>
      <c r="I6294" s="7"/>
    </row>
    <row r="6295" spans="1:9" s="36" customFormat="1" ht="40.5" x14ac:dyDescent="0.25">
      <c r="A6295" s="34">
        <v>101099</v>
      </c>
      <c r="B6295" s="35" t="s">
        <v>11938</v>
      </c>
      <c r="F6295" s="34" t="s">
        <v>10653</v>
      </c>
      <c r="G6295" s="37" t="s">
        <v>11939</v>
      </c>
      <c r="I6295" s="7"/>
    </row>
    <row r="6296" spans="1:9" s="36" customFormat="1" ht="40.5" x14ac:dyDescent="0.25">
      <c r="A6296" s="34">
        <v>101100</v>
      </c>
      <c r="B6296" s="35" t="s">
        <v>11940</v>
      </c>
      <c r="F6296" s="34" t="s">
        <v>10653</v>
      </c>
      <c r="G6296" s="37" t="s">
        <v>11941</v>
      </c>
      <c r="I6296" s="7"/>
    </row>
    <row r="6297" spans="1:9" s="36" customFormat="1" ht="54" x14ac:dyDescent="0.25">
      <c r="A6297" s="34">
        <v>101101</v>
      </c>
      <c r="B6297" s="35" t="s">
        <v>11942</v>
      </c>
      <c r="F6297" s="34" t="s">
        <v>10653</v>
      </c>
      <c r="G6297" s="37" t="s">
        <v>11943</v>
      </c>
      <c r="I6297" s="7"/>
    </row>
    <row r="6298" spans="1:9" s="36" customFormat="1" ht="54" x14ac:dyDescent="0.25">
      <c r="A6298" s="34">
        <v>101102</v>
      </c>
      <c r="B6298" s="35" t="s">
        <v>11944</v>
      </c>
      <c r="F6298" s="34" t="s">
        <v>10653</v>
      </c>
      <c r="G6298" s="37" t="s">
        <v>11945</v>
      </c>
      <c r="I6298" s="7"/>
    </row>
    <row r="6299" spans="1:9" s="36" customFormat="1" ht="54" x14ac:dyDescent="0.25">
      <c r="A6299" s="34">
        <v>101103</v>
      </c>
      <c r="B6299" s="35" t="s">
        <v>11946</v>
      </c>
      <c r="F6299" s="34" t="s">
        <v>10653</v>
      </c>
      <c r="G6299" s="37" t="s">
        <v>11947</v>
      </c>
      <c r="I6299" s="7"/>
    </row>
    <row r="6300" spans="1:9" s="36" customFormat="1" ht="54" x14ac:dyDescent="0.25">
      <c r="A6300" s="34">
        <v>101104</v>
      </c>
      <c r="B6300" s="35" t="s">
        <v>11948</v>
      </c>
      <c r="F6300" s="34" t="s">
        <v>10653</v>
      </c>
      <c r="G6300" s="37" t="s">
        <v>11949</v>
      </c>
      <c r="I6300" s="7"/>
    </row>
    <row r="6301" spans="1:9" s="36" customFormat="1" ht="54" x14ac:dyDescent="0.25">
      <c r="A6301" s="34">
        <v>101105</v>
      </c>
      <c r="B6301" s="35" t="s">
        <v>11950</v>
      </c>
      <c r="F6301" s="34" t="s">
        <v>10653</v>
      </c>
      <c r="G6301" s="37" t="s">
        <v>11951</v>
      </c>
      <c r="I6301" s="7"/>
    </row>
    <row r="6302" spans="1:9" s="36" customFormat="1" ht="54" x14ac:dyDescent="0.25">
      <c r="A6302" s="34">
        <v>101106</v>
      </c>
      <c r="B6302" s="35" t="s">
        <v>11952</v>
      </c>
      <c r="F6302" s="34" t="s">
        <v>10653</v>
      </c>
      <c r="G6302" s="37" t="s">
        <v>11953</v>
      </c>
      <c r="I6302" s="7"/>
    </row>
    <row r="6303" spans="1:9" s="36" customFormat="1" ht="54" x14ac:dyDescent="0.25">
      <c r="A6303" s="34">
        <v>101107</v>
      </c>
      <c r="B6303" s="35" t="s">
        <v>11954</v>
      </c>
      <c r="F6303" s="34" t="s">
        <v>10653</v>
      </c>
      <c r="G6303" s="37" t="s">
        <v>11955</v>
      </c>
      <c r="I6303" s="7"/>
    </row>
    <row r="6304" spans="1:9" s="36" customFormat="1" ht="67.5" x14ac:dyDescent="0.25">
      <c r="A6304" s="34">
        <v>101108</v>
      </c>
      <c r="B6304" s="35" t="s">
        <v>11956</v>
      </c>
      <c r="F6304" s="34" t="s">
        <v>10653</v>
      </c>
      <c r="G6304" s="37" t="s">
        <v>11957</v>
      </c>
      <c r="I6304" s="7"/>
    </row>
    <row r="6305" spans="1:9" s="36" customFormat="1" ht="67.5" x14ac:dyDescent="0.25">
      <c r="A6305" s="34">
        <v>101109</v>
      </c>
      <c r="B6305" s="35" t="s">
        <v>11958</v>
      </c>
      <c r="F6305" s="34" t="s">
        <v>10653</v>
      </c>
      <c r="G6305" s="37" t="s">
        <v>11959</v>
      </c>
      <c r="I6305" s="7"/>
    </row>
    <row r="6306" spans="1:9" s="36" customFormat="1" ht="67.5" x14ac:dyDescent="0.25">
      <c r="A6306" s="34">
        <v>101110</v>
      </c>
      <c r="B6306" s="35" t="s">
        <v>11960</v>
      </c>
      <c r="F6306" s="34" t="s">
        <v>10653</v>
      </c>
      <c r="G6306" s="37" t="s">
        <v>11961</v>
      </c>
      <c r="I6306" s="7"/>
    </row>
    <row r="6307" spans="1:9" s="36" customFormat="1" ht="67.5" x14ac:dyDescent="0.25">
      <c r="A6307" s="34">
        <v>101111</v>
      </c>
      <c r="B6307" s="35" t="s">
        <v>11962</v>
      </c>
      <c r="F6307" s="34" t="s">
        <v>10653</v>
      </c>
      <c r="G6307" s="37" t="s">
        <v>11963</v>
      </c>
      <c r="I6307" s="7"/>
    </row>
    <row r="6308" spans="1:9" s="36" customFormat="1" ht="40.5" x14ac:dyDescent="0.25">
      <c r="A6308" s="34">
        <v>101112</v>
      </c>
      <c r="B6308" s="35" t="s">
        <v>11964</v>
      </c>
      <c r="F6308" s="34" t="s">
        <v>10653</v>
      </c>
      <c r="G6308" s="37" t="s">
        <v>11965</v>
      </c>
      <c r="I6308" s="7"/>
    </row>
    <row r="6309" spans="1:9" s="36" customFormat="1" ht="54" x14ac:dyDescent="0.25">
      <c r="A6309" s="34">
        <v>101113</v>
      </c>
      <c r="B6309" s="35" t="s">
        <v>11966</v>
      </c>
      <c r="F6309" s="34" t="s">
        <v>10653</v>
      </c>
      <c r="G6309" s="37" t="s">
        <v>11967</v>
      </c>
      <c r="I6309" s="7"/>
    </row>
    <row r="6310" spans="1:9" s="36" customFormat="1" ht="27" x14ac:dyDescent="0.25">
      <c r="A6310" s="34">
        <v>95601</v>
      </c>
      <c r="B6310" s="35" t="s">
        <v>11968</v>
      </c>
      <c r="F6310" s="34" t="s">
        <v>24</v>
      </c>
      <c r="G6310" s="37" t="s">
        <v>11969</v>
      </c>
      <c r="I6310" s="7"/>
    </row>
    <row r="6311" spans="1:9" s="36" customFormat="1" ht="27" x14ac:dyDescent="0.25">
      <c r="A6311" s="34">
        <v>95602</v>
      </c>
      <c r="B6311" s="35" t="s">
        <v>11970</v>
      </c>
      <c r="F6311" s="34" t="s">
        <v>24</v>
      </c>
      <c r="G6311" s="37" t="s">
        <v>11971</v>
      </c>
      <c r="I6311" s="7"/>
    </row>
    <row r="6312" spans="1:9" s="36" customFormat="1" ht="27" x14ac:dyDescent="0.25">
      <c r="A6312" s="34">
        <v>95603</v>
      </c>
      <c r="B6312" s="35" t="s">
        <v>11972</v>
      </c>
      <c r="F6312" s="34" t="s">
        <v>24</v>
      </c>
      <c r="G6312" s="37" t="s">
        <v>11973</v>
      </c>
      <c r="I6312" s="7"/>
    </row>
    <row r="6313" spans="1:9" s="36" customFormat="1" ht="27" x14ac:dyDescent="0.25">
      <c r="A6313" s="34">
        <v>95604</v>
      </c>
      <c r="B6313" s="35" t="s">
        <v>11974</v>
      </c>
      <c r="F6313" s="34" t="s">
        <v>24</v>
      </c>
      <c r="G6313" s="37" t="s">
        <v>11975</v>
      </c>
      <c r="I6313" s="7"/>
    </row>
    <row r="6314" spans="1:9" s="36" customFormat="1" ht="27" x14ac:dyDescent="0.25">
      <c r="A6314" s="34">
        <v>95605</v>
      </c>
      <c r="B6314" s="35" t="s">
        <v>11976</v>
      </c>
      <c r="F6314" s="34" t="s">
        <v>24</v>
      </c>
      <c r="G6314" s="37" t="s">
        <v>11977</v>
      </c>
      <c r="I6314" s="7"/>
    </row>
    <row r="6315" spans="1:9" s="36" customFormat="1" ht="27" x14ac:dyDescent="0.25">
      <c r="A6315" s="34">
        <v>95607</v>
      </c>
      <c r="B6315" s="35" t="s">
        <v>11978</v>
      </c>
      <c r="F6315" s="34" t="s">
        <v>24</v>
      </c>
      <c r="G6315" s="37" t="s">
        <v>11979</v>
      </c>
      <c r="I6315" s="7"/>
    </row>
    <row r="6316" spans="1:9" s="36" customFormat="1" ht="27" x14ac:dyDescent="0.25">
      <c r="A6316" s="34">
        <v>95608</v>
      </c>
      <c r="B6316" s="35" t="s">
        <v>11980</v>
      </c>
      <c r="F6316" s="34" t="s">
        <v>24</v>
      </c>
      <c r="G6316" s="37" t="s">
        <v>11981</v>
      </c>
      <c r="I6316" s="7"/>
    </row>
    <row r="6317" spans="1:9" s="36" customFormat="1" ht="27" x14ac:dyDescent="0.25">
      <c r="A6317" s="34">
        <v>95609</v>
      </c>
      <c r="B6317" s="35" t="s">
        <v>11982</v>
      </c>
      <c r="F6317" s="34" t="s">
        <v>24</v>
      </c>
      <c r="G6317" s="37" t="s">
        <v>11983</v>
      </c>
      <c r="I6317" s="7"/>
    </row>
    <row r="6318" spans="1:9" s="36" customFormat="1" ht="54" x14ac:dyDescent="0.25">
      <c r="A6318" s="34">
        <v>100651</v>
      </c>
      <c r="B6318" s="35" t="s">
        <v>11984</v>
      </c>
      <c r="F6318" s="34" t="s">
        <v>26</v>
      </c>
      <c r="G6318" s="37" t="s">
        <v>11985</v>
      </c>
      <c r="I6318" s="7"/>
    </row>
    <row r="6319" spans="1:9" s="36" customFormat="1" ht="54" x14ac:dyDescent="0.25">
      <c r="A6319" s="34">
        <v>100652</v>
      </c>
      <c r="B6319" s="35" t="s">
        <v>11986</v>
      </c>
      <c r="F6319" s="34" t="s">
        <v>26</v>
      </c>
      <c r="G6319" s="37" t="s">
        <v>11987</v>
      </c>
      <c r="I6319" s="7"/>
    </row>
    <row r="6320" spans="1:9" s="36" customFormat="1" ht="54" x14ac:dyDescent="0.25">
      <c r="A6320" s="34">
        <v>100653</v>
      </c>
      <c r="B6320" s="35" t="s">
        <v>11988</v>
      </c>
      <c r="F6320" s="34" t="s">
        <v>26</v>
      </c>
      <c r="G6320" s="37" t="s">
        <v>11989</v>
      </c>
      <c r="I6320" s="7"/>
    </row>
    <row r="6321" spans="1:9" s="36" customFormat="1" ht="54" x14ac:dyDescent="0.25">
      <c r="A6321" s="34">
        <v>100654</v>
      </c>
      <c r="B6321" s="35" t="s">
        <v>11990</v>
      </c>
      <c r="F6321" s="34" t="s">
        <v>26</v>
      </c>
      <c r="G6321" s="37" t="s">
        <v>11991</v>
      </c>
      <c r="I6321" s="7"/>
    </row>
    <row r="6322" spans="1:9" s="36" customFormat="1" ht="54" x14ac:dyDescent="0.25">
      <c r="A6322" s="34">
        <v>100655</v>
      </c>
      <c r="B6322" s="35" t="s">
        <v>11992</v>
      </c>
      <c r="F6322" s="34" t="s">
        <v>26</v>
      </c>
      <c r="G6322" s="37" t="s">
        <v>11993</v>
      </c>
      <c r="I6322" s="7"/>
    </row>
    <row r="6323" spans="1:9" s="36" customFormat="1" ht="40.5" x14ac:dyDescent="0.25">
      <c r="A6323" s="34">
        <v>100656</v>
      </c>
      <c r="B6323" s="35" t="s">
        <v>11994</v>
      </c>
      <c r="F6323" s="34" t="s">
        <v>26</v>
      </c>
      <c r="G6323" s="37" t="s">
        <v>11995</v>
      </c>
      <c r="I6323" s="7"/>
    </row>
    <row r="6324" spans="1:9" s="36" customFormat="1" ht="40.5" x14ac:dyDescent="0.25">
      <c r="A6324" s="34">
        <v>100657</v>
      </c>
      <c r="B6324" s="35" t="s">
        <v>11996</v>
      </c>
      <c r="F6324" s="34" t="s">
        <v>26</v>
      </c>
      <c r="G6324" s="37" t="s">
        <v>11997</v>
      </c>
      <c r="I6324" s="7"/>
    </row>
    <row r="6325" spans="1:9" s="36" customFormat="1" ht="40.5" x14ac:dyDescent="0.25">
      <c r="A6325" s="34">
        <v>100658</v>
      </c>
      <c r="B6325" s="35" t="s">
        <v>11998</v>
      </c>
      <c r="F6325" s="34" t="s">
        <v>26</v>
      </c>
      <c r="G6325" s="37" t="s">
        <v>11999</v>
      </c>
      <c r="I6325" s="7"/>
    </row>
    <row r="6326" spans="1:9" s="36" customFormat="1" ht="40.5" x14ac:dyDescent="0.25">
      <c r="A6326" s="34">
        <v>100889</v>
      </c>
      <c r="B6326" s="35" t="s">
        <v>12000</v>
      </c>
      <c r="F6326" s="34" t="s">
        <v>10636</v>
      </c>
      <c r="G6326" s="37" t="s">
        <v>12001</v>
      </c>
      <c r="I6326" s="7"/>
    </row>
    <row r="6327" spans="1:9" s="36" customFormat="1" ht="40.5" x14ac:dyDescent="0.25">
      <c r="A6327" s="34">
        <v>100890</v>
      </c>
      <c r="B6327" s="35" t="s">
        <v>12002</v>
      </c>
      <c r="F6327" s="34" t="s">
        <v>10636</v>
      </c>
      <c r="G6327" s="37" t="s">
        <v>12003</v>
      </c>
      <c r="I6327" s="7"/>
    </row>
    <row r="6328" spans="1:9" s="36" customFormat="1" ht="40.5" x14ac:dyDescent="0.25">
      <c r="A6328" s="34">
        <v>100892</v>
      </c>
      <c r="B6328" s="35" t="s">
        <v>12004</v>
      </c>
      <c r="F6328" s="34" t="s">
        <v>10636</v>
      </c>
      <c r="G6328" s="37" t="s">
        <v>12005</v>
      </c>
      <c r="I6328" s="7"/>
    </row>
    <row r="6329" spans="1:9" s="36" customFormat="1" ht="40.5" x14ac:dyDescent="0.25">
      <c r="A6329" s="34">
        <v>100893</v>
      </c>
      <c r="B6329" s="35" t="s">
        <v>12006</v>
      </c>
      <c r="F6329" s="34" t="s">
        <v>10636</v>
      </c>
      <c r="G6329" s="37" t="s">
        <v>12007</v>
      </c>
      <c r="I6329" s="7"/>
    </row>
    <row r="6330" spans="1:9" s="36" customFormat="1" ht="40.5" x14ac:dyDescent="0.25">
      <c r="A6330" s="34">
        <v>100894</v>
      </c>
      <c r="B6330" s="35" t="s">
        <v>12008</v>
      </c>
      <c r="F6330" s="34" t="s">
        <v>10636</v>
      </c>
      <c r="G6330" s="37" t="s">
        <v>12009</v>
      </c>
      <c r="I6330" s="7"/>
    </row>
    <row r="6331" spans="1:9" s="36" customFormat="1" ht="54" x14ac:dyDescent="0.25">
      <c r="A6331" s="34">
        <v>100896</v>
      </c>
      <c r="B6331" s="35" t="s">
        <v>12010</v>
      </c>
      <c r="F6331" s="34" t="s">
        <v>26</v>
      </c>
      <c r="G6331" s="37" t="s">
        <v>12011</v>
      </c>
      <c r="I6331" s="7"/>
    </row>
    <row r="6332" spans="1:9" s="36" customFormat="1" ht="54" x14ac:dyDescent="0.25">
      <c r="A6332" s="34">
        <v>100897</v>
      </c>
      <c r="B6332" s="35" t="s">
        <v>12012</v>
      </c>
      <c r="F6332" s="34" t="s">
        <v>26</v>
      </c>
      <c r="G6332" s="37" t="s">
        <v>12013</v>
      </c>
      <c r="I6332" s="7"/>
    </row>
    <row r="6333" spans="1:9" s="36" customFormat="1" ht="54" x14ac:dyDescent="0.25">
      <c r="A6333" s="34">
        <v>100898</v>
      </c>
      <c r="B6333" s="35" t="s">
        <v>12014</v>
      </c>
      <c r="F6333" s="34" t="s">
        <v>26</v>
      </c>
      <c r="G6333" s="37" t="s">
        <v>12015</v>
      </c>
      <c r="I6333" s="7"/>
    </row>
    <row r="6334" spans="1:9" s="36" customFormat="1" ht="54" x14ac:dyDescent="0.25">
      <c r="A6334" s="34">
        <v>100899</v>
      </c>
      <c r="B6334" s="35" t="s">
        <v>12016</v>
      </c>
      <c r="F6334" s="34" t="s">
        <v>26</v>
      </c>
      <c r="G6334" s="37" t="s">
        <v>12017</v>
      </c>
      <c r="I6334" s="7"/>
    </row>
    <row r="6335" spans="1:9" s="36" customFormat="1" ht="54" x14ac:dyDescent="0.25">
      <c r="A6335" s="34">
        <v>100900</v>
      </c>
      <c r="B6335" s="35" t="s">
        <v>12018</v>
      </c>
      <c r="F6335" s="34" t="s">
        <v>26</v>
      </c>
      <c r="G6335" s="37" t="s">
        <v>12019</v>
      </c>
      <c r="I6335" s="7"/>
    </row>
    <row r="6336" spans="1:9" s="36" customFormat="1" ht="40.5" x14ac:dyDescent="0.25">
      <c r="A6336" s="34">
        <v>101173</v>
      </c>
      <c r="B6336" s="35" t="s">
        <v>12020</v>
      </c>
      <c r="F6336" s="34" t="s">
        <v>26</v>
      </c>
      <c r="G6336" s="37" t="s">
        <v>12021</v>
      </c>
      <c r="I6336" s="7"/>
    </row>
    <row r="6337" spans="1:9" s="36" customFormat="1" ht="40.5" x14ac:dyDescent="0.25">
      <c r="A6337" s="34">
        <v>101174</v>
      </c>
      <c r="B6337" s="35" t="s">
        <v>12022</v>
      </c>
      <c r="F6337" s="34" t="s">
        <v>26</v>
      </c>
      <c r="G6337" s="37" t="s">
        <v>12023</v>
      </c>
      <c r="I6337" s="7"/>
    </row>
    <row r="6338" spans="1:9" s="36" customFormat="1" ht="40.5" x14ac:dyDescent="0.25">
      <c r="A6338" s="34">
        <v>101175</v>
      </c>
      <c r="B6338" s="35" t="s">
        <v>12024</v>
      </c>
      <c r="F6338" s="34" t="s">
        <v>26</v>
      </c>
      <c r="G6338" s="37" t="s">
        <v>12025</v>
      </c>
      <c r="I6338" s="7"/>
    </row>
    <row r="6339" spans="1:9" s="36" customFormat="1" ht="40.5" x14ac:dyDescent="0.25">
      <c r="A6339" s="34">
        <v>101176</v>
      </c>
      <c r="B6339" s="35" t="s">
        <v>12026</v>
      </c>
      <c r="F6339" s="34" t="s">
        <v>26</v>
      </c>
      <c r="G6339" s="37" t="s">
        <v>12027</v>
      </c>
      <c r="I6339" s="7"/>
    </row>
    <row r="6340" spans="1:9" s="36" customFormat="1" ht="27" x14ac:dyDescent="0.25">
      <c r="A6340" s="34">
        <v>102521</v>
      </c>
      <c r="B6340" s="35" t="s">
        <v>12028</v>
      </c>
      <c r="F6340" s="34" t="s">
        <v>24</v>
      </c>
      <c r="G6340" s="37" t="s">
        <v>12029</v>
      </c>
      <c r="I6340" s="7"/>
    </row>
    <row r="6341" spans="1:9" s="36" customFormat="1" ht="27" x14ac:dyDescent="0.25">
      <c r="A6341" s="34">
        <v>102522</v>
      </c>
      <c r="B6341" s="35" t="s">
        <v>12030</v>
      </c>
      <c r="F6341" s="34" t="s">
        <v>24</v>
      </c>
      <c r="G6341" s="37" t="s">
        <v>12031</v>
      </c>
      <c r="I6341" s="7"/>
    </row>
    <row r="6342" spans="1:9" s="36" customFormat="1" ht="27" x14ac:dyDescent="0.25">
      <c r="A6342" s="34">
        <v>102523</v>
      </c>
      <c r="B6342" s="35" t="s">
        <v>12032</v>
      </c>
      <c r="F6342" s="34" t="s">
        <v>24</v>
      </c>
      <c r="G6342" s="37" t="s">
        <v>12033</v>
      </c>
      <c r="I6342" s="7"/>
    </row>
    <row r="6343" spans="1:9" s="36" customFormat="1" ht="27" x14ac:dyDescent="0.25">
      <c r="A6343" s="34">
        <v>95240</v>
      </c>
      <c r="B6343" s="35" t="s">
        <v>12034</v>
      </c>
      <c r="F6343" s="34" t="s">
        <v>8603</v>
      </c>
      <c r="G6343" s="37" t="s">
        <v>12035</v>
      </c>
      <c r="I6343" s="7"/>
    </row>
    <row r="6344" spans="1:9" s="36" customFormat="1" ht="27" x14ac:dyDescent="0.25">
      <c r="A6344" s="34">
        <v>95241</v>
      </c>
      <c r="B6344" s="35" t="s">
        <v>12036</v>
      </c>
      <c r="F6344" s="34" t="s">
        <v>8603</v>
      </c>
      <c r="G6344" s="37" t="s">
        <v>12037</v>
      </c>
      <c r="I6344" s="7"/>
    </row>
    <row r="6345" spans="1:9" s="36" customFormat="1" ht="27" x14ac:dyDescent="0.25">
      <c r="A6345" s="34">
        <v>96616</v>
      </c>
      <c r="B6345" s="35" t="s">
        <v>12038</v>
      </c>
      <c r="F6345" s="34" t="s">
        <v>10653</v>
      </c>
      <c r="G6345" s="37" t="s">
        <v>12039</v>
      </c>
      <c r="I6345" s="7"/>
    </row>
    <row r="6346" spans="1:9" s="36" customFormat="1" ht="27" x14ac:dyDescent="0.25">
      <c r="A6346" s="34">
        <v>96617</v>
      </c>
      <c r="B6346" s="35" t="s">
        <v>12040</v>
      </c>
      <c r="F6346" s="34" t="s">
        <v>8603</v>
      </c>
      <c r="G6346" s="37" t="s">
        <v>12041</v>
      </c>
      <c r="I6346" s="7"/>
    </row>
    <row r="6347" spans="1:9" s="36" customFormat="1" ht="27" x14ac:dyDescent="0.25">
      <c r="A6347" s="34">
        <v>96619</v>
      </c>
      <c r="B6347" s="35" t="s">
        <v>12042</v>
      </c>
      <c r="F6347" s="34" t="s">
        <v>8603</v>
      </c>
      <c r="G6347" s="37" t="s">
        <v>12043</v>
      </c>
      <c r="I6347" s="7"/>
    </row>
    <row r="6348" spans="1:9" s="36" customFormat="1" ht="27" x14ac:dyDescent="0.25">
      <c r="A6348" s="34">
        <v>96620</v>
      </c>
      <c r="B6348" s="35" t="s">
        <v>12044</v>
      </c>
      <c r="F6348" s="34" t="s">
        <v>10653</v>
      </c>
      <c r="G6348" s="37" t="s">
        <v>12045</v>
      </c>
      <c r="I6348" s="7"/>
    </row>
    <row r="6349" spans="1:9" s="36" customFormat="1" ht="27" x14ac:dyDescent="0.25">
      <c r="A6349" s="34">
        <v>96621</v>
      </c>
      <c r="B6349" s="35" t="s">
        <v>12046</v>
      </c>
      <c r="F6349" s="34" t="s">
        <v>10653</v>
      </c>
      <c r="G6349" s="37" t="s">
        <v>12047</v>
      </c>
      <c r="I6349" s="7"/>
    </row>
    <row r="6350" spans="1:9" s="36" customFormat="1" ht="27" x14ac:dyDescent="0.25">
      <c r="A6350" s="34">
        <v>96622</v>
      </c>
      <c r="B6350" s="35" t="s">
        <v>12048</v>
      </c>
      <c r="F6350" s="34" t="s">
        <v>10653</v>
      </c>
      <c r="G6350" s="37" t="s">
        <v>12049</v>
      </c>
      <c r="I6350" s="7"/>
    </row>
    <row r="6351" spans="1:9" s="36" customFormat="1" ht="27" x14ac:dyDescent="0.25">
      <c r="A6351" s="34">
        <v>96623</v>
      </c>
      <c r="B6351" s="35" t="s">
        <v>12050</v>
      </c>
      <c r="F6351" s="34" t="s">
        <v>10653</v>
      </c>
      <c r="G6351" s="37" t="s">
        <v>12051</v>
      </c>
      <c r="I6351" s="7"/>
    </row>
    <row r="6352" spans="1:9" s="36" customFormat="1" ht="40.5" x14ac:dyDescent="0.25">
      <c r="A6352" s="34">
        <v>96624</v>
      </c>
      <c r="B6352" s="35" t="s">
        <v>12052</v>
      </c>
      <c r="F6352" s="34" t="s">
        <v>10653</v>
      </c>
      <c r="G6352" s="37" t="s">
        <v>12053</v>
      </c>
      <c r="I6352" s="7"/>
    </row>
    <row r="6353" spans="1:9" s="36" customFormat="1" ht="27" x14ac:dyDescent="0.25">
      <c r="A6353" s="34">
        <v>97082</v>
      </c>
      <c r="B6353" s="35" t="s">
        <v>12054</v>
      </c>
      <c r="F6353" s="34" t="s">
        <v>10653</v>
      </c>
      <c r="G6353" s="37" t="s">
        <v>12055</v>
      </c>
      <c r="I6353" s="7"/>
    </row>
    <row r="6354" spans="1:9" s="36" customFormat="1" ht="40.5" x14ac:dyDescent="0.25">
      <c r="A6354" s="34">
        <v>97083</v>
      </c>
      <c r="B6354" s="35" t="s">
        <v>12056</v>
      </c>
      <c r="F6354" s="34" t="s">
        <v>8603</v>
      </c>
      <c r="G6354" s="37" t="s">
        <v>10234</v>
      </c>
      <c r="I6354" s="7"/>
    </row>
    <row r="6355" spans="1:9" s="36" customFormat="1" ht="40.5" x14ac:dyDescent="0.25">
      <c r="A6355" s="34">
        <v>97084</v>
      </c>
      <c r="B6355" s="35" t="s">
        <v>12057</v>
      </c>
      <c r="F6355" s="34" t="s">
        <v>8603</v>
      </c>
      <c r="G6355" s="37" t="s">
        <v>9560</v>
      </c>
      <c r="I6355" s="7"/>
    </row>
    <row r="6356" spans="1:9" s="36" customFormat="1" ht="40.5" x14ac:dyDescent="0.25">
      <c r="A6356" s="34">
        <v>97086</v>
      </c>
      <c r="B6356" s="35" t="s">
        <v>12058</v>
      </c>
      <c r="F6356" s="34" t="s">
        <v>8603</v>
      </c>
      <c r="G6356" s="37" t="s">
        <v>12059</v>
      </c>
      <c r="I6356" s="7"/>
    </row>
    <row r="6357" spans="1:9" s="36" customFormat="1" ht="40.5" x14ac:dyDescent="0.25">
      <c r="A6357" s="34">
        <v>97087</v>
      </c>
      <c r="B6357" s="35" t="s">
        <v>12060</v>
      </c>
      <c r="F6357" s="34" t="s">
        <v>8603</v>
      </c>
      <c r="G6357" s="37" t="s">
        <v>8776</v>
      </c>
      <c r="I6357" s="7"/>
    </row>
    <row r="6358" spans="1:9" s="36" customFormat="1" ht="27" x14ac:dyDescent="0.25">
      <c r="A6358" s="34">
        <v>97088</v>
      </c>
      <c r="B6358" s="35" t="s">
        <v>12061</v>
      </c>
      <c r="F6358" s="34" t="s">
        <v>10636</v>
      </c>
      <c r="G6358" s="37" t="s">
        <v>12062</v>
      </c>
      <c r="I6358" s="7"/>
    </row>
    <row r="6359" spans="1:9" s="36" customFormat="1" ht="27" x14ac:dyDescent="0.25">
      <c r="A6359" s="34">
        <v>97089</v>
      </c>
      <c r="B6359" s="35" t="s">
        <v>12063</v>
      </c>
      <c r="F6359" s="34" t="s">
        <v>10636</v>
      </c>
      <c r="G6359" s="37" t="s">
        <v>12064</v>
      </c>
      <c r="I6359" s="7"/>
    </row>
    <row r="6360" spans="1:9" s="36" customFormat="1" ht="27" x14ac:dyDescent="0.25">
      <c r="A6360" s="34">
        <v>97090</v>
      </c>
      <c r="B6360" s="35" t="s">
        <v>12065</v>
      </c>
      <c r="F6360" s="34" t="s">
        <v>10636</v>
      </c>
      <c r="G6360" s="37" t="s">
        <v>12066</v>
      </c>
      <c r="I6360" s="7"/>
    </row>
    <row r="6361" spans="1:9" s="36" customFormat="1" ht="27" x14ac:dyDescent="0.25">
      <c r="A6361" s="34">
        <v>97091</v>
      </c>
      <c r="B6361" s="35" t="s">
        <v>12067</v>
      </c>
      <c r="F6361" s="34" t="s">
        <v>10636</v>
      </c>
      <c r="G6361" s="37" t="s">
        <v>12068</v>
      </c>
      <c r="I6361" s="7"/>
    </row>
    <row r="6362" spans="1:9" s="36" customFormat="1" ht="27" x14ac:dyDescent="0.25">
      <c r="A6362" s="34">
        <v>97092</v>
      </c>
      <c r="B6362" s="35" t="s">
        <v>12069</v>
      </c>
      <c r="F6362" s="34" t="s">
        <v>10636</v>
      </c>
      <c r="G6362" s="37" t="s">
        <v>12070</v>
      </c>
      <c r="I6362" s="7"/>
    </row>
    <row r="6363" spans="1:9" s="36" customFormat="1" ht="27" x14ac:dyDescent="0.25">
      <c r="A6363" s="34">
        <v>97093</v>
      </c>
      <c r="B6363" s="35" t="s">
        <v>12071</v>
      </c>
      <c r="F6363" s="34" t="s">
        <v>10636</v>
      </c>
      <c r="G6363" s="37" t="s">
        <v>12072</v>
      </c>
      <c r="I6363" s="7"/>
    </row>
    <row r="6364" spans="1:9" s="36" customFormat="1" ht="40.5" x14ac:dyDescent="0.25">
      <c r="A6364" s="34">
        <v>97096</v>
      </c>
      <c r="B6364" s="35" t="s">
        <v>12073</v>
      </c>
      <c r="F6364" s="34" t="s">
        <v>10653</v>
      </c>
      <c r="G6364" s="37" t="s">
        <v>12074</v>
      </c>
      <c r="I6364" s="7"/>
    </row>
    <row r="6365" spans="1:9" s="36" customFormat="1" ht="27" x14ac:dyDescent="0.25">
      <c r="A6365" s="34">
        <v>97097</v>
      </c>
      <c r="B6365" s="35" t="s">
        <v>12075</v>
      </c>
      <c r="F6365" s="34" t="s">
        <v>8603</v>
      </c>
      <c r="G6365" s="37" t="s">
        <v>12076</v>
      </c>
      <c r="I6365" s="7"/>
    </row>
    <row r="6366" spans="1:9" s="36" customFormat="1" ht="27" x14ac:dyDescent="0.25">
      <c r="A6366" s="34">
        <v>97101</v>
      </c>
      <c r="B6366" s="35" t="s">
        <v>12077</v>
      </c>
      <c r="F6366" s="34" t="s">
        <v>8603</v>
      </c>
      <c r="G6366" s="37" t="s">
        <v>12078</v>
      </c>
      <c r="I6366" s="7"/>
    </row>
    <row r="6367" spans="1:9" s="36" customFormat="1" ht="27" x14ac:dyDescent="0.25">
      <c r="A6367" s="34">
        <v>97102</v>
      </c>
      <c r="B6367" s="35" t="s">
        <v>12079</v>
      </c>
      <c r="F6367" s="34" t="s">
        <v>8603</v>
      </c>
      <c r="G6367" s="37" t="s">
        <v>12080</v>
      </c>
      <c r="I6367" s="7"/>
    </row>
    <row r="6368" spans="1:9" s="36" customFormat="1" ht="27" x14ac:dyDescent="0.25">
      <c r="A6368" s="34">
        <v>97103</v>
      </c>
      <c r="B6368" s="35" t="s">
        <v>12081</v>
      </c>
      <c r="F6368" s="34" t="s">
        <v>8603</v>
      </c>
      <c r="G6368" s="37" t="s">
        <v>12082</v>
      </c>
      <c r="I6368" s="7"/>
    </row>
    <row r="6369" spans="1:9" s="36" customFormat="1" ht="40.5" x14ac:dyDescent="0.25">
      <c r="A6369" s="34">
        <v>100322</v>
      </c>
      <c r="B6369" s="35" t="s">
        <v>12083</v>
      </c>
      <c r="F6369" s="34" t="s">
        <v>10653</v>
      </c>
      <c r="G6369" s="37" t="s">
        <v>12084</v>
      </c>
      <c r="I6369" s="7"/>
    </row>
    <row r="6370" spans="1:9" s="36" customFormat="1" ht="40.5" x14ac:dyDescent="0.25">
      <c r="A6370" s="34">
        <v>100323</v>
      </c>
      <c r="B6370" s="35" t="s">
        <v>12085</v>
      </c>
      <c r="F6370" s="34" t="s">
        <v>10653</v>
      </c>
      <c r="G6370" s="37" t="s">
        <v>12086</v>
      </c>
      <c r="I6370" s="7"/>
    </row>
    <row r="6371" spans="1:9" s="36" customFormat="1" ht="40.5" x14ac:dyDescent="0.25">
      <c r="A6371" s="34">
        <v>100324</v>
      </c>
      <c r="B6371" s="35" t="s">
        <v>12087</v>
      </c>
      <c r="F6371" s="34" t="s">
        <v>10653</v>
      </c>
      <c r="G6371" s="37" t="s">
        <v>12088</v>
      </c>
      <c r="I6371" s="7"/>
    </row>
    <row r="6372" spans="1:9" s="36" customFormat="1" ht="27" x14ac:dyDescent="0.25">
      <c r="A6372" s="34">
        <v>103072</v>
      </c>
      <c r="B6372" s="35" t="s">
        <v>12089</v>
      </c>
      <c r="F6372" s="34" t="s">
        <v>8603</v>
      </c>
      <c r="G6372" s="37" t="s">
        <v>12090</v>
      </c>
      <c r="I6372" s="7"/>
    </row>
    <row r="6373" spans="1:9" s="36" customFormat="1" ht="27" x14ac:dyDescent="0.25">
      <c r="A6373" s="34">
        <v>103073</v>
      </c>
      <c r="B6373" s="35" t="s">
        <v>12091</v>
      </c>
      <c r="F6373" s="34" t="s">
        <v>8603</v>
      </c>
      <c r="G6373" s="37" t="s">
        <v>12092</v>
      </c>
      <c r="I6373" s="7"/>
    </row>
    <row r="6374" spans="1:9" s="36" customFormat="1" ht="40.5" x14ac:dyDescent="0.25">
      <c r="A6374" s="34">
        <v>103074</v>
      </c>
      <c r="B6374" s="35" t="s">
        <v>12093</v>
      </c>
      <c r="F6374" s="34" t="s">
        <v>8603</v>
      </c>
      <c r="G6374" s="37" t="s">
        <v>12094</v>
      </c>
      <c r="I6374" s="7"/>
    </row>
    <row r="6375" spans="1:9" s="36" customFormat="1" ht="40.5" x14ac:dyDescent="0.25">
      <c r="A6375" s="34">
        <v>103075</v>
      </c>
      <c r="B6375" s="35" t="s">
        <v>12095</v>
      </c>
      <c r="F6375" s="34" t="s">
        <v>8603</v>
      </c>
      <c r="G6375" s="37" t="s">
        <v>12096</v>
      </c>
      <c r="I6375" s="7"/>
    </row>
    <row r="6376" spans="1:9" s="36" customFormat="1" ht="40.5" x14ac:dyDescent="0.25">
      <c r="A6376" s="34">
        <v>103076</v>
      </c>
      <c r="B6376" s="35" t="s">
        <v>12097</v>
      </c>
      <c r="F6376" s="34" t="s">
        <v>8603</v>
      </c>
      <c r="G6376" s="37" t="s">
        <v>12098</v>
      </c>
      <c r="I6376" s="7"/>
    </row>
    <row r="6377" spans="1:9" s="36" customFormat="1" ht="40.5" x14ac:dyDescent="0.25">
      <c r="A6377" s="34">
        <v>103077</v>
      </c>
      <c r="B6377" s="35" t="s">
        <v>12099</v>
      </c>
      <c r="F6377" s="34" t="s">
        <v>8603</v>
      </c>
      <c r="G6377" s="37" t="s">
        <v>12100</v>
      </c>
      <c r="I6377" s="7"/>
    </row>
    <row r="6378" spans="1:9" s="36" customFormat="1" ht="40.5" x14ac:dyDescent="0.25">
      <c r="A6378" s="34">
        <v>103078</v>
      </c>
      <c r="B6378" s="35" t="s">
        <v>12101</v>
      </c>
      <c r="F6378" s="34" t="s">
        <v>8603</v>
      </c>
      <c r="G6378" s="37" t="s">
        <v>12102</v>
      </c>
      <c r="I6378" s="7"/>
    </row>
    <row r="6379" spans="1:9" s="36" customFormat="1" ht="40.5" x14ac:dyDescent="0.25">
      <c r="A6379" s="34">
        <v>103079</v>
      </c>
      <c r="B6379" s="35" t="s">
        <v>12103</v>
      </c>
      <c r="F6379" s="34" t="s">
        <v>8603</v>
      </c>
      <c r="G6379" s="37" t="s">
        <v>12104</v>
      </c>
      <c r="I6379" s="7"/>
    </row>
    <row r="6380" spans="1:9" s="36" customFormat="1" ht="40.5" x14ac:dyDescent="0.25">
      <c r="A6380" s="34">
        <v>103080</v>
      </c>
      <c r="B6380" s="35" t="s">
        <v>12105</v>
      </c>
      <c r="F6380" s="34" t="s">
        <v>8603</v>
      </c>
      <c r="G6380" s="37" t="s">
        <v>12106</v>
      </c>
      <c r="I6380" s="7"/>
    </row>
    <row r="6381" spans="1:9" s="36" customFormat="1" ht="40.5" x14ac:dyDescent="0.25">
      <c r="A6381" s="34">
        <v>92263</v>
      </c>
      <c r="B6381" s="35" t="s">
        <v>12107</v>
      </c>
      <c r="F6381" s="34" t="s">
        <v>8603</v>
      </c>
      <c r="G6381" s="37" t="s">
        <v>12108</v>
      </c>
      <c r="I6381" s="7"/>
    </row>
    <row r="6382" spans="1:9" s="36" customFormat="1" ht="40.5" x14ac:dyDescent="0.25">
      <c r="A6382" s="34">
        <v>92264</v>
      </c>
      <c r="B6382" s="35" t="s">
        <v>12109</v>
      </c>
      <c r="F6382" s="34" t="s">
        <v>8603</v>
      </c>
      <c r="G6382" s="37" t="s">
        <v>12110</v>
      </c>
      <c r="I6382" s="7"/>
    </row>
    <row r="6383" spans="1:9" s="36" customFormat="1" ht="27" x14ac:dyDescent="0.25">
      <c r="A6383" s="34">
        <v>92265</v>
      </c>
      <c r="B6383" s="35" t="s">
        <v>12111</v>
      </c>
      <c r="F6383" s="34" t="s">
        <v>8603</v>
      </c>
      <c r="G6383" s="37" t="s">
        <v>12112</v>
      </c>
      <c r="I6383" s="7"/>
    </row>
    <row r="6384" spans="1:9" s="36" customFormat="1" ht="27" x14ac:dyDescent="0.25">
      <c r="A6384" s="34">
        <v>92266</v>
      </c>
      <c r="B6384" s="35" t="s">
        <v>12113</v>
      </c>
      <c r="F6384" s="34" t="s">
        <v>8603</v>
      </c>
      <c r="G6384" s="37" t="s">
        <v>12114</v>
      </c>
      <c r="I6384" s="7"/>
    </row>
    <row r="6385" spans="1:9" s="36" customFormat="1" ht="27" x14ac:dyDescent="0.25">
      <c r="A6385" s="34">
        <v>92267</v>
      </c>
      <c r="B6385" s="35" t="s">
        <v>12115</v>
      </c>
      <c r="F6385" s="34" t="s">
        <v>8603</v>
      </c>
      <c r="G6385" s="37" t="s">
        <v>12116</v>
      </c>
      <c r="I6385" s="7"/>
    </row>
    <row r="6386" spans="1:9" s="36" customFormat="1" ht="27" x14ac:dyDescent="0.25">
      <c r="A6386" s="34">
        <v>92268</v>
      </c>
      <c r="B6386" s="35" t="s">
        <v>12117</v>
      </c>
      <c r="F6386" s="34" t="s">
        <v>8603</v>
      </c>
      <c r="G6386" s="37" t="s">
        <v>12118</v>
      </c>
      <c r="I6386" s="7"/>
    </row>
    <row r="6387" spans="1:9" s="36" customFormat="1" ht="27" x14ac:dyDescent="0.25">
      <c r="A6387" s="34">
        <v>92269</v>
      </c>
      <c r="B6387" s="35" t="s">
        <v>12119</v>
      </c>
      <c r="F6387" s="34" t="s">
        <v>8603</v>
      </c>
      <c r="G6387" s="37" t="s">
        <v>12120</v>
      </c>
      <c r="I6387" s="7"/>
    </row>
    <row r="6388" spans="1:9" s="36" customFormat="1" ht="27" x14ac:dyDescent="0.25">
      <c r="A6388" s="34">
        <v>92270</v>
      </c>
      <c r="B6388" s="35" t="s">
        <v>12121</v>
      </c>
      <c r="F6388" s="34" t="s">
        <v>8603</v>
      </c>
      <c r="G6388" s="37" t="s">
        <v>12122</v>
      </c>
      <c r="I6388" s="7"/>
    </row>
    <row r="6389" spans="1:9" s="36" customFormat="1" ht="27" x14ac:dyDescent="0.25">
      <c r="A6389" s="34">
        <v>92271</v>
      </c>
      <c r="B6389" s="35" t="s">
        <v>12123</v>
      </c>
      <c r="F6389" s="34" t="s">
        <v>8603</v>
      </c>
      <c r="G6389" s="37" t="s">
        <v>12124</v>
      </c>
      <c r="I6389" s="7"/>
    </row>
    <row r="6390" spans="1:9" s="36" customFormat="1" ht="27" x14ac:dyDescent="0.25">
      <c r="A6390" s="34">
        <v>92272</v>
      </c>
      <c r="B6390" s="35" t="s">
        <v>12125</v>
      </c>
      <c r="F6390" s="34" t="s">
        <v>26</v>
      </c>
      <c r="G6390" s="37" t="s">
        <v>12126</v>
      </c>
      <c r="I6390" s="7"/>
    </row>
    <row r="6391" spans="1:9" s="36" customFormat="1" ht="27" x14ac:dyDescent="0.25">
      <c r="A6391" s="34">
        <v>92273</v>
      </c>
      <c r="B6391" s="35" t="s">
        <v>12127</v>
      </c>
      <c r="F6391" s="34" t="s">
        <v>26</v>
      </c>
      <c r="G6391" s="37" t="s">
        <v>12128</v>
      </c>
      <c r="I6391" s="7"/>
    </row>
    <row r="6392" spans="1:9" s="36" customFormat="1" ht="40.5" x14ac:dyDescent="0.25">
      <c r="A6392" s="34">
        <v>92409</v>
      </c>
      <c r="B6392" s="35" t="s">
        <v>12129</v>
      </c>
      <c r="F6392" s="34" t="s">
        <v>8603</v>
      </c>
      <c r="G6392" s="37" t="s">
        <v>12130</v>
      </c>
      <c r="I6392" s="7"/>
    </row>
    <row r="6393" spans="1:9" s="36" customFormat="1" ht="54" x14ac:dyDescent="0.25">
      <c r="A6393" s="34">
        <v>92411</v>
      </c>
      <c r="B6393" s="35" t="s">
        <v>12131</v>
      </c>
      <c r="F6393" s="34" t="s">
        <v>8603</v>
      </c>
      <c r="G6393" s="37" t="s">
        <v>12132</v>
      </c>
      <c r="I6393" s="7"/>
    </row>
    <row r="6394" spans="1:9" s="36" customFormat="1" ht="54" x14ac:dyDescent="0.25">
      <c r="A6394" s="34">
        <v>92413</v>
      </c>
      <c r="B6394" s="35" t="s">
        <v>12133</v>
      </c>
      <c r="F6394" s="34" t="s">
        <v>8603</v>
      </c>
      <c r="G6394" s="37" t="s">
        <v>12134</v>
      </c>
      <c r="I6394" s="7"/>
    </row>
    <row r="6395" spans="1:9" s="36" customFormat="1" ht="54" x14ac:dyDescent="0.25">
      <c r="A6395" s="34">
        <v>92415</v>
      </c>
      <c r="B6395" s="35" t="s">
        <v>12135</v>
      </c>
      <c r="F6395" s="34" t="s">
        <v>8603</v>
      </c>
      <c r="G6395" s="37" t="s">
        <v>12136</v>
      </c>
      <c r="I6395" s="7"/>
    </row>
    <row r="6396" spans="1:9" s="36" customFormat="1" ht="54" x14ac:dyDescent="0.25">
      <c r="A6396" s="34">
        <v>92417</v>
      </c>
      <c r="B6396" s="35" t="s">
        <v>12137</v>
      </c>
      <c r="F6396" s="34" t="s">
        <v>8603</v>
      </c>
      <c r="G6396" s="37" t="s">
        <v>12138</v>
      </c>
      <c r="I6396" s="7"/>
    </row>
    <row r="6397" spans="1:9" s="36" customFormat="1" ht="54" x14ac:dyDescent="0.25">
      <c r="A6397" s="34">
        <v>92419</v>
      </c>
      <c r="B6397" s="35" t="s">
        <v>12139</v>
      </c>
      <c r="F6397" s="34" t="s">
        <v>8603</v>
      </c>
      <c r="G6397" s="37" t="s">
        <v>12140</v>
      </c>
      <c r="I6397" s="7"/>
    </row>
    <row r="6398" spans="1:9" s="36" customFormat="1" ht="54" x14ac:dyDescent="0.25">
      <c r="A6398" s="34">
        <v>92421</v>
      </c>
      <c r="B6398" s="35" t="s">
        <v>12141</v>
      </c>
      <c r="F6398" s="34" t="s">
        <v>8603</v>
      </c>
      <c r="G6398" s="37" t="s">
        <v>12142</v>
      </c>
      <c r="I6398" s="7"/>
    </row>
    <row r="6399" spans="1:9" s="36" customFormat="1" ht="54" x14ac:dyDescent="0.25">
      <c r="A6399" s="34">
        <v>92423</v>
      </c>
      <c r="B6399" s="35" t="s">
        <v>12143</v>
      </c>
      <c r="F6399" s="34" t="s">
        <v>8603</v>
      </c>
      <c r="G6399" s="37" t="s">
        <v>12144</v>
      </c>
      <c r="I6399" s="7"/>
    </row>
    <row r="6400" spans="1:9" s="36" customFormat="1" ht="54" x14ac:dyDescent="0.25">
      <c r="A6400" s="34">
        <v>92425</v>
      </c>
      <c r="B6400" s="35" t="s">
        <v>12145</v>
      </c>
      <c r="F6400" s="34" t="s">
        <v>8603</v>
      </c>
      <c r="G6400" s="37" t="s">
        <v>12146</v>
      </c>
      <c r="I6400" s="7"/>
    </row>
    <row r="6401" spans="1:9" s="36" customFormat="1" ht="54" x14ac:dyDescent="0.25">
      <c r="A6401" s="34">
        <v>92427</v>
      </c>
      <c r="B6401" s="35" t="s">
        <v>12147</v>
      </c>
      <c r="F6401" s="34" t="s">
        <v>8603</v>
      </c>
      <c r="G6401" s="37" t="s">
        <v>12148</v>
      </c>
      <c r="I6401" s="7"/>
    </row>
    <row r="6402" spans="1:9" s="36" customFormat="1" ht="54" x14ac:dyDescent="0.25">
      <c r="A6402" s="34">
        <v>92429</v>
      </c>
      <c r="B6402" s="35" t="s">
        <v>12149</v>
      </c>
      <c r="F6402" s="34" t="s">
        <v>8603</v>
      </c>
      <c r="G6402" s="37" t="s">
        <v>12150</v>
      </c>
      <c r="I6402" s="7"/>
    </row>
    <row r="6403" spans="1:9" s="36" customFormat="1" ht="54" x14ac:dyDescent="0.25">
      <c r="A6403" s="34">
        <v>92431</v>
      </c>
      <c r="B6403" s="35" t="s">
        <v>12151</v>
      </c>
      <c r="F6403" s="34" t="s">
        <v>8603</v>
      </c>
      <c r="G6403" s="37" t="s">
        <v>12152</v>
      </c>
      <c r="I6403" s="7"/>
    </row>
    <row r="6404" spans="1:9" s="36" customFormat="1" ht="54" x14ac:dyDescent="0.25">
      <c r="A6404" s="34">
        <v>92433</v>
      </c>
      <c r="B6404" s="35" t="s">
        <v>12153</v>
      </c>
      <c r="F6404" s="34" t="s">
        <v>8603</v>
      </c>
      <c r="G6404" s="37" t="s">
        <v>10461</v>
      </c>
      <c r="I6404" s="7"/>
    </row>
    <row r="6405" spans="1:9" s="36" customFormat="1" ht="54" x14ac:dyDescent="0.25">
      <c r="A6405" s="34">
        <v>92435</v>
      </c>
      <c r="B6405" s="35" t="s">
        <v>12154</v>
      </c>
      <c r="F6405" s="34" t="s">
        <v>8603</v>
      </c>
      <c r="G6405" s="37" t="s">
        <v>12155</v>
      </c>
      <c r="I6405" s="7"/>
    </row>
    <row r="6406" spans="1:9" s="36" customFormat="1" ht="54" x14ac:dyDescent="0.25">
      <c r="A6406" s="34">
        <v>92437</v>
      </c>
      <c r="B6406" s="35" t="s">
        <v>12156</v>
      </c>
      <c r="F6406" s="34" t="s">
        <v>8603</v>
      </c>
      <c r="G6406" s="37" t="s">
        <v>9717</v>
      </c>
      <c r="I6406" s="7"/>
    </row>
    <row r="6407" spans="1:9" s="36" customFormat="1" ht="54" x14ac:dyDescent="0.25">
      <c r="A6407" s="34">
        <v>92439</v>
      </c>
      <c r="B6407" s="35" t="s">
        <v>12157</v>
      </c>
      <c r="F6407" s="34" t="s">
        <v>8603</v>
      </c>
      <c r="G6407" s="37" t="s">
        <v>12158</v>
      </c>
      <c r="I6407" s="7"/>
    </row>
    <row r="6408" spans="1:9" s="36" customFormat="1" ht="54" x14ac:dyDescent="0.25">
      <c r="A6408" s="34">
        <v>92441</v>
      </c>
      <c r="B6408" s="35" t="s">
        <v>12159</v>
      </c>
      <c r="F6408" s="34" t="s">
        <v>8603</v>
      </c>
      <c r="G6408" s="37" t="s">
        <v>12160</v>
      </c>
      <c r="I6408" s="7"/>
    </row>
    <row r="6409" spans="1:9" s="36" customFormat="1" ht="54" x14ac:dyDescent="0.25">
      <c r="A6409" s="34">
        <v>92443</v>
      </c>
      <c r="B6409" s="35" t="s">
        <v>12161</v>
      </c>
      <c r="F6409" s="34" t="s">
        <v>8603</v>
      </c>
      <c r="G6409" s="37" t="s">
        <v>10478</v>
      </c>
      <c r="I6409" s="7"/>
    </row>
    <row r="6410" spans="1:9" s="36" customFormat="1" ht="54" x14ac:dyDescent="0.25">
      <c r="A6410" s="34">
        <v>92445</v>
      </c>
      <c r="B6410" s="35" t="s">
        <v>12162</v>
      </c>
      <c r="F6410" s="34" t="s">
        <v>8603</v>
      </c>
      <c r="G6410" s="37" t="s">
        <v>12163</v>
      </c>
      <c r="I6410" s="7"/>
    </row>
    <row r="6411" spans="1:9" s="36" customFormat="1" ht="40.5" x14ac:dyDescent="0.25">
      <c r="A6411" s="34">
        <v>92446</v>
      </c>
      <c r="B6411" s="35" t="s">
        <v>12164</v>
      </c>
      <c r="F6411" s="34" t="s">
        <v>8603</v>
      </c>
      <c r="G6411" s="37" t="s">
        <v>12165</v>
      </c>
      <c r="I6411" s="7"/>
    </row>
    <row r="6412" spans="1:9" s="36" customFormat="1" ht="40.5" x14ac:dyDescent="0.25">
      <c r="A6412" s="34">
        <v>92447</v>
      </c>
      <c r="B6412" s="35" t="s">
        <v>12166</v>
      </c>
      <c r="F6412" s="34" t="s">
        <v>8603</v>
      </c>
      <c r="G6412" s="37" t="s">
        <v>12167</v>
      </c>
      <c r="I6412" s="7"/>
    </row>
    <row r="6413" spans="1:9" s="36" customFormat="1" ht="40.5" x14ac:dyDescent="0.25">
      <c r="A6413" s="34">
        <v>92448</v>
      </c>
      <c r="B6413" s="35" t="s">
        <v>12168</v>
      </c>
      <c r="F6413" s="34" t="s">
        <v>8603</v>
      </c>
      <c r="G6413" s="37" t="s">
        <v>12169</v>
      </c>
      <c r="I6413" s="7"/>
    </row>
    <row r="6414" spans="1:9" s="36" customFormat="1" ht="40.5" x14ac:dyDescent="0.25">
      <c r="A6414" s="34">
        <v>92449</v>
      </c>
      <c r="B6414" s="35" t="s">
        <v>12170</v>
      </c>
      <c r="F6414" s="34" t="s">
        <v>8603</v>
      </c>
      <c r="G6414" s="37" t="s">
        <v>12171</v>
      </c>
      <c r="I6414" s="7"/>
    </row>
    <row r="6415" spans="1:9" s="36" customFormat="1" ht="40.5" x14ac:dyDescent="0.25">
      <c r="A6415" s="34">
        <v>92450</v>
      </c>
      <c r="B6415" s="35" t="s">
        <v>12172</v>
      </c>
      <c r="F6415" s="34" t="s">
        <v>8603</v>
      </c>
      <c r="G6415" s="37" t="s">
        <v>12173</v>
      </c>
      <c r="I6415" s="7"/>
    </row>
    <row r="6416" spans="1:9" s="36" customFormat="1" ht="40.5" x14ac:dyDescent="0.25">
      <c r="A6416" s="34">
        <v>92451</v>
      </c>
      <c r="B6416" s="35" t="s">
        <v>12174</v>
      </c>
      <c r="F6416" s="34" t="s">
        <v>8603</v>
      </c>
      <c r="G6416" s="37" t="s">
        <v>12175</v>
      </c>
      <c r="I6416" s="7"/>
    </row>
    <row r="6417" spans="1:9" s="36" customFormat="1" ht="40.5" x14ac:dyDescent="0.25">
      <c r="A6417" s="34">
        <v>92452</v>
      </c>
      <c r="B6417" s="35" t="s">
        <v>12176</v>
      </c>
      <c r="F6417" s="34" t="s">
        <v>8603</v>
      </c>
      <c r="G6417" s="37" t="s">
        <v>12177</v>
      </c>
      <c r="I6417" s="7"/>
    </row>
    <row r="6418" spans="1:9" s="36" customFormat="1" ht="40.5" x14ac:dyDescent="0.25">
      <c r="A6418" s="34">
        <v>92453</v>
      </c>
      <c r="B6418" s="35" t="s">
        <v>12178</v>
      </c>
      <c r="F6418" s="34" t="s">
        <v>8603</v>
      </c>
      <c r="G6418" s="37" t="s">
        <v>12179</v>
      </c>
      <c r="I6418" s="7"/>
    </row>
    <row r="6419" spans="1:9" s="36" customFormat="1" ht="40.5" x14ac:dyDescent="0.25">
      <c r="A6419" s="34">
        <v>92454</v>
      </c>
      <c r="B6419" s="35" t="s">
        <v>12180</v>
      </c>
      <c r="F6419" s="34" t="s">
        <v>8603</v>
      </c>
      <c r="G6419" s="37" t="s">
        <v>12181</v>
      </c>
      <c r="I6419" s="7"/>
    </row>
    <row r="6420" spans="1:9" s="36" customFormat="1" ht="40.5" x14ac:dyDescent="0.25">
      <c r="A6420" s="34">
        <v>92455</v>
      </c>
      <c r="B6420" s="35" t="s">
        <v>12182</v>
      </c>
      <c r="F6420" s="34" t="s">
        <v>8603</v>
      </c>
      <c r="G6420" s="37" t="s">
        <v>12183</v>
      </c>
      <c r="I6420" s="7"/>
    </row>
    <row r="6421" spans="1:9" s="36" customFormat="1" ht="40.5" x14ac:dyDescent="0.25">
      <c r="A6421" s="34">
        <v>92456</v>
      </c>
      <c r="B6421" s="35" t="s">
        <v>12184</v>
      </c>
      <c r="F6421" s="34" t="s">
        <v>8603</v>
      </c>
      <c r="G6421" s="37" t="s">
        <v>12185</v>
      </c>
      <c r="I6421" s="7"/>
    </row>
    <row r="6422" spans="1:9" s="36" customFormat="1" ht="40.5" x14ac:dyDescent="0.25">
      <c r="A6422" s="34">
        <v>92457</v>
      </c>
      <c r="B6422" s="35" t="s">
        <v>12186</v>
      </c>
      <c r="F6422" s="34" t="s">
        <v>8603</v>
      </c>
      <c r="G6422" s="37" t="s">
        <v>12187</v>
      </c>
      <c r="I6422" s="7"/>
    </row>
    <row r="6423" spans="1:9" s="36" customFormat="1" ht="40.5" x14ac:dyDescent="0.25">
      <c r="A6423" s="34">
        <v>92458</v>
      </c>
      <c r="B6423" s="35" t="s">
        <v>12188</v>
      </c>
      <c r="F6423" s="34" t="s">
        <v>8603</v>
      </c>
      <c r="G6423" s="37" t="s">
        <v>12189</v>
      </c>
      <c r="I6423" s="7"/>
    </row>
    <row r="6424" spans="1:9" s="36" customFormat="1" ht="40.5" x14ac:dyDescent="0.25">
      <c r="A6424" s="34">
        <v>92459</v>
      </c>
      <c r="B6424" s="35" t="s">
        <v>12190</v>
      </c>
      <c r="F6424" s="34" t="s">
        <v>8603</v>
      </c>
      <c r="G6424" s="37" t="s">
        <v>12191</v>
      </c>
      <c r="I6424" s="7"/>
    </row>
    <row r="6425" spans="1:9" s="36" customFormat="1" ht="40.5" x14ac:dyDescent="0.25">
      <c r="A6425" s="34">
        <v>92460</v>
      </c>
      <c r="B6425" s="35" t="s">
        <v>12192</v>
      </c>
      <c r="F6425" s="34" t="s">
        <v>8603</v>
      </c>
      <c r="G6425" s="37" t="s">
        <v>12193</v>
      </c>
      <c r="I6425" s="7"/>
    </row>
    <row r="6426" spans="1:9" s="36" customFormat="1" ht="40.5" x14ac:dyDescent="0.25">
      <c r="A6426" s="34">
        <v>92461</v>
      </c>
      <c r="B6426" s="35" t="s">
        <v>12194</v>
      </c>
      <c r="F6426" s="34" t="s">
        <v>8603</v>
      </c>
      <c r="G6426" s="37" t="s">
        <v>10859</v>
      </c>
      <c r="I6426" s="7"/>
    </row>
    <row r="6427" spans="1:9" s="36" customFormat="1" ht="40.5" x14ac:dyDescent="0.25">
      <c r="A6427" s="34">
        <v>92462</v>
      </c>
      <c r="B6427" s="35" t="s">
        <v>12195</v>
      </c>
      <c r="F6427" s="34" t="s">
        <v>8603</v>
      </c>
      <c r="G6427" s="37" t="s">
        <v>12196</v>
      </c>
      <c r="I6427" s="7"/>
    </row>
    <row r="6428" spans="1:9" s="36" customFormat="1" ht="40.5" x14ac:dyDescent="0.25">
      <c r="A6428" s="34">
        <v>92463</v>
      </c>
      <c r="B6428" s="35" t="s">
        <v>12197</v>
      </c>
      <c r="F6428" s="34" t="s">
        <v>8603</v>
      </c>
      <c r="G6428" s="37" t="s">
        <v>12198</v>
      </c>
      <c r="I6428" s="7"/>
    </row>
    <row r="6429" spans="1:9" s="36" customFormat="1" ht="40.5" x14ac:dyDescent="0.25">
      <c r="A6429" s="34">
        <v>92464</v>
      </c>
      <c r="B6429" s="35" t="s">
        <v>12199</v>
      </c>
      <c r="F6429" s="34" t="s">
        <v>8603</v>
      </c>
      <c r="G6429" s="37" t="s">
        <v>12200</v>
      </c>
      <c r="I6429" s="7"/>
    </row>
    <row r="6430" spans="1:9" s="36" customFormat="1" ht="40.5" x14ac:dyDescent="0.25">
      <c r="A6430" s="34">
        <v>92465</v>
      </c>
      <c r="B6430" s="35" t="s">
        <v>12201</v>
      </c>
      <c r="F6430" s="34" t="s">
        <v>8603</v>
      </c>
      <c r="G6430" s="37" t="s">
        <v>12202</v>
      </c>
      <c r="I6430" s="7"/>
    </row>
    <row r="6431" spans="1:9" s="36" customFormat="1" ht="40.5" x14ac:dyDescent="0.25">
      <c r="A6431" s="34">
        <v>92466</v>
      </c>
      <c r="B6431" s="35" t="s">
        <v>12203</v>
      </c>
      <c r="F6431" s="34" t="s">
        <v>8603</v>
      </c>
      <c r="G6431" s="37" t="s">
        <v>12204</v>
      </c>
      <c r="I6431" s="7"/>
    </row>
    <row r="6432" spans="1:9" s="36" customFormat="1" ht="40.5" x14ac:dyDescent="0.25">
      <c r="A6432" s="34">
        <v>92467</v>
      </c>
      <c r="B6432" s="35" t="s">
        <v>12205</v>
      </c>
      <c r="F6432" s="34" t="s">
        <v>8603</v>
      </c>
      <c r="G6432" s="37" t="s">
        <v>12206</v>
      </c>
      <c r="I6432" s="7"/>
    </row>
    <row r="6433" spans="1:9" s="36" customFormat="1" ht="40.5" x14ac:dyDescent="0.25">
      <c r="A6433" s="34">
        <v>92468</v>
      </c>
      <c r="B6433" s="35" t="s">
        <v>12207</v>
      </c>
      <c r="F6433" s="34" t="s">
        <v>8603</v>
      </c>
      <c r="G6433" s="37" t="s">
        <v>12208</v>
      </c>
      <c r="I6433" s="7"/>
    </row>
    <row r="6434" spans="1:9" s="36" customFormat="1" ht="40.5" x14ac:dyDescent="0.25">
      <c r="A6434" s="34">
        <v>92469</v>
      </c>
      <c r="B6434" s="35" t="s">
        <v>12209</v>
      </c>
      <c r="F6434" s="34" t="s">
        <v>8603</v>
      </c>
      <c r="G6434" s="37" t="s">
        <v>12210</v>
      </c>
      <c r="I6434" s="7"/>
    </row>
    <row r="6435" spans="1:9" s="36" customFormat="1" ht="40.5" x14ac:dyDescent="0.25">
      <c r="A6435" s="34">
        <v>92470</v>
      </c>
      <c r="B6435" s="35" t="s">
        <v>12211</v>
      </c>
      <c r="F6435" s="34" t="s">
        <v>8603</v>
      </c>
      <c r="G6435" s="37" t="s">
        <v>12212</v>
      </c>
      <c r="I6435" s="7"/>
    </row>
    <row r="6436" spans="1:9" s="36" customFormat="1" ht="40.5" x14ac:dyDescent="0.25">
      <c r="A6436" s="34">
        <v>92471</v>
      </c>
      <c r="B6436" s="35" t="s">
        <v>12213</v>
      </c>
      <c r="F6436" s="34" t="s">
        <v>8603</v>
      </c>
      <c r="G6436" s="37" t="s">
        <v>12214</v>
      </c>
      <c r="I6436" s="7"/>
    </row>
    <row r="6437" spans="1:9" s="36" customFormat="1" ht="40.5" x14ac:dyDescent="0.25">
      <c r="A6437" s="34">
        <v>92472</v>
      </c>
      <c r="B6437" s="35" t="s">
        <v>12215</v>
      </c>
      <c r="F6437" s="34" t="s">
        <v>8603</v>
      </c>
      <c r="G6437" s="37" t="s">
        <v>9777</v>
      </c>
      <c r="I6437" s="7"/>
    </row>
    <row r="6438" spans="1:9" s="36" customFormat="1" ht="40.5" x14ac:dyDescent="0.25">
      <c r="A6438" s="34">
        <v>92473</v>
      </c>
      <c r="B6438" s="35" t="s">
        <v>12216</v>
      </c>
      <c r="F6438" s="34" t="s">
        <v>8603</v>
      </c>
      <c r="G6438" s="37" t="s">
        <v>12217</v>
      </c>
      <c r="I6438" s="7"/>
    </row>
    <row r="6439" spans="1:9" s="36" customFormat="1" ht="40.5" x14ac:dyDescent="0.25">
      <c r="A6439" s="34">
        <v>92474</v>
      </c>
      <c r="B6439" s="35" t="s">
        <v>12218</v>
      </c>
      <c r="F6439" s="34" t="s">
        <v>8603</v>
      </c>
      <c r="G6439" s="37" t="s">
        <v>12219</v>
      </c>
      <c r="I6439" s="7"/>
    </row>
    <row r="6440" spans="1:9" s="36" customFormat="1" ht="40.5" x14ac:dyDescent="0.25">
      <c r="A6440" s="34">
        <v>92475</v>
      </c>
      <c r="B6440" s="35" t="s">
        <v>12220</v>
      </c>
      <c r="F6440" s="34" t="s">
        <v>8603</v>
      </c>
      <c r="G6440" s="37" t="s">
        <v>9358</v>
      </c>
      <c r="I6440" s="7"/>
    </row>
    <row r="6441" spans="1:9" s="36" customFormat="1" ht="40.5" x14ac:dyDescent="0.25">
      <c r="A6441" s="34">
        <v>92476</v>
      </c>
      <c r="B6441" s="35" t="s">
        <v>12221</v>
      </c>
      <c r="F6441" s="34" t="s">
        <v>8603</v>
      </c>
      <c r="G6441" s="37" t="s">
        <v>12222</v>
      </c>
      <c r="I6441" s="7"/>
    </row>
    <row r="6442" spans="1:9" s="36" customFormat="1" ht="40.5" x14ac:dyDescent="0.25">
      <c r="A6442" s="34">
        <v>92477</v>
      </c>
      <c r="B6442" s="35" t="s">
        <v>12223</v>
      </c>
      <c r="F6442" s="34" t="s">
        <v>8603</v>
      </c>
      <c r="G6442" s="37" t="s">
        <v>12224</v>
      </c>
      <c r="I6442" s="7"/>
    </row>
    <row r="6443" spans="1:9" s="36" customFormat="1" ht="40.5" x14ac:dyDescent="0.25">
      <c r="A6443" s="34">
        <v>92478</v>
      </c>
      <c r="B6443" s="35" t="s">
        <v>12225</v>
      </c>
      <c r="F6443" s="34" t="s">
        <v>8603</v>
      </c>
      <c r="G6443" s="37" t="s">
        <v>12226</v>
      </c>
      <c r="I6443" s="7"/>
    </row>
    <row r="6444" spans="1:9" s="36" customFormat="1" ht="40.5" x14ac:dyDescent="0.25">
      <c r="A6444" s="34">
        <v>92479</v>
      </c>
      <c r="B6444" s="35" t="s">
        <v>12227</v>
      </c>
      <c r="F6444" s="34" t="s">
        <v>8603</v>
      </c>
      <c r="G6444" s="37" t="s">
        <v>12228</v>
      </c>
      <c r="I6444" s="7"/>
    </row>
    <row r="6445" spans="1:9" s="36" customFormat="1" ht="40.5" x14ac:dyDescent="0.25">
      <c r="A6445" s="34">
        <v>92480</v>
      </c>
      <c r="B6445" s="35" t="s">
        <v>12229</v>
      </c>
      <c r="F6445" s="34" t="s">
        <v>8603</v>
      </c>
      <c r="G6445" s="37" t="s">
        <v>12230</v>
      </c>
      <c r="I6445" s="7"/>
    </row>
    <row r="6446" spans="1:9" s="36" customFormat="1" ht="40.5" x14ac:dyDescent="0.25">
      <c r="A6446" s="34">
        <v>92482</v>
      </c>
      <c r="B6446" s="35" t="s">
        <v>12231</v>
      </c>
      <c r="F6446" s="34" t="s">
        <v>8603</v>
      </c>
      <c r="G6446" s="37" t="s">
        <v>12232</v>
      </c>
      <c r="I6446" s="7"/>
    </row>
    <row r="6447" spans="1:9" s="36" customFormat="1" ht="40.5" x14ac:dyDescent="0.25">
      <c r="A6447" s="34">
        <v>92484</v>
      </c>
      <c r="B6447" s="35" t="s">
        <v>12233</v>
      </c>
      <c r="F6447" s="34" t="s">
        <v>8603</v>
      </c>
      <c r="G6447" s="37" t="s">
        <v>12234</v>
      </c>
      <c r="I6447" s="7"/>
    </row>
    <row r="6448" spans="1:9" s="36" customFormat="1" ht="40.5" x14ac:dyDescent="0.25">
      <c r="A6448" s="34">
        <v>92486</v>
      </c>
      <c r="B6448" s="35" t="s">
        <v>12235</v>
      </c>
      <c r="F6448" s="34" t="s">
        <v>8603</v>
      </c>
      <c r="G6448" s="37" t="s">
        <v>12236</v>
      </c>
      <c r="I6448" s="7"/>
    </row>
    <row r="6449" spans="1:9" s="36" customFormat="1" ht="54" x14ac:dyDescent="0.25">
      <c r="A6449" s="34">
        <v>92488</v>
      </c>
      <c r="B6449" s="35" t="s">
        <v>12237</v>
      </c>
      <c r="F6449" s="34" t="s">
        <v>8603</v>
      </c>
      <c r="G6449" s="37" t="s">
        <v>12238</v>
      </c>
      <c r="I6449" s="7"/>
    </row>
    <row r="6450" spans="1:9" s="36" customFormat="1" ht="54" x14ac:dyDescent="0.25">
      <c r="A6450" s="34">
        <v>92490</v>
      </c>
      <c r="B6450" s="35" t="s">
        <v>12239</v>
      </c>
      <c r="F6450" s="34" t="s">
        <v>8603</v>
      </c>
      <c r="G6450" s="37" t="s">
        <v>12240</v>
      </c>
      <c r="I6450" s="7"/>
    </row>
    <row r="6451" spans="1:9" s="36" customFormat="1" ht="54" x14ac:dyDescent="0.25">
      <c r="A6451" s="34">
        <v>92492</v>
      </c>
      <c r="B6451" s="35" t="s">
        <v>12241</v>
      </c>
      <c r="F6451" s="34" t="s">
        <v>8603</v>
      </c>
      <c r="G6451" s="37" t="s">
        <v>12242</v>
      </c>
      <c r="I6451" s="7"/>
    </row>
    <row r="6452" spans="1:9" s="36" customFormat="1" ht="54" x14ac:dyDescent="0.25">
      <c r="A6452" s="34">
        <v>92494</v>
      </c>
      <c r="B6452" s="35" t="s">
        <v>12243</v>
      </c>
      <c r="F6452" s="34" t="s">
        <v>8603</v>
      </c>
      <c r="G6452" s="37" t="s">
        <v>12244</v>
      </c>
      <c r="I6452" s="7"/>
    </row>
    <row r="6453" spans="1:9" s="36" customFormat="1" ht="54" x14ac:dyDescent="0.25">
      <c r="A6453" s="34">
        <v>92496</v>
      </c>
      <c r="B6453" s="35" t="s">
        <v>12245</v>
      </c>
      <c r="F6453" s="34" t="s">
        <v>8603</v>
      </c>
      <c r="G6453" s="37" t="s">
        <v>12246</v>
      </c>
      <c r="I6453" s="7"/>
    </row>
    <row r="6454" spans="1:9" s="36" customFormat="1" ht="54" x14ac:dyDescent="0.25">
      <c r="A6454" s="34">
        <v>92498</v>
      </c>
      <c r="B6454" s="35" t="s">
        <v>12247</v>
      </c>
      <c r="F6454" s="34" t="s">
        <v>8603</v>
      </c>
      <c r="G6454" s="37" t="s">
        <v>12248</v>
      </c>
      <c r="I6454" s="7"/>
    </row>
    <row r="6455" spans="1:9" s="36" customFormat="1" ht="54" x14ac:dyDescent="0.25">
      <c r="A6455" s="34">
        <v>92500</v>
      </c>
      <c r="B6455" s="35" t="s">
        <v>12249</v>
      </c>
      <c r="F6455" s="34" t="s">
        <v>8603</v>
      </c>
      <c r="G6455" s="37" t="s">
        <v>12250</v>
      </c>
      <c r="I6455" s="7"/>
    </row>
    <row r="6456" spans="1:9" s="36" customFormat="1" ht="54" x14ac:dyDescent="0.25">
      <c r="A6456" s="34">
        <v>92502</v>
      </c>
      <c r="B6456" s="35" t="s">
        <v>12251</v>
      </c>
      <c r="F6456" s="34" t="s">
        <v>8603</v>
      </c>
      <c r="G6456" s="37" t="s">
        <v>12252</v>
      </c>
      <c r="I6456" s="7"/>
    </row>
    <row r="6457" spans="1:9" s="36" customFormat="1" ht="54" x14ac:dyDescent="0.25">
      <c r="A6457" s="34">
        <v>92504</v>
      </c>
      <c r="B6457" s="35" t="s">
        <v>12253</v>
      </c>
      <c r="F6457" s="34" t="s">
        <v>8603</v>
      </c>
      <c r="G6457" s="37" t="s">
        <v>12254</v>
      </c>
      <c r="I6457" s="7"/>
    </row>
    <row r="6458" spans="1:9" s="36" customFormat="1" ht="54" x14ac:dyDescent="0.25">
      <c r="A6458" s="34">
        <v>92506</v>
      </c>
      <c r="B6458" s="35" t="s">
        <v>12255</v>
      </c>
      <c r="F6458" s="34" t="s">
        <v>8603</v>
      </c>
      <c r="G6458" s="37" t="s">
        <v>12256</v>
      </c>
      <c r="I6458" s="7"/>
    </row>
    <row r="6459" spans="1:9" s="36" customFormat="1" ht="40.5" x14ac:dyDescent="0.25">
      <c r="A6459" s="34">
        <v>92508</v>
      </c>
      <c r="B6459" s="35" t="s">
        <v>12257</v>
      </c>
      <c r="F6459" s="34" t="s">
        <v>8603</v>
      </c>
      <c r="G6459" s="37" t="s">
        <v>12258</v>
      </c>
      <c r="I6459" s="7"/>
    </row>
    <row r="6460" spans="1:9" s="36" customFormat="1" ht="40.5" x14ac:dyDescent="0.25">
      <c r="A6460" s="34">
        <v>92510</v>
      </c>
      <c r="B6460" s="35" t="s">
        <v>12259</v>
      </c>
      <c r="F6460" s="34" t="s">
        <v>8603</v>
      </c>
      <c r="G6460" s="37" t="s">
        <v>12260</v>
      </c>
      <c r="I6460" s="7"/>
    </row>
    <row r="6461" spans="1:9" s="36" customFormat="1" ht="40.5" x14ac:dyDescent="0.25">
      <c r="A6461" s="34">
        <v>92512</v>
      </c>
      <c r="B6461" s="35" t="s">
        <v>12261</v>
      </c>
      <c r="F6461" s="34" t="s">
        <v>8603</v>
      </c>
      <c r="G6461" s="37" t="s">
        <v>12262</v>
      </c>
      <c r="I6461" s="7"/>
    </row>
    <row r="6462" spans="1:9" s="36" customFormat="1" ht="40.5" x14ac:dyDescent="0.25">
      <c r="A6462" s="34">
        <v>92514</v>
      </c>
      <c r="B6462" s="35" t="s">
        <v>12263</v>
      </c>
      <c r="F6462" s="34" t="s">
        <v>8603</v>
      </c>
      <c r="G6462" s="37" t="s">
        <v>12264</v>
      </c>
      <c r="I6462" s="7"/>
    </row>
    <row r="6463" spans="1:9" s="36" customFormat="1" ht="40.5" x14ac:dyDescent="0.25">
      <c r="A6463" s="34">
        <v>92515</v>
      </c>
      <c r="B6463" s="35" t="s">
        <v>12265</v>
      </c>
      <c r="F6463" s="34" t="s">
        <v>8603</v>
      </c>
      <c r="G6463" s="37" t="s">
        <v>12266</v>
      </c>
      <c r="I6463" s="7"/>
    </row>
    <row r="6464" spans="1:9" s="36" customFormat="1" ht="40.5" x14ac:dyDescent="0.25">
      <c r="A6464" s="34">
        <v>92518</v>
      </c>
      <c r="B6464" s="35" t="s">
        <v>12267</v>
      </c>
      <c r="F6464" s="34" t="s">
        <v>8603</v>
      </c>
      <c r="G6464" s="37" t="s">
        <v>12268</v>
      </c>
      <c r="I6464" s="7"/>
    </row>
    <row r="6465" spans="1:9" s="36" customFormat="1" ht="40.5" x14ac:dyDescent="0.25">
      <c r="A6465" s="34">
        <v>92520</v>
      </c>
      <c r="B6465" s="35" t="s">
        <v>12269</v>
      </c>
      <c r="F6465" s="34" t="s">
        <v>8603</v>
      </c>
      <c r="G6465" s="37" t="s">
        <v>12270</v>
      </c>
      <c r="I6465" s="7"/>
    </row>
    <row r="6466" spans="1:9" s="36" customFormat="1" ht="40.5" x14ac:dyDescent="0.25">
      <c r="A6466" s="34">
        <v>92522</v>
      </c>
      <c r="B6466" s="35" t="s">
        <v>12271</v>
      </c>
      <c r="F6466" s="34" t="s">
        <v>8603</v>
      </c>
      <c r="G6466" s="37" t="s">
        <v>12272</v>
      </c>
      <c r="I6466" s="7"/>
    </row>
    <row r="6467" spans="1:9" s="36" customFormat="1" ht="40.5" x14ac:dyDescent="0.25">
      <c r="A6467" s="34">
        <v>92524</v>
      </c>
      <c r="B6467" s="35" t="s">
        <v>12273</v>
      </c>
      <c r="F6467" s="34" t="s">
        <v>8603</v>
      </c>
      <c r="G6467" s="37" t="s">
        <v>12274</v>
      </c>
      <c r="I6467" s="7"/>
    </row>
    <row r="6468" spans="1:9" s="36" customFormat="1" ht="40.5" x14ac:dyDescent="0.25">
      <c r="A6468" s="34">
        <v>92526</v>
      </c>
      <c r="B6468" s="35" t="s">
        <v>12275</v>
      </c>
      <c r="F6468" s="34" t="s">
        <v>8603</v>
      </c>
      <c r="G6468" s="37" t="s">
        <v>9936</v>
      </c>
      <c r="I6468" s="7"/>
    </row>
    <row r="6469" spans="1:9" s="36" customFormat="1" ht="40.5" x14ac:dyDescent="0.25">
      <c r="A6469" s="34">
        <v>92528</v>
      </c>
      <c r="B6469" s="35" t="s">
        <v>12276</v>
      </c>
      <c r="F6469" s="34" t="s">
        <v>8603</v>
      </c>
      <c r="G6469" s="37" t="s">
        <v>12277</v>
      </c>
      <c r="I6469" s="7"/>
    </row>
    <row r="6470" spans="1:9" s="36" customFormat="1" ht="40.5" x14ac:dyDescent="0.25">
      <c r="A6470" s="34">
        <v>92530</v>
      </c>
      <c r="B6470" s="35" t="s">
        <v>12278</v>
      </c>
      <c r="F6470" s="34" t="s">
        <v>8603</v>
      </c>
      <c r="G6470" s="37" t="s">
        <v>12279</v>
      </c>
      <c r="I6470" s="7"/>
    </row>
    <row r="6471" spans="1:9" s="36" customFormat="1" ht="40.5" x14ac:dyDescent="0.25">
      <c r="A6471" s="34">
        <v>92532</v>
      </c>
      <c r="B6471" s="35" t="s">
        <v>12280</v>
      </c>
      <c r="F6471" s="34" t="s">
        <v>8603</v>
      </c>
      <c r="G6471" s="37" t="s">
        <v>12281</v>
      </c>
      <c r="I6471" s="7"/>
    </row>
    <row r="6472" spans="1:9" s="36" customFormat="1" ht="40.5" x14ac:dyDescent="0.25">
      <c r="A6472" s="34">
        <v>92534</v>
      </c>
      <c r="B6472" s="35" t="s">
        <v>12282</v>
      </c>
      <c r="F6472" s="34" t="s">
        <v>8603</v>
      </c>
      <c r="G6472" s="37" t="s">
        <v>12283</v>
      </c>
      <c r="I6472" s="7"/>
    </row>
    <row r="6473" spans="1:9" s="36" customFormat="1" ht="40.5" x14ac:dyDescent="0.25">
      <c r="A6473" s="34">
        <v>92536</v>
      </c>
      <c r="B6473" s="35" t="s">
        <v>12284</v>
      </c>
      <c r="F6473" s="34" t="s">
        <v>8603</v>
      </c>
      <c r="G6473" s="37" t="s">
        <v>12285</v>
      </c>
      <c r="I6473" s="7"/>
    </row>
    <row r="6474" spans="1:9" s="36" customFormat="1" ht="40.5" x14ac:dyDescent="0.25">
      <c r="A6474" s="34">
        <v>92538</v>
      </c>
      <c r="B6474" s="35" t="s">
        <v>12286</v>
      </c>
      <c r="F6474" s="34" t="s">
        <v>8603</v>
      </c>
      <c r="G6474" s="37" t="s">
        <v>12287</v>
      </c>
      <c r="I6474" s="7"/>
    </row>
    <row r="6475" spans="1:9" s="36" customFormat="1" ht="27" x14ac:dyDescent="0.25">
      <c r="A6475" s="34">
        <v>96252</v>
      </c>
      <c r="B6475" s="35" t="s">
        <v>12288</v>
      </c>
      <c r="F6475" s="34" t="s">
        <v>8603</v>
      </c>
      <c r="G6475" s="37" t="s">
        <v>12289</v>
      </c>
      <c r="I6475" s="7"/>
    </row>
    <row r="6476" spans="1:9" s="36" customFormat="1" ht="54" x14ac:dyDescent="0.25">
      <c r="A6476" s="34">
        <v>96257</v>
      </c>
      <c r="B6476" s="35" t="s">
        <v>12290</v>
      </c>
      <c r="F6476" s="34" t="s">
        <v>8603</v>
      </c>
      <c r="G6476" s="37" t="s">
        <v>12291</v>
      </c>
      <c r="I6476" s="7"/>
    </row>
    <row r="6477" spans="1:9" s="36" customFormat="1" ht="54" x14ac:dyDescent="0.25">
      <c r="A6477" s="34">
        <v>96258</v>
      </c>
      <c r="B6477" s="35" t="s">
        <v>12292</v>
      </c>
      <c r="F6477" s="34" t="s">
        <v>8603</v>
      </c>
      <c r="G6477" s="37" t="s">
        <v>12293</v>
      </c>
      <c r="I6477" s="7"/>
    </row>
    <row r="6478" spans="1:9" s="36" customFormat="1" ht="54" x14ac:dyDescent="0.25">
      <c r="A6478" s="34">
        <v>96259</v>
      </c>
      <c r="B6478" s="35" t="s">
        <v>12294</v>
      </c>
      <c r="F6478" s="34" t="s">
        <v>8603</v>
      </c>
      <c r="G6478" s="37" t="s">
        <v>12295</v>
      </c>
      <c r="I6478" s="7"/>
    </row>
    <row r="6479" spans="1:9" s="36" customFormat="1" ht="40.5" x14ac:dyDescent="0.25">
      <c r="A6479" s="34">
        <v>96529</v>
      </c>
      <c r="B6479" s="35" t="s">
        <v>12296</v>
      </c>
      <c r="F6479" s="34" t="s">
        <v>8603</v>
      </c>
      <c r="G6479" s="37" t="s">
        <v>12297</v>
      </c>
      <c r="I6479" s="7"/>
    </row>
    <row r="6480" spans="1:9" s="36" customFormat="1" ht="40.5" x14ac:dyDescent="0.25">
      <c r="A6480" s="34">
        <v>96530</v>
      </c>
      <c r="B6480" s="35" t="s">
        <v>12298</v>
      </c>
      <c r="F6480" s="34" t="s">
        <v>8603</v>
      </c>
      <c r="G6480" s="37" t="s">
        <v>12299</v>
      </c>
      <c r="I6480" s="7"/>
    </row>
    <row r="6481" spans="1:9" s="36" customFormat="1" ht="40.5" x14ac:dyDescent="0.25">
      <c r="A6481" s="34">
        <v>96531</v>
      </c>
      <c r="B6481" s="35" t="s">
        <v>12300</v>
      </c>
      <c r="F6481" s="34" t="s">
        <v>8603</v>
      </c>
      <c r="G6481" s="37" t="s">
        <v>12301</v>
      </c>
      <c r="I6481" s="7"/>
    </row>
    <row r="6482" spans="1:9" s="36" customFormat="1" ht="40.5" x14ac:dyDescent="0.25">
      <c r="A6482" s="34">
        <v>96532</v>
      </c>
      <c r="B6482" s="35" t="s">
        <v>12302</v>
      </c>
      <c r="F6482" s="34" t="s">
        <v>8603</v>
      </c>
      <c r="G6482" s="37" t="s">
        <v>12303</v>
      </c>
      <c r="I6482" s="7"/>
    </row>
    <row r="6483" spans="1:9" s="36" customFormat="1" ht="40.5" x14ac:dyDescent="0.25">
      <c r="A6483" s="34">
        <v>96533</v>
      </c>
      <c r="B6483" s="35" t="s">
        <v>12304</v>
      </c>
      <c r="F6483" s="34" t="s">
        <v>8603</v>
      </c>
      <c r="G6483" s="37" t="s">
        <v>12305</v>
      </c>
      <c r="I6483" s="7"/>
    </row>
    <row r="6484" spans="1:9" s="36" customFormat="1" ht="40.5" x14ac:dyDescent="0.25">
      <c r="A6484" s="34">
        <v>96534</v>
      </c>
      <c r="B6484" s="35" t="s">
        <v>12306</v>
      </c>
      <c r="F6484" s="34" t="s">
        <v>8603</v>
      </c>
      <c r="G6484" s="37" t="s">
        <v>12307</v>
      </c>
      <c r="I6484" s="7"/>
    </row>
    <row r="6485" spans="1:9" s="36" customFormat="1" ht="40.5" x14ac:dyDescent="0.25">
      <c r="A6485" s="34">
        <v>96535</v>
      </c>
      <c r="B6485" s="35" t="s">
        <v>12308</v>
      </c>
      <c r="F6485" s="34" t="s">
        <v>8603</v>
      </c>
      <c r="G6485" s="37" t="s">
        <v>12309</v>
      </c>
      <c r="I6485" s="7"/>
    </row>
    <row r="6486" spans="1:9" s="36" customFormat="1" ht="40.5" x14ac:dyDescent="0.25">
      <c r="A6486" s="34">
        <v>96536</v>
      </c>
      <c r="B6486" s="35" t="s">
        <v>12310</v>
      </c>
      <c r="F6486" s="34" t="s">
        <v>8603</v>
      </c>
      <c r="G6486" s="37" t="s">
        <v>12311</v>
      </c>
      <c r="I6486" s="7"/>
    </row>
    <row r="6487" spans="1:9" s="36" customFormat="1" ht="40.5" x14ac:dyDescent="0.25">
      <c r="A6487" s="34">
        <v>96537</v>
      </c>
      <c r="B6487" s="35" t="s">
        <v>12312</v>
      </c>
      <c r="F6487" s="34" t="s">
        <v>8603</v>
      </c>
      <c r="G6487" s="37" t="s">
        <v>12313</v>
      </c>
      <c r="I6487" s="7"/>
    </row>
    <row r="6488" spans="1:9" s="36" customFormat="1" ht="40.5" x14ac:dyDescent="0.25">
      <c r="A6488" s="34">
        <v>96538</v>
      </c>
      <c r="B6488" s="35" t="s">
        <v>12314</v>
      </c>
      <c r="F6488" s="34" t="s">
        <v>8603</v>
      </c>
      <c r="G6488" s="37" t="s">
        <v>12315</v>
      </c>
      <c r="I6488" s="7"/>
    </row>
    <row r="6489" spans="1:9" s="36" customFormat="1" ht="40.5" x14ac:dyDescent="0.25">
      <c r="A6489" s="34">
        <v>96539</v>
      </c>
      <c r="B6489" s="35" t="s">
        <v>12316</v>
      </c>
      <c r="F6489" s="34" t="s">
        <v>8603</v>
      </c>
      <c r="G6489" s="37" t="s">
        <v>12317</v>
      </c>
      <c r="I6489" s="7"/>
    </row>
    <row r="6490" spans="1:9" s="36" customFormat="1" ht="40.5" x14ac:dyDescent="0.25">
      <c r="A6490" s="34">
        <v>96540</v>
      </c>
      <c r="B6490" s="35" t="s">
        <v>12318</v>
      </c>
      <c r="F6490" s="34" t="s">
        <v>8603</v>
      </c>
      <c r="G6490" s="37" t="s">
        <v>12319</v>
      </c>
      <c r="I6490" s="7"/>
    </row>
    <row r="6491" spans="1:9" s="36" customFormat="1" ht="40.5" x14ac:dyDescent="0.25">
      <c r="A6491" s="34">
        <v>96541</v>
      </c>
      <c r="B6491" s="35" t="s">
        <v>12320</v>
      </c>
      <c r="F6491" s="34" t="s">
        <v>8603</v>
      </c>
      <c r="G6491" s="37" t="s">
        <v>12321</v>
      </c>
      <c r="I6491" s="7"/>
    </row>
    <row r="6492" spans="1:9" s="36" customFormat="1" ht="40.5" x14ac:dyDescent="0.25">
      <c r="A6492" s="34">
        <v>96542</v>
      </c>
      <c r="B6492" s="35" t="s">
        <v>12322</v>
      </c>
      <c r="F6492" s="34" t="s">
        <v>8603</v>
      </c>
      <c r="G6492" s="37" t="s">
        <v>12323</v>
      </c>
      <c r="I6492" s="7"/>
    </row>
    <row r="6493" spans="1:9" s="36" customFormat="1" ht="27" x14ac:dyDescent="0.25">
      <c r="A6493" s="34">
        <v>96543</v>
      </c>
      <c r="B6493" s="35" t="s">
        <v>12324</v>
      </c>
      <c r="F6493" s="34" t="s">
        <v>10636</v>
      </c>
      <c r="G6493" s="37" t="s">
        <v>12325</v>
      </c>
      <c r="I6493" s="7"/>
    </row>
    <row r="6494" spans="1:9" s="36" customFormat="1" ht="54" x14ac:dyDescent="0.25">
      <c r="A6494" s="34">
        <v>97747</v>
      </c>
      <c r="B6494" s="35" t="s">
        <v>12326</v>
      </c>
      <c r="F6494" s="34" t="s">
        <v>8603</v>
      </c>
      <c r="G6494" s="37" t="s">
        <v>12327</v>
      </c>
      <c r="I6494" s="7"/>
    </row>
    <row r="6495" spans="1:9" s="36" customFormat="1" ht="27" x14ac:dyDescent="0.25">
      <c r="A6495" s="34">
        <v>101791</v>
      </c>
      <c r="B6495" s="35" t="s">
        <v>12328</v>
      </c>
      <c r="F6495" s="34" t="s">
        <v>26</v>
      </c>
      <c r="G6495" s="37" t="s">
        <v>12329</v>
      </c>
      <c r="I6495" s="7"/>
    </row>
    <row r="6496" spans="1:9" s="36" customFormat="1" ht="40.5" x14ac:dyDescent="0.25">
      <c r="A6496" s="34">
        <v>101792</v>
      </c>
      <c r="B6496" s="35" t="s">
        <v>12330</v>
      </c>
      <c r="F6496" s="34" t="s">
        <v>10653</v>
      </c>
      <c r="G6496" s="37" t="s">
        <v>12331</v>
      </c>
      <c r="I6496" s="7"/>
    </row>
    <row r="6497" spans="1:9" s="36" customFormat="1" ht="40.5" x14ac:dyDescent="0.25">
      <c r="A6497" s="34">
        <v>101793</v>
      </c>
      <c r="B6497" s="35" t="s">
        <v>12332</v>
      </c>
      <c r="F6497" s="34" t="s">
        <v>10653</v>
      </c>
      <c r="G6497" s="37" t="s">
        <v>10449</v>
      </c>
      <c r="I6497" s="7"/>
    </row>
    <row r="6498" spans="1:9" s="36" customFormat="1" ht="40.5" x14ac:dyDescent="0.25">
      <c r="A6498" s="34">
        <v>101969</v>
      </c>
      <c r="B6498" s="35" t="s">
        <v>12333</v>
      </c>
      <c r="F6498" s="34" t="s">
        <v>8603</v>
      </c>
      <c r="G6498" s="37" t="s">
        <v>12334</v>
      </c>
      <c r="I6498" s="7"/>
    </row>
    <row r="6499" spans="1:9" s="36" customFormat="1" ht="40.5" x14ac:dyDescent="0.25">
      <c r="A6499" s="34">
        <v>101971</v>
      </c>
      <c r="B6499" s="35" t="s">
        <v>12335</v>
      </c>
      <c r="F6499" s="34" t="s">
        <v>8603</v>
      </c>
      <c r="G6499" s="37" t="s">
        <v>12336</v>
      </c>
      <c r="I6499" s="7"/>
    </row>
    <row r="6500" spans="1:9" s="36" customFormat="1" ht="27" x14ac:dyDescent="0.25">
      <c r="A6500" s="34">
        <v>101973</v>
      </c>
      <c r="B6500" s="35" t="s">
        <v>12337</v>
      </c>
      <c r="F6500" s="34" t="s">
        <v>8603</v>
      </c>
      <c r="G6500" s="37" t="s">
        <v>12338</v>
      </c>
      <c r="I6500" s="7"/>
    </row>
    <row r="6501" spans="1:9" s="36" customFormat="1" ht="40.5" x14ac:dyDescent="0.25">
      <c r="A6501" s="34">
        <v>101974</v>
      </c>
      <c r="B6501" s="35" t="s">
        <v>12339</v>
      </c>
      <c r="F6501" s="34" t="s">
        <v>8603</v>
      </c>
      <c r="G6501" s="37" t="s">
        <v>12340</v>
      </c>
      <c r="I6501" s="7"/>
    </row>
    <row r="6502" spans="1:9" s="36" customFormat="1" ht="40.5" x14ac:dyDescent="0.25">
      <c r="A6502" s="34">
        <v>101975</v>
      </c>
      <c r="B6502" s="35" t="s">
        <v>12341</v>
      </c>
      <c r="F6502" s="34" t="s">
        <v>8603</v>
      </c>
      <c r="G6502" s="37" t="s">
        <v>12342</v>
      </c>
      <c r="I6502" s="7"/>
    </row>
    <row r="6503" spans="1:9" s="36" customFormat="1" ht="40.5" x14ac:dyDescent="0.25">
      <c r="A6503" s="34">
        <v>101977</v>
      </c>
      <c r="B6503" s="35" t="s">
        <v>12343</v>
      </c>
      <c r="F6503" s="34" t="s">
        <v>8603</v>
      </c>
      <c r="G6503" s="37" t="s">
        <v>12344</v>
      </c>
      <c r="I6503" s="7"/>
    </row>
    <row r="6504" spans="1:9" s="36" customFormat="1" ht="40.5" x14ac:dyDescent="0.25">
      <c r="A6504" s="34">
        <v>101980</v>
      </c>
      <c r="B6504" s="35" t="s">
        <v>12345</v>
      </c>
      <c r="F6504" s="34" t="s">
        <v>8603</v>
      </c>
      <c r="G6504" s="37" t="s">
        <v>12346</v>
      </c>
      <c r="I6504" s="7"/>
    </row>
    <row r="6505" spans="1:9" s="36" customFormat="1" ht="40.5" x14ac:dyDescent="0.25">
      <c r="A6505" s="34">
        <v>101981</v>
      </c>
      <c r="B6505" s="35" t="s">
        <v>12347</v>
      </c>
      <c r="F6505" s="34" t="s">
        <v>8603</v>
      </c>
      <c r="G6505" s="37" t="s">
        <v>12348</v>
      </c>
      <c r="I6505" s="7"/>
    </row>
    <row r="6506" spans="1:9" s="36" customFormat="1" ht="40.5" x14ac:dyDescent="0.25">
      <c r="A6506" s="34">
        <v>101982</v>
      </c>
      <c r="B6506" s="35" t="s">
        <v>12349</v>
      </c>
      <c r="F6506" s="34" t="s">
        <v>8603</v>
      </c>
      <c r="G6506" s="37" t="s">
        <v>12350</v>
      </c>
      <c r="I6506" s="7"/>
    </row>
    <row r="6507" spans="1:9" s="36" customFormat="1" ht="40.5" x14ac:dyDescent="0.25">
      <c r="A6507" s="34">
        <v>101983</v>
      </c>
      <c r="B6507" s="35" t="s">
        <v>12351</v>
      </c>
      <c r="F6507" s="34" t="s">
        <v>8603</v>
      </c>
      <c r="G6507" s="37" t="s">
        <v>12352</v>
      </c>
      <c r="I6507" s="7"/>
    </row>
    <row r="6508" spans="1:9" s="36" customFormat="1" ht="40.5" x14ac:dyDescent="0.25">
      <c r="A6508" s="34">
        <v>101985</v>
      </c>
      <c r="B6508" s="35" t="s">
        <v>12353</v>
      </c>
      <c r="F6508" s="34" t="s">
        <v>8603</v>
      </c>
      <c r="G6508" s="37" t="s">
        <v>12354</v>
      </c>
      <c r="I6508" s="7"/>
    </row>
    <row r="6509" spans="1:9" s="36" customFormat="1" ht="40.5" x14ac:dyDescent="0.25">
      <c r="A6509" s="34">
        <v>101986</v>
      </c>
      <c r="B6509" s="35" t="s">
        <v>12355</v>
      </c>
      <c r="F6509" s="34" t="s">
        <v>8603</v>
      </c>
      <c r="G6509" s="37" t="s">
        <v>12356</v>
      </c>
      <c r="I6509" s="7"/>
    </row>
    <row r="6510" spans="1:9" s="36" customFormat="1" ht="40.5" x14ac:dyDescent="0.25">
      <c r="A6510" s="34">
        <v>101987</v>
      </c>
      <c r="B6510" s="35" t="s">
        <v>12357</v>
      </c>
      <c r="F6510" s="34" t="s">
        <v>8603</v>
      </c>
      <c r="G6510" s="37" t="s">
        <v>12358</v>
      </c>
      <c r="I6510" s="7"/>
    </row>
    <row r="6511" spans="1:9" s="36" customFormat="1" ht="40.5" x14ac:dyDescent="0.25">
      <c r="A6511" s="34">
        <v>101988</v>
      </c>
      <c r="B6511" s="35" t="s">
        <v>12359</v>
      </c>
      <c r="F6511" s="34" t="s">
        <v>8603</v>
      </c>
      <c r="G6511" s="37" t="s">
        <v>12360</v>
      </c>
      <c r="I6511" s="7"/>
    </row>
    <row r="6512" spans="1:9" s="36" customFormat="1" ht="40.5" x14ac:dyDescent="0.25">
      <c r="A6512" s="34">
        <v>101989</v>
      </c>
      <c r="B6512" s="35" t="s">
        <v>12361</v>
      </c>
      <c r="F6512" s="34" t="s">
        <v>8603</v>
      </c>
      <c r="G6512" s="37" t="s">
        <v>12362</v>
      </c>
      <c r="I6512" s="7"/>
    </row>
    <row r="6513" spans="1:9" s="36" customFormat="1" ht="27" x14ac:dyDescent="0.25">
      <c r="A6513" s="34">
        <v>101990</v>
      </c>
      <c r="B6513" s="35" t="s">
        <v>12363</v>
      </c>
      <c r="F6513" s="34" t="s">
        <v>8603</v>
      </c>
      <c r="G6513" s="37" t="s">
        <v>12364</v>
      </c>
      <c r="I6513" s="7"/>
    </row>
    <row r="6514" spans="1:9" s="36" customFormat="1" ht="40.5" x14ac:dyDescent="0.25">
      <c r="A6514" s="34">
        <v>101991</v>
      </c>
      <c r="B6514" s="35" t="s">
        <v>12365</v>
      </c>
      <c r="F6514" s="34" t="s">
        <v>8603</v>
      </c>
      <c r="G6514" s="37" t="s">
        <v>12366</v>
      </c>
      <c r="I6514" s="7"/>
    </row>
    <row r="6515" spans="1:9" s="36" customFormat="1" ht="40.5" x14ac:dyDescent="0.25">
      <c r="A6515" s="34">
        <v>101992</v>
      </c>
      <c r="B6515" s="35" t="s">
        <v>12367</v>
      </c>
      <c r="F6515" s="34" t="s">
        <v>8603</v>
      </c>
      <c r="G6515" s="37" t="s">
        <v>12368</v>
      </c>
      <c r="I6515" s="7"/>
    </row>
    <row r="6516" spans="1:9" s="36" customFormat="1" ht="40.5" x14ac:dyDescent="0.25">
      <c r="A6516" s="34">
        <v>101993</v>
      </c>
      <c r="B6516" s="35" t="s">
        <v>12369</v>
      </c>
      <c r="F6516" s="34" t="s">
        <v>8603</v>
      </c>
      <c r="G6516" s="37" t="s">
        <v>12370</v>
      </c>
      <c r="I6516" s="7"/>
    </row>
    <row r="6517" spans="1:9" s="36" customFormat="1" ht="40.5" x14ac:dyDescent="0.25">
      <c r="A6517" s="34">
        <v>101994</v>
      </c>
      <c r="B6517" s="35" t="s">
        <v>12371</v>
      </c>
      <c r="F6517" s="34" t="s">
        <v>8603</v>
      </c>
      <c r="G6517" s="37" t="s">
        <v>12372</v>
      </c>
      <c r="I6517" s="7"/>
    </row>
    <row r="6518" spans="1:9" s="36" customFormat="1" ht="40.5" x14ac:dyDescent="0.25">
      <c r="A6518" s="34">
        <v>101995</v>
      </c>
      <c r="B6518" s="35" t="s">
        <v>12373</v>
      </c>
      <c r="F6518" s="34" t="s">
        <v>8603</v>
      </c>
      <c r="G6518" s="37" t="s">
        <v>12374</v>
      </c>
      <c r="I6518" s="7"/>
    </row>
    <row r="6519" spans="1:9" s="36" customFormat="1" ht="27" x14ac:dyDescent="0.25">
      <c r="A6519" s="34">
        <v>101996</v>
      </c>
      <c r="B6519" s="35" t="s">
        <v>12375</v>
      </c>
      <c r="F6519" s="34" t="s">
        <v>8603</v>
      </c>
      <c r="G6519" s="37" t="s">
        <v>12376</v>
      </c>
      <c r="I6519" s="7"/>
    </row>
    <row r="6520" spans="1:9" s="36" customFormat="1" ht="40.5" x14ac:dyDescent="0.25">
      <c r="A6520" s="34">
        <v>101997</v>
      </c>
      <c r="B6520" s="35" t="s">
        <v>12377</v>
      </c>
      <c r="F6520" s="34" t="s">
        <v>8603</v>
      </c>
      <c r="G6520" s="37" t="s">
        <v>10859</v>
      </c>
      <c r="I6520" s="7"/>
    </row>
    <row r="6521" spans="1:9" s="36" customFormat="1" ht="40.5" x14ac:dyDescent="0.25">
      <c r="A6521" s="34">
        <v>101998</v>
      </c>
      <c r="B6521" s="35" t="s">
        <v>12378</v>
      </c>
      <c r="F6521" s="34" t="s">
        <v>8603</v>
      </c>
      <c r="G6521" s="37" t="s">
        <v>12379</v>
      </c>
      <c r="I6521" s="7"/>
    </row>
    <row r="6522" spans="1:9" s="36" customFormat="1" ht="27" x14ac:dyDescent="0.25">
      <c r="A6522" s="34">
        <v>101999</v>
      </c>
      <c r="B6522" s="35" t="s">
        <v>12380</v>
      </c>
      <c r="F6522" s="34" t="s">
        <v>8603</v>
      </c>
      <c r="G6522" s="37" t="s">
        <v>12381</v>
      </c>
      <c r="I6522" s="7"/>
    </row>
    <row r="6523" spans="1:9" s="36" customFormat="1" ht="40.5" x14ac:dyDescent="0.25">
      <c r="A6523" s="34">
        <v>102000</v>
      </c>
      <c r="B6523" s="35" t="s">
        <v>12382</v>
      </c>
      <c r="F6523" s="34" t="s">
        <v>8603</v>
      </c>
      <c r="G6523" s="37" t="s">
        <v>12383</v>
      </c>
      <c r="I6523" s="7"/>
    </row>
    <row r="6524" spans="1:9" s="36" customFormat="1" ht="40.5" x14ac:dyDescent="0.25">
      <c r="A6524" s="34">
        <v>102001</v>
      </c>
      <c r="B6524" s="35" t="s">
        <v>12384</v>
      </c>
      <c r="F6524" s="34" t="s">
        <v>8603</v>
      </c>
      <c r="G6524" s="37" t="s">
        <v>12385</v>
      </c>
      <c r="I6524" s="7"/>
    </row>
    <row r="6525" spans="1:9" s="36" customFormat="1" ht="40.5" x14ac:dyDescent="0.25">
      <c r="A6525" s="34">
        <v>102002</v>
      </c>
      <c r="B6525" s="35" t="s">
        <v>12386</v>
      </c>
      <c r="F6525" s="34" t="s">
        <v>8603</v>
      </c>
      <c r="G6525" s="37" t="s">
        <v>12387</v>
      </c>
      <c r="I6525" s="7"/>
    </row>
    <row r="6526" spans="1:9" s="36" customFormat="1" ht="40.5" x14ac:dyDescent="0.25">
      <c r="A6526" s="34">
        <v>102003</v>
      </c>
      <c r="B6526" s="35" t="s">
        <v>12388</v>
      </c>
      <c r="F6526" s="34" t="s">
        <v>8603</v>
      </c>
      <c r="G6526" s="37" t="s">
        <v>12389</v>
      </c>
      <c r="I6526" s="7"/>
    </row>
    <row r="6527" spans="1:9" s="36" customFormat="1" ht="40.5" x14ac:dyDescent="0.25">
      <c r="A6527" s="34">
        <v>102004</v>
      </c>
      <c r="B6527" s="35" t="s">
        <v>12390</v>
      </c>
      <c r="F6527" s="34" t="s">
        <v>8603</v>
      </c>
      <c r="G6527" s="37" t="s">
        <v>12391</v>
      </c>
      <c r="I6527" s="7"/>
    </row>
    <row r="6528" spans="1:9" s="36" customFormat="1" ht="40.5" x14ac:dyDescent="0.25">
      <c r="A6528" s="34">
        <v>102005</v>
      </c>
      <c r="B6528" s="35" t="s">
        <v>12392</v>
      </c>
      <c r="F6528" s="34" t="s">
        <v>8603</v>
      </c>
      <c r="G6528" s="37" t="s">
        <v>12393</v>
      </c>
      <c r="I6528" s="7"/>
    </row>
    <row r="6529" spans="1:9" s="36" customFormat="1" ht="40.5" x14ac:dyDescent="0.25">
      <c r="A6529" s="34">
        <v>102006</v>
      </c>
      <c r="B6529" s="35" t="s">
        <v>12394</v>
      </c>
      <c r="F6529" s="34" t="s">
        <v>8603</v>
      </c>
      <c r="G6529" s="37" t="s">
        <v>12395</v>
      </c>
      <c r="I6529" s="7"/>
    </row>
    <row r="6530" spans="1:9" s="36" customFormat="1" ht="40.5" x14ac:dyDescent="0.25">
      <c r="A6530" s="34">
        <v>102007</v>
      </c>
      <c r="B6530" s="35" t="s">
        <v>12396</v>
      </c>
      <c r="F6530" s="34" t="s">
        <v>8603</v>
      </c>
      <c r="G6530" s="37" t="s">
        <v>12397</v>
      </c>
      <c r="I6530" s="7"/>
    </row>
    <row r="6531" spans="1:9" s="36" customFormat="1" ht="40.5" x14ac:dyDescent="0.25">
      <c r="A6531" s="34">
        <v>102008</v>
      </c>
      <c r="B6531" s="35" t="s">
        <v>12398</v>
      </c>
      <c r="F6531" s="34" t="s">
        <v>8603</v>
      </c>
      <c r="G6531" s="37" t="s">
        <v>12399</v>
      </c>
      <c r="I6531" s="7"/>
    </row>
    <row r="6532" spans="1:9" s="36" customFormat="1" ht="40.5" x14ac:dyDescent="0.25">
      <c r="A6532" s="34">
        <v>102009</v>
      </c>
      <c r="B6532" s="35" t="s">
        <v>12400</v>
      </c>
      <c r="F6532" s="34" t="s">
        <v>8603</v>
      </c>
      <c r="G6532" s="37" t="s">
        <v>12401</v>
      </c>
      <c r="I6532" s="7"/>
    </row>
    <row r="6533" spans="1:9" s="36" customFormat="1" ht="40.5" x14ac:dyDescent="0.25">
      <c r="A6533" s="34">
        <v>102010</v>
      </c>
      <c r="B6533" s="35" t="s">
        <v>12402</v>
      </c>
      <c r="F6533" s="34" t="s">
        <v>8603</v>
      </c>
      <c r="G6533" s="37" t="s">
        <v>12403</v>
      </c>
      <c r="I6533" s="7"/>
    </row>
    <row r="6534" spans="1:9" s="36" customFormat="1" ht="40.5" x14ac:dyDescent="0.25">
      <c r="A6534" s="34">
        <v>102011</v>
      </c>
      <c r="B6534" s="35" t="s">
        <v>12404</v>
      </c>
      <c r="F6534" s="34" t="s">
        <v>8603</v>
      </c>
      <c r="G6534" s="37" t="s">
        <v>12405</v>
      </c>
      <c r="I6534" s="7"/>
    </row>
    <row r="6535" spans="1:9" s="36" customFormat="1" ht="40.5" x14ac:dyDescent="0.25">
      <c r="A6535" s="34">
        <v>102012</v>
      </c>
      <c r="B6535" s="35" t="s">
        <v>12406</v>
      </c>
      <c r="F6535" s="34" t="s">
        <v>8603</v>
      </c>
      <c r="G6535" s="37" t="s">
        <v>12407</v>
      </c>
      <c r="I6535" s="7"/>
    </row>
    <row r="6536" spans="1:9" s="36" customFormat="1" ht="40.5" x14ac:dyDescent="0.25">
      <c r="A6536" s="34">
        <v>102013</v>
      </c>
      <c r="B6536" s="35" t="s">
        <v>12408</v>
      </c>
      <c r="F6536" s="34" t="s">
        <v>8603</v>
      </c>
      <c r="G6536" s="37" t="s">
        <v>12409</v>
      </c>
      <c r="I6536" s="7"/>
    </row>
    <row r="6537" spans="1:9" s="36" customFormat="1" ht="40.5" x14ac:dyDescent="0.25">
      <c r="A6537" s="34">
        <v>102014</v>
      </c>
      <c r="B6537" s="35" t="s">
        <v>12410</v>
      </c>
      <c r="F6537" s="34" t="s">
        <v>8603</v>
      </c>
      <c r="G6537" s="37" t="s">
        <v>12411</v>
      </c>
      <c r="I6537" s="7"/>
    </row>
    <row r="6538" spans="1:9" s="36" customFormat="1" ht="40.5" x14ac:dyDescent="0.25">
      <c r="A6538" s="34">
        <v>102015</v>
      </c>
      <c r="B6538" s="35" t="s">
        <v>12412</v>
      </c>
      <c r="F6538" s="34" t="s">
        <v>8603</v>
      </c>
      <c r="G6538" s="37" t="s">
        <v>12413</v>
      </c>
      <c r="I6538" s="7"/>
    </row>
    <row r="6539" spans="1:9" s="36" customFormat="1" ht="40.5" x14ac:dyDescent="0.25">
      <c r="A6539" s="34">
        <v>102016</v>
      </c>
      <c r="B6539" s="35" t="s">
        <v>12414</v>
      </c>
      <c r="F6539" s="34" t="s">
        <v>8603</v>
      </c>
      <c r="G6539" s="37" t="s">
        <v>12415</v>
      </c>
      <c r="I6539" s="7"/>
    </row>
    <row r="6540" spans="1:9" s="36" customFormat="1" ht="40.5" x14ac:dyDescent="0.25">
      <c r="A6540" s="34">
        <v>102017</v>
      </c>
      <c r="B6540" s="35" t="s">
        <v>12416</v>
      </c>
      <c r="F6540" s="34" t="s">
        <v>8603</v>
      </c>
      <c r="G6540" s="37" t="s">
        <v>12417</v>
      </c>
      <c r="I6540" s="7"/>
    </row>
    <row r="6541" spans="1:9" s="36" customFormat="1" ht="40.5" x14ac:dyDescent="0.25">
      <c r="A6541" s="34">
        <v>102036</v>
      </c>
      <c r="B6541" s="35" t="s">
        <v>12418</v>
      </c>
      <c r="F6541" s="34" t="s">
        <v>8603</v>
      </c>
      <c r="G6541" s="37" t="s">
        <v>12419</v>
      </c>
      <c r="I6541" s="7"/>
    </row>
    <row r="6542" spans="1:9" s="36" customFormat="1" ht="40.5" x14ac:dyDescent="0.25">
      <c r="A6542" s="34">
        <v>102037</v>
      </c>
      <c r="B6542" s="35" t="s">
        <v>12420</v>
      </c>
      <c r="F6542" s="34" t="s">
        <v>8603</v>
      </c>
      <c r="G6542" s="37" t="s">
        <v>12421</v>
      </c>
      <c r="I6542" s="7"/>
    </row>
    <row r="6543" spans="1:9" s="36" customFormat="1" ht="40.5" x14ac:dyDescent="0.25">
      <c r="A6543" s="34">
        <v>102038</v>
      </c>
      <c r="B6543" s="35" t="s">
        <v>12422</v>
      </c>
      <c r="F6543" s="34" t="s">
        <v>8603</v>
      </c>
      <c r="G6543" s="37" t="s">
        <v>12423</v>
      </c>
      <c r="I6543" s="7"/>
    </row>
    <row r="6544" spans="1:9" s="36" customFormat="1" ht="40.5" x14ac:dyDescent="0.25">
      <c r="A6544" s="34">
        <v>102039</v>
      </c>
      <c r="B6544" s="35" t="s">
        <v>12424</v>
      </c>
      <c r="F6544" s="34" t="s">
        <v>8603</v>
      </c>
      <c r="G6544" s="37" t="s">
        <v>12425</v>
      </c>
      <c r="I6544" s="7"/>
    </row>
    <row r="6545" spans="1:9" s="36" customFormat="1" ht="40.5" x14ac:dyDescent="0.25">
      <c r="A6545" s="34">
        <v>102040</v>
      </c>
      <c r="B6545" s="35" t="s">
        <v>12426</v>
      </c>
      <c r="F6545" s="34" t="s">
        <v>8603</v>
      </c>
      <c r="G6545" s="37" t="s">
        <v>12427</v>
      </c>
      <c r="I6545" s="7"/>
    </row>
    <row r="6546" spans="1:9" s="36" customFormat="1" ht="40.5" x14ac:dyDescent="0.25">
      <c r="A6546" s="34">
        <v>102041</v>
      </c>
      <c r="B6546" s="35" t="s">
        <v>12428</v>
      </c>
      <c r="F6546" s="34" t="s">
        <v>8603</v>
      </c>
      <c r="G6546" s="37" t="s">
        <v>12429</v>
      </c>
      <c r="I6546" s="7"/>
    </row>
    <row r="6547" spans="1:9" s="36" customFormat="1" ht="40.5" x14ac:dyDescent="0.25">
      <c r="A6547" s="34">
        <v>102042</v>
      </c>
      <c r="B6547" s="35" t="s">
        <v>12430</v>
      </c>
      <c r="F6547" s="34" t="s">
        <v>8603</v>
      </c>
      <c r="G6547" s="37" t="s">
        <v>12431</v>
      </c>
      <c r="I6547" s="7"/>
    </row>
    <row r="6548" spans="1:9" s="36" customFormat="1" ht="40.5" x14ac:dyDescent="0.25">
      <c r="A6548" s="34">
        <v>102043</v>
      </c>
      <c r="B6548" s="35" t="s">
        <v>12432</v>
      </c>
      <c r="F6548" s="34" t="s">
        <v>8603</v>
      </c>
      <c r="G6548" s="37" t="s">
        <v>12433</v>
      </c>
      <c r="I6548" s="7"/>
    </row>
    <row r="6549" spans="1:9" s="36" customFormat="1" ht="40.5" x14ac:dyDescent="0.25">
      <c r="A6549" s="34">
        <v>102044</v>
      </c>
      <c r="B6549" s="35" t="s">
        <v>12434</v>
      </c>
      <c r="F6549" s="34" t="s">
        <v>8603</v>
      </c>
      <c r="G6549" s="37" t="s">
        <v>12435</v>
      </c>
      <c r="I6549" s="7"/>
    </row>
    <row r="6550" spans="1:9" s="36" customFormat="1" ht="40.5" x14ac:dyDescent="0.25">
      <c r="A6550" s="34">
        <v>102045</v>
      </c>
      <c r="B6550" s="35" t="s">
        <v>12436</v>
      </c>
      <c r="F6550" s="34" t="s">
        <v>8603</v>
      </c>
      <c r="G6550" s="37" t="s">
        <v>12437</v>
      </c>
      <c r="I6550" s="7"/>
    </row>
    <row r="6551" spans="1:9" s="36" customFormat="1" ht="40.5" x14ac:dyDescent="0.25">
      <c r="A6551" s="34">
        <v>102046</v>
      </c>
      <c r="B6551" s="35" t="s">
        <v>12438</v>
      </c>
      <c r="F6551" s="34" t="s">
        <v>8603</v>
      </c>
      <c r="G6551" s="37" t="s">
        <v>12439</v>
      </c>
      <c r="I6551" s="7"/>
    </row>
    <row r="6552" spans="1:9" s="36" customFormat="1" ht="40.5" x14ac:dyDescent="0.25">
      <c r="A6552" s="34">
        <v>102047</v>
      </c>
      <c r="B6552" s="35" t="s">
        <v>12440</v>
      </c>
      <c r="F6552" s="34" t="s">
        <v>8603</v>
      </c>
      <c r="G6552" s="37" t="s">
        <v>12441</v>
      </c>
      <c r="I6552" s="7"/>
    </row>
    <row r="6553" spans="1:9" s="36" customFormat="1" ht="40.5" x14ac:dyDescent="0.25">
      <c r="A6553" s="34">
        <v>102048</v>
      </c>
      <c r="B6553" s="35" t="s">
        <v>12442</v>
      </c>
      <c r="F6553" s="34" t="s">
        <v>8603</v>
      </c>
      <c r="G6553" s="37" t="s">
        <v>12443</v>
      </c>
      <c r="I6553" s="7"/>
    </row>
    <row r="6554" spans="1:9" s="36" customFormat="1" ht="40.5" x14ac:dyDescent="0.25">
      <c r="A6554" s="34">
        <v>102049</v>
      </c>
      <c r="B6554" s="35" t="s">
        <v>12444</v>
      </c>
      <c r="F6554" s="34" t="s">
        <v>8603</v>
      </c>
      <c r="G6554" s="37" t="s">
        <v>12445</v>
      </c>
      <c r="I6554" s="7"/>
    </row>
    <row r="6555" spans="1:9" s="36" customFormat="1" ht="40.5" x14ac:dyDescent="0.25">
      <c r="A6555" s="34">
        <v>102050</v>
      </c>
      <c r="B6555" s="35" t="s">
        <v>12446</v>
      </c>
      <c r="F6555" s="34" t="s">
        <v>8603</v>
      </c>
      <c r="G6555" s="37" t="s">
        <v>12447</v>
      </c>
      <c r="I6555" s="7"/>
    </row>
    <row r="6556" spans="1:9" s="36" customFormat="1" ht="40.5" x14ac:dyDescent="0.25">
      <c r="A6556" s="34">
        <v>102051</v>
      </c>
      <c r="B6556" s="35" t="s">
        <v>12448</v>
      </c>
      <c r="F6556" s="34" t="s">
        <v>8603</v>
      </c>
      <c r="G6556" s="37" t="s">
        <v>12449</v>
      </c>
      <c r="I6556" s="7"/>
    </row>
    <row r="6557" spans="1:9" s="36" customFormat="1" ht="40.5" x14ac:dyDescent="0.25">
      <c r="A6557" s="34">
        <v>102052</v>
      </c>
      <c r="B6557" s="35" t="s">
        <v>12450</v>
      </c>
      <c r="F6557" s="34" t="s">
        <v>8603</v>
      </c>
      <c r="G6557" s="37" t="s">
        <v>12451</v>
      </c>
      <c r="I6557" s="7"/>
    </row>
    <row r="6558" spans="1:9" s="36" customFormat="1" ht="40.5" x14ac:dyDescent="0.25">
      <c r="A6558" s="34">
        <v>102059</v>
      </c>
      <c r="B6558" s="35" t="s">
        <v>12452</v>
      </c>
      <c r="F6558" s="34" t="s">
        <v>8603</v>
      </c>
      <c r="G6558" s="37" t="s">
        <v>12453</v>
      </c>
      <c r="I6558" s="7"/>
    </row>
    <row r="6559" spans="1:9" s="36" customFormat="1" ht="40.5" x14ac:dyDescent="0.25">
      <c r="A6559" s="34">
        <v>102060</v>
      </c>
      <c r="B6559" s="35" t="s">
        <v>12454</v>
      </c>
      <c r="F6559" s="34" t="s">
        <v>8603</v>
      </c>
      <c r="G6559" s="37" t="s">
        <v>12455</v>
      </c>
      <c r="I6559" s="7"/>
    </row>
    <row r="6560" spans="1:9" s="36" customFormat="1" ht="40.5" x14ac:dyDescent="0.25">
      <c r="A6560" s="34">
        <v>102061</v>
      </c>
      <c r="B6560" s="35" t="s">
        <v>12456</v>
      </c>
      <c r="F6560" s="34" t="s">
        <v>8603</v>
      </c>
      <c r="G6560" s="37" t="s">
        <v>12457</v>
      </c>
      <c r="I6560" s="7"/>
    </row>
    <row r="6561" spans="1:9" s="36" customFormat="1" ht="40.5" x14ac:dyDescent="0.25">
      <c r="A6561" s="34">
        <v>102062</v>
      </c>
      <c r="B6561" s="35" t="s">
        <v>12458</v>
      </c>
      <c r="F6561" s="34" t="s">
        <v>8603</v>
      </c>
      <c r="G6561" s="37" t="s">
        <v>12459</v>
      </c>
      <c r="I6561" s="7"/>
    </row>
    <row r="6562" spans="1:9" s="36" customFormat="1" ht="40.5" x14ac:dyDescent="0.25">
      <c r="A6562" s="34">
        <v>102063</v>
      </c>
      <c r="B6562" s="35" t="s">
        <v>12460</v>
      </c>
      <c r="F6562" s="34" t="s">
        <v>8603</v>
      </c>
      <c r="G6562" s="37" t="s">
        <v>12461</v>
      </c>
      <c r="I6562" s="7"/>
    </row>
    <row r="6563" spans="1:9" s="36" customFormat="1" ht="40.5" x14ac:dyDescent="0.25">
      <c r="A6563" s="34">
        <v>102064</v>
      </c>
      <c r="B6563" s="35" t="s">
        <v>12462</v>
      </c>
      <c r="F6563" s="34" t="s">
        <v>8603</v>
      </c>
      <c r="G6563" s="37" t="s">
        <v>12463</v>
      </c>
      <c r="I6563" s="7"/>
    </row>
    <row r="6564" spans="1:9" s="36" customFormat="1" ht="40.5" x14ac:dyDescent="0.25">
      <c r="A6564" s="34">
        <v>102065</v>
      </c>
      <c r="B6564" s="35" t="s">
        <v>12464</v>
      </c>
      <c r="F6564" s="34" t="s">
        <v>8603</v>
      </c>
      <c r="G6564" s="37" t="s">
        <v>12465</v>
      </c>
      <c r="I6564" s="7"/>
    </row>
    <row r="6565" spans="1:9" s="36" customFormat="1" ht="40.5" x14ac:dyDescent="0.25">
      <c r="A6565" s="34">
        <v>102066</v>
      </c>
      <c r="B6565" s="35" t="s">
        <v>12466</v>
      </c>
      <c r="F6565" s="34" t="s">
        <v>8603</v>
      </c>
      <c r="G6565" s="37" t="s">
        <v>12467</v>
      </c>
      <c r="I6565" s="7"/>
    </row>
    <row r="6566" spans="1:9" s="36" customFormat="1" ht="40.5" x14ac:dyDescent="0.25">
      <c r="A6566" s="34">
        <v>102067</v>
      </c>
      <c r="B6566" s="35" t="s">
        <v>12468</v>
      </c>
      <c r="F6566" s="34" t="s">
        <v>8603</v>
      </c>
      <c r="G6566" s="37" t="s">
        <v>10948</v>
      </c>
      <c r="I6566" s="7"/>
    </row>
    <row r="6567" spans="1:9" s="36" customFormat="1" ht="40.5" x14ac:dyDescent="0.25">
      <c r="A6567" s="34">
        <v>102068</v>
      </c>
      <c r="B6567" s="35" t="s">
        <v>12469</v>
      </c>
      <c r="F6567" s="34" t="s">
        <v>8603</v>
      </c>
      <c r="G6567" s="37" t="s">
        <v>12470</v>
      </c>
      <c r="I6567" s="7"/>
    </row>
    <row r="6568" spans="1:9" s="36" customFormat="1" ht="40.5" x14ac:dyDescent="0.25">
      <c r="A6568" s="34">
        <v>102069</v>
      </c>
      <c r="B6568" s="35" t="s">
        <v>12471</v>
      </c>
      <c r="F6568" s="34" t="s">
        <v>8603</v>
      </c>
      <c r="G6568" s="37" t="s">
        <v>12472</v>
      </c>
      <c r="I6568" s="7"/>
    </row>
    <row r="6569" spans="1:9" s="36" customFormat="1" ht="40.5" x14ac:dyDescent="0.25">
      <c r="A6569" s="34">
        <v>102070</v>
      </c>
      <c r="B6569" s="35" t="s">
        <v>12473</v>
      </c>
      <c r="F6569" s="34" t="s">
        <v>8603</v>
      </c>
      <c r="G6569" s="37" t="s">
        <v>12474</v>
      </c>
      <c r="I6569" s="7"/>
    </row>
    <row r="6570" spans="1:9" s="36" customFormat="1" ht="40.5" x14ac:dyDescent="0.25">
      <c r="A6570" s="34">
        <v>102071</v>
      </c>
      <c r="B6570" s="35" t="s">
        <v>12475</v>
      </c>
      <c r="F6570" s="34" t="s">
        <v>8603</v>
      </c>
      <c r="G6570" s="37" t="s">
        <v>12476</v>
      </c>
      <c r="I6570" s="7"/>
    </row>
    <row r="6571" spans="1:9" s="36" customFormat="1" ht="40.5" x14ac:dyDescent="0.25">
      <c r="A6571" s="34">
        <v>102072</v>
      </c>
      <c r="B6571" s="35" t="s">
        <v>12477</v>
      </c>
      <c r="F6571" s="34" t="s">
        <v>8603</v>
      </c>
      <c r="G6571" s="37" t="s">
        <v>12478</v>
      </c>
      <c r="I6571" s="7"/>
    </row>
    <row r="6572" spans="1:9" s="36" customFormat="1" ht="40.5" x14ac:dyDescent="0.25">
      <c r="A6572" s="34">
        <v>102073</v>
      </c>
      <c r="B6572" s="35" t="s">
        <v>12479</v>
      </c>
      <c r="F6572" s="34" t="s">
        <v>10653</v>
      </c>
      <c r="G6572" s="37" t="s">
        <v>12480</v>
      </c>
      <c r="I6572" s="7"/>
    </row>
    <row r="6573" spans="1:9" s="36" customFormat="1" ht="40.5" x14ac:dyDescent="0.25">
      <c r="A6573" s="34">
        <v>102074</v>
      </c>
      <c r="B6573" s="35" t="s">
        <v>12481</v>
      </c>
      <c r="F6573" s="34" t="s">
        <v>10653</v>
      </c>
      <c r="G6573" s="37" t="s">
        <v>12482</v>
      </c>
      <c r="I6573" s="7"/>
    </row>
    <row r="6574" spans="1:9" s="36" customFormat="1" ht="40.5" x14ac:dyDescent="0.25">
      <c r="A6574" s="34">
        <v>102075</v>
      </c>
      <c r="B6574" s="35" t="s">
        <v>12483</v>
      </c>
      <c r="F6574" s="34" t="s">
        <v>10653</v>
      </c>
      <c r="G6574" s="37" t="s">
        <v>12484</v>
      </c>
      <c r="I6574" s="7"/>
    </row>
    <row r="6575" spans="1:9" s="36" customFormat="1" ht="40.5" x14ac:dyDescent="0.25">
      <c r="A6575" s="34">
        <v>102076</v>
      </c>
      <c r="B6575" s="35" t="s">
        <v>12485</v>
      </c>
      <c r="F6575" s="34" t="s">
        <v>10653</v>
      </c>
      <c r="G6575" s="37" t="s">
        <v>12486</v>
      </c>
      <c r="I6575" s="7"/>
    </row>
    <row r="6576" spans="1:9" s="36" customFormat="1" ht="40.5" x14ac:dyDescent="0.25">
      <c r="A6576" s="34">
        <v>102077</v>
      </c>
      <c r="B6576" s="35" t="s">
        <v>12487</v>
      </c>
      <c r="F6576" s="34" t="s">
        <v>10653</v>
      </c>
      <c r="G6576" s="37" t="s">
        <v>12488</v>
      </c>
      <c r="I6576" s="7"/>
    </row>
    <row r="6577" spans="1:9" s="36" customFormat="1" ht="40.5" x14ac:dyDescent="0.25">
      <c r="A6577" s="34">
        <v>102078</v>
      </c>
      <c r="B6577" s="35" t="s">
        <v>12489</v>
      </c>
      <c r="F6577" s="34" t="s">
        <v>10653</v>
      </c>
      <c r="G6577" s="37" t="s">
        <v>12490</v>
      </c>
      <c r="I6577" s="7"/>
    </row>
    <row r="6578" spans="1:9" s="36" customFormat="1" ht="40.5" x14ac:dyDescent="0.25">
      <c r="A6578" s="34">
        <v>102079</v>
      </c>
      <c r="B6578" s="35" t="s">
        <v>12491</v>
      </c>
      <c r="F6578" s="34" t="s">
        <v>10653</v>
      </c>
      <c r="G6578" s="37" t="s">
        <v>12492</v>
      </c>
      <c r="I6578" s="7"/>
    </row>
    <row r="6579" spans="1:9" s="36" customFormat="1" ht="40.5" x14ac:dyDescent="0.25">
      <c r="A6579" s="34">
        <v>102080</v>
      </c>
      <c r="B6579" s="35" t="s">
        <v>12493</v>
      </c>
      <c r="F6579" s="34" t="s">
        <v>10653</v>
      </c>
      <c r="G6579" s="37" t="s">
        <v>12494</v>
      </c>
      <c r="I6579" s="7"/>
    </row>
    <row r="6580" spans="1:9" s="36" customFormat="1" ht="40.5" x14ac:dyDescent="0.25">
      <c r="A6580" s="34">
        <v>102086</v>
      </c>
      <c r="B6580" s="35" t="s">
        <v>12495</v>
      </c>
      <c r="F6580" s="34" t="s">
        <v>8603</v>
      </c>
      <c r="G6580" s="37" t="s">
        <v>12496</v>
      </c>
      <c r="I6580" s="7"/>
    </row>
    <row r="6581" spans="1:9" s="36" customFormat="1" ht="40.5" x14ac:dyDescent="0.25">
      <c r="A6581" s="34">
        <v>102087</v>
      </c>
      <c r="B6581" s="35" t="s">
        <v>12497</v>
      </c>
      <c r="F6581" s="34" t="s">
        <v>8603</v>
      </c>
      <c r="G6581" s="37" t="s">
        <v>12498</v>
      </c>
      <c r="I6581" s="7"/>
    </row>
    <row r="6582" spans="1:9" s="36" customFormat="1" ht="40.5" x14ac:dyDescent="0.25">
      <c r="A6582" s="34">
        <v>102088</v>
      </c>
      <c r="B6582" s="35" t="s">
        <v>12499</v>
      </c>
      <c r="F6582" s="34" t="s">
        <v>8603</v>
      </c>
      <c r="G6582" s="37" t="s">
        <v>12500</v>
      </c>
      <c r="I6582" s="7"/>
    </row>
    <row r="6583" spans="1:9" s="36" customFormat="1" ht="40.5" x14ac:dyDescent="0.25">
      <c r="A6583" s="34">
        <v>102089</v>
      </c>
      <c r="B6583" s="35" t="s">
        <v>12501</v>
      </c>
      <c r="F6583" s="34" t="s">
        <v>8603</v>
      </c>
      <c r="G6583" s="37" t="s">
        <v>12502</v>
      </c>
      <c r="I6583" s="7"/>
    </row>
    <row r="6584" spans="1:9" s="36" customFormat="1" ht="40.5" x14ac:dyDescent="0.25">
      <c r="A6584" s="34">
        <v>102090</v>
      </c>
      <c r="B6584" s="35" t="s">
        <v>12503</v>
      </c>
      <c r="F6584" s="34" t="s">
        <v>8603</v>
      </c>
      <c r="G6584" s="37" t="s">
        <v>12504</v>
      </c>
      <c r="I6584" s="7"/>
    </row>
    <row r="6585" spans="1:9" s="36" customFormat="1" ht="40.5" x14ac:dyDescent="0.25">
      <c r="A6585" s="34">
        <v>102091</v>
      </c>
      <c r="B6585" s="35" t="s">
        <v>12505</v>
      </c>
      <c r="F6585" s="34" t="s">
        <v>8603</v>
      </c>
      <c r="G6585" s="37" t="s">
        <v>12506</v>
      </c>
      <c r="I6585" s="7"/>
    </row>
    <row r="6586" spans="1:9" s="36" customFormat="1" ht="54" x14ac:dyDescent="0.25">
      <c r="A6586" s="34">
        <v>103760</v>
      </c>
      <c r="B6586" s="35" t="s">
        <v>12507</v>
      </c>
      <c r="F6586" s="34" t="s">
        <v>8603</v>
      </c>
      <c r="G6586" s="37" t="s">
        <v>12508</v>
      </c>
      <c r="I6586" s="7"/>
    </row>
    <row r="6587" spans="1:9" s="36" customFormat="1" ht="54" x14ac:dyDescent="0.25">
      <c r="A6587" s="34">
        <v>103761</v>
      </c>
      <c r="B6587" s="35" t="s">
        <v>12509</v>
      </c>
      <c r="F6587" s="34" t="s">
        <v>8603</v>
      </c>
      <c r="G6587" s="37" t="s">
        <v>12510</v>
      </c>
      <c r="I6587" s="7"/>
    </row>
    <row r="6588" spans="1:9" s="36" customFormat="1" ht="54" x14ac:dyDescent="0.25">
      <c r="A6588" s="34">
        <v>103762</v>
      </c>
      <c r="B6588" s="35" t="s">
        <v>12511</v>
      </c>
      <c r="F6588" s="34" t="s">
        <v>8603</v>
      </c>
      <c r="G6588" s="37" t="s">
        <v>12512</v>
      </c>
      <c r="I6588" s="7"/>
    </row>
    <row r="6589" spans="1:9" s="36" customFormat="1" ht="54" x14ac:dyDescent="0.25">
      <c r="A6589" s="34">
        <v>103763</v>
      </c>
      <c r="B6589" s="35" t="s">
        <v>12513</v>
      </c>
      <c r="F6589" s="34" t="s">
        <v>8603</v>
      </c>
      <c r="G6589" s="37" t="s">
        <v>12514</v>
      </c>
      <c r="I6589" s="7"/>
    </row>
    <row r="6590" spans="1:9" s="36" customFormat="1" ht="27" x14ac:dyDescent="0.25">
      <c r="A6590" s="34">
        <v>89996</v>
      </c>
      <c r="B6590" s="35" t="s">
        <v>12515</v>
      </c>
      <c r="F6590" s="34" t="s">
        <v>10636</v>
      </c>
      <c r="G6590" s="37" t="s">
        <v>12516</v>
      </c>
      <c r="I6590" s="7"/>
    </row>
    <row r="6591" spans="1:9" s="36" customFormat="1" ht="27" x14ac:dyDescent="0.25">
      <c r="A6591" s="34">
        <v>89997</v>
      </c>
      <c r="B6591" s="35" t="s">
        <v>12517</v>
      </c>
      <c r="F6591" s="34" t="s">
        <v>10636</v>
      </c>
      <c r="G6591" s="37" t="s">
        <v>12518</v>
      </c>
      <c r="I6591" s="7"/>
    </row>
    <row r="6592" spans="1:9" s="36" customFormat="1" ht="27" x14ac:dyDescent="0.25">
      <c r="A6592" s="34">
        <v>89998</v>
      </c>
      <c r="B6592" s="35" t="s">
        <v>12519</v>
      </c>
      <c r="F6592" s="34" t="s">
        <v>10636</v>
      </c>
      <c r="G6592" s="37" t="s">
        <v>12520</v>
      </c>
      <c r="I6592" s="7"/>
    </row>
    <row r="6593" spans="1:9" s="36" customFormat="1" ht="27" x14ac:dyDescent="0.25">
      <c r="A6593" s="34">
        <v>89999</v>
      </c>
      <c r="B6593" s="35" t="s">
        <v>12521</v>
      </c>
      <c r="F6593" s="34" t="s">
        <v>10636</v>
      </c>
      <c r="G6593" s="37" t="s">
        <v>12522</v>
      </c>
      <c r="I6593" s="7"/>
    </row>
    <row r="6594" spans="1:9" s="36" customFormat="1" ht="27" x14ac:dyDescent="0.25">
      <c r="A6594" s="34">
        <v>90000</v>
      </c>
      <c r="B6594" s="35" t="s">
        <v>12523</v>
      </c>
      <c r="F6594" s="34" t="s">
        <v>10636</v>
      </c>
      <c r="G6594" s="37" t="s">
        <v>12524</v>
      </c>
      <c r="I6594" s="7"/>
    </row>
    <row r="6595" spans="1:9" s="36" customFormat="1" ht="40.5" x14ac:dyDescent="0.25">
      <c r="A6595" s="34">
        <v>91593</v>
      </c>
      <c r="B6595" s="35" t="s">
        <v>12525</v>
      </c>
      <c r="F6595" s="34" t="s">
        <v>10636</v>
      </c>
      <c r="G6595" s="37" t="s">
        <v>12526</v>
      </c>
      <c r="I6595" s="7"/>
    </row>
    <row r="6596" spans="1:9" s="36" customFormat="1" ht="40.5" x14ac:dyDescent="0.25">
      <c r="A6596" s="34">
        <v>91594</v>
      </c>
      <c r="B6596" s="35" t="s">
        <v>12527</v>
      </c>
      <c r="F6596" s="34" t="s">
        <v>10636</v>
      </c>
      <c r="G6596" s="37" t="s">
        <v>12528</v>
      </c>
      <c r="I6596" s="7"/>
    </row>
    <row r="6597" spans="1:9" s="36" customFormat="1" ht="40.5" x14ac:dyDescent="0.25">
      <c r="A6597" s="34">
        <v>91595</v>
      </c>
      <c r="B6597" s="35" t="s">
        <v>12529</v>
      </c>
      <c r="F6597" s="34" t="s">
        <v>10636</v>
      </c>
      <c r="G6597" s="37" t="s">
        <v>12530</v>
      </c>
      <c r="I6597" s="7"/>
    </row>
    <row r="6598" spans="1:9" s="36" customFormat="1" ht="40.5" x14ac:dyDescent="0.25">
      <c r="A6598" s="34">
        <v>91596</v>
      </c>
      <c r="B6598" s="35" t="s">
        <v>12531</v>
      </c>
      <c r="F6598" s="34" t="s">
        <v>10636</v>
      </c>
      <c r="G6598" s="37" t="s">
        <v>12532</v>
      </c>
      <c r="I6598" s="7"/>
    </row>
    <row r="6599" spans="1:9" s="36" customFormat="1" ht="40.5" x14ac:dyDescent="0.25">
      <c r="A6599" s="34">
        <v>91597</v>
      </c>
      <c r="B6599" s="35" t="s">
        <v>12533</v>
      </c>
      <c r="F6599" s="34" t="s">
        <v>10636</v>
      </c>
      <c r="G6599" s="37" t="s">
        <v>12534</v>
      </c>
      <c r="I6599" s="7"/>
    </row>
    <row r="6600" spans="1:9" s="36" customFormat="1" ht="40.5" x14ac:dyDescent="0.25">
      <c r="A6600" s="34">
        <v>91598</v>
      </c>
      <c r="B6600" s="35" t="s">
        <v>12535</v>
      </c>
      <c r="F6600" s="34" t="s">
        <v>10636</v>
      </c>
      <c r="G6600" s="37" t="s">
        <v>12536</v>
      </c>
      <c r="I6600" s="7"/>
    </row>
    <row r="6601" spans="1:9" s="36" customFormat="1" ht="40.5" x14ac:dyDescent="0.25">
      <c r="A6601" s="34">
        <v>91599</v>
      </c>
      <c r="B6601" s="35" t="s">
        <v>12537</v>
      </c>
      <c r="F6601" s="34" t="s">
        <v>10636</v>
      </c>
      <c r="G6601" s="37" t="s">
        <v>10199</v>
      </c>
      <c r="I6601" s="7"/>
    </row>
    <row r="6602" spans="1:9" s="36" customFormat="1" ht="27" x14ac:dyDescent="0.25">
      <c r="A6602" s="34">
        <v>91600</v>
      </c>
      <c r="B6602" s="35" t="s">
        <v>12538</v>
      </c>
      <c r="F6602" s="34" t="s">
        <v>10636</v>
      </c>
      <c r="G6602" s="37" t="s">
        <v>8815</v>
      </c>
      <c r="I6602" s="7"/>
    </row>
    <row r="6603" spans="1:9" s="36" customFormat="1" ht="40.5" x14ac:dyDescent="0.25">
      <c r="A6603" s="34">
        <v>91601</v>
      </c>
      <c r="B6603" s="35" t="s">
        <v>12539</v>
      </c>
      <c r="F6603" s="34" t="s">
        <v>10636</v>
      </c>
      <c r="G6603" s="37" t="s">
        <v>12540</v>
      </c>
      <c r="I6603" s="7"/>
    </row>
    <row r="6604" spans="1:9" s="36" customFormat="1" ht="40.5" x14ac:dyDescent="0.25">
      <c r="A6604" s="34">
        <v>91602</v>
      </c>
      <c r="B6604" s="35" t="s">
        <v>12541</v>
      </c>
      <c r="F6604" s="34" t="s">
        <v>10636</v>
      </c>
      <c r="G6604" s="37" t="s">
        <v>12542</v>
      </c>
      <c r="I6604" s="7"/>
    </row>
    <row r="6605" spans="1:9" s="36" customFormat="1" ht="40.5" x14ac:dyDescent="0.25">
      <c r="A6605" s="34">
        <v>91603</v>
      </c>
      <c r="B6605" s="35" t="s">
        <v>12543</v>
      </c>
      <c r="F6605" s="34" t="s">
        <v>10636</v>
      </c>
      <c r="G6605" s="37" t="s">
        <v>8544</v>
      </c>
      <c r="I6605" s="7"/>
    </row>
    <row r="6606" spans="1:9" s="36" customFormat="1" ht="40.5" x14ac:dyDescent="0.25">
      <c r="A6606" s="34">
        <v>92759</v>
      </c>
      <c r="B6606" s="35" t="s">
        <v>12544</v>
      </c>
      <c r="F6606" s="34" t="s">
        <v>10636</v>
      </c>
      <c r="G6606" s="37" t="s">
        <v>12545</v>
      </c>
      <c r="I6606" s="7"/>
    </row>
    <row r="6607" spans="1:9" s="36" customFormat="1" ht="40.5" x14ac:dyDescent="0.25">
      <c r="A6607" s="34">
        <v>92760</v>
      </c>
      <c r="B6607" s="35" t="s">
        <v>12546</v>
      </c>
      <c r="F6607" s="34" t="s">
        <v>10636</v>
      </c>
      <c r="G6607" s="37" t="s">
        <v>10905</v>
      </c>
      <c r="I6607" s="7"/>
    </row>
    <row r="6608" spans="1:9" s="36" customFormat="1" ht="40.5" x14ac:dyDescent="0.25">
      <c r="A6608" s="34">
        <v>92761</v>
      </c>
      <c r="B6608" s="35" t="s">
        <v>12547</v>
      </c>
      <c r="F6608" s="34" t="s">
        <v>10636</v>
      </c>
      <c r="G6608" s="37" t="s">
        <v>12548</v>
      </c>
      <c r="I6608" s="7"/>
    </row>
    <row r="6609" spans="1:9" s="36" customFormat="1" ht="40.5" x14ac:dyDescent="0.25">
      <c r="A6609" s="34">
        <v>92762</v>
      </c>
      <c r="B6609" s="35" t="s">
        <v>12549</v>
      </c>
      <c r="F6609" s="34" t="s">
        <v>10636</v>
      </c>
      <c r="G6609" s="37" t="s">
        <v>12550</v>
      </c>
      <c r="I6609" s="7"/>
    </row>
    <row r="6610" spans="1:9" s="36" customFormat="1" ht="40.5" x14ac:dyDescent="0.25">
      <c r="A6610" s="34">
        <v>92763</v>
      </c>
      <c r="B6610" s="35" t="s">
        <v>12551</v>
      </c>
      <c r="F6610" s="34" t="s">
        <v>10636</v>
      </c>
      <c r="G6610" s="37" t="s">
        <v>12552</v>
      </c>
      <c r="I6610" s="7"/>
    </row>
    <row r="6611" spans="1:9" s="36" customFormat="1" ht="40.5" x14ac:dyDescent="0.25">
      <c r="A6611" s="34">
        <v>92764</v>
      </c>
      <c r="B6611" s="35" t="s">
        <v>12553</v>
      </c>
      <c r="F6611" s="34" t="s">
        <v>10636</v>
      </c>
      <c r="G6611" s="37" t="s">
        <v>12534</v>
      </c>
      <c r="I6611" s="7"/>
    </row>
    <row r="6612" spans="1:9" s="36" customFormat="1" ht="40.5" x14ac:dyDescent="0.25">
      <c r="A6612" s="34">
        <v>92765</v>
      </c>
      <c r="B6612" s="35" t="s">
        <v>12554</v>
      </c>
      <c r="F6612" s="34" t="s">
        <v>10636</v>
      </c>
      <c r="G6612" s="37" t="s">
        <v>12555</v>
      </c>
      <c r="I6612" s="7"/>
    </row>
    <row r="6613" spans="1:9" s="36" customFormat="1" ht="40.5" x14ac:dyDescent="0.25">
      <c r="A6613" s="34">
        <v>92766</v>
      </c>
      <c r="B6613" s="35" t="s">
        <v>12556</v>
      </c>
      <c r="F6613" s="34" t="s">
        <v>10636</v>
      </c>
      <c r="G6613" s="37" t="s">
        <v>12557</v>
      </c>
      <c r="I6613" s="7"/>
    </row>
    <row r="6614" spans="1:9" s="36" customFormat="1" ht="40.5" x14ac:dyDescent="0.25">
      <c r="A6614" s="34">
        <v>92767</v>
      </c>
      <c r="B6614" s="35" t="s">
        <v>12558</v>
      </c>
      <c r="F6614" s="34" t="s">
        <v>10636</v>
      </c>
      <c r="G6614" s="37" t="s">
        <v>12559</v>
      </c>
      <c r="I6614" s="7"/>
    </row>
    <row r="6615" spans="1:9" s="36" customFormat="1" ht="40.5" x14ac:dyDescent="0.25">
      <c r="A6615" s="34">
        <v>92768</v>
      </c>
      <c r="B6615" s="35" t="s">
        <v>12560</v>
      </c>
      <c r="F6615" s="34" t="s">
        <v>10636</v>
      </c>
      <c r="G6615" s="37" t="s">
        <v>12561</v>
      </c>
      <c r="I6615" s="7"/>
    </row>
    <row r="6616" spans="1:9" s="36" customFormat="1" ht="40.5" x14ac:dyDescent="0.25">
      <c r="A6616" s="34">
        <v>92769</v>
      </c>
      <c r="B6616" s="35" t="s">
        <v>12562</v>
      </c>
      <c r="F6616" s="34" t="s">
        <v>10636</v>
      </c>
      <c r="G6616" s="37" t="s">
        <v>12563</v>
      </c>
      <c r="I6616" s="7"/>
    </row>
    <row r="6617" spans="1:9" s="36" customFormat="1" ht="40.5" x14ac:dyDescent="0.25">
      <c r="A6617" s="34">
        <v>92770</v>
      </c>
      <c r="B6617" s="35" t="s">
        <v>12564</v>
      </c>
      <c r="F6617" s="34" t="s">
        <v>10636</v>
      </c>
      <c r="G6617" s="37" t="s">
        <v>12565</v>
      </c>
      <c r="I6617" s="7"/>
    </row>
    <row r="6618" spans="1:9" s="36" customFormat="1" ht="40.5" x14ac:dyDescent="0.25">
      <c r="A6618" s="34">
        <v>92771</v>
      </c>
      <c r="B6618" s="35" t="s">
        <v>12566</v>
      </c>
      <c r="F6618" s="34" t="s">
        <v>10636</v>
      </c>
      <c r="G6618" s="37" t="s">
        <v>12567</v>
      </c>
      <c r="I6618" s="7"/>
    </row>
    <row r="6619" spans="1:9" s="36" customFormat="1" ht="40.5" x14ac:dyDescent="0.25">
      <c r="A6619" s="34">
        <v>92772</v>
      </c>
      <c r="B6619" s="35" t="s">
        <v>12568</v>
      </c>
      <c r="F6619" s="34" t="s">
        <v>10636</v>
      </c>
      <c r="G6619" s="37" t="s">
        <v>12569</v>
      </c>
      <c r="I6619" s="7"/>
    </row>
    <row r="6620" spans="1:9" s="36" customFormat="1" ht="40.5" x14ac:dyDescent="0.25">
      <c r="A6620" s="34">
        <v>92773</v>
      </c>
      <c r="B6620" s="35" t="s">
        <v>12570</v>
      </c>
      <c r="F6620" s="34" t="s">
        <v>10636</v>
      </c>
      <c r="G6620" s="37" t="s">
        <v>12571</v>
      </c>
      <c r="I6620" s="7"/>
    </row>
    <row r="6621" spans="1:9" s="36" customFormat="1" ht="40.5" x14ac:dyDescent="0.25">
      <c r="A6621" s="34">
        <v>92774</v>
      </c>
      <c r="B6621" s="35" t="s">
        <v>12572</v>
      </c>
      <c r="F6621" s="34" t="s">
        <v>10636</v>
      </c>
      <c r="G6621" s="37" t="s">
        <v>12573</v>
      </c>
      <c r="I6621" s="7"/>
    </row>
    <row r="6622" spans="1:9" s="36" customFormat="1" ht="27" x14ac:dyDescent="0.25">
      <c r="A6622" s="34">
        <v>92798</v>
      </c>
      <c r="B6622" s="35" t="s">
        <v>12574</v>
      </c>
      <c r="F6622" s="34" t="s">
        <v>10636</v>
      </c>
      <c r="G6622" s="37" t="s">
        <v>10911</v>
      </c>
      <c r="I6622" s="7"/>
    </row>
    <row r="6623" spans="1:9" s="36" customFormat="1" ht="27" x14ac:dyDescent="0.25">
      <c r="A6623" s="34">
        <v>92799</v>
      </c>
      <c r="B6623" s="35" t="s">
        <v>12575</v>
      </c>
      <c r="F6623" s="34" t="s">
        <v>10636</v>
      </c>
      <c r="G6623" s="37" t="s">
        <v>12576</v>
      </c>
      <c r="I6623" s="7"/>
    </row>
    <row r="6624" spans="1:9" s="36" customFormat="1" ht="27" x14ac:dyDescent="0.25">
      <c r="A6624" s="34">
        <v>92800</v>
      </c>
      <c r="B6624" s="35" t="s">
        <v>12577</v>
      </c>
      <c r="F6624" s="34" t="s">
        <v>10636</v>
      </c>
      <c r="G6624" s="37" t="s">
        <v>12578</v>
      </c>
      <c r="I6624" s="7"/>
    </row>
    <row r="6625" spans="1:9" s="36" customFormat="1" ht="27" x14ac:dyDescent="0.25">
      <c r="A6625" s="34">
        <v>92801</v>
      </c>
      <c r="B6625" s="35" t="s">
        <v>12579</v>
      </c>
      <c r="F6625" s="34" t="s">
        <v>10636</v>
      </c>
      <c r="G6625" s="37" t="s">
        <v>12580</v>
      </c>
      <c r="I6625" s="7"/>
    </row>
    <row r="6626" spans="1:9" s="36" customFormat="1" ht="27" x14ac:dyDescent="0.25">
      <c r="A6626" s="34">
        <v>92802</v>
      </c>
      <c r="B6626" s="35" t="s">
        <v>12581</v>
      </c>
      <c r="F6626" s="34" t="s">
        <v>10636</v>
      </c>
      <c r="G6626" s="37" t="s">
        <v>12580</v>
      </c>
      <c r="I6626" s="7"/>
    </row>
    <row r="6627" spans="1:9" s="36" customFormat="1" ht="27" x14ac:dyDescent="0.25">
      <c r="A6627" s="34">
        <v>92803</v>
      </c>
      <c r="B6627" s="35" t="s">
        <v>12582</v>
      </c>
      <c r="F6627" s="34" t="s">
        <v>10636</v>
      </c>
      <c r="G6627" s="37" t="s">
        <v>12552</v>
      </c>
      <c r="I6627" s="7"/>
    </row>
    <row r="6628" spans="1:9" s="36" customFormat="1" ht="27" x14ac:dyDescent="0.25">
      <c r="A6628" s="34">
        <v>92804</v>
      </c>
      <c r="B6628" s="35" t="s">
        <v>12583</v>
      </c>
      <c r="F6628" s="34" t="s">
        <v>10636</v>
      </c>
      <c r="G6628" s="37" t="s">
        <v>8841</v>
      </c>
      <c r="I6628" s="7"/>
    </row>
    <row r="6629" spans="1:9" s="36" customFormat="1" ht="27" x14ac:dyDescent="0.25">
      <c r="A6629" s="34">
        <v>92805</v>
      </c>
      <c r="B6629" s="35" t="s">
        <v>12584</v>
      </c>
      <c r="F6629" s="34" t="s">
        <v>10636</v>
      </c>
      <c r="G6629" s="37" t="s">
        <v>12585</v>
      </c>
      <c r="I6629" s="7"/>
    </row>
    <row r="6630" spans="1:9" s="36" customFormat="1" ht="27" x14ac:dyDescent="0.25">
      <c r="A6630" s="34">
        <v>92806</v>
      </c>
      <c r="B6630" s="35" t="s">
        <v>12586</v>
      </c>
      <c r="F6630" s="34" t="s">
        <v>10636</v>
      </c>
      <c r="G6630" s="37" t="s">
        <v>12587</v>
      </c>
      <c r="I6630" s="7"/>
    </row>
    <row r="6631" spans="1:9" s="36" customFormat="1" ht="27" x14ac:dyDescent="0.25">
      <c r="A6631" s="34">
        <v>92875</v>
      </c>
      <c r="B6631" s="35" t="s">
        <v>12588</v>
      </c>
      <c r="F6631" s="34" t="s">
        <v>10636</v>
      </c>
      <c r="G6631" s="37" t="s">
        <v>12589</v>
      </c>
      <c r="I6631" s="7"/>
    </row>
    <row r="6632" spans="1:9" s="36" customFormat="1" ht="27" x14ac:dyDescent="0.25">
      <c r="A6632" s="34">
        <v>92876</v>
      </c>
      <c r="B6632" s="35" t="s">
        <v>12590</v>
      </c>
      <c r="F6632" s="34" t="s">
        <v>10636</v>
      </c>
      <c r="G6632" s="37" t="s">
        <v>12591</v>
      </c>
      <c r="I6632" s="7"/>
    </row>
    <row r="6633" spans="1:9" s="36" customFormat="1" ht="27" x14ac:dyDescent="0.25">
      <c r="A6633" s="34">
        <v>92877</v>
      </c>
      <c r="B6633" s="35" t="s">
        <v>12592</v>
      </c>
      <c r="F6633" s="34" t="s">
        <v>10636</v>
      </c>
      <c r="G6633" s="37" t="s">
        <v>10042</v>
      </c>
      <c r="I6633" s="7"/>
    </row>
    <row r="6634" spans="1:9" s="36" customFormat="1" ht="27" x14ac:dyDescent="0.25">
      <c r="A6634" s="34">
        <v>92878</v>
      </c>
      <c r="B6634" s="35" t="s">
        <v>12593</v>
      </c>
      <c r="F6634" s="34" t="s">
        <v>10636</v>
      </c>
      <c r="G6634" s="37" t="s">
        <v>12594</v>
      </c>
      <c r="I6634" s="7"/>
    </row>
    <row r="6635" spans="1:9" s="36" customFormat="1" ht="27" x14ac:dyDescent="0.25">
      <c r="A6635" s="34">
        <v>92879</v>
      </c>
      <c r="B6635" s="35" t="s">
        <v>12595</v>
      </c>
      <c r="F6635" s="34" t="s">
        <v>10636</v>
      </c>
      <c r="G6635" s="37" t="s">
        <v>8695</v>
      </c>
      <c r="I6635" s="7"/>
    </row>
    <row r="6636" spans="1:9" s="36" customFormat="1" ht="27" x14ac:dyDescent="0.25">
      <c r="A6636" s="34">
        <v>92880</v>
      </c>
      <c r="B6636" s="35" t="s">
        <v>12596</v>
      </c>
      <c r="F6636" s="34" t="s">
        <v>10636</v>
      </c>
      <c r="G6636" s="37" t="s">
        <v>12597</v>
      </c>
      <c r="I6636" s="7"/>
    </row>
    <row r="6637" spans="1:9" s="36" customFormat="1" ht="27" x14ac:dyDescent="0.25">
      <c r="A6637" s="34">
        <v>92881</v>
      </c>
      <c r="B6637" s="35" t="s">
        <v>12598</v>
      </c>
      <c r="F6637" s="34" t="s">
        <v>10636</v>
      </c>
      <c r="G6637" s="37" t="s">
        <v>12580</v>
      </c>
      <c r="I6637" s="7"/>
    </row>
    <row r="6638" spans="1:9" s="36" customFormat="1" ht="27" x14ac:dyDescent="0.25">
      <c r="A6638" s="34">
        <v>92882</v>
      </c>
      <c r="B6638" s="35" t="s">
        <v>12599</v>
      </c>
      <c r="F6638" s="34" t="s">
        <v>10636</v>
      </c>
      <c r="G6638" s="37" t="s">
        <v>12600</v>
      </c>
      <c r="I6638" s="7"/>
    </row>
    <row r="6639" spans="1:9" s="36" customFormat="1" ht="27" x14ac:dyDescent="0.25">
      <c r="A6639" s="34">
        <v>92883</v>
      </c>
      <c r="B6639" s="35" t="s">
        <v>12601</v>
      </c>
      <c r="F6639" s="34" t="s">
        <v>10636</v>
      </c>
      <c r="G6639" s="37" t="s">
        <v>12602</v>
      </c>
      <c r="I6639" s="7"/>
    </row>
    <row r="6640" spans="1:9" s="36" customFormat="1" ht="27" x14ac:dyDescent="0.25">
      <c r="A6640" s="34">
        <v>92884</v>
      </c>
      <c r="B6640" s="35" t="s">
        <v>12603</v>
      </c>
      <c r="F6640" s="34" t="s">
        <v>10636</v>
      </c>
      <c r="G6640" s="37" t="s">
        <v>11719</v>
      </c>
      <c r="I6640" s="7"/>
    </row>
    <row r="6641" spans="1:9" s="36" customFormat="1" ht="27" x14ac:dyDescent="0.25">
      <c r="A6641" s="34">
        <v>92885</v>
      </c>
      <c r="B6641" s="35" t="s">
        <v>12604</v>
      </c>
      <c r="F6641" s="34" t="s">
        <v>10636</v>
      </c>
      <c r="G6641" s="37" t="s">
        <v>12605</v>
      </c>
      <c r="I6641" s="7"/>
    </row>
    <row r="6642" spans="1:9" s="36" customFormat="1" ht="27" x14ac:dyDescent="0.25">
      <c r="A6642" s="34">
        <v>92886</v>
      </c>
      <c r="B6642" s="35" t="s">
        <v>12606</v>
      </c>
      <c r="F6642" s="34" t="s">
        <v>10636</v>
      </c>
      <c r="G6642" s="37" t="s">
        <v>12607</v>
      </c>
      <c r="I6642" s="7"/>
    </row>
    <row r="6643" spans="1:9" s="36" customFormat="1" ht="27" x14ac:dyDescent="0.25">
      <c r="A6643" s="34">
        <v>92887</v>
      </c>
      <c r="B6643" s="35" t="s">
        <v>12608</v>
      </c>
      <c r="F6643" s="34" t="s">
        <v>10636</v>
      </c>
      <c r="G6643" s="37" t="s">
        <v>9214</v>
      </c>
      <c r="I6643" s="7"/>
    </row>
    <row r="6644" spans="1:9" s="36" customFormat="1" ht="27" x14ac:dyDescent="0.25">
      <c r="A6644" s="34">
        <v>92888</v>
      </c>
      <c r="B6644" s="35" t="s">
        <v>12609</v>
      </c>
      <c r="F6644" s="34" t="s">
        <v>10636</v>
      </c>
      <c r="G6644" s="37" t="s">
        <v>12610</v>
      </c>
      <c r="I6644" s="7"/>
    </row>
    <row r="6645" spans="1:9" s="36" customFormat="1" ht="40.5" x14ac:dyDescent="0.25">
      <c r="A6645" s="34">
        <v>92915</v>
      </c>
      <c r="B6645" s="35" t="s">
        <v>12611</v>
      </c>
      <c r="F6645" s="34" t="s">
        <v>10636</v>
      </c>
      <c r="G6645" s="37" t="s">
        <v>12612</v>
      </c>
      <c r="I6645" s="7"/>
    </row>
    <row r="6646" spans="1:9" s="36" customFormat="1" ht="40.5" x14ac:dyDescent="0.25">
      <c r="A6646" s="34">
        <v>92916</v>
      </c>
      <c r="B6646" s="35" t="s">
        <v>12613</v>
      </c>
      <c r="F6646" s="34" t="s">
        <v>10636</v>
      </c>
      <c r="G6646" s="37" t="s">
        <v>12614</v>
      </c>
      <c r="I6646" s="7"/>
    </row>
    <row r="6647" spans="1:9" s="36" customFormat="1" ht="40.5" x14ac:dyDescent="0.25">
      <c r="A6647" s="34">
        <v>92917</v>
      </c>
      <c r="B6647" s="35" t="s">
        <v>12615</v>
      </c>
      <c r="F6647" s="34" t="s">
        <v>10636</v>
      </c>
      <c r="G6647" s="37" t="s">
        <v>12616</v>
      </c>
      <c r="I6647" s="7"/>
    </row>
    <row r="6648" spans="1:9" s="36" customFormat="1" ht="40.5" x14ac:dyDescent="0.25">
      <c r="A6648" s="34">
        <v>92919</v>
      </c>
      <c r="B6648" s="35" t="s">
        <v>12617</v>
      </c>
      <c r="F6648" s="34" t="s">
        <v>10636</v>
      </c>
      <c r="G6648" s="37" t="s">
        <v>12618</v>
      </c>
      <c r="I6648" s="7"/>
    </row>
    <row r="6649" spans="1:9" s="36" customFormat="1" ht="40.5" x14ac:dyDescent="0.25">
      <c r="A6649" s="34">
        <v>92921</v>
      </c>
      <c r="B6649" s="35" t="s">
        <v>12619</v>
      </c>
      <c r="F6649" s="34" t="s">
        <v>10636</v>
      </c>
      <c r="G6649" s="37" t="s">
        <v>8695</v>
      </c>
      <c r="I6649" s="7"/>
    </row>
    <row r="6650" spans="1:9" s="36" customFormat="1" ht="40.5" x14ac:dyDescent="0.25">
      <c r="A6650" s="34">
        <v>92922</v>
      </c>
      <c r="B6650" s="35" t="s">
        <v>12620</v>
      </c>
      <c r="F6650" s="34" t="s">
        <v>10636</v>
      </c>
      <c r="G6650" s="37" t="s">
        <v>12589</v>
      </c>
      <c r="I6650" s="7"/>
    </row>
    <row r="6651" spans="1:9" s="36" customFormat="1" ht="40.5" x14ac:dyDescent="0.25">
      <c r="A6651" s="34">
        <v>92923</v>
      </c>
      <c r="B6651" s="35" t="s">
        <v>12621</v>
      </c>
      <c r="F6651" s="34" t="s">
        <v>10636</v>
      </c>
      <c r="G6651" s="37" t="s">
        <v>12622</v>
      </c>
      <c r="I6651" s="7"/>
    </row>
    <row r="6652" spans="1:9" s="36" customFormat="1" ht="40.5" x14ac:dyDescent="0.25">
      <c r="A6652" s="34">
        <v>92924</v>
      </c>
      <c r="B6652" s="35" t="s">
        <v>12623</v>
      </c>
      <c r="F6652" s="34" t="s">
        <v>10636</v>
      </c>
      <c r="G6652" s="37" t="s">
        <v>12624</v>
      </c>
      <c r="I6652" s="7"/>
    </row>
    <row r="6653" spans="1:9" s="36" customFormat="1" ht="27" x14ac:dyDescent="0.25">
      <c r="A6653" s="34">
        <v>95448</v>
      </c>
      <c r="B6653" s="35" t="s">
        <v>12625</v>
      </c>
      <c r="F6653" s="34" t="s">
        <v>10636</v>
      </c>
      <c r="G6653" s="37" t="s">
        <v>12626</v>
      </c>
      <c r="I6653" s="7"/>
    </row>
    <row r="6654" spans="1:9" s="36" customFormat="1" ht="27" x14ac:dyDescent="0.25">
      <c r="A6654" s="34">
        <v>95576</v>
      </c>
      <c r="B6654" s="35" t="s">
        <v>12627</v>
      </c>
      <c r="F6654" s="34" t="s">
        <v>10636</v>
      </c>
      <c r="G6654" s="37" t="s">
        <v>12628</v>
      </c>
      <c r="I6654" s="7"/>
    </row>
    <row r="6655" spans="1:9" s="36" customFormat="1" ht="27" x14ac:dyDescent="0.25">
      <c r="A6655" s="34">
        <v>95577</v>
      </c>
      <c r="B6655" s="35" t="s">
        <v>12629</v>
      </c>
      <c r="F6655" s="34" t="s">
        <v>10636</v>
      </c>
      <c r="G6655" s="37" t="s">
        <v>12630</v>
      </c>
      <c r="I6655" s="7"/>
    </row>
    <row r="6656" spans="1:9" s="36" customFormat="1" ht="27" x14ac:dyDescent="0.25">
      <c r="A6656" s="34">
        <v>95578</v>
      </c>
      <c r="B6656" s="35" t="s">
        <v>12631</v>
      </c>
      <c r="F6656" s="34" t="s">
        <v>10636</v>
      </c>
      <c r="G6656" s="37" t="s">
        <v>12569</v>
      </c>
      <c r="I6656" s="7"/>
    </row>
    <row r="6657" spans="1:9" s="36" customFormat="1" ht="27" x14ac:dyDescent="0.25">
      <c r="A6657" s="34">
        <v>95579</v>
      </c>
      <c r="B6657" s="35" t="s">
        <v>12632</v>
      </c>
      <c r="F6657" s="34" t="s">
        <v>10636</v>
      </c>
      <c r="G6657" s="37" t="s">
        <v>12633</v>
      </c>
      <c r="I6657" s="7"/>
    </row>
    <row r="6658" spans="1:9" s="36" customFormat="1" ht="27" x14ac:dyDescent="0.25">
      <c r="A6658" s="34">
        <v>95580</v>
      </c>
      <c r="B6658" s="35" t="s">
        <v>12634</v>
      </c>
      <c r="F6658" s="34" t="s">
        <v>10636</v>
      </c>
      <c r="G6658" s="37" t="s">
        <v>12597</v>
      </c>
      <c r="I6658" s="7"/>
    </row>
    <row r="6659" spans="1:9" s="36" customFormat="1" ht="27" x14ac:dyDescent="0.25">
      <c r="A6659" s="34">
        <v>95581</v>
      </c>
      <c r="B6659" s="35" t="s">
        <v>12635</v>
      </c>
      <c r="F6659" s="34" t="s">
        <v>10636</v>
      </c>
      <c r="G6659" s="37" t="s">
        <v>12636</v>
      </c>
      <c r="I6659" s="7"/>
    </row>
    <row r="6660" spans="1:9" s="36" customFormat="1" ht="27" x14ac:dyDescent="0.25">
      <c r="A6660" s="34">
        <v>95582</v>
      </c>
      <c r="B6660" s="35" t="s">
        <v>12637</v>
      </c>
      <c r="F6660" s="34" t="s">
        <v>10636</v>
      </c>
      <c r="G6660" s="37" t="s">
        <v>12638</v>
      </c>
      <c r="I6660" s="7"/>
    </row>
    <row r="6661" spans="1:9" s="36" customFormat="1" ht="27" x14ac:dyDescent="0.25">
      <c r="A6661" s="34">
        <v>95583</v>
      </c>
      <c r="B6661" s="35" t="s">
        <v>12639</v>
      </c>
      <c r="F6661" s="34" t="s">
        <v>10636</v>
      </c>
      <c r="G6661" s="37" t="s">
        <v>12640</v>
      </c>
      <c r="I6661" s="7"/>
    </row>
    <row r="6662" spans="1:9" s="36" customFormat="1" ht="27" x14ac:dyDescent="0.25">
      <c r="A6662" s="34">
        <v>95584</v>
      </c>
      <c r="B6662" s="35" t="s">
        <v>12641</v>
      </c>
      <c r="F6662" s="34" t="s">
        <v>10636</v>
      </c>
      <c r="G6662" s="37" t="s">
        <v>12642</v>
      </c>
      <c r="I6662" s="7"/>
    </row>
    <row r="6663" spans="1:9" s="36" customFormat="1" ht="27" x14ac:dyDescent="0.25">
      <c r="A6663" s="34">
        <v>95592</v>
      </c>
      <c r="B6663" s="35" t="s">
        <v>12643</v>
      </c>
      <c r="F6663" s="34" t="s">
        <v>10636</v>
      </c>
      <c r="G6663" s="37" t="s">
        <v>12640</v>
      </c>
      <c r="I6663" s="7"/>
    </row>
    <row r="6664" spans="1:9" s="36" customFormat="1" ht="27" x14ac:dyDescent="0.25">
      <c r="A6664" s="34">
        <v>95593</v>
      </c>
      <c r="B6664" s="35" t="s">
        <v>12644</v>
      </c>
      <c r="F6664" s="34" t="s">
        <v>10636</v>
      </c>
      <c r="G6664" s="37" t="s">
        <v>12642</v>
      </c>
      <c r="I6664" s="7"/>
    </row>
    <row r="6665" spans="1:9" s="36" customFormat="1" ht="40.5" x14ac:dyDescent="0.25">
      <c r="A6665" s="34">
        <v>95943</v>
      </c>
      <c r="B6665" s="35" t="s">
        <v>12645</v>
      </c>
      <c r="F6665" s="34" t="s">
        <v>10636</v>
      </c>
      <c r="G6665" s="37" t="s">
        <v>12646</v>
      </c>
      <c r="I6665" s="7"/>
    </row>
    <row r="6666" spans="1:9" s="36" customFormat="1" ht="40.5" x14ac:dyDescent="0.25">
      <c r="A6666" s="34">
        <v>95944</v>
      </c>
      <c r="B6666" s="35" t="s">
        <v>12647</v>
      </c>
      <c r="F6666" s="34" t="s">
        <v>10636</v>
      </c>
      <c r="G6666" s="37" t="s">
        <v>12648</v>
      </c>
      <c r="I6666" s="7"/>
    </row>
    <row r="6667" spans="1:9" s="36" customFormat="1" ht="40.5" x14ac:dyDescent="0.25">
      <c r="A6667" s="34">
        <v>95945</v>
      </c>
      <c r="B6667" s="35" t="s">
        <v>12649</v>
      </c>
      <c r="F6667" s="34" t="s">
        <v>10636</v>
      </c>
      <c r="G6667" s="37" t="s">
        <v>12650</v>
      </c>
      <c r="I6667" s="7"/>
    </row>
    <row r="6668" spans="1:9" s="36" customFormat="1" ht="40.5" x14ac:dyDescent="0.25">
      <c r="A6668" s="34">
        <v>95946</v>
      </c>
      <c r="B6668" s="35" t="s">
        <v>12651</v>
      </c>
      <c r="F6668" s="34" t="s">
        <v>10636</v>
      </c>
      <c r="G6668" s="37" t="s">
        <v>12652</v>
      </c>
      <c r="I6668" s="7"/>
    </row>
    <row r="6669" spans="1:9" s="36" customFormat="1" ht="40.5" x14ac:dyDescent="0.25">
      <c r="A6669" s="34">
        <v>95947</v>
      </c>
      <c r="B6669" s="35" t="s">
        <v>12653</v>
      </c>
      <c r="F6669" s="34" t="s">
        <v>10636</v>
      </c>
      <c r="G6669" s="37" t="s">
        <v>12654</v>
      </c>
      <c r="I6669" s="7"/>
    </row>
    <row r="6670" spans="1:9" s="36" customFormat="1" ht="40.5" x14ac:dyDescent="0.25">
      <c r="A6670" s="34">
        <v>95948</v>
      </c>
      <c r="B6670" s="35" t="s">
        <v>12655</v>
      </c>
      <c r="F6670" s="34" t="s">
        <v>10636</v>
      </c>
      <c r="G6670" s="37" t="s">
        <v>12633</v>
      </c>
      <c r="I6670" s="7"/>
    </row>
    <row r="6671" spans="1:9" s="36" customFormat="1" ht="27" x14ac:dyDescent="0.25">
      <c r="A6671" s="34">
        <v>96544</v>
      </c>
      <c r="B6671" s="35" t="s">
        <v>12656</v>
      </c>
      <c r="F6671" s="34" t="s">
        <v>10636</v>
      </c>
      <c r="G6671" s="37" t="s">
        <v>12657</v>
      </c>
      <c r="I6671" s="7"/>
    </row>
    <row r="6672" spans="1:9" s="36" customFormat="1" ht="27" x14ac:dyDescent="0.25">
      <c r="A6672" s="34">
        <v>96545</v>
      </c>
      <c r="B6672" s="35" t="s">
        <v>12658</v>
      </c>
      <c r="F6672" s="34" t="s">
        <v>10636</v>
      </c>
      <c r="G6672" s="37" t="s">
        <v>12659</v>
      </c>
      <c r="I6672" s="7"/>
    </row>
    <row r="6673" spans="1:9" s="36" customFormat="1" ht="27" x14ac:dyDescent="0.25">
      <c r="A6673" s="34">
        <v>96546</v>
      </c>
      <c r="B6673" s="35" t="s">
        <v>12660</v>
      </c>
      <c r="F6673" s="34" t="s">
        <v>10636</v>
      </c>
      <c r="G6673" s="37" t="s">
        <v>12661</v>
      </c>
      <c r="I6673" s="7"/>
    </row>
    <row r="6674" spans="1:9" s="36" customFormat="1" ht="27" x14ac:dyDescent="0.25">
      <c r="A6674" s="34">
        <v>96547</v>
      </c>
      <c r="B6674" s="35" t="s">
        <v>12662</v>
      </c>
      <c r="F6674" s="34" t="s">
        <v>10636</v>
      </c>
      <c r="G6674" s="37" t="s">
        <v>12663</v>
      </c>
      <c r="I6674" s="7"/>
    </row>
    <row r="6675" spans="1:9" s="36" customFormat="1" ht="27" x14ac:dyDescent="0.25">
      <c r="A6675" s="34">
        <v>96548</v>
      </c>
      <c r="B6675" s="35" t="s">
        <v>12664</v>
      </c>
      <c r="F6675" s="34" t="s">
        <v>10636</v>
      </c>
      <c r="G6675" s="37" t="s">
        <v>12665</v>
      </c>
      <c r="I6675" s="7"/>
    </row>
    <row r="6676" spans="1:9" s="36" customFormat="1" ht="27" x14ac:dyDescent="0.25">
      <c r="A6676" s="34">
        <v>96549</v>
      </c>
      <c r="B6676" s="35" t="s">
        <v>12666</v>
      </c>
      <c r="F6676" s="34" t="s">
        <v>10636</v>
      </c>
      <c r="G6676" s="37" t="s">
        <v>12667</v>
      </c>
      <c r="I6676" s="7"/>
    </row>
    <row r="6677" spans="1:9" s="36" customFormat="1" ht="27" x14ac:dyDescent="0.25">
      <c r="A6677" s="34">
        <v>96550</v>
      </c>
      <c r="B6677" s="35" t="s">
        <v>12668</v>
      </c>
      <c r="F6677" s="34" t="s">
        <v>10636</v>
      </c>
      <c r="G6677" s="37" t="s">
        <v>12669</v>
      </c>
      <c r="I6677" s="7"/>
    </row>
    <row r="6678" spans="1:9" s="36" customFormat="1" ht="40.5" x14ac:dyDescent="0.25">
      <c r="A6678" s="34">
        <v>100064</v>
      </c>
      <c r="B6678" s="35" t="s">
        <v>12670</v>
      </c>
      <c r="F6678" s="34" t="s">
        <v>10636</v>
      </c>
      <c r="G6678" s="37" t="s">
        <v>12671</v>
      </c>
      <c r="I6678" s="7"/>
    </row>
    <row r="6679" spans="1:9" s="36" customFormat="1" ht="40.5" x14ac:dyDescent="0.25">
      <c r="A6679" s="34">
        <v>100066</v>
      </c>
      <c r="B6679" s="35" t="s">
        <v>12672</v>
      </c>
      <c r="F6679" s="34" t="s">
        <v>10636</v>
      </c>
      <c r="G6679" s="37" t="s">
        <v>12673</v>
      </c>
      <c r="I6679" s="7"/>
    </row>
    <row r="6680" spans="1:9" s="36" customFormat="1" ht="40.5" x14ac:dyDescent="0.25">
      <c r="A6680" s="34">
        <v>100067</v>
      </c>
      <c r="B6680" s="35" t="s">
        <v>12674</v>
      </c>
      <c r="F6680" s="34" t="s">
        <v>10636</v>
      </c>
      <c r="G6680" s="37" t="s">
        <v>12675</v>
      </c>
      <c r="I6680" s="7"/>
    </row>
    <row r="6681" spans="1:9" s="36" customFormat="1" ht="40.5" x14ac:dyDescent="0.25">
      <c r="A6681" s="34">
        <v>100068</v>
      </c>
      <c r="B6681" s="35" t="s">
        <v>12676</v>
      </c>
      <c r="F6681" s="34" t="s">
        <v>10636</v>
      </c>
      <c r="G6681" s="37" t="s">
        <v>9054</v>
      </c>
      <c r="I6681" s="7"/>
    </row>
    <row r="6682" spans="1:9" s="36" customFormat="1" ht="27" x14ac:dyDescent="0.25">
      <c r="A6682" s="34">
        <v>102920</v>
      </c>
      <c r="B6682" s="35" t="s">
        <v>12677</v>
      </c>
      <c r="F6682" s="34" t="s">
        <v>10636</v>
      </c>
      <c r="G6682" s="37" t="s">
        <v>12678</v>
      </c>
      <c r="I6682" s="7"/>
    </row>
    <row r="6683" spans="1:9" s="36" customFormat="1" ht="27" x14ac:dyDescent="0.25">
      <c r="A6683" s="34">
        <v>102921</v>
      </c>
      <c r="B6683" s="35" t="s">
        <v>12679</v>
      </c>
      <c r="F6683" s="34" t="s">
        <v>10636</v>
      </c>
      <c r="G6683" s="37" t="s">
        <v>12585</v>
      </c>
      <c r="I6683" s="7"/>
    </row>
    <row r="6684" spans="1:9" s="36" customFormat="1" ht="27" x14ac:dyDescent="0.25">
      <c r="A6684" s="34">
        <v>102922</v>
      </c>
      <c r="B6684" s="35" t="s">
        <v>12680</v>
      </c>
      <c r="F6684" s="34" t="s">
        <v>10636</v>
      </c>
      <c r="G6684" s="37" t="s">
        <v>12681</v>
      </c>
      <c r="I6684" s="7"/>
    </row>
    <row r="6685" spans="1:9" s="36" customFormat="1" ht="27" x14ac:dyDescent="0.25">
      <c r="A6685" s="34">
        <v>102923</v>
      </c>
      <c r="B6685" s="35" t="s">
        <v>12682</v>
      </c>
      <c r="F6685" s="34" t="s">
        <v>10636</v>
      </c>
      <c r="G6685" s="37" t="s">
        <v>12683</v>
      </c>
      <c r="I6685" s="7"/>
    </row>
    <row r="6686" spans="1:9" s="36" customFormat="1" ht="27" x14ac:dyDescent="0.25">
      <c r="A6686" s="34">
        <v>103088</v>
      </c>
      <c r="B6686" s="35" t="s">
        <v>12684</v>
      </c>
      <c r="F6686" s="34" t="s">
        <v>10636</v>
      </c>
      <c r="G6686" s="37" t="s">
        <v>12685</v>
      </c>
      <c r="I6686" s="7"/>
    </row>
    <row r="6687" spans="1:9" s="36" customFormat="1" ht="40.5" x14ac:dyDescent="0.25">
      <c r="A6687" s="34">
        <v>104104</v>
      </c>
      <c r="B6687" s="35" t="s">
        <v>12686</v>
      </c>
      <c r="F6687" s="34" t="s">
        <v>10636</v>
      </c>
      <c r="G6687" s="37" t="s">
        <v>12687</v>
      </c>
      <c r="I6687" s="7"/>
    </row>
    <row r="6688" spans="1:9" s="36" customFormat="1" ht="40.5" x14ac:dyDescent="0.25">
      <c r="A6688" s="34">
        <v>104105</v>
      </c>
      <c r="B6688" s="35" t="s">
        <v>12688</v>
      </c>
      <c r="F6688" s="34" t="s">
        <v>10636</v>
      </c>
      <c r="G6688" s="37" t="s">
        <v>12689</v>
      </c>
      <c r="I6688" s="7"/>
    </row>
    <row r="6689" spans="1:9" s="36" customFormat="1" ht="40.5" x14ac:dyDescent="0.25">
      <c r="A6689" s="34">
        <v>104106</v>
      </c>
      <c r="B6689" s="35" t="s">
        <v>12690</v>
      </c>
      <c r="F6689" s="34" t="s">
        <v>10636</v>
      </c>
      <c r="G6689" s="37" t="s">
        <v>12636</v>
      </c>
      <c r="I6689" s="7"/>
    </row>
    <row r="6690" spans="1:9" s="36" customFormat="1" ht="40.5" x14ac:dyDescent="0.25">
      <c r="A6690" s="34">
        <v>104107</v>
      </c>
      <c r="B6690" s="35" t="s">
        <v>12691</v>
      </c>
      <c r="F6690" s="34" t="s">
        <v>10636</v>
      </c>
      <c r="G6690" s="37" t="s">
        <v>12692</v>
      </c>
      <c r="I6690" s="7"/>
    </row>
    <row r="6691" spans="1:9" s="36" customFormat="1" ht="40.5" x14ac:dyDescent="0.25">
      <c r="A6691" s="34">
        <v>104108</v>
      </c>
      <c r="B6691" s="35" t="s">
        <v>12693</v>
      </c>
      <c r="F6691" s="34" t="s">
        <v>10636</v>
      </c>
      <c r="G6691" s="37" t="s">
        <v>9955</v>
      </c>
      <c r="I6691" s="7"/>
    </row>
    <row r="6692" spans="1:9" s="36" customFormat="1" ht="40.5" x14ac:dyDescent="0.25">
      <c r="A6692" s="34">
        <v>104109</v>
      </c>
      <c r="B6692" s="35" t="s">
        <v>12694</v>
      </c>
      <c r="F6692" s="34" t="s">
        <v>10636</v>
      </c>
      <c r="G6692" s="37" t="s">
        <v>12695</v>
      </c>
      <c r="I6692" s="7"/>
    </row>
    <row r="6693" spans="1:9" s="36" customFormat="1" ht="40.5" x14ac:dyDescent="0.25">
      <c r="A6693" s="34">
        <v>104110</v>
      </c>
      <c r="B6693" s="35" t="s">
        <v>12696</v>
      </c>
      <c r="F6693" s="34" t="s">
        <v>10636</v>
      </c>
      <c r="G6693" s="37" t="s">
        <v>12697</v>
      </c>
      <c r="I6693" s="7"/>
    </row>
    <row r="6694" spans="1:9" s="36" customFormat="1" ht="40.5" x14ac:dyDescent="0.25">
      <c r="A6694" s="34">
        <v>104111</v>
      </c>
      <c r="B6694" s="35" t="s">
        <v>12698</v>
      </c>
      <c r="F6694" s="34" t="s">
        <v>10636</v>
      </c>
      <c r="G6694" s="37" t="s">
        <v>10503</v>
      </c>
      <c r="I6694" s="7"/>
    </row>
    <row r="6695" spans="1:9" s="36" customFormat="1" ht="27" x14ac:dyDescent="0.25">
      <c r="A6695" s="34">
        <v>89993</v>
      </c>
      <c r="B6695" s="35" t="s">
        <v>12699</v>
      </c>
      <c r="F6695" s="34" t="s">
        <v>10653</v>
      </c>
      <c r="G6695" s="37" t="s">
        <v>12700</v>
      </c>
      <c r="I6695" s="7"/>
    </row>
    <row r="6696" spans="1:9" s="36" customFormat="1" ht="27" x14ac:dyDescent="0.25">
      <c r="A6696" s="34">
        <v>89994</v>
      </c>
      <c r="B6696" s="35" t="s">
        <v>12701</v>
      </c>
      <c r="F6696" s="34" t="s">
        <v>10653</v>
      </c>
      <c r="G6696" s="37" t="s">
        <v>12702</v>
      </c>
      <c r="I6696" s="7"/>
    </row>
    <row r="6697" spans="1:9" s="36" customFormat="1" ht="27" x14ac:dyDescent="0.25">
      <c r="A6697" s="34">
        <v>89995</v>
      </c>
      <c r="B6697" s="35" t="s">
        <v>12703</v>
      </c>
      <c r="F6697" s="34" t="s">
        <v>10653</v>
      </c>
      <c r="G6697" s="37" t="s">
        <v>12704</v>
      </c>
      <c r="I6697" s="7"/>
    </row>
    <row r="6698" spans="1:9" s="36" customFormat="1" ht="40.5" x14ac:dyDescent="0.25">
      <c r="A6698" s="34">
        <v>90278</v>
      </c>
      <c r="B6698" s="35" t="s">
        <v>12705</v>
      </c>
      <c r="F6698" s="34" t="s">
        <v>10653</v>
      </c>
      <c r="G6698" s="37" t="s">
        <v>12706</v>
      </c>
      <c r="I6698" s="7"/>
    </row>
    <row r="6699" spans="1:9" s="36" customFormat="1" ht="40.5" x14ac:dyDescent="0.25">
      <c r="A6699" s="34">
        <v>90279</v>
      </c>
      <c r="B6699" s="35" t="s">
        <v>12707</v>
      </c>
      <c r="F6699" s="34" t="s">
        <v>10653</v>
      </c>
      <c r="G6699" s="37" t="s">
        <v>12708</v>
      </c>
      <c r="I6699" s="7"/>
    </row>
    <row r="6700" spans="1:9" s="36" customFormat="1" ht="40.5" x14ac:dyDescent="0.25">
      <c r="A6700" s="34">
        <v>90280</v>
      </c>
      <c r="B6700" s="35" t="s">
        <v>12709</v>
      </c>
      <c r="F6700" s="34" t="s">
        <v>10653</v>
      </c>
      <c r="G6700" s="37" t="s">
        <v>12710</v>
      </c>
      <c r="I6700" s="7"/>
    </row>
    <row r="6701" spans="1:9" s="36" customFormat="1" ht="40.5" x14ac:dyDescent="0.25">
      <c r="A6701" s="34">
        <v>90281</v>
      </c>
      <c r="B6701" s="35" t="s">
        <v>12711</v>
      </c>
      <c r="F6701" s="34" t="s">
        <v>10653</v>
      </c>
      <c r="G6701" s="37" t="s">
        <v>12712</v>
      </c>
      <c r="I6701" s="7"/>
    </row>
    <row r="6702" spans="1:9" s="36" customFormat="1" ht="40.5" x14ac:dyDescent="0.25">
      <c r="A6702" s="34">
        <v>90282</v>
      </c>
      <c r="B6702" s="35" t="s">
        <v>12713</v>
      </c>
      <c r="F6702" s="34" t="s">
        <v>10653</v>
      </c>
      <c r="G6702" s="37" t="s">
        <v>12714</v>
      </c>
      <c r="I6702" s="7"/>
    </row>
    <row r="6703" spans="1:9" s="36" customFormat="1" ht="40.5" x14ac:dyDescent="0.25">
      <c r="A6703" s="34">
        <v>90283</v>
      </c>
      <c r="B6703" s="35" t="s">
        <v>12715</v>
      </c>
      <c r="F6703" s="34" t="s">
        <v>10653</v>
      </c>
      <c r="G6703" s="37" t="s">
        <v>12716</v>
      </c>
      <c r="I6703" s="7"/>
    </row>
    <row r="6704" spans="1:9" s="36" customFormat="1" ht="40.5" x14ac:dyDescent="0.25">
      <c r="A6704" s="34">
        <v>90284</v>
      </c>
      <c r="B6704" s="35" t="s">
        <v>12717</v>
      </c>
      <c r="F6704" s="34" t="s">
        <v>10653</v>
      </c>
      <c r="G6704" s="37" t="s">
        <v>12718</v>
      </c>
      <c r="I6704" s="7"/>
    </row>
    <row r="6705" spans="1:9" s="36" customFormat="1" ht="40.5" x14ac:dyDescent="0.25">
      <c r="A6705" s="34">
        <v>90285</v>
      </c>
      <c r="B6705" s="35" t="s">
        <v>12719</v>
      </c>
      <c r="F6705" s="34" t="s">
        <v>10653</v>
      </c>
      <c r="G6705" s="37" t="s">
        <v>12720</v>
      </c>
      <c r="I6705" s="7"/>
    </row>
    <row r="6706" spans="1:9" s="36" customFormat="1" ht="40.5" x14ac:dyDescent="0.25">
      <c r="A6706" s="34">
        <v>94962</v>
      </c>
      <c r="B6706" s="35" t="s">
        <v>12721</v>
      </c>
      <c r="F6706" s="34" t="s">
        <v>10653</v>
      </c>
      <c r="G6706" s="37" t="s">
        <v>12722</v>
      </c>
      <c r="I6706" s="7"/>
    </row>
    <row r="6707" spans="1:9" s="36" customFormat="1" ht="40.5" x14ac:dyDescent="0.25">
      <c r="A6707" s="34">
        <v>94963</v>
      </c>
      <c r="B6707" s="35" t="s">
        <v>12723</v>
      </c>
      <c r="F6707" s="34" t="s">
        <v>10653</v>
      </c>
      <c r="G6707" s="37" t="s">
        <v>12724</v>
      </c>
      <c r="I6707" s="7"/>
    </row>
    <row r="6708" spans="1:9" s="36" customFormat="1" ht="40.5" x14ac:dyDescent="0.25">
      <c r="A6708" s="34">
        <v>94964</v>
      </c>
      <c r="B6708" s="35" t="s">
        <v>12725</v>
      </c>
      <c r="F6708" s="34" t="s">
        <v>10653</v>
      </c>
      <c r="G6708" s="37" t="s">
        <v>12726</v>
      </c>
      <c r="I6708" s="7"/>
    </row>
    <row r="6709" spans="1:9" s="36" customFormat="1" ht="40.5" x14ac:dyDescent="0.25">
      <c r="A6709" s="34">
        <v>94965</v>
      </c>
      <c r="B6709" s="35" t="s">
        <v>12727</v>
      </c>
      <c r="F6709" s="34" t="s">
        <v>10653</v>
      </c>
      <c r="G6709" s="37" t="s">
        <v>12728</v>
      </c>
      <c r="I6709" s="7"/>
    </row>
    <row r="6710" spans="1:9" s="36" customFormat="1" ht="40.5" x14ac:dyDescent="0.25">
      <c r="A6710" s="34">
        <v>94966</v>
      </c>
      <c r="B6710" s="35" t="s">
        <v>12729</v>
      </c>
      <c r="F6710" s="34" t="s">
        <v>10653</v>
      </c>
      <c r="G6710" s="37" t="s">
        <v>12730</v>
      </c>
      <c r="I6710" s="7"/>
    </row>
    <row r="6711" spans="1:9" s="36" customFormat="1" ht="40.5" x14ac:dyDescent="0.25">
      <c r="A6711" s="34">
        <v>94967</v>
      </c>
      <c r="B6711" s="35" t="s">
        <v>12731</v>
      </c>
      <c r="F6711" s="34" t="s">
        <v>10653</v>
      </c>
      <c r="G6711" s="37" t="s">
        <v>12732</v>
      </c>
      <c r="I6711" s="7"/>
    </row>
    <row r="6712" spans="1:9" s="36" customFormat="1" ht="40.5" x14ac:dyDescent="0.25">
      <c r="A6712" s="34">
        <v>94968</v>
      </c>
      <c r="B6712" s="35" t="s">
        <v>12733</v>
      </c>
      <c r="F6712" s="34" t="s">
        <v>10653</v>
      </c>
      <c r="G6712" s="37" t="s">
        <v>12734</v>
      </c>
      <c r="I6712" s="7"/>
    </row>
    <row r="6713" spans="1:9" s="36" customFormat="1" ht="40.5" x14ac:dyDescent="0.25">
      <c r="A6713" s="34">
        <v>94969</v>
      </c>
      <c r="B6713" s="35" t="s">
        <v>12735</v>
      </c>
      <c r="F6713" s="34" t="s">
        <v>10653</v>
      </c>
      <c r="G6713" s="37" t="s">
        <v>12736</v>
      </c>
      <c r="I6713" s="7"/>
    </row>
    <row r="6714" spans="1:9" s="36" customFormat="1" ht="40.5" x14ac:dyDescent="0.25">
      <c r="A6714" s="34">
        <v>94970</v>
      </c>
      <c r="B6714" s="35" t="s">
        <v>12737</v>
      </c>
      <c r="F6714" s="34" t="s">
        <v>10653</v>
      </c>
      <c r="G6714" s="37" t="s">
        <v>12738</v>
      </c>
      <c r="I6714" s="7"/>
    </row>
    <row r="6715" spans="1:9" s="36" customFormat="1" ht="40.5" x14ac:dyDescent="0.25">
      <c r="A6715" s="34">
        <v>94971</v>
      </c>
      <c r="B6715" s="35" t="s">
        <v>12739</v>
      </c>
      <c r="F6715" s="34" t="s">
        <v>10653</v>
      </c>
      <c r="G6715" s="37" t="s">
        <v>12740</v>
      </c>
      <c r="I6715" s="7"/>
    </row>
    <row r="6716" spans="1:9" s="36" customFormat="1" ht="40.5" x14ac:dyDescent="0.25">
      <c r="A6716" s="34">
        <v>94972</v>
      </c>
      <c r="B6716" s="35" t="s">
        <v>12741</v>
      </c>
      <c r="F6716" s="34" t="s">
        <v>10653</v>
      </c>
      <c r="G6716" s="37" t="s">
        <v>12742</v>
      </c>
      <c r="I6716" s="7"/>
    </row>
    <row r="6717" spans="1:9" s="36" customFormat="1" ht="40.5" x14ac:dyDescent="0.25">
      <c r="A6717" s="34">
        <v>94973</v>
      </c>
      <c r="B6717" s="35" t="s">
        <v>12743</v>
      </c>
      <c r="F6717" s="34" t="s">
        <v>10653</v>
      </c>
      <c r="G6717" s="37" t="s">
        <v>12744</v>
      </c>
      <c r="I6717" s="7"/>
    </row>
    <row r="6718" spans="1:9" s="36" customFormat="1" ht="40.5" x14ac:dyDescent="0.25">
      <c r="A6718" s="34">
        <v>94974</v>
      </c>
      <c r="B6718" s="35" t="s">
        <v>12745</v>
      </c>
      <c r="F6718" s="34" t="s">
        <v>10653</v>
      </c>
      <c r="G6718" s="37" t="s">
        <v>12746</v>
      </c>
      <c r="I6718" s="7"/>
    </row>
    <row r="6719" spans="1:9" s="36" customFormat="1" ht="40.5" x14ac:dyDescent="0.25">
      <c r="A6719" s="34">
        <v>94975</v>
      </c>
      <c r="B6719" s="35" t="s">
        <v>12747</v>
      </c>
      <c r="F6719" s="34" t="s">
        <v>10653</v>
      </c>
      <c r="G6719" s="37" t="s">
        <v>12748</v>
      </c>
      <c r="I6719" s="7"/>
    </row>
    <row r="6720" spans="1:9" s="36" customFormat="1" ht="40.5" x14ac:dyDescent="0.25">
      <c r="A6720" s="34">
        <v>96555</v>
      </c>
      <c r="B6720" s="35" t="s">
        <v>12749</v>
      </c>
      <c r="F6720" s="34" t="s">
        <v>10653</v>
      </c>
      <c r="G6720" s="37" t="s">
        <v>12750</v>
      </c>
      <c r="I6720" s="7"/>
    </row>
    <row r="6721" spans="1:9" s="36" customFormat="1" ht="27" x14ac:dyDescent="0.25">
      <c r="A6721" s="34">
        <v>96556</v>
      </c>
      <c r="B6721" s="35" t="s">
        <v>12751</v>
      </c>
      <c r="F6721" s="34" t="s">
        <v>10653</v>
      </c>
      <c r="G6721" s="37" t="s">
        <v>12752</v>
      </c>
      <c r="I6721" s="7"/>
    </row>
    <row r="6722" spans="1:9" s="36" customFormat="1" ht="40.5" x14ac:dyDescent="0.25">
      <c r="A6722" s="34">
        <v>96557</v>
      </c>
      <c r="B6722" s="35" t="s">
        <v>12753</v>
      </c>
      <c r="F6722" s="34" t="s">
        <v>10653</v>
      </c>
      <c r="G6722" s="37" t="s">
        <v>12754</v>
      </c>
      <c r="I6722" s="7"/>
    </row>
    <row r="6723" spans="1:9" s="36" customFormat="1" ht="27" x14ac:dyDescent="0.25">
      <c r="A6723" s="34">
        <v>96558</v>
      </c>
      <c r="B6723" s="35" t="s">
        <v>12755</v>
      </c>
      <c r="F6723" s="34" t="s">
        <v>10653</v>
      </c>
      <c r="G6723" s="37" t="s">
        <v>12756</v>
      </c>
      <c r="I6723" s="7"/>
    </row>
    <row r="6724" spans="1:9" s="36" customFormat="1" ht="54" x14ac:dyDescent="0.25">
      <c r="A6724" s="34">
        <v>99235</v>
      </c>
      <c r="B6724" s="35" t="s">
        <v>12757</v>
      </c>
      <c r="F6724" s="34" t="s">
        <v>10653</v>
      </c>
      <c r="G6724" s="37" t="s">
        <v>12758</v>
      </c>
      <c r="I6724" s="7"/>
    </row>
    <row r="6725" spans="1:9" s="36" customFormat="1" ht="67.5" x14ac:dyDescent="0.25">
      <c r="A6725" s="34">
        <v>99431</v>
      </c>
      <c r="B6725" s="35" t="s">
        <v>12759</v>
      </c>
      <c r="F6725" s="34" t="s">
        <v>10653</v>
      </c>
      <c r="G6725" s="37" t="s">
        <v>12760</v>
      </c>
      <c r="I6725" s="7"/>
    </row>
    <row r="6726" spans="1:9" s="36" customFormat="1" ht="67.5" x14ac:dyDescent="0.25">
      <c r="A6726" s="34">
        <v>99432</v>
      </c>
      <c r="B6726" s="35" t="s">
        <v>12761</v>
      </c>
      <c r="F6726" s="34" t="s">
        <v>10653</v>
      </c>
      <c r="G6726" s="37" t="s">
        <v>12762</v>
      </c>
      <c r="I6726" s="7"/>
    </row>
    <row r="6727" spans="1:9" s="36" customFormat="1" ht="67.5" x14ac:dyDescent="0.25">
      <c r="A6727" s="34">
        <v>99433</v>
      </c>
      <c r="B6727" s="35" t="s">
        <v>12763</v>
      </c>
      <c r="F6727" s="34" t="s">
        <v>10653</v>
      </c>
      <c r="G6727" s="37" t="s">
        <v>12764</v>
      </c>
      <c r="I6727" s="7"/>
    </row>
    <row r="6728" spans="1:9" s="36" customFormat="1" ht="67.5" x14ac:dyDescent="0.25">
      <c r="A6728" s="34">
        <v>99434</v>
      </c>
      <c r="B6728" s="35" t="s">
        <v>12765</v>
      </c>
      <c r="F6728" s="34" t="s">
        <v>10653</v>
      </c>
      <c r="G6728" s="37" t="s">
        <v>12766</v>
      </c>
      <c r="I6728" s="7"/>
    </row>
    <row r="6729" spans="1:9" s="36" customFormat="1" ht="67.5" x14ac:dyDescent="0.25">
      <c r="A6729" s="34">
        <v>99435</v>
      </c>
      <c r="B6729" s="35" t="s">
        <v>12767</v>
      </c>
      <c r="F6729" s="34" t="s">
        <v>10653</v>
      </c>
      <c r="G6729" s="37" t="s">
        <v>12768</v>
      </c>
      <c r="I6729" s="7"/>
    </row>
    <row r="6730" spans="1:9" s="36" customFormat="1" ht="67.5" x14ac:dyDescent="0.25">
      <c r="A6730" s="34">
        <v>99436</v>
      </c>
      <c r="B6730" s="35" t="s">
        <v>12769</v>
      </c>
      <c r="F6730" s="34" t="s">
        <v>10653</v>
      </c>
      <c r="G6730" s="37" t="s">
        <v>12770</v>
      </c>
      <c r="I6730" s="7"/>
    </row>
    <row r="6731" spans="1:9" s="36" customFormat="1" ht="54" x14ac:dyDescent="0.25">
      <c r="A6731" s="34">
        <v>99437</v>
      </c>
      <c r="B6731" s="35" t="s">
        <v>12771</v>
      </c>
      <c r="F6731" s="34" t="s">
        <v>10653</v>
      </c>
      <c r="G6731" s="37" t="s">
        <v>12772</v>
      </c>
      <c r="I6731" s="7"/>
    </row>
    <row r="6732" spans="1:9" s="36" customFormat="1" ht="54" x14ac:dyDescent="0.25">
      <c r="A6732" s="34">
        <v>99438</v>
      </c>
      <c r="B6732" s="35" t="s">
        <v>12773</v>
      </c>
      <c r="F6732" s="34" t="s">
        <v>10653</v>
      </c>
      <c r="G6732" s="37" t="s">
        <v>12774</v>
      </c>
      <c r="I6732" s="7"/>
    </row>
    <row r="6733" spans="1:9" s="36" customFormat="1" ht="67.5" x14ac:dyDescent="0.25">
      <c r="A6733" s="34">
        <v>99439</v>
      </c>
      <c r="B6733" s="35" t="s">
        <v>12775</v>
      </c>
      <c r="F6733" s="34" t="s">
        <v>10653</v>
      </c>
      <c r="G6733" s="37" t="s">
        <v>12776</v>
      </c>
      <c r="I6733" s="7"/>
    </row>
    <row r="6734" spans="1:9" s="36" customFormat="1" ht="40.5" x14ac:dyDescent="0.25">
      <c r="A6734" s="34">
        <v>102473</v>
      </c>
      <c r="B6734" s="35" t="s">
        <v>12777</v>
      </c>
      <c r="F6734" s="34" t="s">
        <v>10653</v>
      </c>
      <c r="G6734" s="37" t="s">
        <v>12778</v>
      </c>
      <c r="I6734" s="7"/>
    </row>
    <row r="6735" spans="1:9" s="36" customFormat="1" ht="40.5" x14ac:dyDescent="0.25">
      <c r="A6735" s="34">
        <v>102474</v>
      </c>
      <c r="B6735" s="35" t="s">
        <v>12779</v>
      </c>
      <c r="F6735" s="34" t="s">
        <v>10653</v>
      </c>
      <c r="G6735" s="37" t="s">
        <v>12780</v>
      </c>
      <c r="I6735" s="7"/>
    </row>
    <row r="6736" spans="1:9" s="36" customFormat="1" ht="40.5" x14ac:dyDescent="0.25">
      <c r="A6736" s="34">
        <v>102475</v>
      </c>
      <c r="B6736" s="35" t="s">
        <v>12781</v>
      </c>
      <c r="F6736" s="34" t="s">
        <v>10653</v>
      </c>
      <c r="G6736" s="37" t="s">
        <v>12782</v>
      </c>
      <c r="I6736" s="7"/>
    </row>
    <row r="6737" spans="1:9" s="36" customFormat="1" ht="40.5" x14ac:dyDescent="0.25">
      <c r="A6737" s="34">
        <v>102476</v>
      </c>
      <c r="B6737" s="35" t="s">
        <v>12783</v>
      </c>
      <c r="F6737" s="34" t="s">
        <v>10653</v>
      </c>
      <c r="G6737" s="37" t="s">
        <v>12784</v>
      </c>
      <c r="I6737" s="7"/>
    </row>
    <row r="6738" spans="1:9" s="36" customFormat="1" ht="40.5" x14ac:dyDescent="0.25">
      <c r="A6738" s="34">
        <v>102477</v>
      </c>
      <c r="B6738" s="35" t="s">
        <v>12785</v>
      </c>
      <c r="F6738" s="34" t="s">
        <v>10653</v>
      </c>
      <c r="G6738" s="37" t="s">
        <v>12786</v>
      </c>
      <c r="I6738" s="7"/>
    </row>
    <row r="6739" spans="1:9" s="36" customFormat="1" ht="40.5" x14ac:dyDescent="0.25">
      <c r="A6739" s="34">
        <v>102478</v>
      </c>
      <c r="B6739" s="35" t="s">
        <v>12787</v>
      </c>
      <c r="F6739" s="34" t="s">
        <v>10653</v>
      </c>
      <c r="G6739" s="37" t="s">
        <v>12788</v>
      </c>
      <c r="I6739" s="7"/>
    </row>
    <row r="6740" spans="1:9" s="36" customFormat="1" ht="40.5" x14ac:dyDescent="0.25">
      <c r="A6740" s="34">
        <v>102479</v>
      </c>
      <c r="B6740" s="35" t="s">
        <v>12789</v>
      </c>
      <c r="F6740" s="34" t="s">
        <v>10653</v>
      </c>
      <c r="G6740" s="37" t="s">
        <v>12790</v>
      </c>
      <c r="I6740" s="7"/>
    </row>
    <row r="6741" spans="1:9" s="36" customFormat="1" ht="40.5" x14ac:dyDescent="0.25">
      <c r="A6741" s="34">
        <v>102480</v>
      </c>
      <c r="B6741" s="35" t="s">
        <v>12791</v>
      </c>
      <c r="F6741" s="34" t="s">
        <v>10653</v>
      </c>
      <c r="G6741" s="37" t="s">
        <v>12792</v>
      </c>
      <c r="I6741" s="7"/>
    </row>
    <row r="6742" spans="1:9" s="36" customFormat="1" ht="40.5" x14ac:dyDescent="0.25">
      <c r="A6742" s="34">
        <v>102481</v>
      </c>
      <c r="B6742" s="35" t="s">
        <v>12793</v>
      </c>
      <c r="F6742" s="34" t="s">
        <v>10653</v>
      </c>
      <c r="G6742" s="37" t="s">
        <v>12794</v>
      </c>
      <c r="I6742" s="7"/>
    </row>
    <row r="6743" spans="1:9" s="36" customFormat="1" ht="40.5" x14ac:dyDescent="0.25">
      <c r="A6743" s="34">
        <v>102482</v>
      </c>
      <c r="B6743" s="35" t="s">
        <v>12795</v>
      </c>
      <c r="F6743" s="34" t="s">
        <v>10653</v>
      </c>
      <c r="G6743" s="37" t="s">
        <v>12796</v>
      </c>
      <c r="I6743" s="7"/>
    </row>
    <row r="6744" spans="1:9" s="36" customFormat="1" ht="40.5" x14ac:dyDescent="0.25">
      <c r="A6744" s="34">
        <v>102483</v>
      </c>
      <c r="B6744" s="35" t="s">
        <v>12797</v>
      </c>
      <c r="F6744" s="34" t="s">
        <v>10653</v>
      </c>
      <c r="G6744" s="37" t="s">
        <v>12798</v>
      </c>
      <c r="I6744" s="7"/>
    </row>
    <row r="6745" spans="1:9" s="36" customFormat="1" ht="40.5" x14ac:dyDescent="0.25">
      <c r="A6745" s="34">
        <v>102484</v>
      </c>
      <c r="B6745" s="35" t="s">
        <v>12799</v>
      </c>
      <c r="F6745" s="34" t="s">
        <v>10653</v>
      </c>
      <c r="G6745" s="37" t="s">
        <v>12800</v>
      </c>
      <c r="I6745" s="7"/>
    </row>
    <row r="6746" spans="1:9" s="36" customFormat="1" ht="40.5" x14ac:dyDescent="0.25">
      <c r="A6746" s="34">
        <v>102485</v>
      </c>
      <c r="B6746" s="35" t="s">
        <v>12801</v>
      </c>
      <c r="F6746" s="34" t="s">
        <v>10653</v>
      </c>
      <c r="G6746" s="37" t="s">
        <v>12802</v>
      </c>
      <c r="I6746" s="7"/>
    </row>
    <row r="6747" spans="1:9" s="36" customFormat="1" ht="40.5" x14ac:dyDescent="0.25">
      <c r="A6747" s="34">
        <v>102486</v>
      </c>
      <c r="B6747" s="35" t="s">
        <v>12803</v>
      </c>
      <c r="F6747" s="34" t="s">
        <v>10653</v>
      </c>
      <c r="G6747" s="37" t="s">
        <v>12804</v>
      </c>
      <c r="I6747" s="7"/>
    </row>
    <row r="6748" spans="1:9" s="36" customFormat="1" ht="27" x14ac:dyDescent="0.25">
      <c r="A6748" s="34">
        <v>102487</v>
      </c>
      <c r="B6748" s="35" t="s">
        <v>12805</v>
      </c>
      <c r="F6748" s="34" t="s">
        <v>10653</v>
      </c>
      <c r="G6748" s="37" t="s">
        <v>12806</v>
      </c>
      <c r="I6748" s="7"/>
    </row>
    <row r="6749" spans="1:9" s="36" customFormat="1" ht="67.5" x14ac:dyDescent="0.25">
      <c r="A6749" s="34">
        <v>103183</v>
      </c>
      <c r="B6749" s="35" t="s">
        <v>12807</v>
      </c>
      <c r="F6749" s="34" t="s">
        <v>10653</v>
      </c>
      <c r="G6749" s="37" t="s">
        <v>12808</v>
      </c>
      <c r="I6749" s="7"/>
    </row>
    <row r="6750" spans="1:9" s="36" customFormat="1" ht="54" x14ac:dyDescent="0.25">
      <c r="A6750" s="34">
        <v>103184</v>
      </c>
      <c r="B6750" s="35" t="s">
        <v>12809</v>
      </c>
      <c r="F6750" s="34" t="s">
        <v>10653</v>
      </c>
      <c r="G6750" s="37" t="s">
        <v>12810</v>
      </c>
      <c r="I6750" s="7"/>
    </row>
    <row r="6751" spans="1:9" s="36" customFormat="1" ht="40.5" x14ac:dyDescent="0.25">
      <c r="A6751" s="34">
        <v>103669</v>
      </c>
      <c r="B6751" s="35" t="s">
        <v>12811</v>
      </c>
      <c r="F6751" s="34" t="s">
        <v>10653</v>
      </c>
      <c r="G6751" s="37" t="s">
        <v>12812</v>
      </c>
      <c r="I6751" s="7"/>
    </row>
    <row r="6752" spans="1:9" s="36" customFormat="1" ht="27" x14ac:dyDescent="0.25">
      <c r="A6752" s="34">
        <v>103670</v>
      </c>
      <c r="B6752" s="35" t="s">
        <v>12813</v>
      </c>
      <c r="F6752" s="34" t="s">
        <v>10653</v>
      </c>
      <c r="G6752" s="37" t="s">
        <v>12814</v>
      </c>
      <c r="I6752" s="7"/>
    </row>
    <row r="6753" spans="1:9" s="36" customFormat="1" ht="27" x14ac:dyDescent="0.25">
      <c r="A6753" s="34">
        <v>103671</v>
      </c>
      <c r="B6753" s="35" t="s">
        <v>12815</v>
      </c>
      <c r="F6753" s="34" t="s">
        <v>10653</v>
      </c>
      <c r="G6753" s="37" t="s">
        <v>12816</v>
      </c>
      <c r="I6753" s="7"/>
    </row>
    <row r="6754" spans="1:9" s="36" customFormat="1" ht="40.5" x14ac:dyDescent="0.25">
      <c r="A6754" s="34">
        <v>103672</v>
      </c>
      <c r="B6754" s="35" t="s">
        <v>12817</v>
      </c>
      <c r="F6754" s="34" t="s">
        <v>10653</v>
      </c>
      <c r="G6754" s="37" t="s">
        <v>12818</v>
      </c>
      <c r="I6754" s="7"/>
    </row>
    <row r="6755" spans="1:9" s="36" customFormat="1" ht="27" x14ac:dyDescent="0.25">
      <c r="A6755" s="34">
        <v>103673</v>
      </c>
      <c r="B6755" s="35" t="s">
        <v>12819</v>
      </c>
      <c r="F6755" s="34" t="s">
        <v>10653</v>
      </c>
      <c r="G6755" s="37" t="s">
        <v>12820</v>
      </c>
      <c r="I6755" s="7"/>
    </row>
    <row r="6756" spans="1:9" s="36" customFormat="1" ht="40.5" x14ac:dyDescent="0.25">
      <c r="A6756" s="34">
        <v>103674</v>
      </c>
      <c r="B6756" s="35" t="s">
        <v>12821</v>
      </c>
      <c r="F6756" s="34" t="s">
        <v>10653</v>
      </c>
      <c r="G6756" s="37" t="s">
        <v>12822</v>
      </c>
      <c r="I6756" s="7"/>
    </row>
    <row r="6757" spans="1:9" s="36" customFormat="1" ht="40.5" x14ac:dyDescent="0.25">
      <c r="A6757" s="34">
        <v>103675</v>
      </c>
      <c r="B6757" s="35" t="s">
        <v>12823</v>
      </c>
      <c r="F6757" s="34" t="s">
        <v>10653</v>
      </c>
      <c r="G6757" s="37" t="s">
        <v>12824</v>
      </c>
      <c r="I6757" s="7"/>
    </row>
    <row r="6758" spans="1:9" s="36" customFormat="1" ht="54" x14ac:dyDescent="0.25">
      <c r="A6758" s="34">
        <v>103676</v>
      </c>
      <c r="B6758" s="35" t="s">
        <v>12825</v>
      </c>
      <c r="F6758" s="34" t="s">
        <v>10653</v>
      </c>
      <c r="G6758" s="37" t="s">
        <v>12826</v>
      </c>
      <c r="I6758" s="7"/>
    </row>
    <row r="6759" spans="1:9" s="36" customFormat="1" ht="54" x14ac:dyDescent="0.25">
      <c r="A6759" s="34">
        <v>103677</v>
      </c>
      <c r="B6759" s="35" t="s">
        <v>12827</v>
      </c>
      <c r="F6759" s="34" t="s">
        <v>10653</v>
      </c>
      <c r="G6759" s="37" t="s">
        <v>12828</v>
      </c>
      <c r="I6759" s="7"/>
    </row>
    <row r="6760" spans="1:9" s="36" customFormat="1" ht="54" x14ac:dyDescent="0.25">
      <c r="A6760" s="34">
        <v>103678</v>
      </c>
      <c r="B6760" s="35" t="s">
        <v>12829</v>
      </c>
      <c r="F6760" s="34" t="s">
        <v>10653</v>
      </c>
      <c r="G6760" s="37" t="s">
        <v>12830</v>
      </c>
      <c r="I6760" s="7"/>
    </row>
    <row r="6761" spans="1:9" s="36" customFormat="1" ht="54" x14ac:dyDescent="0.25">
      <c r="A6761" s="34">
        <v>103679</v>
      </c>
      <c r="B6761" s="35" t="s">
        <v>12831</v>
      </c>
      <c r="F6761" s="34" t="s">
        <v>10653</v>
      </c>
      <c r="G6761" s="37" t="s">
        <v>12832</v>
      </c>
      <c r="I6761" s="7"/>
    </row>
    <row r="6762" spans="1:9" s="36" customFormat="1" ht="54" x14ac:dyDescent="0.25">
      <c r="A6762" s="34">
        <v>103680</v>
      </c>
      <c r="B6762" s="35" t="s">
        <v>12833</v>
      </c>
      <c r="F6762" s="34" t="s">
        <v>10653</v>
      </c>
      <c r="G6762" s="37" t="s">
        <v>12834</v>
      </c>
      <c r="I6762" s="7"/>
    </row>
    <row r="6763" spans="1:9" s="36" customFormat="1" ht="54" x14ac:dyDescent="0.25">
      <c r="A6763" s="34">
        <v>103681</v>
      </c>
      <c r="B6763" s="35" t="s">
        <v>12835</v>
      </c>
      <c r="F6763" s="34" t="s">
        <v>10653</v>
      </c>
      <c r="G6763" s="37" t="s">
        <v>12836</v>
      </c>
      <c r="I6763" s="7"/>
    </row>
    <row r="6764" spans="1:9" s="36" customFormat="1" ht="40.5" x14ac:dyDescent="0.25">
      <c r="A6764" s="34">
        <v>103682</v>
      </c>
      <c r="B6764" s="35" t="s">
        <v>12837</v>
      </c>
      <c r="F6764" s="34" t="s">
        <v>10653</v>
      </c>
      <c r="G6764" s="37" t="s">
        <v>12838</v>
      </c>
      <c r="I6764" s="7"/>
    </row>
    <row r="6765" spans="1:9" s="36" customFormat="1" ht="54" x14ac:dyDescent="0.25">
      <c r="A6765" s="34">
        <v>103683</v>
      </c>
      <c r="B6765" s="35" t="s">
        <v>12839</v>
      </c>
      <c r="F6765" s="34" t="s">
        <v>10653</v>
      </c>
      <c r="G6765" s="37" t="s">
        <v>12840</v>
      </c>
      <c r="I6765" s="7"/>
    </row>
    <row r="6766" spans="1:9" s="36" customFormat="1" ht="40.5" x14ac:dyDescent="0.25">
      <c r="A6766" s="34">
        <v>103684</v>
      </c>
      <c r="B6766" s="35" t="s">
        <v>12841</v>
      </c>
      <c r="F6766" s="34" t="s">
        <v>10653</v>
      </c>
      <c r="G6766" s="37" t="s">
        <v>12842</v>
      </c>
      <c r="I6766" s="7"/>
    </row>
    <row r="6767" spans="1:9" s="36" customFormat="1" ht="27" x14ac:dyDescent="0.25">
      <c r="A6767" s="34">
        <v>103685</v>
      </c>
      <c r="B6767" s="35" t="s">
        <v>12843</v>
      </c>
      <c r="F6767" s="34" t="s">
        <v>10653</v>
      </c>
      <c r="G6767" s="37" t="s">
        <v>12844</v>
      </c>
      <c r="I6767" s="7"/>
    </row>
    <row r="6768" spans="1:9" s="36" customFormat="1" ht="27" x14ac:dyDescent="0.25">
      <c r="A6768" s="34">
        <v>103686</v>
      </c>
      <c r="B6768" s="35" t="s">
        <v>12845</v>
      </c>
      <c r="F6768" s="34" t="s">
        <v>10653</v>
      </c>
      <c r="G6768" s="37" t="s">
        <v>12846</v>
      </c>
      <c r="I6768" s="7"/>
    </row>
    <row r="6769" spans="1:9" s="36" customFormat="1" ht="40.5" x14ac:dyDescent="0.25">
      <c r="A6769" s="34">
        <v>103687</v>
      </c>
      <c r="B6769" s="35" t="s">
        <v>12847</v>
      </c>
      <c r="F6769" s="34" t="s">
        <v>10653</v>
      </c>
      <c r="G6769" s="37" t="s">
        <v>12848</v>
      </c>
      <c r="I6769" s="7"/>
    </row>
    <row r="6770" spans="1:9" s="36" customFormat="1" ht="40.5" x14ac:dyDescent="0.25">
      <c r="A6770" s="34">
        <v>103688</v>
      </c>
      <c r="B6770" s="35" t="s">
        <v>12849</v>
      </c>
      <c r="F6770" s="34" t="s">
        <v>10653</v>
      </c>
      <c r="G6770" s="37" t="s">
        <v>12850</v>
      </c>
      <c r="I6770" s="7"/>
    </row>
    <row r="6771" spans="1:9" s="36" customFormat="1" ht="40.5" x14ac:dyDescent="0.25">
      <c r="A6771" s="34">
        <v>101963</v>
      </c>
      <c r="B6771" s="35" t="s">
        <v>12851</v>
      </c>
      <c r="F6771" s="34" t="s">
        <v>8603</v>
      </c>
      <c r="G6771" s="37" t="s">
        <v>12852</v>
      </c>
      <c r="I6771" s="7"/>
    </row>
    <row r="6772" spans="1:9" s="36" customFormat="1" ht="54" x14ac:dyDescent="0.25">
      <c r="A6772" s="34">
        <v>101964</v>
      </c>
      <c r="B6772" s="35" t="s">
        <v>12853</v>
      </c>
      <c r="F6772" s="34" t="s">
        <v>8603</v>
      </c>
      <c r="G6772" s="37" t="s">
        <v>12854</v>
      </c>
      <c r="I6772" s="7"/>
    </row>
    <row r="6773" spans="1:9" s="36" customFormat="1" ht="40.5" x14ac:dyDescent="0.25">
      <c r="A6773" s="34">
        <v>101165</v>
      </c>
      <c r="B6773" s="35" t="s">
        <v>12855</v>
      </c>
      <c r="F6773" s="34" t="s">
        <v>10653</v>
      </c>
      <c r="G6773" s="37" t="s">
        <v>12856</v>
      </c>
      <c r="I6773" s="7"/>
    </row>
    <row r="6774" spans="1:9" s="36" customFormat="1" ht="40.5" x14ac:dyDescent="0.25">
      <c r="A6774" s="34">
        <v>101166</v>
      </c>
      <c r="B6774" s="35" t="s">
        <v>12857</v>
      </c>
      <c r="F6774" s="34" t="s">
        <v>10653</v>
      </c>
      <c r="G6774" s="37" t="s">
        <v>12858</v>
      </c>
      <c r="I6774" s="7"/>
    </row>
    <row r="6775" spans="1:9" s="36" customFormat="1" ht="40.5" x14ac:dyDescent="0.25">
      <c r="A6775" s="34">
        <v>98575</v>
      </c>
      <c r="B6775" s="35" t="s">
        <v>12859</v>
      </c>
      <c r="F6775" s="34" t="s">
        <v>26</v>
      </c>
      <c r="G6775" s="37" t="s">
        <v>12860</v>
      </c>
      <c r="I6775" s="7"/>
    </row>
    <row r="6776" spans="1:9" s="36" customFormat="1" ht="27" x14ac:dyDescent="0.25">
      <c r="A6776" s="34">
        <v>98576</v>
      </c>
      <c r="B6776" s="35" t="s">
        <v>12861</v>
      </c>
      <c r="F6776" s="34" t="s">
        <v>26</v>
      </c>
      <c r="G6776" s="37" t="s">
        <v>12862</v>
      </c>
      <c r="I6776" s="7"/>
    </row>
    <row r="6777" spans="1:9" s="36" customFormat="1" ht="27" x14ac:dyDescent="0.25">
      <c r="A6777" s="34">
        <v>98577</v>
      </c>
      <c r="B6777" s="35" t="s">
        <v>12863</v>
      </c>
      <c r="F6777" s="34" t="s">
        <v>26</v>
      </c>
      <c r="G6777" s="37" t="s">
        <v>12864</v>
      </c>
      <c r="I6777" s="7"/>
    </row>
    <row r="6778" spans="1:9" s="36" customFormat="1" ht="27" x14ac:dyDescent="0.25">
      <c r="A6778" s="34">
        <v>93182</v>
      </c>
      <c r="B6778" s="35" t="s">
        <v>12865</v>
      </c>
      <c r="F6778" s="34" t="s">
        <v>26</v>
      </c>
      <c r="G6778" s="37" t="s">
        <v>12866</v>
      </c>
      <c r="I6778" s="7"/>
    </row>
    <row r="6779" spans="1:9" s="36" customFormat="1" ht="27" x14ac:dyDescent="0.25">
      <c r="A6779" s="34">
        <v>93183</v>
      </c>
      <c r="B6779" s="35" t="s">
        <v>12867</v>
      </c>
      <c r="F6779" s="34" t="s">
        <v>26</v>
      </c>
      <c r="G6779" s="37" t="s">
        <v>12868</v>
      </c>
      <c r="I6779" s="7"/>
    </row>
    <row r="6780" spans="1:9" s="36" customFormat="1" ht="27" x14ac:dyDescent="0.25">
      <c r="A6780" s="34">
        <v>93184</v>
      </c>
      <c r="B6780" s="35" t="s">
        <v>12869</v>
      </c>
      <c r="F6780" s="34" t="s">
        <v>26</v>
      </c>
      <c r="G6780" s="37" t="s">
        <v>9653</v>
      </c>
      <c r="I6780" s="7"/>
    </row>
    <row r="6781" spans="1:9" s="36" customFormat="1" ht="27" x14ac:dyDescent="0.25">
      <c r="A6781" s="34">
        <v>93185</v>
      </c>
      <c r="B6781" s="35" t="s">
        <v>12870</v>
      </c>
      <c r="F6781" s="34" t="s">
        <v>26</v>
      </c>
      <c r="G6781" s="37" t="s">
        <v>12871</v>
      </c>
      <c r="I6781" s="7"/>
    </row>
    <row r="6782" spans="1:9" s="36" customFormat="1" ht="27" x14ac:dyDescent="0.25">
      <c r="A6782" s="34">
        <v>93186</v>
      </c>
      <c r="B6782" s="35" t="s">
        <v>12872</v>
      </c>
      <c r="F6782" s="34" t="s">
        <v>26</v>
      </c>
      <c r="G6782" s="37" t="s">
        <v>12873</v>
      </c>
      <c r="I6782" s="7"/>
    </row>
    <row r="6783" spans="1:9" s="36" customFormat="1" ht="27" x14ac:dyDescent="0.25">
      <c r="A6783" s="34">
        <v>93187</v>
      </c>
      <c r="B6783" s="35" t="s">
        <v>12874</v>
      </c>
      <c r="F6783" s="34" t="s">
        <v>26</v>
      </c>
      <c r="G6783" s="37" t="s">
        <v>12875</v>
      </c>
      <c r="I6783" s="7"/>
    </row>
    <row r="6784" spans="1:9" s="36" customFormat="1" ht="27" x14ac:dyDescent="0.25">
      <c r="A6784" s="34">
        <v>93188</v>
      </c>
      <c r="B6784" s="35" t="s">
        <v>12876</v>
      </c>
      <c r="F6784" s="34" t="s">
        <v>26</v>
      </c>
      <c r="G6784" s="37" t="s">
        <v>12877</v>
      </c>
      <c r="I6784" s="7"/>
    </row>
    <row r="6785" spans="1:9" s="36" customFormat="1" ht="27" x14ac:dyDescent="0.25">
      <c r="A6785" s="34">
        <v>93189</v>
      </c>
      <c r="B6785" s="35" t="s">
        <v>12878</v>
      </c>
      <c r="F6785" s="34" t="s">
        <v>26</v>
      </c>
      <c r="G6785" s="37" t="s">
        <v>12879</v>
      </c>
      <c r="I6785" s="7"/>
    </row>
    <row r="6786" spans="1:9" s="36" customFormat="1" ht="40.5" x14ac:dyDescent="0.25">
      <c r="A6786" s="34">
        <v>93190</v>
      </c>
      <c r="B6786" s="35" t="s">
        <v>12880</v>
      </c>
      <c r="F6786" s="34" t="s">
        <v>26</v>
      </c>
      <c r="G6786" s="37" t="s">
        <v>12881</v>
      </c>
      <c r="I6786" s="7"/>
    </row>
    <row r="6787" spans="1:9" s="36" customFormat="1" ht="40.5" x14ac:dyDescent="0.25">
      <c r="A6787" s="34">
        <v>93191</v>
      </c>
      <c r="B6787" s="35" t="s">
        <v>12882</v>
      </c>
      <c r="F6787" s="34" t="s">
        <v>26</v>
      </c>
      <c r="G6787" s="37" t="s">
        <v>12883</v>
      </c>
      <c r="I6787" s="7"/>
    </row>
    <row r="6788" spans="1:9" s="36" customFormat="1" ht="27" x14ac:dyDescent="0.25">
      <c r="A6788" s="34">
        <v>93192</v>
      </c>
      <c r="B6788" s="35" t="s">
        <v>12884</v>
      </c>
      <c r="F6788" s="34" t="s">
        <v>26</v>
      </c>
      <c r="G6788" s="37" t="s">
        <v>12885</v>
      </c>
      <c r="I6788" s="7"/>
    </row>
    <row r="6789" spans="1:9" s="36" customFormat="1" ht="40.5" x14ac:dyDescent="0.25">
      <c r="A6789" s="34">
        <v>93193</v>
      </c>
      <c r="B6789" s="35" t="s">
        <v>12886</v>
      </c>
      <c r="F6789" s="34" t="s">
        <v>26</v>
      </c>
      <c r="G6789" s="37" t="s">
        <v>12887</v>
      </c>
      <c r="I6789" s="7"/>
    </row>
    <row r="6790" spans="1:9" s="36" customFormat="1" ht="27" x14ac:dyDescent="0.25">
      <c r="A6790" s="34">
        <v>93194</v>
      </c>
      <c r="B6790" s="35" t="s">
        <v>12888</v>
      </c>
      <c r="F6790" s="34" t="s">
        <v>26</v>
      </c>
      <c r="G6790" s="37" t="s">
        <v>8996</v>
      </c>
      <c r="I6790" s="7"/>
    </row>
    <row r="6791" spans="1:9" s="36" customFormat="1" ht="27" x14ac:dyDescent="0.25">
      <c r="A6791" s="34">
        <v>93195</v>
      </c>
      <c r="B6791" s="35" t="s">
        <v>12889</v>
      </c>
      <c r="F6791" s="34" t="s">
        <v>26</v>
      </c>
      <c r="G6791" s="37" t="s">
        <v>12890</v>
      </c>
      <c r="I6791" s="7"/>
    </row>
    <row r="6792" spans="1:9" s="36" customFormat="1" ht="27" x14ac:dyDescent="0.25">
      <c r="A6792" s="34">
        <v>93196</v>
      </c>
      <c r="B6792" s="35" t="s">
        <v>12891</v>
      </c>
      <c r="F6792" s="34" t="s">
        <v>26</v>
      </c>
      <c r="G6792" s="37" t="s">
        <v>12892</v>
      </c>
      <c r="I6792" s="7"/>
    </row>
    <row r="6793" spans="1:9" s="36" customFormat="1" ht="27" x14ac:dyDescent="0.25">
      <c r="A6793" s="34">
        <v>93197</v>
      </c>
      <c r="B6793" s="35" t="s">
        <v>12893</v>
      </c>
      <c r="F6793" s="34" t="s">
        <v>26</v>
      </c>
      <c r="G6793" s="37" t="s">
        <v>12894</v>
      </c>
      <c r="I6793" s="7"/>
    </row>
    <row r="6794" spans="1:9" s="36" customFormat="1" ht="40.5" x14ac:dyDescent="0.25">
      <c r="A6794" s="34">
        <v>93198</v>
      </c>
      <c r="B6794" s="35" t="s">
        <v>12895</v>
      </c>
      <c r="F6794" s="34" t="s">
        <v>26</v>
      </c>
      <c r="G6794" s="37" t="s">
        <v>12896</v>
      </c>
      <c r="I6794" s="7"/>
    </row>
    <row r="6795" spans="1:9" s="36" customFormat="1" ht="40.5" x14ac:dyDescent="0.25">
      <c r="A6795" s="34">
        <v>93199</v>
      </c>
      <c r="B6795" s="35" t="s">
        <v>12897</v>
      </c>
      <c r="F6795" s="34" t="s">
        <v>26</v>
      </c>
      <c r="G6795" s="37" t="s">
        <v>12898</v>
      </c>
      <c r="I6795" s="7"/>
    </row>
    <row r="6796" spans="1:9" s="36" customFormat="1" ht="27" x14ac:dyDescent="0.25">
      <c r="A6796" s="34">
        <v>93200</v>
      </c>
      <c r="B6796" s="35" t="s">
        <v>12899</v>
      </c>
      <c r="F6796" s="34" t="s">
        <v>26</v>
      </c>
      <c r="G6796" s="37" t="s">
        <v>12900</v>
      </c>
      <c r="I6796" s="7"/>
    </row>
    <row r="6797" spans="1:9" s="36" customFormat="1" ht="27" x14ac:dyDescent="0.25">
      <c r="A6797" s="34">
        <v>93201</v>
      </c>
      <c r="B6797" s="35" t="s">
        <v>12901</v>
      </c>
      <c r="F6797" s="34" t="s">
        <v>26</v>
      </c>
      <c r="G6797" s="37" t="s">
        <v>12902</v>
      </c>
      <c r="I6797" s="7"/>
    </row>
    <row r="6798" spans="1:9" s="36" customFormat="1" ht="27" x14ac:dyDescent="0.25">
      <c r="A6798" s="34">
        <v>93202</v>
      </c>
      <c r="B6798" s="35" t="s">
        <v>12903</v>
      </c>
      <c r="F6798" s="34" t="s">
        <v>26</v>
      </c>
      <c r="G6798" s="37" t="s">
        <v>12904</v>
      </c>
      <c r="I6798" s="7"/>
    </row>
    <row r="6799" spans="1:9" s="36" customFormat="1" ht="27" x14ac:dyDescent="0.25">
      <c r="A6799" s="34">
        <v>93203</v>
      </c>
      <c r="B6799" s="35" t="s">
        <v>12905</v>
      </c>
      <c r="F6799" s="34" t="s">
        <v>26</v>
      </c>
      <c r="G6799" s="37" t="s">
        <v>12906</v>
      </c>
      <c r="I6799" s="7"/>
    </row>
    <row r="6800" spans="1:9" s="36" customFormat="1" ht="27" x14ac:dyDescent="0.25">
      <c r="A6800" s="34">
        <v>93204</v>
      </c>
      <c r="B6800" s="35" t="s">
        <v>12907</v>
      </c>
      <c r="F6800" s="34" t="s">
        <v>26</v>
      </c>
      <c r="G6800" s="37" t="s">
        <v>12908</v>
      </c>
      <c r="I6800" s="7"/>
    </row>
    <row r="6801" spans="1:9" s="36" customFormat="1" ht="27" x14ac:dyDescent="0.25">
      <c r="A6801" s="34">
        <v>93205</v>
      </c>
      <c r="B6801" s="35" t="s">
        <v>12909</v>
      </c>
      <c r="F6801" s="34" t="s">
        <v>26</v>
      </c>
      <c r="G6801" s="37" t="s">
        <v>12910</v>
      </c>
      <c r="I6801" s="7"/>
    </row>
    <row r="6802" spans="1:9" s="36" customFormat="1" ht="40.5" x14ac:dyDescent="0.25">
      <c r="A6802" s="34">
        <v>97733</v>
      </c>
      <c r="B6802" s="35" t="s">
        <v>12911</v>
      </c>
      <c r="F6802" s="34" t="s">
        <v>10653</v>
      </c>
      <c r="G6802" s="37" t="s">
        <v>12912</v>
      </c>
      <c r="I6802" s="7"/>
    </row>
    <row r="6803" spans="1:9" s="36" customFormat="1" ht="40.5" x14ac:dyDescent="0.25">
      <c r="A6803" s="34">
        <v>97734</v>
      </c>
      <c r="B6803" s="35" t="s">
        <v>12913</v>
      </c>
      <c r="F6803" s="34" t="s">
        <v>10653</v>
      </c>
      <c r="G6803" s="37" t="s">
        <v>12914</v>
      </c>
      <c r="I6803" s="7"/>
    </row>
    <row r="6804" spans="1:9" s="36" customFormat="1" ht="40.5" x14ac:dyDescent="0.25">
      <c r="A6804" s="34">
        <v>97735</v>
      </c>
      <c r="B6804" s="35" t="s">
        <v>12915</v>
      </c>
      <c r="F6804" s="34" t="s">
        <v>10653</v>
      </c>
      <c r="G6804" s="37" t="s">
        <v>12916</v>
      </c>
      <c r="I6804" s="7"/>
    </row>
    <row r="6805" spans="1:9" s="36" customFormat="1" ht="40.5" x14ac:dyDescent="0.25">
      <c r="A6805" s="34">
        <v>97736</v>
      </c>
      <c r="B6805" s="35" t="s">
        <v>12917</v>
      </c>
      <c r="F6805" s="34" t="s">
        <v>10653</v>
      </c>
      <c r="G6805" s="37" t="s">
        <v>12918</v>
      </c>
      <c r="I6805" s="7"/>
    </row>
    <row r="6806" spans="1:9" s="36" customFormat="1" ht="40.5" x14ac:dyDescent="0.25">
      <c r="A6806" s="34">
        <v>97737</v>
      </c>
      <c r="B6806" s="35" t="s">
        <v>12919</v>
      </c>
      <c r="F6806" s="34" t="s">
        <v>10653</v>
      </c>
      <c r="G6806" s="37" t="s">
        <v>12920</v>
      </c>
      <c r="I6806" s="7"/>
    </row>
    <row r="6807" spans="1:9" s="36" customFormat="1" ht="40.5" x14ac:dyDescent="0.25">
      <c r="A6807" s="34">
        <v>97738</v>
      </c>
      <c r="B6807" s="35" t="s">
        <v>12921</v>
      </c>
      <c r="F6807" s="34" t="s">
        <v>10653</v>
      </c>
      <c r="G6807" s="37" t="s">
        <v>12922</v>
      </c>
      <c r="I6807" s="7"/>
    </row>
    <row r="6808" spans="1:9" s="36" customFormat="1" ht="40.5" x14ac:dyDescent="0.25">
      <c r="A6808" s="34">
        <v>97739</v>
      </c>
      <c r="B6808" s="35" t="s">
        <v>12923</v>
      </c>
      <c r="F6808" s="34" t="s">
        <v>10653</v>
      </c>
      <c r="G6808" s="37" t="s">
        <v>12924</v>
      </c>
      <c r="I6808" s="7"/>
    </row>
    <row r="6809" spans="1:9" s="36" customFormat="1" ht="40.5" x14ac:dyDescent="0.25">
      <c r="A6809" s="34">
        <v>97740</v>
      </c>
      <c r="B6809" s="35" t="s">
        <v>12925</v>
      </c>
      <c r="F6809" s="34" t="s">
        <v>10653</v>
      </c>
      <c r="G6809" s="37" t="s">
        <v>12926</v>
      </c>
      <c r="I6809" s="7"/>
    </row>
    <row r="6810" spans="1:9" s="36" customFormat="1" ht="40.5" x14ac:dyDescent="0.25">
      <c r="A6810" s="34">
        <v>98615</v>
      </c>
      <c r="B6810" s="35" t="s">
        <v>12927</v>
      </c>
      <c r="F6810" s="34" t="s">
        <v>8603</v>
      </c>
      <c r="G6810" s="37" t="s">
        <v>12928</v>
      </c>
      <c r="I6810" s="7"/>
    </row>
    <row r="6811" spans="1:9" s="36" customFormat="1" ht="40.5" x14ac:dyDescent="0.25">
      <c r="A6811" s="34">
        <v>98616</v>
      </c>
      <c r="B6811" s="35" t="s">
        <v>12929</v>
      </c>
      <c r="F6811" s="34" t="s">
        <v>8603</v>
      </c>
      <c r="G6811" s="37" t="s">
        <v>12930</v>
      </c>
      <c r="I6811" s="7"/>
    </row>
    <row r="6812" spans="1:9" s="36" customFormat="1" ht="27" x14ac:dyDescent="0.25">
      <c r="A6812" s="34">
        <v>98617</v>
      </c>
      <c r="B6812" s="35" t="s">
        <v>12931</v>
      </c>
      <c r="F6812" s="34" t="s">
        <v>8603</v>
      </c>
      <c r="G6812" s="37" t="s">
        <v>12932</v>
      </c>
      <c r="I6812" s="7"/>
    </row>
    <row r="6813" spans="1:9" s="36" customFormat="1" ht="40.5" x14ac:dyDescent="0.25">
      <c r="A6813" s="34">
        <v>98618</v>
      </c>
      <c r="B6813" s="35" t="s">
        <v>12933</v>
      </c>
      <c r="F6813" s="34" t="s">
        <v>8603</v>
      </c>
      <c r="G6813" s="37" t="s">
        <v>12934</v>
      </c>
      <c r="I6813" s="7"/>
    </row>
    <row r="6814" spans="1:9" s="36" customFormat="1" ht="40.5" x14ac:dyDescent="0.25">
      <c r="A6814" s="34">
        <v>98619</v>
      </c>
      <c r="B6814" s="35" t="s">
        <v>12935</v>
      </c>
      <c r="F6814" s="34" t="s">
        <v>8603</v>
      </c>
      <c r="G6814" s="37" t="s">
        <v>9816</v>
      </c>
      <c r="I6814" s="7"/>
    </row>
    <row r="6815" spans="1:9" s="36" customFormat="1" ht="27" x14ac:dyDescent="0.25">
      <c r="A6815" s="34">
        <v>98620</v>
      </c>
      <c r="B6815" s="35" t="s">
        <v>12936</v>
      </c>
      <c r="F6815" s="34" t="s">
        <v>8603</v>
      </c>
      <c r="G6815" s="37" t="s">
        <v>12937</v>
      </c>
      <c r="I6815" s="7"/>
    </row>
    <row r="6816" spans="1:9" s="36" customFormat="1" ht="40.5" x14ac:dyDescent="0.25">
      <c r="A6816" s="34">
        <v>98621</v>
      </c>
      <c r="B6816" s="35" t="s">
        <v>12938</v>
      </c>
      <c r="F6816" s="34" t="s">
        <v>8603</v>
      </c>
      <c r="G6816" s="37" t="s">
        <v>12939</v>
      </c>
      <c r="I6816" s="7"/>
    </row>
    <row r="6817" spans="1:9" s="36" customFormat="1" ht="40.5" x14ac:dyDescent="0.25">
      <c r="A6817" s="34">
        <v>98622</v>
      </c>
      <c r="B6817" s="35" t="s">
        <v>12940</v>
      </c>
      <c r="F6817" s="34" t="s">
        <v>8603</v>
      </c>
      <c r="G6817" s="37" t="s">
        <v>12941</v>
      </c>
      <c r="I6817" s="7"/>
    </row>
    <row r="6818" spans="1:9" s="36" customFormat="1" ht="27" x14ac:dyDescent="0.25">
      <c r="A6818" s="34">
        <v>98623</v>
      </c>
      <c r="B6818" s="35" t="s">
        <v>12942</v>
      </c>
      <c r="F6818" s="34" t="s">
        <v>8603</v>
      </c>
      <c r="G6818" s="37" t="s">
        <v>12943</v>
      </c>
      <c r="I6818" s="7"/>
    </row>
    <row r="6819" spans="1:9" s="36" customFormat="1" ht="40.5" x14ac:dyDescent="0.25">
      <c r="A6819" s="34">
        <v>98624</v>
      </c>
      <c r="B6819" s="35" t="s">
        <v>12944</v>
      </c>
      <c r="F6819" s="34" t="s">
        <v>8603</v>
      </c>
      <c r="G6819" s="37" t="s">
        <v>12945</v>
      </c>
      <c r="I6819" s="7"/>
    </row>
    <row r="6820" spans="1:9" s="36" customFormat="1" ht="40.5" x14ac:dyDescent="0.25">
      <c r="A6820" s="34">
        <v>98625</v>
      </c>
      <c r="B6820" s="35" t="s">
        <v>12946</v>
      </c>
      <c r="F6820" s="34" t="s">
        <v>8603</v>
      </c>
      <c r="G6820" s="37" t="s">
        <v>12947</v>
      </c>
      <c r="I6820" s="7"/>
    </row>
    <row r="6821" spans="1:9" s="36" customFormat="1" ht="27" x14ac:dyDescent="0.25">
      <c r="A6821" s="34">
        <v>98626</v>
      </c>
      <c r="B6821" s="35" t="s">
        <v>12948</v>
      </c>
      <c r="F6821" s="34" t="s">
        <v>8603</v>
      </c>
      <c r="G6821" s="37" t="s">
        <v>12169</v>
      </c>
      <c r="I6821" s="7"/>
    </row>
    <row r="6822" spans="1:9" s="36" customFormat="1" ht="27" x14ac:dyDescent="0.25">
      <c r="A6822" s="34">
        <v>98655</v>
      </c>
      <c r="B6822" s="35" t="s">
        <v>12949</v>
      </c>
      <c r="F6822" s="34" t="s">
        <v>26</v>
      </c>
      <c r="G6822" s="37" t="s">
        <v>12950</v>
      </c>
      <c r="I6822" s="7"/>
    </row>
    <row r="6823" spans="1:9" s="36" customFormat="1" ht="27" x14ac:dyDescent="0.25">
      <c r="A6823" s="34">
        <v>98656</v>
      </c>
      <c r="B6823" s="35" t="s">
        <v>12951</v>
      </c>
      <c r="F6823" s="34" t="s">
        <v>26</v>
      </c>
      <c r="G6823" s="37" t="s">
        <v>12952</v>
      </c>
      <c r="I6823" s="7"/>
    </row>
    <row r="6824" spans="1:9" s="36" customFormat="1" ht="27" x14ac:dyDescent="0.25">
      <c r="A6824" s="34">
        <v>98657</v>
      </c>
      <c r="B6824" s="35" t="s">
        <v>12953</v>
      </c>
      <c r="F6824" s="34" t="s">
        <v>26</v>
      </c>
      <c r="G6824" s="37" t="s">
        <v>12954</v>
      </c>
      <c r="I6824" s="7"/>
    </row>
    <row r="6825" spans="1:9" s="36" customFormat="1" ht="27" x14ac:dyDescent="0.25">
      <c r="A6825" s="34">
        <v>98658</v>
      </c>
      <c r="B6825" s="35" t="s">
        <v>12955</v>
      </c>
      <c r="F6825" s="34" t="s">
        <v>26</v>
      </c>
      <c r="G6825" s="37" t="s">
        <v>12956</v>
      </c>
      <c r="I6825" s="7"/>
    </row>
    <row r="6826" spans="1:9" s="36" customFormat="1" ht="27" x14ac:dyDescent="0.25">
      <c r="A6826" s="34">
        <v>98659</v>
      </c>
      <c r="B6826" s="35" t="s">
        <v>12957</v>
      </c>
      <c r="F6826" s="34" t="s">
        <v>26</v>
      </c>
      <c r="G6826" s="37" t="s">
        <v>12958</v>
      </c>
      <c r="I6826" s="7"/>
    </row>
    <row r="6827" spans="1:9" s="36" customFormat="1" ht="27" x14ac:dyDescent="0.25">
      <c r="A6827" s="34">
        <v>98746</v>
      </c>
      <c r="B6827" s="35" t="s">
        <v>12959</v>
      </c>
      <c r="F6827" s="34" t="s">
        <v>26</v>
      </c>
      <c r="G6827" s="37" t="s">
        <v>12960</v>
      </c>
      <c r="I6827" s="7"/>
    </row>
    <row r="6828" spans="1:9" s="36" customFormat="1" ht="27" x14ac:dyDescent="0.25">
      <c r="A6828" s="34">
        <v>98749</v>
      </c>
      <c r="B6828" s="35" t="s">
        <v>12961</v>
      </c>
      <c r="F6828" s="34" t="s">
        <v>26</v>
      </c>
      <c r="G6828" s="37" t="s">
        <v>12962</v>
      </c>
      <c r="I6828" s="7"/>
    </row>
    <row r="6829" spans="1:9" s="36" customFormat="1" ht="27" x14ac:dyDescent="0.25">
      <c r="A6829" s="34">
        <v>98750</v>
      </c>
      <c r="B6829" s="35" t="s">
        <v>126</v>
      </c>
      <c r="F6829" s="34" t="s">
        <v>26</v>
      </c>
      <c r="G6829" s="37" t="s">
        <v>12963</v>
      </c>
      <c r="I6829" s="7"/>
    </row>
    <row r="6830" spans="1:9" s="36" customFormat="1" ht="27" x14ac:dyDescent="0.25">
      <c r="A6830" s="34">
        <v>98751</v>
      </c>
      <c r="B6830" s="35" t="s">
        <v>12964</v>
      </c>
      <c r="F6830" s="34" t="s">
        <v>26</v>
      </c>
      <c r="G6830" s="37" t="s">
        <v>12965</v>
      </c>
      <c r="I6830" s="7"/>
    </row>
    <row r="6831" spans="1:9" s="36" customFormat="1" ht="27" x14ac:dyDescent="0.25">
      <c r="A6831" s="34">
        <v>98752</v>
      </c>
      <c r="B6831" s="35" t="s">
        <v>12966</v>
      </c>
      <c r="F6831" s="34" t="s">
        <v>26</v>
      </c>
      <c r="G6831" s="37" t="s">
        <v>12967</v>
      </c>
      <c r="I6831" s="7"/>
    </row>
    <row r="6832" spans="1:9" s="36" customFormat="1" ht="27" x14ac:dyDescent="0.25">
      <c r="A6832" s="34">
        <v>98753</v>
      </c>
      <c r="B6832" s="35" t="s">
        <v>12968</v>
      </c>
      <c r="F6832" s="34" t="s">
        <v>26</v>
      </c>
      <c r="G6832" s="37" t="s">
        <v>12969</v>
      </c>
      <c r="I6832" s="7"/>
    </row>
    <row r="6833" spans="1:9" s="36" customFormat="1" ht="54" x14ac:dyDescent="0.25">
      <c r="A6833" s="34">
        <v>100763</v>
      </c>
      <c r="B6833" s="35" t="s">
        <v>12970</v>
      </c>
      <c r="F6833" s="34" t="s">
        <v>10636</v>
      </c>
      <c r="G6833" s="37" t="s">
        <v>12971</v>
      </c>
      <c r="I6833" s="7"/>
    </row>
    <row r="6834" spans="1:9" s="36" customFormat="1" ht="54" x14ac:dyDescent="0.25">
      <c r="A6834" s="34">
        <v>100764</v>
      </c>
      <c r="B6834" s="35" t="s">
        <v>12972</v>
      </c>
      <c r="F6834" s="34" t="s">
        <v>10636</v>
      </c>
      <c r="G6834" s="37" t="s">
        <v>12973</v>
      </c>
      <c r="I6834" s="7"/>
    </row>
    <row r="6835" spans="1:9" s="36" customFormat="1" ht="54" x14ac:dyDescent="0.25">
      <c r="A6835" s="34">
        <v>100765</v>
      </c>
      <c r="B6835" s="35" t="s">
        <v>12974</v>
      </c>
      <c r="F6835" s="34" t="s">
        <v>10636</v>
      </c>
      <c r="G6835" s="37" t="s">
        <v>12975</v>
      </c>
      <c r="I6835" s="7"/>
    </row>
    <row r="6836" spans="1:9" s="36" customFormat="1" ht="54" x14ac:dyDescent="0.25">
      <c r="A6836" s="34">
        <v>100766</v>
      </c>
      <c r="B6836" s="35" t="s">
        <v>12976</v>
      </c>
      <c r="F6836" s="34" t="s">
        <v>10636</v>
      </c>
      <c r="G6836" s="37" t="s">
        <v>12977</v>
      </c>
      <c r="I6836" s="7"/>
    </row>
    <row r="6837" spans="1:9" s="36" customFormat="1" ht="67.5" x14ac:dyDescent="0.25">
      <c r="A6837" s="34">
        <v>100767</v>
      </c>
      <c r="B6837" s="35" t="s">
        <v>12978</v>
      </c>
      <c r="F6837" s="34" t="s">
        <v>10636</v>
      </c>
      <c r="G6837" s="37" t="s">
        <v>12979</v>
      </c>
      <c r="I6837" s="7"/>
    </row>
    <row r="6838" spans="1:9" s="36" customFormat="1" ht="67.5" x14ac:dyDescent="0.25">
      <c r="A6838" s="34">
        <v>100768</v>
      </c>
      <c r="B6838" s="35" t="s">
        <v>12980</v>
      </c>
      <c r="F6838" s="34" t="s">
        <v>10636</v>
      </c>
      <c r="G6838" s="37" t="s">
        <v>12981</v>
      </c>
      <c r="I6838" s="7"/>
    </row>
    <row r="6839" spans="1:9" s="36" customFormat="1" ht="67.5" x14ac:dyDescent="0.25">
      <c r="A6839" s="34">
        <v>100769</v>
      </c>
      <c r="B6839" s="35" t="s">
        <v>12982</v>
      </c>
      <c r="F6839" s="34" t="s">
        <v>10636</v>
      </c>
      <c r="G6839" s="37" t="s">
        <v>12983</v>
      </c>
      <c r="I6839" s="7"/>
    </row>
    <row r="6840" spans="1:9" s="36" customFormat="1" ht="67.5" x14ac:dyDescent="0.25">
      <c r="A6840" s="34">
        <v>100770</v>
      </c>
      <c r="B6840" s="35" t="s">
        <v>12984</v>
      </c>
      <c r="F6840" s="34" t="s">
        <v>10636</v>
      </c>
      <c r="G6840" s="37" t="s">
        <v>9008</v>
      </c>
      <c r="I6840" s="7"/>
    </row>
    <row r="6841" spans="1:9" s="36" customFormat="1" ht="67.5" x14ac:dyDescent="0.25">
      <c r="A6841" s="34">
        <v>100771</v>
      </c>
      <c r="B6841" s="35" t="s">
        <v>12985</v>
      </c>
      <c r="F6841" s="34" t="s">
        <v>10636</v>
      </c>
      <c r="G6841" s="37" t="s">
        <v>12986</v>
      </c>
      <c r="I6841" s="7"/>
    </row>
    <row r="6842" spans="1:9" s="36" customFormat="1" ht="67.5" x14ac:dyDescent="0.25">
      <c r="A6842" s="34">
        <v>100772</v>
      </c>
      <c r="B6842" s="35" t="s">
        <v>12987</v>
      </c>
      <c r="F6842" s="34" t="s">
        <v>10636</v>
      </c>
      <c r="G6842" s="37" t="s">
        <v>12988</v>
      </c>
      <c r="I6842" s="7"/>
    </row>
    <row r="6843" spans="1:9" s="36" customFormat="1" ht="54" x14ac:dyDescent="0.25">
      <c r="A6843" s="34">
        <v>100773</v>
      </c>
      <c r="B6843" s="35" t="s">
        <v>12989</v>
      </c>
      <c r="F6843" s="34" t="s">
        <v>10636</v>
      </c>
      <c r="G6843" s="37" t="s">
        <v>9906</v>
      </c>
      <c r="I6843" s="7"/>
    </row>
    <row r="6844" spans="1:9" s="36" customFormat="1" ht="54" x14ac:dyDescent="0.25">
      <c r="A6844" s="34">
        <v>100774</v>
      </c>
      <c r="B6844" s="35" t="s">
        <v>12990</v>
      </c>
      <c r="F6844" s="34" t="s">
        <v>10636</v>
      </c>
      <c r="G6844" s="37" t="s">
        <v>12991</v>
      </c>
      <c r="I6844" s="7"/>
    </row>
    <row r="6845" spans="1:9" s="36" customFormat="1" ht="54" x14ac:dyDescent="0.25">
      <c r="A6845" s="34">
        <v>100775</v>
      </c>
      <c r="B6845" s="35" t="s">
        <v>12992</v>
      </c>
      <c r="F6845" s="34" t="s">
        <v>10636</v>
      </c>
      <c r="G6845" s="37" t="s">
        <v>12993</v>
      </c>
      <c r="I6845" s="7"/>
    </row>
    <row r="6846" spans="1:9" s="36" customFormat="1" ht="54" x14ac:dyDescent="0.25">
      <c r="A6846" s="34">
        <v>100776</v>
      </c>
      <c r="B6846" s="35" t="s">
        <v>12994</v>
      </c>
      <c r="F6846" s="34" t="s">
        <v>10636</v>
      </c>
      <c r="G6846" s="37" t="s">
        <v>12995</v>
      </c>
      <c r="I6846" s="7"/>
    </row>
    <row r="6847" spans="1:9" s="36" customFormat="1" ht="54" x14ac:dyDescent="0.25">
      <c r="A6847" s="34">
        <v>100777</v>
      </c>
      <c r="B6847" s="35" t="s">
        <v>12996</v>
      </c>
      <c r="F6847" s="34" t="s">
        <v>10636</v>
      </c>
      <c r="G6847" s="37" t="s">
        <v>7995</v>
      </c>
      <c r="I6847" s="7"/>
    </row>
    <row r="6848" spans="1:9" s="36" customFormat="1" ht="54" x14ac:dyDescent="0.25">
      <c r="A6848" s="34">
        <v>100778</v>
      </c>
      <c r="B6848" s="35" t="s">
        <v>12997</v>
      </c>
      <c r="F6848" s="34" t="s">
        <v>10636</v>
      </c>
      <c r="G6848" s="37" t="s">
        <v>12998</v>
      </c>
      <c r="I6848" s="7"/>
    </row>
    <row r="6849" spans="1:9" s="36" customFormat="1" ht="40.5" x14ac:dyDescent="0.25">
      <c r="A6849" s="34">
        <v>103795</v>
      </c>
      <c r="B6849" s="35" t="s">
        <v>12999</v>
      </c>
      <c r="F6849" s="34" t="s">
        <v>8603</v>
      </c>
      <c r="G6849" s="37" t="s">
        <v>13000</v>
      </c>
      <c r="I6849" s="7"/>
    </row>
    <row r="6850" spans="1:9" s="36" customFormat="1" ht="40.5" x14ac:dyDescent="0.25">
      <c r="A6850" s="34">
        <v>103796</v>
      </c>
      <c r="B6850" s="35" t="s">
        <v>13001</v>
      </c>
      <c r="F6850" s="34" t="s">
        <v>8603</v>
      </c>
      <c r="G6850" s="37" t="s">
        <v>13002</v>
      </c>
      <c r="I6850" s="7"/>
    </row>
    <row r="6851" spans="1:9" s="36" customFormat="1" ht="27" x14ac:dyDescent="0.25">
      <c r="A6851" s="34">
        <v>103797</v>
      </c>
      <c r="B6851" s="35" t="s">
        <v>13003</v>
      </c>
      <c r="F6851" s="34" t="s">
        <v>10636</v>
      </c>
      <c r="G6851" s="37" t="s">
        <v>13004</v>
      </c>
      <c r="I6851" s="7"/>
    </row>
    <row r="6852" spans="1:9" s="36" customFormat="1" ht="40.5" x14ac:dyDescent="0.25">
      <c r="A6852" s="34">
        <v>103798</v>
      </c>
      <c r="B6852" s="35" t="s">
        <v>13005</v>
      </c>
      <c r="F6852" s="34" t="s">
        <v>10653</v>
      </c>
      <c r="G6852" s="37" t="s">
        <v>13006</v>
      </c>
      <c r="I6852" s="7"/>
    </row>
    <row r="6853" spans="1:9" s="36" customFormat="1" ht="67.5" x14ac:dyDescent="0.25">
      <c r="A6853" s="34">
        <v>103799</v>
      </c>
      <c r="B6853" s="35" t="s">
        <v>13007</v>
      </c>
      <c r="F6853" s="34" t="s">
        <v>10653</v>
      </c>
      <c r="G6853" s="37" t="s">
        <v>13008</v>
      </c>
      <c r="I6853" s="7"/>
    </row>
    <row r="6854" spans="1:9" s="36" customFormat="1" ht="40.5" x14ac:dyDescent="0.25">
      <c r="A6854" s="34">
        <v>103800</v>
      </c>
      <c r="B6854" s="35" t="s">
        <v>13009</v>
      </c>
      <c r="F6854" s="34" t="s">
        <v>10653</v>
      </c>
      <c r="G6854" s="37" t="s">
        <v>13010</v>
      </c>
      <c r="I6854" s="7"/>
    </row>
    <row r="6855" spans="1:9" s="36" customFormat="1" ht="54" x14ac:dyDescent="0.25">
      <c r="A6855" s="34">
        <v>103801</v>
      </c>
      <c r="B6855" s="35" t="s">
        <v>13011</v>
      </c>
      <c r="F6855" s="34" t="s">
        <v>10653</v>
      </c>
      <c r="G6855" s="37" t="s">
        <v>13012</v>
      </c>
      <c r="I6855" s="7"/>
    </row>
    <row r="6856" spans="1:9" s="36" customFormat="1" ht="67.5" x14ac:dyDescent="0.25">
      <c r="A6856" s="34">
        <v>103925</v>
      </c>
      <c r="B6856" s="35" t="s">
        <v>13013</v>
      </c>
      <c r="F6856" s="34" t="s">
        <v>10653</v>
      </c>
      <c r="G6856" s="37" t="s">
        <v>13014</v>
      </c>
      <c r="I6856" s="7"/>
    </row>
    <row r="6857" spans="1:9" s="36" customFormat="1" ht="67.5" x14ac:dyDescent="0.25">
      <c r="A6857" s="34">
        <v>103926</v>
      </c>
      <c r="B6857" s="35" t="s">
        <v>13015</v>
      </c>
      <c r="F6857" s="34" t="s">
        <v>10653</v>
      </c>
      <c r="G6857" s="37" t="s">
        <v>13016</v>
      </c>
      <c r="I6857" s="7"/>
    </row>
    <row r="6858" spans="1:9" s="36" customFormat="1" ht="54" x14ac:dyDescent="0.25">
      <c r="A6858" s="34">
        <v>103928</v>
      </c>
      <c r="B6858" s="35" t="s">
        <v>13017</v>
      </c>
      <c r="F6858" s="34" t="s">
        <v>10653</v>
      </c>
      <c r="G6858" s="37" t="s">
        <v>13010</v>
      </c>
      <c r="I6858" s="7"/>
    </row>
    <row r="6859" spans="1:9" s="36" customFormat="1" ht="54" x14ac:dyDescent="0.25">
      <c r="A6859" s="34">
        <v>103929</v>
      </c>
      <c r="B6859" s="35" t="s">
        <v>13018</v>
      </c>
      <c r="F6859" s="34" t="s">
        <v>10653</v>
      </c>
      <c r="G6859" s="37" t="s">
        <v>13019</v>
      </c>
      <c r="I6859" s="7"/>
    </row>
    <row r="6860" spans="1:9" s="36" customFormat="1" ht="67.5" x14ac:dyDescent="0.25">
      <c r="A6860" s="34">
        <v>103930</v>
      </c>
      <c r="B6860" s="35" t="s">
        <v>13020</v>
      </c>
      <c r="F6860" s="34" t="s">
        <v>10653</v>
      </c>
      <c r="G6860" s="37" t="s">
        <v>13021</v>
      </c>
      <c r="I6860" s="7"/>
    </row>
    <row r="6861" spans="1:9" s="36" customFormat="1" ht="67.5" x14ac:dyDescent="0.25">
      <c r="A6861" s="34">
        <v>103931</v>
      </c>
      <c r="B6861" s="35" t="s">
        <v>13022</v>
      </c>
      <c r="F6861" s="34" t="s">
        <v>10653</v>
      </c>
      <c r="G6861" s="37" t="s">
        <v>13023</v>
      </c>
      <c r="I6861" s="7"/>
    </row>
    <row r="6862" spans="1:9" s="36" customFormat="1" ht="67.5" x14ac:dyDescent="0.25">
      <c r="A6862" s="34">
        <v>103932</v>
      </c>
      <c r="B6862" s="35" t="s">
        <v>13024</v>
      </c>
      <c r="F6862" s="34" t="s">
        <v>10653</v>
      </c>
      <c r="G6862" s="37" t="s">
        <v>13025</v>
      </c>
      <c r="I6862" s="7"/>
    </row>
    <row r="6863" spans="1:9" s="36" customFormat="1" ht="40.5" x14ac:dyDescent="0.25">
      <c r="A6863" s="34">
        <v>103933</v>
      </c>
      <c r="B6863" s="35" t="s">
        <v>13026</v>
      </c>
      <c r="F6863" s="34" t="s">
        <v>10653</v>
      </c>
      <c r="G6863" s="37" t="s">
        <v>13027</v>
      </c>
      <c r="I6863" s="7"/>
    </row>
    <row r="6864" spans="1:9" s="36" customFormat="1" ht="54" x14ac:dyDescent="0.25">
      <c r="A6864" s="34">
        <v>104466</v>
      </c>
      <c r="B6864" s="35" t="s">
        <v>13028</v>
      </c>
      <c r="F6864" s="34" t="s">
        <v>10636</v>
      </c>
      <c r="G6864" s="37" t="s">
        <v>13029</v>
      </c>
      <c r="I6864" s="7"/>
    </row>
    <row r="6865" spans="1:9" s="36" customFormat="1" ht="40.5" x14ac:dyDescent="0.25">
      <c r="A6865" s="34">
        <v>104467</v>
      </c>
      <c r="B6865" s="35" t="s">
        <v>13030</v>
      </c>
      <c r="F6865" s="34" t="s">
        <v>10636</v>
      </c>
      <c r="G6865" s="37" t="s">
        <v>13031</v>
      </c>
      <c r="I6865" s="7"/>
    </row>
    <row r="6866" spans="1:9" s="36" customFormat="1" ht="40.5" x14ac:dyDescent="0.25">
      <c r="A6866" s="34">
        <v>104468</v>
      </c>
      <c r="B6866" s="35" t="s">
        <v>13032</v>
      </c>
      <c r="F6866" s="34" t="s">
        <v>10636</v>
      </c>
      <c r="G6866" s="37" t="s">
        <v>13033</v>
      </c>
      <c r="I6866" s="7"/>
    </row>
    <row r="6867" spans="1:9" s="36" customFormat="1" ht="40.5" x14ac:dyDescent="0.25">
      <c r="A6867" s="34">
        <v>104469</v>
      </c>
      <c r="B6867" s="35" t="s">
        <v>13034</v>
      </c>
      <c r="F6867" s="34" t="s">
        <v>10636</v>
      </c>
      <c r="G6867" s="37" t="s">
        <v>13035</v>
      </c>
      <c r="I6867" s="7"/>
    </row>
    <row r="6868" spans="1:9" s="36" customFormat="1" ht="40.5" x14ac:dyDescent="0.25">
      <c r="A6868" s="34">
        <v>104470</v>
      </c>
      <c r="B6868" s="35" t="s">
        <v>13036</v>
      </c>
      <c r="F6868" s="34" t="s">
        <v>10636</v>
      </c>
      <c r="G6868" s="37" t="s">
        <v>8847</v>
      </c>
      <c r="I6868" s="7"/>
    </row>
    <row r="6869" spans="1:9" s="36" customFormat="1" ht="40.5" x14ac:dyDescent="0.25">
      <c r="A6869" s="34">
        <v>104471</v>
      </c>
      <c r="B6869" s="35" t="s">
        <v>13037</v>
      </c>
      <c r="F6869" s="34" t="s">
        <v>10636</v>
      </c>
      <c r="G6869" s="37" t="s">
        <v>13038</v>
      </c>
      <c r="I6869" s="7"/>
    </row>
    <row r="6870" spans="1:9" s="36" customFormat="1" ht="40.5" x14ac:dyDescent="0.25">
      <c r="A6870" s="34">
        <v>104472</v>
      </c>
      <c r="B6870" s="35" t="s">
        <v>13039</v>
      </c>
      <c r="F6870" s="34" t="s">
        <v>10636</v>
      </c>
      <c r="G6870" s="37" t="s">
        <v>13040</v>
      </c>
      <c r="I6870" s="7"/>
    </row>
    <row r="6871" spans="1:9" s="36" customFormat="1" ht="54" x14ac:dyDescent="0.25">
      <c r="A6871" s="34">
        <v>104483</v>
      </c>
      <c r="B6871" s="35" t="s">
        <v>13041</v>
      </c>
      <c r="F6871" s="34" t="s">
        <v>10653</v>
      </c>
      <c r="G6871" s="37" t="s">
        <v>13042</v>
      </c>
      <c r="I6871" s="7"/>
    </row>
    <row r="6872" spans="1:9" s="36" customFormat="1" ht="54" x14ac:dyDescent="0.25">
      <c r="A6872" s="34">
        <v>104484</v>
      </c>
      <c r="B6872" s="35" t="s">
        <v>13043</v>
      </c>
      <c r="F6872" s="34" t="s">
        <v>10653</v>
      </c>
      <c r="G6872" s="37" t="s">
        <v>13044</v>
      </c>
      <c r="I6872" s="7"/>
    </row>
    <row r="6873" spans="1:9" s="36" customFormat="1" ht="54" x14ac:dyDescent="0.25">
      <c r="A6873" s="34">
        <v>104485</v>
      </c>
      <c r="B6873" s="35" t="s">
        <v>13045</v>
      </c>
      <c r="F6873" s="34" t="s">
        <v>10653</v>
      </c>
      <c r="G6873" s="37" t="s">
        <v>13046</v>
      </c>
      <c r="I6873" s="7"/>
    </row>
    <row r="6874" spans="1:9" s="36" customFormat="1" ht="54" x14ac:dyDescent="0.25">
      <c r="A6874" s="34">
        <v>104486</v>
      </c>
      <c r="B6874" s="35" t="s">
        <v>13047</v>
      </c>
      <c r="F6874" s="34" t="s">
        <v>10653</v>
      </c>
      <c r="G6874" s="37" t="s">
        <v>13048</v>
      </c>
      <c r="I6874" s="7"/>
    </row>
    <row r="6875" spans="1:9" s="36" customFormat="1" ht="54" x14ac:dyDescent="0.25">
      <c r="A6875" s="34">
        <v>104487</v>
      </c>
      <c r="B6875" s="35" t="s">
        <v>13049</v>
      </c>
      <c r="F6875" s="34" t="s">
        <v>10653</v>
      </c>
      <c r="G6875" s="37" t="s">
        <v>13050</v>
      </c>
      <c r="I6875" s="7"/>
    </row>
    <row r="6876" spans="1:9" s="36" customFormat="1" ht="40.5" x14ac:dyDescent="0.25">
      <c r="A6876" s="34">
        <v>104488</v>
      </c>
      <c r="B6876" s="35" t="s">
        <v>13051</v>
      </c>
      <c r="F6876" s="34" t="s">
        <v>10653</v>
      </c>
      <c r="G6876" s="37" t="s">
        <v>13052</v>
      </c>
      <c r="I6876" s="7"/>
    </row>
    <row r="6877" spans="1:9" s="36" customFormat="1" ht="40.5" x14ac:dyDescent="0.25">
      <c r="A6877" s="34">
        <v>104489</v>
      </c>
      <c r="B6877" s="35" t="s">
        <v>13053</v>
      </c>
      <c r="F6877" s="34" t="s">
        <v>10653</v>
      </c>
      <c r="G6877" s="37" t="s">
        <v>13054</v>
      </c>
      <c r="I6877" s="7"/>
    </row>
    <row r="6878" spans="1:9" s="36" customFormat="1" ht="54" x14ac:dyDescent="0.25">
      <c r="A6878" s="34">
        <v>104490</v>
      </c>
      <c r="B6878" s="35" t="s">
        <v>13055</v>
      </c>
      <c r="F6878" s="34" t="s">
        <v>10653</v>
      </c>
      <c r="G6878" s="37" t="s">
        <v>13056</v>
      </c>
      <c r="I6878" s="7"/>
    </row>
    <row r="6879" spans="1:9" s="36" customFormat="1" ht="40.5" x14ac:dyDescent="0.25">
      <c r="A6879" s="34">
        <v>98560</v>
      </c>
      <c r="B6879" s="35" t="s">
        <v>13057</v>
      </c>
      <c r="F6879" s="34" t="s">
        <v>8603</v>
      </c>
      <c r="G6879" s="37" t="s">
        <v>13058</v>
      </c>
      <c r="I6879" s="7"/>
    </row>
    <row r="6880" spans="1:9" s="36" customFormat="1" ht="40.5" x14ac:dyDescent="0.25">
      <c r="A6880" s="34">
        <v>98561</v>
      </c>
      <c r="B6880" s="35" t="s">
        <v>13059</v>
      </c>
      <c r="F6880" s="34" t="s">
        <v>8603</v>
      </c>
      <c r="G6880" s="37" t="s">
        <v>13060</v>
      </c>
      <c r="I6880" s="7"/>
    </row>
    <row r="6881" spans="1:9" s="36" customFormat="1" ht="40.5" x14ac:dyDescent="0.25">
      <c r="A6881" s="34">
        <v>98562</v>
      </c>
      <c r="B6881" s="35" t="s">
        <v>13061</v>
      </c>
      <c r="F6881" s="34" t="s">
        <v>8603</v>
      </c>
      <c r="G6881" s="37" t="s">
        <v>13062</v>
      </c>
      <c r="I6881" s="7"/>
    </row>
    <row r="6882" spans="1:9" s="36" customFormat="1" ht="27" x14ac:dyDescent="0.25">
      <c r="A6882" s="34">
        <v>98555</v>
      </c>
      <c r="B6882" s="35" t="s">
        <v>13063</v>
      </c>
      <c r="F6882" s="34" t="s">
        <v>8603</v>
      </c>
      <c r="G6882" s="37" t="s">
        <v>13064</v>
      </c>
      <c r="I6882" s="7"/>
    </row>
    <row r="6883" spans="1:9" s="36" customFormat="1" ht="40.5" x14ac:dyDescent="0.25">
      <c r="A6883" s="34">
        <v>98556</v>
      </c>
      <c r="B6883" s="35" t="s">
        <v>13065</v>
      </c>
      <c r="F6883" s="34" t="s">
        <v>8603</v>
      </c>
      <c r="G6883" s="37" t="s">
        <v>13066</v>
      </c>
      <c r="I6883" s="7"/>
    </row>
    <row r="6884" spans="1:9" s="36" customFormat="1" ht="40.5" x14ac:dyDescent="0.25">
      <c r="A6884" s="34">
        <v>98558</v>
      </c>
      <c r="B6884" s="35" t="s">
        <v>13067</v>
      </c>
      <c r="F6884" s="34" t="s">
        <v>24</v>
      </c>
      <c r="G6884" s="37" t="s">
        <v>13068</v>
      </c>
      <c r="I6884" s="7"/>
    </row>
    <row r="6885" spans="1:9" s="36" customFormat="1" x14ac:dyDescent="0.25">
      <c r="A6885" s="34">
        <v>98559</v>
      </c>
      <c r="B6885" s="35" t="s">
        <v>13069</v>
      </c>
      <c r="F6885" s="34" t="s">
        <v>26</v>
      </c>
      <c r="G6885" s="37" t="s">
        <v>13070</v>
      </c>
      <c r="I6885" s="7"/>
    </row>
    <row r="6886" spans="1:9" s="36" customFormat="1" ht="40.5" x14ac:dyDescent="0.25">
      <c r="A6886" s="34">
        <v>98546</v>
      </c>
      <c r="B6886" s="35" t="s">
        <v>13071</v>
      </c>
      <c r="F6886" s="34" t="s">
        <v>8603</v>
      </c>
      <c r="G6886" s="37" t="s">
        <v>13072</v>
      </c>
      <c r="I6886" s="7"/>
    </row>
    <row r="6887" spans="1:9" s="36" customFormat="1" ht="40.5" x14ac:dyDescent="0.25">
      <c r="A6887" s="34">
        <v>98547</v>
      </c>
      <c r="B6887" s="35" t="s">
        <v>13073</v>
      </c>
      <c r="F6887" s="34" t="s">
        <v>8603</v>
      </c>
      <c r="G6887" s="37" t="s">
        <v>13074</v>
      </c>
      <c r="I6887" s="7"/>
    </row>
    <row r="6888" spans="1:9" s="36" customFormat="1" ht="27" x14ac:dyDescent="0.25">
      <c r="A6888" s="34">
        <v>98553</v>
      </c>
      <c r="B6888" s="35" t="s">
        <v>13075</v>
      </c>
      <c r="F6888" s="34" t="s">
        <v>8603</v>
      </c>
      <c r="G6888" s="37" t="s">
        <v>12198</v>
      </c>
      <c r="I6888" s="7"/>
    </row>
    <row r="6889" spans="1:9" s="36" customFormat="1" ht="27" x14ac:dyDescent="0.25">
      <c r="A6889" s="34">
        <v>98554</v>
      </c>
      <c r="B6889" s="35" t="s">
        <v>13076</v>
      </c>
      <c r="F6889" s="34" t="s">
        <v>8603</v>
      </c>
      <c r="G6889" s="37" t="s">
        <v>13077</v>
      </c>
      <c r="I6889" s="7"/>
    </row>
    <row r="6890" spans="1:9" s="36" customFormat="1" ht="27" x14ac:dyDescent="0.25">
      <c r="A6890" s="34">
        <v>98557</v>
      </c>
      <c r="B6890" s="35" t="s">
        <v>13078</v>
      </c>
      <c r="F6890" s="34" t="s">
        <v>8603</v>
      </c>
      <c r="G6890" s="37" t="s">
        <v>13079</v>
      </c>
      <c r="I6890" s="7"/>
    </row>
    <row r="6891" spans="1:9" s="36" customFormat="1" ht="40.5" x14ac:dyDescent="0.25">
      <c r="A6891" s="34">
        <v>98563</v>
      </c>
      <c r="B6891" s="35" t="s">
        <v>13080</v>
      </c>
      <c r="F6891" s="34" t="s">
        <v>8603</v>
      </c>
      <c r="G6891" s="37" t="s">
        <v>13081</v>
      </c>
      <c r="I6891" s="7"/>
    </row>
    <row r="6892" spans="1:9" s="36" customFormat="1" ht="40.5" x14ac:dyDescent="0.25">
      <c r="A6892" s="34">
        <v>98564</v>
      </c>
      <c r="B6892" s="35" t="s">
        <v>13082</v>
      </c>
      <c r="F6892" s="34" t="s">
        <v>8603</v>
      </c>
      <c r="G6892" s="37" t="s">
        <v>13083</v>
      </c>
      <c r="I6892" s="7"/>
    </row>
    <row r="6893" spans="1:9" s="36" customFormat="1" ht="40.5" x14ac:dyDescent="0.25">
      <c r="A6893" s="34">
        <v>98565</v>
      </c>
      <c r="B6893" s="35" t="s">
        <v>13084</v>
      </c>
      <c r="F6893" s="34" t="s">
        <v>8603</v>
      </c>
      <c r="G6893" s="37" t="s">
        <v>13085</v>
      </c>
      <c r="I6893" s="7"/>
    </row>
    <row r="6894" spans="1:9" s="36" customFormat="1" ht="40.5" x14ac:dyDescent="0.25">
      <c r="A6894" s="34">
        <v>98566</v>
      </c>
      <c r="B6894" s="35" t="s">
        <v>13086</v>
      </c>
      <c r="F6894" s="34" t="s">
        <v>8603</v>
      </c>
      <c r="G6894" s="37" t="s">
        <v>13087</v>
      </c>
      <c r="I6894" s="7"/>
    </row>
    <row r="6895" spans="1:9" s="36" customFormat="1" ht="40.5" x14ac:dyDescent="0.25">
      <c r="A6895" s="34">
        <v>98567</v>
      </c>
      <c r="B6895" s="35" t="s">
        <v>13088</v>
      </c>
      <c r="F6895" s="34" t="s">
        <v>8603</v>
      </c>
      <c r="G6895" s="37" t="s">
        <v>13089</v>
      </c>
      <c r="I6895" s="7"/>
    </row>
    <row r="6896" spans="1:9" s="36" customFormat="1" ht="40.5" x14ac:dyDescent="0.25">
      <c r="A6896" s="34">
        <v>98568</v>
      </c>
      <c r="B6896" s="35" t="s">
        <v>13090</v>
      </c>
      <c r="F6896" s="34" t="s">
        <v>8603</v>
      </c>
      <c r="G6896" s="37" t="s">
        <v>13091</v>
      </c>
      <c r="I6896" s="7"/>
    </row>
    <row r="6897" spans="1:9" s="36" customFormat="1" ht="40.5" x14ac:dyDescent="0.25">
      <c r="A6897" s="34">
        <v>98569</v>
      </c>
      <c r="B6897" s="35" t="s">
        <v>13092</v>
      </c>
      <c r="F6897" s="34" t="s">
        <v>8603</v>
      </c>
      <c r="G6897" s="37" t="s">
        <v>13093</v>
      </c>
      <c r="I6897" s="7"/>
    </row>
    <row r="6898" spans="1:9" s="36" customFormat="1" ht="40.5" x14ac:dyDescent="0.25">
      <c r="A6898" s="34">
        <v>98570</v>
      </c>
      <c r="B6898" s="35" t="s">
        <v>13094</v>
      </c>
      <c r="F6898" s="34" t="s">
        <v>8603</v>
      </c>
      <c r="G6898" s="37" t="s">
        <v>13095</v>
      </c>
      <c r="I6898" s="7"/>
    </row>
    <row r="6899" spans="1:9" s="36" customFormat="1" ht="27" x14ac:dyDescent="0.25">
      <c r="A6899" s="34">
        <v>98571</v>
      </c>
      <c r="B6899" s="35" t="s">
        <v>13096</v>
      </c>
      <c r="F6899" s="34" t="s">
        <v>8603</v>
      </c>
      <c r="G6899" s="37" t="s">
        <v>13097</v>
      </c>
      <c r="I6899" s="7"/>
    </row>
    <row r="6900" spans="1:9" s="36" customFormat="1" ht="27" x14ac:dyDescent="0.25">
      <c r="A6900" s="34">
        <v>98572</v>
      </c>
      <c r="B6900" s="35" t="s">
        <v>13098</v>
      </c>
      <c r="F6900" s="34" t="s">
        <v>8603</v>
      </c>
      <c r="G6900" s="37" t="s">
        <v>13099</v>
      </c>
      <c r="I6900" s="7"/>
    </row>
    <row r="6901" spans="1:9" s="36" customFormat="1" ht="27" x14ac:dyDescent="0.25">
      <c r="A6901" s="34">
        <v>98573</v>
      </c>
      <c r="B6901" s="35" t="s">
        <v>13100</v>
      </c>
      <c r="F6901" s="34" t="s">
        <v>8603</v>
      </c>
      <c r="G6901" s="37" t="s">
        <v>13101</v>
      </c>
      <c r="I6901" s="7"/>
    </row>
    <row r="6902" spans="1:9" s="36" customFormat="1" ht="40.5" x14ac:dyDescent="0.25">
      <c r="A6902" s="34">
        <v>91831</v>
      </c>
      <c r="B6902" s="35" t="s">
        <v>13102</v>
      </c>
      <c r="F6902" s="34" t="s">
        <v>26</v>
      </c>
      <c r="G6902" s="37" t="s">
        <v>13103</v>
      </c>
      <c r="I6902" s="7"/>
    </row>
    <row r="6903" spans="1:9" s="36" customFormat="1" ht="40.5" x14ac:dyDescent="0.25">
      <c r="A6903" s="34">
        <v>91833</v>
      </c>
      <c r="B6903" s="35" t="s">
        <v>13104</v>
      </c>
      <c r="F6903" s="34" t="s">
        <v>26</v>
      </c>
      <c r="G6903" s="37" t="s">
        <v>13105</v>
      </c>
      <c r="I6903" s="7"/>
    </row>
    <row r="6904" spans="1:9" s="36" customFormat="1" ht="40.5" x14ac:dyDescent="0.25">
      <c r="A6904" s="34">
        <v>91834</v>
      </c>
      <c r="B6904" s="35" t="s">
        <v>13106</v>
      </c>
      <c r="F6904" s="34" t="s">
        <v>26</v>
      </c>
      <c r="G6904" s="37" t="s">
        <v>13107</v>
      </c>
      <c r="I6904" s="7"/>
    </row>
    <row r="6905" spans="1:9" s="36" customFormat="1" ht="40.5" x14ac:dyDescent="0.25">
      <c r="A6905" s="34">
        <v>91835</v>
      </c>
      <c r="B6905" s="35" t="s">
        <v>13108</v>
      </c>
      <c r="F6905" s="34" t="s">
        <v>26</v>
      </c>
      <c r="G6905" s="37" t="s">
        <v>13109</v>
      </c>
      <c r="I6905" s="7"/>
    </row>
    <row r="6906" spans="1:9" s="36" customFormat="1" ht="40.5" x14ac:dyDescent="0.25">
      <c r="A6906" s="34">
        <v>91836</v>
      </c>
      <c r="B6906" s="35" t="s">
        <v>13110</v>
      </c>
      <c r="F6906" s="34" t="s">
        <v>26</v>
      </c>
      <c r="G6906" s="37" t="s">
        <v>13111</v>
      </c>
      <c r="I6906" s="7"/>
    </row>
    <row r="6907" spans="1:9" s="36" customFormat="1" ht="40.5" x14ac:dyDescent="0.25">
      <c r="A6907" s="34">
        <v>91837</v>
      </c>
      <c r="B6907" s="35" t="s">
        <v>13112</v>
      </c>
      <c r="F6907" s="34" t="s">
        <v>26</v>
      </c>
      <c r="G6907" s="37" t="s">
        <v>13113</v>
      </c>
      <c r="I6907" s="7"/>
    </row>
    <row r="6908" spans="1:9" s="36" customFormat="1" ht="40.5" x14ac:dyDescent="0.25">
      <c r="A6908" s="34">
        <v>91839</v>
      </c>
      <c r="B6908" s="35" t="s">
        <v>13114</v>
      </c>
      <c r="F6908" s="34" t="s">
        <v>26</v>
      </c>
      <c r="G6908" s="37" t="s">
        <v>13115</v>
      </c>
      <c r="I6908" s="7"/>
    </row>
    <row r="6909" spans="1:9" s="36" customFormat="1" ht="40.5" x14ac:dyDescent="0.25">
      <c r="A6909" s="34">
        <v>91840</v>
      </c>
      <c r="B6909" s="35" t="s">
        <v>13116</v>
      </c>
      <c r="F6909" s="34" t="s">
        <v>26</v>
      </c>
      <c r="G6909" s="37" t="s">
        <v>12661</v>
      </c>
      <c r="I6909" s="7"/>
    </row>
    <row r="6910" spans="1:9" s="36" customFormat="1" ht="40.5" x14ac:dyDescent="0.25">
      <c r="A6910" s="34">
        <v>91841</v>
      </c>
      <c r="B6910" s="35" t="s">
        <v>13117</v>
      </c>
      <c r="F6910" s="34" t="s">
        <v>26</v>
      </c>
      <c r="G6910" s="37" t="s">
        <v>13118</v>
      </c>
      <c r="I6910" s="7"/>
    </row>
    <row r="6911" spans="1:9" s="36" customFormat="1" ht="40.5" x14ac:dyDescent="0.25">
      <c r="A6911" s="34">
        <v>91842</v>
      </c>
      <c r="B6911" s="35" t="s">
        <v>13119</v>
      </c>
      <c r="F6911" s="34" t="s">
        <v>26</v>
      </c>
      <c r="G6911" s="37" t="s">
        <v>13120</v>
      </c>
      <c r="I6911" s="7"/>
    </row>
    <row r="6912" spans="1:9" s="36" customFormat="1" ht="40.5" x14ac:dyDescent="0.25">
      <c r="A6912" s="34">
        <v>91843</v>
      </c>
      <c r="B6912" s="35" t="s">
        <v>13121</v>
      </c>
      <c r="F6912" s="34" t="s">
        <v>26</v>
      </c>
      <c r="G6912" s="37" t="s">
        <v>13122</v>
      </c>
      <c r="I6912" s="7"/>
    </row>
    <row r="6913" spans="1:9" s="36" customFormat="1" ht="40.5" x14ac:dyDescent="0.25">
      <c r="A6913" s="34">
        <v>91844</v>
      </c>
      <c r="B6913" s="35" t="s">
        <v>13123</v>
      </c>
      <c r="F6913" s="34" t="s">
        <v>26</v>
      </c>
      <c r="G6913" s="37" t="s">
        <v>13124</v>
      </c>
      <c r="I6913" s="7"/>
    </row>
    <row r="6914" spans="1:9" s="36" customFormat="1" ht="40.5" x14ac:dyDescent="0.25">
      <c r="A6914" s="34">
        <v>91845</v>
      </c>
      <c r="B6914" s="35" t="s">
        <v>13125</v>
      </c>
      <c r="F6914" s="34" t="s">
        <v>26</v>
      </c>
      <c r="G6914" s="37" t="s">
        <v>13126</v>
      </c>
      <c r="I6914" s="7"/>
    </row>
    <row r="6915" spans="1:9" s="36" customFormat="1" ht="40.5" x14ac:dyDescent="0.25">
      <c r="A6915" s="34">
        <v>91846</v>
      </c>
      <c r="B6915" s="35" t="s">
        <v>13127</v>
      </c>
      <c r="F6915" s="34" t="s">
        <v>26</v>
      </c>
      <c r="G6915" s="37" t="s">
        <v>13128</v>
      </c>
      <c r="I6915" s="7"/>
    </row>
    <row r="6916" spans="1:9" s="36" customFormat="1" ht="40.5" x14ac:dyDescent="0.25">
      <c r="A6916" s="34">
        <v>91847</v>
      </c>
      <c r="B6916" s="35" t="s">
        <v>13129</v>
      </c>
      <c r="F6916" s="34" t="s">
        <v>26</v>
      </c>
      <c r="G6916" s="37" t="s">
        <v>13130</v>
      </c>
      <c r="I6916" s="7"/>
    </row>
    <row r="6917" spans="1:9" s="36" customFormat="1" ht="40.5" x14ac:dyDescent="0.25">
      <c r="A6917" s="34">
        <v>91849</v>
      </c>
      <c r="B6917" s="35" t="s">
        <v>13131</v>
      </c>
      <c r="F6917" s="34" t="s">
        <v>26</v>
      </c>
      <c r="G6917" s="37" t="s">
        <v>13132</v>
      </c>
      <c r="I6917" s="7"/>
    </row>
    <row r="6918" spans="1:9" s="36" customFormat="1" ht="40.5" x14ac:dyDescent="0.25">
      <c r="A6918" s="34">
        <v>91850</v>
      </c>
      <c r="B6918" s="35" t="s">
        <v>13133</v>
      </c>
      <c r="F6918" s="34" t="s">
        <v>26</v>
      </c>
      <c r="G6918" s="37" t="s">
        <v>12571</v>
      </c>
      <c r="I6918" s="7"/>
    </row>
    <row r="6919" spans="1:9" s="36" customFormat="1" ht="40.5" x14ac:dyDescent="0.25">
      <c r="A6919" s="34">
        <v>91851</v>
      </c>
      <c r="B6919" s="35" t="s">
        <v>13134</v>
      </c>
      <c r="F6919" s="34" t="s">
        <v>26</v>
      </c>
      <c r="G6919" s="37" t="s">
        <v>13135</v>
      </c>
      <c r="I6919" s="7"/>
    </row>
    <row r="6920" spans="1:9" s="36" customFormat="1" ht="40.5" x14ac:dyDescent="0.25">
      <c r="A6920" s="34">
        <v>91852</v>
      </c>
      <c r="B6920" s="35" t="s">
        <v>13136</v>
      </c>
      <c r="F6920" s="34" t="s">
        <v>26</v>
      </c>
      <c r="G6920" s="37" t="s">
        <v>9097</v>
      </c>
      <c r="I6920" s="7"/>
    </row>
    <row r="6921" spans="1:9" s="36" customFormat="1" ht="40.5" x14ac:dyDescent="0.25">
      <c r="A6921" s="34">
        <v>91853</v>
      </c>
      <c r="B6921" s="35" t="s">
        <v>13137</v>
      </c>
      <c r="F6921" s="34" t="s">
        <v>26</v>
      </c>
      <c r="G6921" s="37" t="s">
        <v>13138</v>
      </c>
      <c r="I6921" s="7"/>
    </row>
    <row r="6922" spans="1:9" s="36" customFormat="1" ht="40.5" x14ac:dyDescent="0.25">
      <c r="A6922" s="34">
        <v>91854</v>
      </c>
      <c r="B6922" s="35" t="s">
        <v>13139</v>
      </c>
      <c r="F6922" s="34" t="s">
        <v>26</v>
      </c>
      <c r="G6922" s="37" t="s">
        <v>13140</v>
      </c>
      <c r="I6922" s="7"/>
    </row>
    <row r="6923" spans="1:9" s="36" customFormat="1" ht="40.5" x14ac:dyDescent="0.25">
      <c r="A6923" s="34">
        <v>91855</v>
      </c>
      <c r="B6923" s="35" t="s">
        <v>13141</v>
      </c>
      <c r="F6923" s="34" t="s">
        <v>26</v>
      </c>
      <c r="G6923" s="37" t="s">
        <v>12636</v>
      </c>
      <c r="I6923" s="7"/>
    </row>
    <row r="6924" spans="1:9" s="36" customFormat="1" ht="40.5" x14ac:dyDescent="0.25">
      <c r="A6924" s="34">
        <v>91856</v>
      </c>
      <c r="B6924" s="35" t="s">
        <v>13142</v>
      </c>
      <c r="F6924" s="34" t="s">
        <v>26</v>
      </c>
      <c r="G6924" s="37" t="s">
        <v>8992</v>
      </c>
      <c r="I6924" s="7"/>
    </row>
    <row r="6925" spans="1:9" s="36" customFormat="1" ht="40.5" x14ac:dyDescent="0.25">
      <c r="A6925" s="34">
        <v>91857</v>
      </c>
      <c r="B6925" s="35" t="s">
        <v>13143</v>
      </c>
      <c r="F6925" s="34" t="s">
        <v>26</v>
      </c>
      <c r="G6925" s="37" t="s">
        <v>13144</v>
      </c>
      <c r="I6925" s="7"/>
    </row>
    <row r="6926" spans="1:9" s="36" customFormat="1" ht="40.5" x14ac:dyDescent="0.25">
      <c r="A6926" s="34">
        <v>91859</v>
      </c>
      <c r="B6926" s="35" t="s">
        <v>13145</v>
      </c>
      <c r="F6926" s="34" t="s">
        <v>26</v>
      </c>
      <c r="G6926" s="37" t="s">
        <v>13146</v>
      </c>
      <c r="I6926" s="7"/>
    </row>
    <row r="6927" spans="1:9" s="36" customFormat="1" ht="40.5" x14ac:dyDescent="0.25">
      <c r="A6927" s="34">
        <v>91860</v>
      </c>
      <c r="B6927" s="35" t="s">
        <v>13147</v>
      </c>
      <c r="F6927" s="34" t="s">
        <v>26</v>
      </c>
      <c r="G6927" s="37" t="s">
        <v>13148</v>
      </c>
      <c r="I6927" s="7"/>
    </row>
    <row r="6928" spans="1:9" s="36" customFormat="1" ht="40.5" x14ac:dyDescent="0.25">
      <c r="A6928" s="34">
        <v>91861</v>
      </c>
      <c r="B6928" s="35" t="s">
        <v>13149</v>
      </c>
      <c r="F6928" s="34" t="s">
        <v>26</v>
      </c>
      <c r="G6928" s="37" t="s">
        <v>11374</v>
      </c>
      <c r="I6928" s="7"/>
    </row>
    <row r="6929" spans="1:9" s="36" customFormat="1" ht="40.5" x14ac:dyDescent="0.25">
      <c r="A6929" s="34">
        <v>91862</v>
      </c>
      <c r="B6929" s="35" t="s">
        <v>13150</v>
      </c>
      <c r="F6929" s="34" t="s">
        <v>26</v>
      </c>
      <c r="G6929" s="37" t="s">
        <v>13151</v>
      </c>
      <c r="I6929" s="7"/>
    </row>
    <row r="6930" spans="1:9" s="36" customFormat="1" ht="40.5" x14ac:dyDescent="0.25">
      <c r="A6930" s="34">
        <v>91863</v>
      </c>
      <c r="B6930" s="35" t="s">
        <v>13152</v>
      </c>
      <c r="F6930" s="34" t="s">
        <v>26</v>
      </c>
      <c r="G6930" s="37" t="s">
        <v>13153</v>
      </c>
      <c r="I6930" s="7"/>
    </row>
    <row r="6931" spans="1:9" s="36" customFormat="1" ht="40.5" x14ac:dyDescent="0.25">
      <c r="A6931" s="34">
        <v>91864</v>
      </c>
      <c r="B6931" s="35" t="s">
        <v>13154</v>
      </c>
      <c r="F6931" s="34" t="s">
        <v>26</v>
      </c>
      <c r="G6931" s="37" t="s">
        <v>13155</v>
      </c>
      <c r="I6931" s="7"/>
    </row>
    <row r="6932" spans="1:9" s="36" customFormat="1" ht="40.5" x14ac:dyDescent="0.25">
      <c r="A6932" s="34">
        <v>91865</v>
      </c>
      <c r="B6932" s="35" t="s">
        <v>13156</v>
      </c>
      <c r="F6932" s="34" t="s">
        <v>26</v>
      </c>
      <c r="G6932" s="37" t="s">
        <v>13157</v>
      </c>
      <c r="I6932" s="7"/>
    </row>
    <row r="6933" spans="1:9" s="36" customFormat="1" ht="40.5" x14ac:dyDescent="0.25">
      <c r="A6933" s="34">
        <v>91866</v>
      </c>
      <c r="B6933" s="35" t="s">
        <v>13158</v>
      </c>
      <c r="F6933" s="34" t="s">
        <v>26</v>
      </c>
      <c r="G6933" s="37" t="s">
        <v>13159</v>
      </c>
      <c r="I6933" s="7"/>
    </row>
    <row r="6934" spans="1:9" s="36" customFormat="1" ht="40.5" x14ac:dyDescent="0.25">
      <c r="A6934" s="34">
        <v>91867</v>
      </c>
      <c r="B6934" s="35" t="s">
        <v>13160</v>
      </c>
      <c r="F6934" s="34" t="s">
        <v>26</v>
      </c>
      <c r="G6934" s="37" t="s">
        <v>13161</v>
      </c>
      <c r="I6934" s="7"/>
    </row>
    <row r="6935" spans="1:9" s="36" customFormat="1" ht="40.5" x14ac:dyDescent="0.25">
      <c r="A6935" s="34">
        <v>91868</v>
      </c>
      <c r="B6935" s="35" t="s">
        <v>13162</v>
      </c>
      <c r="F6935" s="34" t="s">
        <v>26</v>
      </c>
      <c r="G6935" s="37" t="s">
        <v>13163</v>
      </c>
      <c r="I6935" s="7"/>
    </row>
    <row r="6936" spans="1:9" s="36" customFormat="1" ht="40.5" x14ac:dyDescent="0.25">
      <c r="A6936" s="34">
        <v>91869</v>
      </c>
      <c r="B6936" s="35" t="s">
        <v>13164</v>
      </c>
      <c r="F6936" s="34" t="s">
        <v>26</v>
      </c>
      <c r="G6936" s="37" t="s">
        <v>12070</v>
      </c>
      <c r="I6936" s="7"/>
    </row>
    <row r="6937" spans="1:9" s="36" customFormat="1" ht="40.5" x14ac:dyDescent="0.25">
      <c r="A6937" s="34">
        <v>91870</v>
      </c>
      <c r="B6937" s="35" t="s">
        <v>13165</v>
      </c>
      <c r="F6937" s="34" t="s">
        <v>26</v>
      </c>
      <c r="G6937" s="37" t="s">
        <v>13166</v>
      </c>
      <c r="I6937" s="7"/>
    </row>
    <row r="6938" spans="1:9" s="36" customFormat="1" ht="40.5" x14ac:dyDescent="0.25">
      <c r="A6938" s="34">
        <v>91871</v>
      </c>
      <c r="B6938" s="35" t="s">
        <v>13167</v>
      </c>
      <c r="F6938" s="34" t="s">
        <v>26</v>
      </c>
      <c r="G6938" s="37" t="s">
        <v>13168</v>
      </c>
      <c r="I6938" s="7"/>
    </row>
    <row r="6939" spans="1:9" s="36" customFormat="1" ht="40.5" x14ac:dyDescent="0.25">
      <c r="A6939" s="34">
        <v>91872</v>
      </c>
      <c r="B6939" s="35" t="s">
        <v>13169</v>
      </c>
      <c r="F6939" s="34" t="s">
        <v>26</v>
      </c>
      <c r="G6939" s="37" t="s">
        <v>13170</v>
      </c>
      <c r="I6939" s="7"/>
    </row>
    <row r="6940" spans="1:9" s="36" customFormat="1" ht="40.5" x14ac:dyDescent="0.25">
      <c r="A6940" s="34">
        <v>91873</v>
      </c>
      <c r="B6940" s="35" t="s">
        <v>13171</v>
      </c>
      <c r="F6940" s="34" t="s">
        <v>26</v>
      </c>
      <c r="G6940" s="37" t="s">
        <v>13172</v>
      </c>
      <c r="I6940" s="7"/>
    </row>
    <row r="6941" spans="1:9" s="36" customFormat="1" ht="40.5" x14ac:dyDescent="0.25">
      <c r="A6941" s="34">
        <v>93008</v>
      </c>
      <c r="B6941" s="35" t="s">
        <v>13173</v>
      </c>
      <c r="F6941" s="34" t="s">
        <v>26</v>
      </c>
      <c r="G6941" s="37" t="s">
        <v>13174</v>
      </c>
      <c r="I6941" s="7"/>
    </row>
    <row r="6942" spans="1:9" s="36" customFormat="1" ht="40.5" x14ac:dyDescent="0.25">
      <c r="A6942" s="34">
        <v>93009</v>
      </c>
      <c r="B6942" s="35" t="s">
        <v>13175</v>
      </c>
      <c r="F6942" s="34" t="s">
        <v>26</v>
      </c>
      <c r="G6942" s="37" t="s">
        <v>13176</v>
      </c>
      <c r="I6942" s="7"/>
    </row>
    <row r="6943" spans="1:9" s="36" customFormat="1" ht="40.5" x14ac:dyDescent="0.25">
      <c r="A6943" s="34">
        <v>93010</v>
      </c>
      <c r="B6943" s="35" t="s">
        <v>13177</v>
      </c>
      <c r="F6943" s="34" t="s">
        <v>26</v>
      </c>
      <c r="G6943" s="37" t="s">
        <v>13178</v>
      </c>
      <c r="I6943" s="7"/>
    </row>
    <row r="6944" spans="1:9" s="36" customFormat="1" ht="40.5" x14ac:dyDescent="0.25">
      <c r="A6944" s="34">
        <v>93011</v>
      </c>
      <c r="B6944" s="35" t="s">
        <v>13179</v>
      </c>
      <c r="F6944" s="34" t="s">
        <v>26</v>
      </c>
      <c r="G6944" s="37" t="s">
        <v>13180</v>
      </c>
      <c r="I6944" s="7"/>
    </row>
    <row r="6945" spans="1:9" s="36" customFormat="1" ht="40.5" x14ac:dyDescent="0.25">
      <c r="A6945" s="34">
        <v>93012</v>
      </c>
      <c r="B6945" s="35" t="s">
        <v>13181</v>
      </c>
      <c r="F6945" s="34" t="s">
        <v>26</v>
      </c>
      <c r="G6945" s="37" t="s">
        <v>13182</v>
      </c>
      <c r="I6945" s="7"/>
    </row>
    <row r="6946" spans="1:9" s="36" customFormat="1" ht="27" x14ac:dyDescent="0.25">
      <c r="A6946" s="34">
        <v>95726</v>
      </c>
      <c r="B6946" s="35" t="s">
        <v>13183</v>
      </c>
      <c r="F6946" s="34" t="s">
        <v>26</v>
      </c>
      <c r="G6946" s="37" t="s">
        <v>13184</v>
      </c>
      <c r="I6946" s="7"/>
    </row>
    <row r="6947" spans="1:9" s="36" customFormat="1" ht="27" x14ac:dyDescent="0.25">
      <c r="A6947" s="34">
        <v>95727</v>
      </c>
      <c r="B6947" s="35" t="s">
        <v>13185</v>
      </c>
      <c r="F6947" s="34" t="s">
        <v>26</v>
      </c>
      <c r="G6947" s="37" t="s">
        <v>13186</v>
      </c>
      <c r="I6947" s="7"/>
    </row>
    <row r="6948" spans="1:9" s="36" customFormat="1" ht="27" x14ac:dyDescent="0.25">
      <c r="A6948" s="34">
        <v>95728</v>
      </c>
      <c r="B6948" s="35" t="s">
        <v>13187</v>
      </c>
      <c r="F6948" s="34" t="s">
        <v>26</v>
      </c>
      <c r="G6948" s="37" t="s">
        <v>13188</v>
      </c>
      <c r="I6948" s="7"/>
    </row>
    <row r="6949" spans="1:9" s="36" customFormat="1" ht="40.5" x14ac:dyDescent="0.25">
      <c r="A6949" s="34">
        <v>97667</v>
      </c>
      <c r="B6949" s="35" t="s">
        <v>13189</v>
      </c>
      <c r="F6949" s="34" t="s">
        <v>26</v>
      </c>
      <c r="G6949" s="37" t="s">
        <v>9097</v>
      </c>
      <c r="I6949" s="7"/>
    </row>
    <row r="6950" spans="1:9" s="36" customFormat="1" ht="40.5" x14ac:dyDescent="0.25">
      <c r="A6950" s="34">
        <v>97668</v>
      </c>
      <c r="B6950" s="35" t="s">
        <v>13190</v>
      </c>
      <c r="F6950" s="34" t="s">
        <v>26</v>
      </c>
      <c r="G6950" s="37" t="s">
        <v>13191</v>
      </c>
      <c r="I6950" s="7"/>
    </row>
    <row r="6951" spans="1:9" s="36" customFormat="1" ht="40.5" x14ac:dyDescent="0.25">
      <c r="A6951" s="34">
        <v>97669</v>
      </c>
      <c r="B6951" s="35" t="s">
        <v>13192</v>
      </c>
      <c r="F6951" s="34" t="s">
        <v>26</v>
      </c>
      <c r="G6951" s="37" t="s">
        <v>13193</v>
      </c>
      <c r="I6951" s="7"/>
    </row>
    <row r="6952" spans="1:9" s="36" customFormat="1" ht="40.5" x14ac:dyDescent="0.25">
      <c r="A6952" s="34">
        <v>97670</v>
      </c>
      <c r="B6952" s="35" t="s">
        <v>13194</v>
      </c>
      <c r="F6952" s="34" t="s">
        <v>26</v>
      </c>
      <c r="G6952" s="37" t="s">
        <v>13195</v>
      </c>
      <c r="I6952" s="7"/>
    </row>
    <row r="6953" spans="1:9" s="36" customFormat="1" ht="40.5" x14ac:dyDescent="0.25">
      <c r="A6953" s="34">
        <v>91874</v>
      </c>
      <c r="B6953" s="35" t="s">
        <v>13196</v>
      </c>
      <c r="F6953" s="34" t="s">
        <v>24</v>
      </c>
      <c r="G6953" s="37" t="s">
        <v>13197</v>
      </c>
      <c r="I6953" s="7"/>
    </row>
    <row r="6954" spans="1:9" s="36" customFormat="1" ht="40.5" x14ac:dyDescent="0.25">
      <c r="A6954" s="34">
        <v>91875</v>
      </c>
      <c r="B6954" s="35" t="s">
        <v>13198</v>
      </c>
      <c r="F6954" s="34" t="s">
        <v>24</v>
      </c>
      <c r="G6954" s="37" t="s">
        <v>9343</v>
      </c>
      <c r="I6954" s="7"/>
    </row>
    <row r="6955" spans="1:9" s="36" customFormat="1" ht="40.5" x14ac:dyDescent="0.25">
      <c r="A6955" s="34">
        <v>91876</v>
      </c>
      <c r="B6955" s="35" t="s">
        <v>13199</v>
      </c>
      <c r="F6955" s="34" t="s">
        <v>24</v>
      </c>
      <c r="G6955" s="37" t="s">
        <v>13200</v>
      </c>
      <c r="I6955" s="7"/>
    </row>
    <row r="6956" spans="1:9" s="36" customFormat="1" ht="40.5" x14ac:dyDescent="0.25">
      <c r="A6956" s="34">
        <v>91877</v>
      </c>
      <c r="B6956" s="35" t="s">
        <v>13201</v>
      </c>
      <c r="F6956" s="34" t="s">
        <v>24</v>
      </c>
      <c r="G6956" s="37" t="s">
        <v>13202</v>
      </c>
      <c r="I6956" s="7"/>
    </row>
    <row r="6957" spans="1:9" s="36" customFormat="1" ht="40.5" x14ac:dyDescent="0.25">
      <c r="A6957" s="34">
        <v>91878</v>
      </c>
      <c r="B6957" s="35" t="s">
        <v>13203</v>
      </c>
      <c r="F6957" s="34" t="s">
        <v>24</v>
      </c>
      <c r="G6957" s="37" t="s">
        <v>7979</v>
      </c>
      <c r="I6957" s="7"/>
    </row>
    <row r="6958" spans="1:9" s="36" customFormat="1" ht="40.5" x14ac:dyDescent="0.25">
      <c r="A6958" s="34">
        <v>91879</v>
      </c>
      <c r="B6958" s="35" t="s">
        <v>13204</v>
      </c>
      <c r="F6958" s="34" t="s">
        <v>24</v>
      </c>
      <c r="G6958" s="37" t="s">
        <v>9022</v>
      </c>
      <c r="I6958" s="7"/>
    </row>
    <row r="6959" spans="1:9" s="36" customFormat="1" ht="40.5" x14ac:dyDescent="0.25">
      <c r="A6959" s="34">
        <v>91880</v>
      </c>
      <c r="B6959" s="35" t="s">
        <v>13205</v>
      </c>
      <c r="F6959" s="34" t="s">
        <v>24</v>
      </c>
      <c r="G6959" s="37" t="s">
        <v>13206</v>
      </c>
      <c r="I6959" s="7"/>
    </row>
    <row r="6960" spans="1:9" s="36" customFormat="1" ht="40.5" x14ac:dyDescent="0.25">
      <c r="A6960" s="34">
        <v>91881</v>
      </c>
      <c r="B6960" s="35" t="s">
        <v>13207</v>
      </c>
      <c r="F6960" s="34" t="s">
        <v>24</v>
      </c>
      <c r="G6960" s="37" t="s">
        <v>12587</v>
      </c>
      <c r="I6960" s="7"/>
    </row>
    <row r="6961" spans="1:9" s="36" customFormat="1" ht="40.5" x14ac:dyDescent="0.25">
      <c r="A6961" s="34">
        <v>91882</v>
      </c>
      <c r="B6961" s="35" t="s">
        <v>13208</v>
      </c>
      <c r="F6961" s="34" t="s">
        <v>24</v>
      </c>
      <c r="G6961" s="37" t="s">
        <v>9800</v>
      </c>
      <c r="I6961" s="7"/>
    </row>
    <row r="6962" spans="1:9" s="36" customFormat="1" ht="40.5" x14ac:dyDescent="0.25">
      <c r="A6962" s="34">
        <v>91884</v>
      </c>
      <c r="B6962" s="35" t="s">
        <v>13209</v>
      </c>
      <c r="F6962" s="34" t="s">
        <v>24</v>
      </c>
      <c r="G6962" s="37" t="s">
        <v>13210</v>
      </c>
      <c r="I6962" s="7"/>
    </row>
    <row r="6963" spans="1:9" s="36" customFormat="1" ht="40.5" x14ac:dyDescent="0.25">
      <c r="A6963" s="34">
        <v>91885</v>
      </c>
      <c r="B6963" s="35" t="s">
        <v>13211</v>
      </c>
      <c r="F6963" s="34" t="s">
        <v>24</v>
      </c>
      <c r="G6963" s="37" t="s">
        <v>13212</v>
      </c>
      <c r="I6963" s="7"/>
    </row>
    <row r="6964" spans="1:9" s="36" customFormat="1" ht="40.5" x14ac:dyDescent="0.25">
      <c r="A6964" s="34">
        <v>91886</v>
      </c>
      <c r="B6964" s="35" t="s">
        <v>13213</v>
      </c>
      <c r="F6964" s="34" t="s">
        <v>24</v>
      </c>
      <c r="G6964" s="37" t="s">
        <v>9761</v>
      </c>
      <c r="I6964" s="7"/>
    </row>
    <row r="6965" spans="1:9" s="36" customFormat="1" ht="40.5" x14ac:dyDescent="0.25">
      <c r="A6965" s="34">
        <v>91887</v>
      </c>
      <c r="B6965" s="35" t="s">
        <v>13214</v>
      </c>
      <c r="F6965" s="34" t="s">
        <v>24</v>
      </c>
      <c r="G6965" s="37" t="s">
        <v>13215</v>
      </c>
      <c r="I6965" s="7"/>
    </row>
    <row r="6966" spans="1:9" s="36" customFormat="1" ht="40.5" x14ac:dyDescent="0.25">
      <c r="A6966" s="34">
        <v>91889</v>
      </c>
      <c r="B6966" s="35" t="s">
        <v>13216</v>
      </c>
      <c r="F6966" s="34" t="s">
        <v>24</v>
      </c>
      <c r="G6966" s="37" t="s">
        <v>12626</v>
      </c>
      <c r="I6966" s="7"/>
    </row>
    <row r="6967" spans="1:9" s="36" customFormat="1" ht="40.5" x14ac:dyDescent="0.25">
      <c r="A6967" s="34">
        <v>91890</v>
      </c>
      <c r="B6967" s="35" t="s">
        <v>13217</v>
      </c>
      <c r="F6967" s="34" t="s">
        <v>24</v>
      </c>
      <c r="G6967" s="37" t="s">
        <v>13218</v>
      </c>
      <c r="I6967" s="7"/>
    </row>
    <row r="6968" spans="1:9" s="36" customFormat="1" ht="40.5" x14ac:dyDescent="0.25">
      <c r="A6968" s="34">
        <v>91892</v>
      </c>
      <c r="B6968" s="35" t="s">
        <v>13219</v>
      </c>
      <c r="F6968" s="34" t="s">
        <v>24</v>
      </c>
      <c r="G6968" s="37" t="s">
        <v>13220</v>
      </c>
      <c r="I6968" s="7"/>
    </row>
    <row r="6969" spans="1:9" s="36" customFormat="1" ht="40.5" x14ac:dyDescent="0.25">
      <c r="A6969" s="34">
        <v>91893</v>
      </c>
      <c r="B6969" s="35" t="s">
        <v>13221</v>
      </c>
      <c r="F6969" s="34" t="s">
        <v>24</v>
      </c>
      <c r="G6969" s="37" t="s">
        <v>13222</v>
      </c>
      <c r="I6969" s="7"/>
    </row>
    <row r="6970" spans="1:9" s="36" customFormat="1" ht="40.5" x14ac:dyDescent="0.25">
      <c r="A6970" s="34">
        <v>91895</v>
      </c>
      <c r="B6970" s="35" t="s">
        <v>13223</v>
      </c>
      <c r="F6970" s="34" t="s">
        <v>24</v>
      </c>
      <c r="G6970" s="37" t="s">
        <v>13224</v>
      </c>
      <c r="I6970" s="7"/>
    </row>
    <row r="6971" spans="1:9" s="36" customFormat="1" ht="40.5" x14ac:dyDescent="0.25">
      <c r="A6971" s="34">
        <v>91896</v>
      </c>
      <c r="B6971" s="35" t="s">
        <v>13225</v>
      </c>
      <c r="F6971" s="34" t="s">
        <v>24</v>
      </c>
      <c r="G6971" s="37" t="s">
        <v>10038</v>
      </c>
      <c r="I6971" s="7"/>
    </row>
    <row r="6972" spans="1:9" s="36" customFormat="1" ht="40.5" x14ac:dyDescent="0.25">
      <c r="A6972" s="34">
        <v>91898</v>
      </c>
      <c r="B6972" s="35" t="s">
        <v>13226</v>
      </c>
      <c r="F6972" s="34" t="s">
        <v>24</v>
      </c>
      <c r="G6972" s="37" t="s">
        <v>13227</v>
      </c>
      <c r="I6972" s="7"/>
    </row>
    <row r="6973" spans="1:9" s="36" customFormat="1" ht="40.5" x14ac:dyDescent="0.25">
      <c r="A6973" s="34">
        <v>91899</v>
      </c>
      <c r="B6973" s="35" t="s">
        <v>13228</v>
      </c>
      <c r="F6973" s="34" t="s">
        <v>24</v>
      </c>
      <c r="G6973" s="37" t="s">
        <v>9663</v>
      </c>
      <c r="I6973" s="7"/>
    </row>
    <row r="6974" spans="1:9" s="36" customFormat="1" ht="40.5" x14ac:dyDescent="0.25">
      <c r="A6974" s="34">
        <v>91901</v>
      </c>
      <c r="B6974" s="35" t="s">
        <v>13229</v>
      </c>
      <c r="F6974" s="34" t="s">
        <v>24</v>
      </c>
      <c r="G6974" s="37" t="s">
        <v>10091</v>
      </c>
      <c r="I6974" s="7"/>
    </row>
    <row r="6975" spans="1:9" s="36" customFormat="1" ht="40.5" x14ac:dyDescent="0.25">
      <c r="A6975" s="34">
        <v>91902</v>
      </c>
      <c r="B6975" s="35" t="s">
        <v>13230</v>
      </c>
      <c r="F6975" s="34" t="s">
        <v>24</v>
      </c>
      <c r="G6975" s="37" t="s">
        <v>13231</v>
      </c>
      <c r="I6975" s="7"/>
    </row>
    <row r="6976" spans="1:9" s="36" customFormat="1" ht="40.5" x14ac:dyDescent="0.25">
      <c r="A6976" s="34">
        <v>91904</v>
      </c>
      <c r="B6976" s="35" t="s">
        <v>13232</v>
      </c>
      <c r="F6976" s="34" t="s">
        <v>24</v>
      </c>
      <c r="G6976" s="37" t="s">
        <v>8796</v>
      </c>
      <c r="I6976" s="7"/>
    </row>
    <row r="6977" spans="1:9" s="36" customFormat="1" ht="40.5" x14ac:dyDescent="0.25">
      <c r="A6977" s="34">
        <v>91905</v>
      </c>
      <c r="B6977" s="35" t="s">
        <v>13233</v>
      </c>
      <c r="F6977" s="34" t="s">
        <v>24</v>
      </c>
      <c r="G6977" s="37" t="s">
        <v>13234</v>
      </c>
      <c r="I6977" s="7"/>
    </row>
    <row r="6978" spans="1:9" s="36" customFormat="1" ht="40.5" x14ac:dyDescent="0.25">
      <c r="A6978" s="34">
        <v>91907</v>
      </c>
      <c r="B6978" s="35" t="s">
        <v>13235</v>
      </c>
      <c r="F6978" s="34" t="s">
        <v>24</v>
      </c>
      <c r="G6978" s="37" t="s">
        <v>13236</v>
      </c>
      <c r="I6978" s="7"/>
    </row>
    <row r="6979" spans="1:9" s="36" customFormat="1" ht="40.5" x14ac:dyDescent="0.25">
      <c r="A6979" s="34">
        <v>91908</v>
      </c>
      <c r="B6979" s="35" t="s">
        <v>13237</v>
      </c>
      <c r="F6979" s="34" t="s">
        <v>24</v>
      </c>
      <c r="G6979" s="37" t="s">
        <v>13238</v>
      </c>
      <c r="I6979" s="7"/>
    </row>
    <row r="6980" spans="1:9" s="36" customFormat="1" ht="40.5" x14ac:dyDescent="0.25">
      <c r="A6980" s="34">
        <v>91910</v>
      </c>
      <c r="B6980" s="35" t="s">
        <v>13239</v>
      </c>
      <c r="F6980" s="34" t="s">
        <v>24</v>
      </c>
      <c r="G6980" s="37" t="s">
        <v>13240</v>
      </c>
      <c r="I6980" s="7"/>
    </row>
    <row r="6981" spans="1:9" s="36" customFormat="1" ht="40.5" x14ac:dyDescent="0.25">
      <c r="A6981" s="34">
        <v>91911</v>
      </c>
      <c r="B6981" s="35" t="s">
        <v>13241</v>
      </c>
      <c r="F6981" s="34" t="s">
        <v>24</v>
      </c>
      <c r="G6981" s="37" t="s">
        <v>13242</v>
      </c>
      <c r="I6981" s="7"/>
    </row>
    <row r="6982" spans="1:9" s="36" customFormat="1" ht="40.5" x14ac:dyDescent="0.25">
      <c r="A6982" s="34">
        <v>91913</v>
      </c>
      <c r="B6982" s="35" t="s">
        <v>13243</v>
      </c>
      <c r="F6982" s="34" t="s">
        <v>24</v>
      </c>
      <c r="G6982" s="37" t="s">
        <v>12659</v>
      </c>
      <c r="I6982" s="7"/>
    </row>
    <row r="6983" spans="1:9" s="36" customFormat="1" ht="40.5" x14ac:dyDescent="0.25">
      <c r="A6983" s="34">
        <v>91914</v>
      </c>
      <c r="B6983" s="35" t="s">
        <v>13244</v>
      </c>
      <c r="F6983" s="34" t="s">
        <v>24</v>
      </c>
      <c r="G6983" s="37" t="s">
        <v>13245</v>
      </c>
      <c r="I6983" s="7"/>
    </row>
    <row r="6984" spans="1:9" s="36" customFormat="1" ht="40.5" x14ac:dyDescent="0.25">
      <c r="A6984" s="34">
        <v>91916</v>
      </c>
      <c r="B6984" s="35" t="s">
        <v>13246</v>
      </c>
      <c r="F6984" s="34" t="s">
        <v>24</v>
      </c>
      <c r="G6984" s="37" t="s">
        <v>9810</v>
      </c>
      <c r="I6984" s="7"/>
    </row>
    <row r="6985" spans="1:9" s="36" customFormat="1" ht="40.5" x14ac:dyDescent="0.25">
      <c r="A6985" s="34">
        <v>91917</v>
      </c>
      <c r="B6985" s="35" t="s">
        <v>13247</v>
      </c>
      <c r="F6985" s="34" t="s">
        <v>24</v>
      </c>
      <c r="G6985" s="37" t="s">
        <v>13248</v>
      </c>
      <c r="I6985" s="7"/>
    </row>
    <row r="6986" spans="1:9" s="36" customFormat="1" ht="40.5" x14ac:dyDescent="0.25">
      <c r="A6986" s="34">
        <v>91919</v>
      </c>
      <c r="B6986" s="35" t="s">
        <v>13249</v>
      </c>
      <c r="F6986" s="34" t="s">
        <v>24</v>
      </c>
      <c r="G6986" s="37" t="s">
        <v>13250</v>
      </c>
      <c r="I6986" s="7"/>
    </row>
    <row r="6987" spans="1:9" s="36" customFormat="1" ht="40.5" x14ac:dyDescent="0.25">
      <c r="A6987" s="34">
        <v>91920</v>
      </c>
      <c r="B6987" s="35" t="s">
        <v>13251</v>
      </c>
      <c r="F6987" s="34" t="s">
        <v>24</v>
      </c>
      <c r="G6987" s="37" t="s">
        <v>13252</v>
      </c>
      <c r="I6987" s="7"/>
    </row>
    <row r="6988" spans="1:9" s="36" customFormat="1" ht="40.5" x14ac:dyDescent="0.25">
      <c r="A6988" s="34">
        <v>91922</v>
      </c>
      <c r="B6988" s="35" t="s">
        <v>13253</v>
      </c>
      <c r="F6988" s="34" t="s">
        <v>24</v>
      </c>
      <c r="G6988" s="37" t="s">
        <v>11555</v>
      </c>
      <c r="I6988" s="7"/>
    </row>
    <row r="6989" spans="1:9" s="36" customFormat="1" ht="40.5" x14ac:dyDescent="0.25">
      <c r="A6989" s="34">
        <v>93013</v>
      </c>
      <c r="B6989" s="35" t="s">
        <v>13254</v>
      </c>
      <c r="F6989" s="34" t="s">
        <v>24</v>
      </c>
      <c r="G6989" s="37" t="s">
        <v>13255</v>
      </c>
      <c r="I6989" s="7"/>
    </row>
    <row r="6990" spans="1:9" s="36" customFormat="1" ht="40.5" x14ac:dyDescent="0.25">
      <c r="A6990" s="34">
        <v>93014</v>
      </c>
      <c r="B6990" s="35" t="s">
        <v>13256</v>
      </c>
      <c r="F6990" s="34" t="s">
        <v>24</v>
      </c>
      <c r="G6990" s="37" t="s">
        <v>13257</v>
      </c>
      <c r="I6990" s="7"/>
    </row>
    <row r="6991" spans="1:9" s="36" customFormat="1" ht="40.5" x14ac:dyDescent="0.25">
      <c r="A6991" s="34">
        <v>93015</v>
      </c>
      <c r="B6991" s="35" t="s">
        <v>13258</v>
      </c>
      <c r="F6991" s="34" t="s">
        <v>24</v>
      </c>
      <c r="G6991" s="37" t="s">
        <v>8873</v>
      </c>
      <c r="I6991" s="7"/>
    </row>
    <row r="6992" spans="1:9" s="36" customFormat="1" ht="40.5" x14ac:dyDescent="0.25">
      <c r="A6992" s="34">
        <v>93016</v>
      </c>
      <c r="B6992" s="35" t="s">
        <v>13259</v>
      </c>
      <c r="F6992" s="34" t="s">
        <v>24</v>
      </c>
      <c r="G6992" s="37" t="s">
        <v>13260</v>
      </c>
      <c r="I6992" s="7"/>
    </row>
    <row r="6993" spans="1:9" s="36" customFormat="1" ht="40.5" x14ac:dyDescent="0.25">
      <c r="A6993" s="34">
        <v>93017</v>
      </c>
      <c r="B6993" s="35" t="s">
        <v>13261</v>
      </c>
      <c r="F6993" s="34" t="s">
        <v>24</v>
      </c>
      <c r="G6993" s="37" t="s">
        <v>13262</v>
      </c>
      <c r="I6993" s="7"/>
    </row>
    <row r="6994" spans="1:9" s="36" customFormat="1" ht="54" x14ac:dyDescent="0.25">
      <c r="A6994" s="34">
        <v>93018</v>
      </c>
      <c r="B6994" s="35" t="s">
        <v>13263</v>
      </c>
      <c r="F6994" s="34" t="s">
        <v>24</v>
      </c>
      <c r="G6994" s="37" t="s">
        <v>13264</v>
      </c>
      <c r="I6994" s="7"/>
    </row>
    <row r="6995" spans="1:9" s="36" customFormat="1" ht="54" x14ac:dyDescent="0.25">
      <c r="A6995" s="34">
        <v>93020</v>
      </c>
      <c r="B6995" s="35" t="s">
        <v>13265</v>
      </c>
      <c r="F6995" s="34" t="s">
        <v>24</v>
      </c>
      <c r="G6995" s="37" t="s">
        <v>13266</v>
      </c>
      <c r="I6995" s="7"/>
    </row>
    <row r="6996" spans="1:9" s="36" customFormat="1" ht="54" x14ac:dyDescent="0.25">
      <c r="A6996" s="34">
        <v>93022</v>
      </c>
      <c r="B6996" s="35" t="s">
        <v>13267</v>
      </c>
      <c r="F6996" s="34" t="s">
        <v>24</v>
      </c>
      <c r="G6996" s="37" t="s">
        <v>13066</v>
      </c>
      <c r="I6996" s="7"/>
    </row>
    <row r="6997" spans="1:9" s="36" customFormat="1" ht="54" x14ac:dyDescent="0.25">
      <c r="A6997" s="34">
        <v>93024</v>
      </c>
      <c r="B6997" s="35" t="s">
        <v>13268</v>
      </c>
      <c r="F6997" s="34" t="s">
        <v>24</v>
      </c>
      <c r="G6997" s="37" t="s">
        <v>13269</v>
      </c>
      <c r="I6997" s="7"/>
    </row>
    <row r="6998" spans="1:9" s="36" customFormat="1" ht="54" x14ac:dyDescent="0.25">
      <c r="A6998" s="34">
        <v>93026</v>
      </c>
      <c r="B6998" s="35" t="s">
        <v>13270</v>
      </c>
      <c r="F6998" s="34" t="s">
        <v>24</v>
      </c>
      <c r="G6998" s="37" t="s">
        <v>9228</v>
      </c>
      <c r="I6998" s="7"/>
    </row>
    <row r="6999" spans="1:9" s="36" customFormat="1" ht="40.5" x14ac:dyDescent="0.25">
      <c r="A6999" s="34">
        <v>97559</v>
      </c>
      <c r="B6999" s="35" t="s">
        <v>13271</v>
      </c>
      <c r="F6999" s="34" t="s">
        <v>24</v>
      </c>
      <c r="G6999" s="37" t="s">
        <v>13272</v>
      </c>
      <c r="I6999" s="7"/>
    </row>
    <row r="7000" spans="1:9" s="36" customFormat="1" ht="40.5" x14ac:dyDescent="0.25">
      <c r="A7000" s="34">
        <v>97562</v>
      </c>
      <c r="B7000" s="35" t="s">
        <v>13273</v>
      </c>
      <c r="F7000" s="34" t="s">
        <v>24</v>
      </c>
      <c r="G7000" s="37" t="s">
        <v>13274</v>
      </c>
      <c r="I7000" s="7"/>
    </row>
    <row r="7001" spans="1:9" s="36" customFormat="1" ht="40.5" x14ac:dyDescent="0.25">
      <c r="A7001" s="34">
        <v>97564</v>
      </c>
      <c r="B7001" s="35" t="s">
        <v>13275</v>
      </c>
      <c r="F7001" s="34" t="s">
        <v>24</v>
      </c>
      <c r="G7001" s="37" t="s">
        <v>13276</v>
      </c>
      <c r="I7001" s="7"/>
    </row>
    <row r="7002" spans="1:9" s="36" customFormat="1" ht="40.5" x14ac:dyDescent="0.25">
      <c r="A7002" s="34">
        <v>104395</v>
      </c>
      <c r="B7002" s="35" t="s">
        <v>13277</v>
      </c>
      <c r="F7002" s="34" t="s">
        <v>24</v>
      </c>
      <c r="G7002" s="37" t="s">
        <v>13278</v>
      </c>
      <c r="I7002" s="7"/>
    </row>
    <row r="7003" spans="1:9" s="36" customFormat="1" ht="40.5" x14ac:dyDescent="0.25">
      <c r="A7003" s="34">
        <v>91924</v>
      </c>
      <c r="B7003" s="35" t="s">
        <v>13279</v>
      </c>
      <c r="F7003" s="34" t="s">
        <v>26</v>
      </c>
      <c r="G7003" s="37" t="s">
        <v>13280</v>
      </c>
      <c r="I7003" s="7"/>
    </row>
    <row r="7004" spans="1:9" s="36" customFormat="1" ht="40.5" x14ac:dyDescent="0.25">
      <c r="A7004" s="34">
        <v>91925</v>
      </c>
      <c r="B7004" s="35" t="s">
        <v>13281</v>
      </c>
      <c r="F7004" s="34" t="s">
        <v>26</v>
      </c>
      <c r="G7004" s="37" t="s">
        <v>13282</v>
      </c>
      <c r="I7004" s="7"/>
    </row>
    <row r="7005" spans="1:9" s="36" customFormat="1" ht="40.5" x14ac:dyDescent="0.25">
      <c r="A7005" s="34">
        <v>91926</v>
      </c>
      <c r="B7005" s="35" t="s">
        <v>13283</v>
      </c>
      <c r="F7005" s="34" t="s">
        <v>26</v>
      </c>
      <c r="G7005" s="37" t="s">
        <v>9829</v>
      </c>
      <c r="I7005" s="7"/>
    </row>
    <row r="7006" spans="1:9" s="36" customFormat="1" ht="40.5" x14ac:dyDescent="0.25">
      <c r="A7006" s="34">
        <v>91927</v>
      </c>
      <c r="B7006" s="35" t="s">
        <v>13284</v>
      </c>
      <c r="F7006" s="34" t="s">
        <v>26</v>
      </c>
      <c r="G7006" s="37" t="s">
        <v>13285</v>
      </c>
      <c r="I7006" s="7"/>
    </row>
    <row r="7007" spans="1:9" s="36" customFormat="1" ht="40.5" x14ac:dyDescent="0.25">
      <c r="A7007" s="34">
        <v>91928</v>
      </c>
      <c r="B7007" s="35" t="s">
        <v>13286</v>
      </c>
      <c r="F7007" s="34" t="s">
        <v>26</v>
      </c>
      <c r="G7007" s="37" t="s">
        <v>13287</v>
      </c>
      <c r="I7007" s="7"/>
    </row>
    <row r="7008" spans="1:9" s="36" customFormat="1" ht="40.5" x14ac:dyDescent="0.25">
      <c r="A7008" s="34">
        <v>91929</v>
      </c>
      <c r="B7008" s="35" t="s">
        <v>13288</v>
      </c>
      <c r="F7008" s="34" t="s">
        <v>26</v>
      </c>
      <c r="G7008" s="37" t="s">
        <v>13289</v>
      </c>
      <c r="I7008" s="7"/>
    </row>
    <row r="7009" spans="1:9" s="36" customFormat="1" ht="40.5" x14ac:dyDescent="0.25">
      <c r="A7009" s="34">
        <v>91930</v>
      </c>
      <c r="B7009" s="35" t="s">
        <v>13290</v>
      </c>
      <c r="F7009" s="34" t="s">
        <v>26</v>
      </c>
      <c r="G7009" s="37" t="s">
        <v>13291</v>
      </c>
      <c r="I7009" s="7"/>
    </row>
    <row r="7010" spans="1:9" s="36" customFormat="1" ht="40.5" x14ac:dyDescent="0.25">
      <c r="A7010" s="34">
        <v>91931</v>
      </c>
      <c r="B7010" s="35" t="s">
        <v>13292</v>
      </c>
      <c r="F7010" s="34" t="s">
        <v>26</v>
      </c>
      <c r="G7010" s="37" t="s">
        <v>13293</v>
      </c>
      <c r="I7010" s="7"/>
    </row>
    <row r="7011" spans="1:9" s="36" customFormat="1" ht="40.5" x14ac:dyDescent="0.25">
      <c r="A7011" s="34">
        <v>91932</v>
      </c>
      <c r="B7011" s="35" t="s">
        <v>13294</v>
      </c>
      <c r="F7011" s="34" t="s">
        <v>26</v>
      </c>
      <c r="G7011" s="37" t="s">
        <v>13295</v>
      </c>
      <c r="I7011" s="7"/>
    </row>
    <row r="7012" spans="1:9" s="36" customFormat="1" ht="40.5" x14ac:dyDescent="0.25">
      <c r="A7012" s="34">
        <v>91933</v>
      </c>
      <c r="B7012" s="35" t="s">
        <v>13296</v>
      </c>
      <c r="F7012" s="34" t="s">
        <v>26</v>
      </c>
      <c r="G7012" s="37" t="s">
        <v>13297</v>
      </c>
      <c r="I7012" s="7"/>
    </row>
    <row r="7013" spans="1:9" s="36" customFormat="1" ht="40.5" x14ac:dyDescent="0.25">
      <c r="A7013" s="34">
        <v>91934</v>
      </c>
      <c r="B7013" s="35" t="s">
        <v>13298</v>
      </c>
      <c r="F7013" s="34" t="s">
        <v>26</v>
      </c>
      <c r="G7013" s="37" t="s">
        <v>10216</v>
      </c>
      <c r="I7013" s="7"/>
    </row>
    <row r="7014" spans="1:9" s="36" customFormat="1" ht="40.5" x14ac:dyDescent="0.25">
      <c r="A7014" s="34">
        <v>91935</v>
      </c>
      <c r="B7014" s="35" t="s">
        <v>13299</v>
      </c>
      <c r="F7014" s="34" t="s">
        <v>26</v>
      </c>
      <c r="G7014" s="37" t="s">
        <v>13300</v>
      </c>
      <c r="I7014" s="7"/>
    </row>
    <row r="7015" spans="1:9" s="36" customFormat="1" ht="40.5" x14ac:dyDescent="0.25">
      <c r="A7015" s="34">
        <v>92979</v>
      </c>
      <c r="B7015" s="35" t="s">
        <v>13301</v>
      </c>
      <c r="F7015" s="34" t="s">
        <v>26</v>
      </c>
      <c r="G7015" s="37" t="s">
        <v>13302</v>
      </c>
      <c r="I7015" s="7"/>
    </row>
    <row r="7016" spans="1:9" s="36" customFormat="1" ht="40.5" x14ac:dyDescent="0.25">
      <c r="A7016" s="34">
        <v>92980</v>
      </c>
      <c r="B7016" s="35" t="s">
        <v>13303</v>
      </c>
      <c r="F7016" s="34" t="s">
        <v>26</v>
      </c>
      <c r="G7016" s="37" t="s">
        <v>7987</v>
      </c>
      <c r="I7016" s="7"/>
    </row>
    <row r="7017" spans="1:9" s="36" customFormat="1" ht="40.5" x14ac:dyDescent="0.25">
      <c r="A7017" s="34">
        <v>92981</v>
      </c>
      <c r="B7017" s="35" t="s">
        <v>13304</v>
      </c>
      <c r="F7017" s="34" t="s">
        <v>26</v>
      </c>
      <c r="G7017" s="37" t="s">
        <v>13305</v>
      </c>
      <c r="I7017" s="7"/>
    </row>
    <row r="7018" spans="1:9" s="36" customFormat="1" ht="40.5" x14ac:dyDescent="0.25">
      <c r="A7018" s="34">
        <v>92982</v>
      </c>
      <c r="B7018" s="35" t="s">
        <v>13306</v>
      </c>
      <c r="F7018" s="34" t="s">
        <v>26</v>
      </c>
      <c r="G7018" s="37" t="s">
        <v>13307</v>
      </c>
      <c r="I7018" s="7"/>
    </row>
    <row r="7019" spans="1:9" s="36" customFormat="1" ht="54" x14ac:dyDescent="0.25">
      <c r="A7019" s="34">
        <v>92984</v>
      </c>
      <c r="B7019" s="35" t="s">
        <v>13308</v>
      </c>
      <c r="F7019" s="34" t="s">
        <v>26</v>
      </c>
      <c r="G7019" s="37" t="s">
        <v>13309</v>
      </c>
      <c r="I7019" s="7"/>
    </row>
    <row r="7020" spans="1:9" s="36" customFormat="1" ht="54" x14ac:dyDescent="0.25">
      <c r="A7020" s="34">
        <v>92986</v>
      </c>
      <c r="B7020" s="35" t="s">
        <v>13310</v>
      </c>
      <c r="F7020" s="34" t="s">
        <v>26</v>
      </c>
      <c r="G7020" s="37" t="s">
        <v>13311</v>
      </c>
      <c r="I7020" s="7"/>
    </row>
    <row r="7021" spans="1:9" s="36" customFormat="1" ht="54" x14ac:dyDescent="0.25">
      <c r="A7021" s="34">
        <v>92988</v>
      </c>
      <c r="B7021" s="35" t="s">
        <v>13312</v>
      </c>
      <c r="F7021" s="34" t="s">
        <v>26</v>
      </c>
      <c r="G7021" s="37" t="s">
        <v>8391</v>
      </c>
      <c r="I7021" s="7"/>
    </row>
    <row r="7022" spans="1:9" s="36" customFormat="1" ht="54" x14ac:dyDescent="0.25">
      <c r="A7022" s="34">
        <v>92990</v>
      </c>
      <c r="B7022" s="35" t="s">
        <v>13313</v>
      </c>
      <c r="F7022" s="34" t="s">
        <v>26</v>
      </c>
      <c r="G7022" s="37" t="s">
        <v>13314</v>
      </c>
      <c r="I7022" s="7"/>
    </row>
    <row r="7023" spans="1:9" s="36" customFormat="1" ht="54" x14ac:dyDescent="0.25">
      <c r="A7023" s="34">
        <v>92992</v>
      </c>
      <c r="B7023" s="35" t="s">
        <v>13315</v>
      </c>
      <c r="F7023" s="34" t="s">
        <v>26</v>
      </c>
      <c r="G7023" s="37" t="s">
        <v>13316</v>
      </c>
      <c r="I7023" s="7"/>
    </row>
    <row r="7024" spans="1:9" s="36" customFormat="1" ht="54" x14ac:dyDescent="0.25">
      <c r="A7024" s="34">
        <v>92994</v>
      </c>
      <c r="B7024" s="35" t="s">
        <v>13317</v>
      </c>
      <c r="F7024" s="34" t="s">
        <v>26</v>
      </c>
      <c r="G7024" s="37" t="s">
        <v>13318</v>
      </c>
      <c r="I7024" s="7"/>
    </row>
    <row r="7025" spans="1:9" s="36" customFormat="1" ht="54" x14ac:dyDescent="0.25">
      <c r="A7025" s="34">
        <v>92996</v>
      </c>
      <c r="B7025" s="35" t="s">
        <v>13319</v>
      </c>
      <c r="F7025" s="34" t="s">
        <v>26</v>
      </c>
      <c r="G7025" s="37" t="s">
        <v>13320</v>
      </c>
      <c r="I7025" s="7"/>
    </row>
    <row r="7026" spans="1:9" s="36" customFormat="1" ht="54" x14ac:dyDescent="0.25">
      <c r="A7026" s="34">
        <v>92998</v>
      </c>
      <c r="B7026" s="35" t="s">
        <v>13321</v>
      </c>
      <c r="F7026" s="34" t="s">
        <v>26</v>
      </c>
      <c r="G7026" s="37" t="s">
        <v>13322</v>
      </c>
      <c r="I7026" s="7"/>
    </row>
    <row r="7027" spans="1:9" s="36" customFormat="1" ht="54" x14ac:dyDescent="0.25">
      <c r="A7027" s="34">
        <v>93000</v>
      </c>
      <c r="B7027" s="35" t="s">
        <v>13323</v>
      </c>
      <c r="F7027" s="34" t="s">
        <v>26</v>
      </c>
      <c r="G7027" s="37" t="s">
        <v>13324</v>
      </c>
      <c r="I7027" s="7"/>
    </row>
    <row r="7028" spans="1:9" s="36" customFormat="1" ht="54" x14ac:dyDescent="0.25">
      <c r="A7028" s="34">
        <v>93002</v>
      </c>
      <c r="B7028" s="35" t="s">
        <v>13325</v>
      </c>
      <c r="F7028" s="34" t="s">
        <v>26</v>
      </c>
      <c r="G7028" s="37" t="s">
        <v>13326</v>
      </c>
      <c r="I7028" s="7"/>
    </row>
    <row r="7029" spans="1:9" s="36" customFormat="1" ht="40.5" x14ac:dyDescent="0.25">
      <c r="A7029" s="34">
        <v>101884</v>
      </c>
      <c r="B7029" s="35" t="s">
        <v>13327</v>
      </c>
      <c r="F7029" s="34" t="s">
        <v>26</v>
      </c>
      <c r="G7029" s="37" t="s">
        <v>8332</v>
      </c>
      <c r="I7029" s="7"/>
    </row>
    <row r="7030" spans="1:9" s="36" customFormat="1" ht="40.5" x14ac:dyDescent="0.25">
      <c r="A7030" s="34">
        <v>101885</v>
      </c>
      <c r="B7030" s="35" t="s">
        <v>13328</v>
      </c>
      <c r="F7030" s="34" t="s">
        <v>26</v>
      </c>
      <c r="G7030" s="37" t="s">
        <v>13329</v>
      </c>
      <c r="I7030" s="7"/>
    </row>
    <row r="7031" spans="1:9" s="36" customFormat="1" ht="40.5" x14ac:dyDescent="0.25">
      <c r="A7031" s="34">
        <v>101886</v>
      </c>
      <c r="B7031" s="35" t="s">
        <v>13330</v>
      </c>
      <c r="F7031" s="34" t="s">
        <v>26</v>
      </c>
      <c r="G7031" s="37" t="s">
        <v>13331</v>
      </c>
      <c r="I7031" s="7"/>
    </row>
    <row r="7032" spans="1:9" s="36" customFormat="1" ht="40.5" x14ac:dyDescent="0.25">
      <c r="A7032" s="34">
        <v>101887</v>
      </c>
      <c r="B7032" s="35" t="s">
        <v>13332</v>
      </c>
      <c r="F7032" s="34" t="s">
        <v>26</v>
      </c>
      <c r="G7032" s="37" t="s">
        <v>13222</v>
      </c>
      <c r="I7032" s="7"/>
    </row>
    <row r="7033" spans="1:9" s="36" customFormat="1" ht="40.5" x14ac:dyDescent="0.25">
      <c r="A7033" s="34">
        <v>101888</v>
      </c>
      <c r="B7033" s="35" t="s">
        <v>13333</v>
      </c>
      <c r="F7033" s="34" t="s">
        <v>26</v>
      </c>
      <c r="G7033" s="37" t="s">
        <v>13195</v>
      </c>
      <c r="I7033" s="7"/>
    </row>
    <row r="7034" spans="1:9" s="36" customFormat="1" ht="40.5" x14ac:dyDescent="0.25">
      <c r="A7034" s="34">
        <v>101889</v>
      </c>
      <c r="B7034" s="35" t="s">
        <v>13334</v>
      </c>
      <c r="F7034" s="34" t="s">
        <v>26</v>
      </c>
      <c r="G7034" s="37" t="s">
        <v>13335</v>
      </c>
      <c r="I7034" s="7"/>
    </row>
    <row r="7035" spans="1:9" s="36" customFormat="1" ht="27" x14ac:dyDescent="0.25">
      <c r="A7035" s="34">
        <v>91936</v>
      </c>
      <c r="B7035" s="35" t="s">
        <v>13336</v>
      </c>
      <c r="F7035" s="34" t="s">
        <v>24</v>
      </c>
      <c r="G7035" s="37" t="s">
        <v>13337</v>
      </c>
      <c r="I7035" s="7"/>
    </row>
    <row r="7036" spans="1:9" s="36" customFormat="1" ht="27" x14ac:dyDescent="0.25">
      <c r="A7036" s="34">
        <v>91937</v>
      </c>
      <c r="B7036" s="35" t="s">
        <v>13338</v>
      </c>
      <c r="F7036" s="34" t="s">
        <v>24</v>
      </c>
      <c r="G7036" s="37" t="s">
        <v>13339</v>
      </c>
      <c r="I7036" s="7"/>
    </row>
    <row r="7037" spans="1:9" s="36" customFormat="1" ht="40.5" x14ac:dyDescent="0.25">
      <c r="A7037" s="34">
        <v>91939</v>
      </c>
      <c r="B7037" s="35" t="s">
        <v>13340</v>
      </c>
      <c r="F7037" s="34" t="s">
        <v>24</v>
      </c>
      <c r="G7037" s="37" t="s">
        <v>13341</v>
      </c>
      <c r="I7037" s="7"/>
    </row>
    <row r="7038" spans="1:9" s="36" customFormat="1" ht="40.5" x14ac:dyDescent="0.25">
      <c r="A7038" s="34">
        <v>91940</v>
      </c>
      <c r="B7038" s="35" t="s">
        <v>13342</v>
      </c>
      <c r="F7038" s="34" t="s">
        <v>24</v>
      </c>
      <c r="G7038" s="37" t="s">
        <v>13343</v>
      </c>
      <c r="I7038" s="7"/>
    </row>
    <row r="7039" spans="1:9" s="36" customFormat="1" ht="40.5" x14ac:dyDescent="0.25">
      <c r="A7039" s="34">
        <v>91941</v>
      </c>
      <c r="B7039" s="35" t="s">
        <v>13344</v>
      </c>
      <c r="F7039" s="34" t="s">
        <v>24</v>
      </c>
      <c r="G7039" s="37" t="s">
        <v>13345</v>
      </c>
      <c r="I7039" s="7"/>
    </row>
    <row r="7040" spans="1:9" s="36" customFormat="1" ht="40.5" x14ac:dyDescent="0.25">
      <c r="A7040" s="34">
        <v>91942</v>
      </c>
      <c r="B7040" s="35" t="s">
        <v>13346</v>
      </c>
      <c r="F7040" s="34" t="s">
        <v>24</v>
      </c>
      <c r="G7040" s="37" t="s">
        <v>13347</v>
      </c>
      <c r="I7040" s="7"/>
    </row>
    <row r="7041" spans="1:9" s="36" customFormat="1" ht="40.5" x14ac:dyDescent="0.25">
      <c r="A7041" s="34">
        <v>91943</v>
      </c>
      <c r="B7041" s="35" t="s">
        <v>13348</v>
      </c>
      <c r="F7041" s="34" t="s">
        <v>24</v>
      </c>
      <c r="G7041" s="37" t="s">
        <v>13349</v>
      </c>
      <c r="I7041" s="7"/>
    </row>
    <row r="7042" spans="1:9" s="36" customFormat="1" ht="40.5" x14ac:dyDescent="0.25">
      <c r="A7042" s="34">
        <v>91944</v>
      </c>
      <c r="B7042" s="35" t="s">
        <v>13350</v>
      </c>
      <c r="F7042" s="34" t="s">
        <v>24</v>
      </c>
      <c r="G7042" s="37" t="s">
        <v>13351</v>
      </c>
      <c r="I7042" s="7"/>
    </row>
    <row r="7043" spans="1:9" s="36" customFormat="1" ht="27" x14ac:dyDescent="0.25">
      <c r="A7043" s="34">
        <v>92865</v>
      </c>
      <c r="B7043" s="35" t="s">
        <v>13352</v>
      </c>
      <c r="F7043" s="34" t="s">
        <v>24</v>
      </c>
      <c r="G7043" s="37" t="s">
        <v>13353</v>
      </c>
      <c r="I7043" s="7"/>
    </row>
    <row r="7044" spans="1:9" s="36" customFormat="1" ht="27" x14ac:dyDescent="0.25">
      <c r="A7044" s="34">
        <v>92866</v>
      </c>
      <c r="B7044" s="35" t="s">
        <v>13354</v>
      </c>
      <c r="F7044" s="34" t="s">
        <v>24</v>
      </c>
      <c r="G7044" s="37" t="s">
        <v>12998</v>
      </c>
      <c r="I7044" s="7"/>
    </row>
    <row r="7045" spans="1:9" s="36" customFormat="1" ht="40.5" x14ac:dyDescent="0.25">
      <c r="A7045" s="34">
        <v>92867</v>
      </c>
      <c r="B7045" s="35" t="s">
        <v>13355</v>
      </c>
      <c r="F7045" s="34" t="s">
        <v>24</v>
      </c>
      <c r="G7045" s="37" t="s">
        <v>13356</v>
      </c>
      <c r="I7045" s="7"/>
    </row>
    <row r="7046" spans="1:9" s="36" customFormat="1" ht="40.5" x14ac:dyDescent="0.25">
      <c r="A7046" s="34">
        <v>92868</v>
      </c>
      <c r="B7046" s="35" t="s">
        <v>13357</v>
      </c>
      <c r="F7046" s="34" t="s">
        <v>24</v>
      </c>
      <c r="G7046" s="37" t="s">
        <v>13358</v>
      </c>
      <c r="I7046" s="7"/>
    </row>
    <row r="7047" spans="1:9" s="36" customFormat="1" ht="40.5" x14ac:dyDescent="0.25">
      <c r="A7047" s="34">
        <v>92869</v>
      </c>
      <c r="B7047" s="35" t="s">
        <v>13359</v>
      </c>
      <c r="F7047" s="34" t="s">
        <v>24</v>
      </c>
      <c r="G7047" s="37" t="s">
        <v>12587</v>
      </c>
      <c r="I7047" s="7"/>
    </row>
    <row r="7048" spans="1:9" s="36" customFormat="1" ht="40.5" x14ac:dyDescent="0.25">
      <c r="A7048" s="34">
        <v>92870</v>
      </c>
      <c r="B7048" s="35" t="s">
        <v>13360</v>
      </c>
      <c r="F7048" s="34" t="s">
        <v>24</v>
      </c>
      <c r="G7048" s="37" t="s">
        <v>13361</v>
      </c>
      <c r="I7048" s="7"/>
    </row>
    <row r="7049" spans="1:9" s="36" customFormat="1" ht="40.5" x14ac:dyDescent="0.25">
      <c r="A7049" s="34">
        <v>92871</v>
      </c>
      <c r="B7049" s="35" t="s">
        <v>13362</v>
      </c>
      <c r="F7049" s="34" t="s">
        <v>24</v>
      </c>
      <c r="G7049" s="37" t="s">
        <v>13363</v>
      </c>
      <c r="I7049" s="7"/>
    </row>
    <row r="7050" spans="1:9" s="36" customFormat="1" ht="40.5" x14ac:dyDescent="0.25">
      <c r="A7050" s="34">
        <v>92872</v>
      </c>
      <c r="B7050" s="35" t="s">
        <v>13364</v>
      </c>
      <c r="F7050" s="34" t="s">
        <v>24</v>
      </c>
      <c r="G7050" s="37" t="s">
        <v>13365</v>
      </c>
      <c r="I7050" s="7"/>
    </row>
    <row r="7051" spans="1:9" s="36" customFormat="1" ht="40.5" x14ac:dyDescent="0.25">
      <c r="A7051" s="34">
        <v>95777</v>
      </c>
      <c r="B7051" s="35" t="s">
        <v>13366</v>
      </c>
      <c r="F7051" s="34" t="s">
        <v>24</v>
      </c>
      <c r="G7051" s="37" t="s">
        <v>13367</v>
      </c>
      <c r="I7051" s="7"/>
    </row>
    <row r="7052" spans="1:9" s="36" customFormat="1" ht="40.5" x14ac:dyDescent="0.25">
      <c r="A7052" s="34">
        <v>95778</v>
      </c>
      <c r="B7052" s="35" t="s">
        <v>13368</v>
      </c>
      <c r="F7052" s="34" t="s">
        <v>24</v>
      </c>
      <c r="G7052" s="37" t="s">
        <v>8811</v>
      </c>
      <c r="I7052" s="7"/>
    </row>
    <row r="7053" spans="1:9" s="36" customFormat="1" ht="40.5" x14ac:dyDescent="0.25">
      <c r="A7053" s="34">
        <v>95779</v>
      </c>
      <c r="B7053" s="35" t="s">
        <v>13369</v>
      </c>
      <c r="F7053" s="34" t="s">
        <v>24</v>
      </c>
      <c r="G7053" s="37" t="s">
        <v>13370</v>
      </c>
      <c r="I7053" s="7"/>
    </row>
    <row r="7054" spans="1:9" s="36" customFormat="1" ht="40.5" x14ac:dyDescent="0.25">
      <c r="A7054" s="34">
        <v>95780</v>
      </c>
      <c r="B7054" s="35" t="s">
        <v>13371</v>
      </c>
      <c r="F7054" s="34" t="s">
        <v>24</v>
      </c>
      <c r="G7054" s="37" t="s">
        <v>13372</v>
      </c>
      <c r="I7054" s="7"/>
    </row>
    <row r="7055" spans="1:9" s="36" customFormat="1" ht="40.5" x14ac:dyDescent="0.25">
      <c r="A7055" s="34">
        <v>95781</v>
      </c>
      <c r="B7055" s="35" t="s">
        <v>13373</v>
      </c>
      <c r="F7055" s="34" t="s">
        <v>24</v>
      </c>
      <c r="G7055" s="37" t="s">
        <v>13374</v>
      </c>
      <c r="I7055" s="7"/>
    </row>
    <row r="7056" spans="1:9" s="36" customFormat="1" ht="40.5" x14ac:dyDescent="0.25">
      <c r="A7056" s="34">
        <v>95782</v>
      </c>
      <c r="B7056" s="35" t="s">
        <v>13375</v>
      </c>
      <c r="F7056" s="34" t="s">
        <v>24</v>
      </c>
      <c r="G7056" s="37" t="s">
        <v>13376</v>
      </c>
      <c r="I7056" s="7"/>
    </row>
    <row r="7057" spans="1:9" s="36" customFormat="1" ht="40.5" x14ac:dyDescent="0.25">
      <c r="A7057" s="34">
        <v>95785</v>
      </c>
      <c r="B7057" s="35" t="s">
        <v>13377</v>
      </c>
      <c r="F7057" s="34" t="s">
        <v>24</v>
      </c>
      <c r="G7057" s="37" t="s">
        <v>13378</v>
      </c>
      <c r="I7057" s="7"/>
    </row>
    <row r="7058" spans="1:9" s="36" customFormat="1" ht="40.5" x14ac:dyDescent="0.25">
      <c r="A7058" s="34">
        <v>95787</v>
      </c>
      <c r="B7058" s="35" t="s">
        <v>13379</v>
      </c>
      <c r="F7058" s="34" t="s">
        <v>24</v>
      </c>
      <c r="G7058" s="37" t="s">
        <v>13380</v>
      </c>
      <c r="I7058" s="7"/>
    </row>
    <row r="7059" spans="1:9" s="36" customFormat="1" ht="40.5" x14ac:dyDescent="0.25">
      <c r="A7059" s="34">
        <v>95789</v>
      </c>
      <c r="B7059" s="35" t="s">
        <v>13381</v>
      </c>
      <c r="F7059" s="34" t="s">
        <v>24</v>
      </c>
      <c r="G7059" s="37" t="s">
        <v>13382</v>
      </c>
      <c r="I7059" s="7"/>
    </row>
    <row r="7060" spans="1:9" s="36" customFormat="1" ht="40.5" x14ac:dyDescent="0.25">
      <c r="A7060" s="34">
        <v>95791</v>
      </c>
      <c r="B7060" s="35" t="s">
        <v>13383</v>
      </c>
      <c r="F7060" s="34" t="s">
        <v>24</v>
      </c>
      <c r="G7060" s="37" t="s">
        <v>13384</v>
      </c>
      <c r="I7060" s="7"/>
    </row>
    <row r="7061" spans="1:9" s="36" customFormat="1" ht="40.5" x14ac:dyDescent="0.25">
      <c r="A7061" s="34">
        <v>95795</v>
      </c>
      <c r="B7061" s="35" t="s">
        <v>13385</v>
      </c>
      <c r="F7061" s="34" t="s">
        <v>24</v>
      </c>
      <c r="G7061" s="37" t="s">
        <v>11981</v>
      </c>
      <c r="I7061" s="7"/>
    </row>
    <row r="7062" spans="1:9" s="36" customFormat="1" ht="40.5" x14ac:dyDescent="0.25">
      <c r="A7062" s="34">
        <v>95796</v>
      </c>
      <c r="B7062" s="35" t="s">
        <v>13386</v>
      </c>
      <c r="F7062" s="34" t="s">
        <v>24</v>
      </c>
      <c r="G7062" s="37" t="s">
        <v>13387</v>
      </c>
      <c r="I7062" s="7"/>
    </row>
    <row r="7063" spans="1:9" s="36" customFormat="1" ht="40.5" x14ac:dyDescent="0.25">
      <c r="A7063" s="34">
        <v>95797</v>
      </c>
      <c r="B7063" s="35" t="s">
        <v>13388</v>
      </c>
      <c r="F7063" s="34" t="s">
        <v>24</v>
      </c>
      <c r="G7063" s="37" t="s">
        <v>13389</v>
      </c>
      <c r="I7063" s="7"/>
    </row>
    <row r="7064" spans="1:9" s="36" customFormat="1" ht="40.5" x14ac:dyDescent="0.25">
      <c r="A7064" s="34">
        <v>95801</v>
      </c>
      <c r="B7064" s="35" t="s">
        <v>13390</v>
      </c>
      <c r="F7064" s="34" t="s">
        <v>24</v>
      </c>
      <c r="G7064" s="37" t="s">
        <v>13391</v>
      </c>
      <c r="I7064" s="7"/>
    </row>
    <row r="7065" spans="1:9" s="36" customFormat="1" ht="40.5" x14ac:dyDescent="0.25">
      <c r="A7065" s="34">
        <v>95802</v>
      </c>
      <c r="B7065" s="35" t="s">
        <v>13392</v>
      </c>
      <c r="F7065" s="34" t="s">
        <v>24</v>
      </c>
      <c r="G7065" s="37" t="s">
        <v>8013</v>
      </c>
      <c r="I7065" s="7"/>
    </row>
    <row r="7066" spans="1:9" s="36" customFormat="1" ht="40.5" x14ac:dyDescent="0.25">
      <c r="A7066" s="34">
        <v>95803</v>
      </c>
      <c r="B7066" s="35" t="s">
        <v>13393</v>
      </c>
      <c r="F7066" s="34" t="s">
        <v>24</v>
      </c>
      <c r="G7066" s="37" t="s">
        <v>7977</v>
      </c>
      <c r="I7066" s="7"/>
    </row>
    <row r="7067" spans="1:9" s="36" customFormat="1" ht="40.5" x14ac:dyDescent="0.25">
      <c r="A7067" s="34">
        <v>95804</v>
      </c>
      <c r="B7067" s="35" t="s">
        <v>13394</v>
      </c>
      <c r="F7067" s="34" t="s">
        <v>24</v>
      </c>
      <c r="G7067" s="37" t="s">
        <v>13395</v>
      </c>
      <c r="I7067" s="7"/>
    </row>
    <row r="7068" spans="1:9" s="36" customFormat="1" ht="40.5" x14ac:dyDescent="0.25">
      <c r="A7068" s="34">
        <v>95805</v>
      </c>
      <c r="B7068" s="35" t="s">
        <v>13396</v>
      </c>
      <c r="F7068" s="34" t="s">
        <v>24</v>
      </c>
      <c r="G7068" s="37" t="s">
        <v>13397</v>
      </c>
      <c r="I7068" s="7"/>
    </row>
    <row r="7069" spans="1:9" s="36" customFormat="1" ht="40.5" x14ac:dyDescent="0.25">
      <c r="A7069" s="34">
        <v>95806</v>
      </c>
      <c r="B7069" s="35" t="s">
        <v>13398</v>
      </c>
      <c r="F7069" s="34" t="s">
        <v>24</v>
      </c>
      <c r="G7069" s="37" t="s">
        <v>9157</v>
      </c>
      <c r="I7069" s="7"/>
    </row>
    <row r="7070" spans="1:9" s="36" customFormat="1" ht="40.5" x14ac:dyDescent="0.25">
      <c r="A7070" s="34">
        <v>95807</v>
      </c>
      <c r="B7070" s="35" t="s">
        <v>13399</v>
      </c>
      <c r="F7070" s="34" t="s">
        <v>24</v>
      </c>
      <c r="G7070" s="37" t="s">
        <v>13400</v>
      </c>
      <c r="I7070" s="7"/>
    </row>
    <row r="7071" spans="1:9" s="36" customFormat="1" ht="40.5" x14ac:dyDescent="0.25">
      <c r="A7071" s="34">
        <v>95808</v>
      </c>
      <c r="B7071" s="35" t="s">
        <v>13401</v>
      </c>
      <c r="F7071" s="34" t="s">
        <v>24</v>
      </c>
      <c r="G7071" s="37" t="s">
        <v>13402</v>
      </c>
      <c r="I7071" s="7"/>
    </row>
    <row r="7072" spans="1:9" s="36" customFormat="1" ht="40.5" x14ac:dyDescent="0.25">
      <c r="A7072" s="34">
        <v>95809</v>
      </c>
      <c r="B7072" s="35" t="s">
        <v>13403</v>
      </c>
      <c r="F7072" s="34" t="s">
        <v>24</v>
      </c>
      <c r="G7072" s="37" t="s">
        <v>13404</v>
      </c>
      <c r="I7072" s="7"/>
    </row>
    <row r="7073" spans="1:9" s="36" customFormat="1" ht="40.5" x14ac:dyDescent="0.25">
      <c r="A7073" s="34">
        <v>95810</v>
      </c>
      <c r="B7073" s="35" t="s">
        <v>13405</v>
      </c>
      <c r="F7073" s="34" t="s">
        <v>24</v>
      </c>
      <c r="G7073" s="37" t="s">
        <v>13406</v>
      </c>
      <c r="I7073" s="7"/>
    </row>
    <row r="7074" spans="1:9" s="36" customFormat="1" ht="40.5" x14ac:dyDescent="0.25">
      <c r="A7074" s="34">
        <v>95811</v>
      </c>
      <c r="B7074" s="35" t="s">
        <v>13407</v>
      </c>
      <c r="F7074" s="34" t="s">
        <v>24</v>
      </c>
      <c r="G7074" s="37" t="s">
        <v>13408</v>
      </c>
      <c r="I7074" s="7"/>
    </row>
    <row r="7075" spans="1:9" s="36" customFormat="1" ht="40.5" x14ac:dyDescent="0.25">
      <c r="A7075" s="34">
        <v>95812</v>
      </c>
      <c r="B7075" s="35" t="s">
        <v>13409</v>
      </c>
      <c r="F7075" s="34" t="s">
        <v>24</v>
      </c>
      <c r="G7075" s="37" t="s">
        <v>13410</v>
      </c>
      <c r="I7075" s="7"/>
    </row>
    <row r="7076" spans="1:9" s="36" customFormat="1" ht="40.5" x14ac:dyDescent="0.25">
      <c r="A7076" s="34">
        <v>95813</v>
      </c>
      <c r="B7076" s="35" t="s">
        <v>13411</v>
      </c>
      <c r="F7076" s="34" t="s">
        <v>24</v>
      </c>
      <c r="G7076" s="37" t="s">
        <v>12331</v>
      </c>
      <c r="I7076" s="7"/>
    </row>
    <row r="7077" spans="1:9" s="36" customFormat="1" ht="40.5" x14ac:dyDescent="0.25">
      <c r="A7077" s="34">
        <v>95814</v>
      </c>
      <c r="B7077" s="35" t="s">
        <v>13412</v>
      </c>
      <c r="F7077" s="34" t="s">
        <v>24</v>
      </c>
      <c r="G7077" s="37" t="s">
        <v>13413</v>
      </c>
      <c r="I7077" s="7"/>
    </row>
    <row r="7078" spans="1:9" s="36" customFormat="1" ht="40.5" x14ac:dyDescent="0.25">
      <c r="A7078" s="34">
        <v>95815</v>
      </c>
      <c r="B7078" s="35" t="s">
        <v>13414</v>
      </c>
      <c r="F7078" s="34" t="s">
        <v>24</v>
      </c>
      <c r="G7078" s="37" t="s">
        <v>13415</v>
      </c>
      <c r="I7078" s="7"/>
    </row>
    <row r="7079" spans="1:9" s="36" customFormat="1" ht="40.5" x14ac:dyDescent="0.25">
      <c r="A7079" s="34">
        <v>95816</v>
      </c>
      <c r="B7079" s="35" t="s">
        <v>13416</v>
      </c>
      <c r="F7079" s="34" t="s">
        <v>24</v>
      </c>
      <c r="G7079" s="37" t="s">
        <v>13417</v>
      </c>
      <c r="I7079" s="7"/>
    </row>
    <row r="7080" spans="1:9" s="36" customFormat="1" ht="40.5" x14ac:dyDescent="0.25">
      <c r="A7080" s="34">
        <v>95817</v>
      </c>
      <c r="B7080" s="35" t="s">
        <v>13418</v>
      </c>
      <c r="F7080" s="34" t="s">
        <v>24</v>
      </c>
      <c r="G7080" s="37" t="s">
        <v>13419</v>
      </c>
      <c r="I7080" s="7"/>
    </row>
    <row r="7081" spans="1:9" s="36" customFormat="1" ht="40.5" x14ac:dyDescent="0.25">
      <c r="A7081" s="34">
        <v>95818</v>
      </c>
      <c r="B7081" s="35" t="s">
        <v>13420</v>
      </c>
      <c r="F7081" s="34" t="s">
        <v>24</v>
      </c>
      <c r="G7081" s="37" t="s">
        <v>13421</v>
      </c>
      <c r="I7081" s="7"/>
    </row>
    <row r="7082" spans="1:9" s="36" customFormat="1" ht="40.5" x14ac:dyDescent="0.25">
      <c r="A7082" s="34">
        <v>97881</v>
      </c>
      <c r="B7082" s="35" t="s">
        <v>13422</v>
      </c>
      <c r="F7082" s="34" t="s">
        <v>24</v>
      </c>
      <c r="G7082" s="37" t="s">
        <v>13423</v>
      </c>
      <c r="I7082" s="7"/>
    </row>
    <row r="7083" spans="1:9" s="36" customFormat="1" ht="40.5" x14ac:dyDescent="0.25">
      <c r="A7083" s="34">
        <v>97882</v>
      </c>
      <c r="B7083" s="35" t="s">
        <v>13424</v>
      </c>
      <c r="F7083" s="34" t="s">
        <v>24</v>
      </c>
      <c r="G7083" s="37" t="s">
        <v>13425</v>
      </c>
      <c r="I7083" s="7"/>
    </row>
    <row r="7084" spans="1:9" s="36" customFormat="1" ht="40.5" x14ac:dyDescent="0.25">
      <c r="A7084" s="34">
        <v>97883</v>
      </c>
      <c r="B7084" s="35" t="s">
        <v>13426</v>
      </c>
      <c r="F7084" s="34" t="s">
        <v>24</v>
      </c>
      <c r="G7084" s="37" t="s">
        <v>13427</v>
      </c>
      <c r="I7084" s="7"/>
    </row>
    <row r="7085" spans="1:9" s="36" customFormat="1" ht="40.5" x14ac:dyDescent="0.25">
      <c r="A7085" s="34">
        <v>97884</v>
      </c>
      <c r="B7085" s="35" t="s">
        <v>13428</v>
      </c>
      <c r="F7085" s="34" t="s">
        <v>24</v>
      </c>
      <c r="G7085" s="37" t="s">
        <v>13429</v>
      </c>
      <c r="I7085" s="7"/>
    </row>
    <row r="7086" spans="1:9" s="36" customFormat="1" ht="40.5" x14ac:dyDescent="0.25">
      <c r="A7086" s="34">
        <v>97885</v>
      </c>
      <c r="B7086" s="35" t="s">
        <v>13430</v>
      </c>
      <c r="F7086" s="34" t="s">
        <v>24</v>
      </c>
      <c r="G7086" s="37" t="s">
        <v>13431</v>
      </c>
      <c r="I7086" s="7"/>
    </row>
    <row r="7087" spans="1:9" s="36" customFormat="1" ht="40.5" x14ac:dyDescent="0.25">
      <c r="A7087" s="34">
        <v>97886</v>
      </c>
      <c r="B7087" s="35" t="s">
        <v>13432</v>
      </c>
      <c r="F7087" s="34" t="s">
        <v>24</v>
      </c>
      <c r="G7087" s="37" t="s">
        <v>13433</v>
      </c>
      <c r="I7087" s="7"/>
    </row>
    <row r="7088" spans="1:9" s="36" customFormat="1" ht="40.5" x14ac:dyDescent="0.25">
      <c r="A7088" s="34">
        <v>97887</v>
      </c>
      <c r="B7088" s="35" t="s">
        <v>13434</v>
      </c>
      <c r="F7088" s="34" t="s">
        <v>24</v>
      </c>
      <c r="G7088" s="37" t="s">
        <v>13435</v>
      </c>
      <c r="I7088" s="7"/>
    </row>
    <row r="7089" spans="1:9" s="36" customFormat="1" ht="40.5" x14ac:dyDescent="0.25">
      <c r="A7089" s="34">
        <v>97888</v>
      </c>
      <c r="B7089" s="35" t="s">
        <v>13436</v>
      </c>
      <c r="F7089" s="34" t="s">
        <v>24</v>
      </c>
      <c r="G7089" s="37" t="s">
        <v>13437</v>
      </c>
      <c r="I7089" s="7"/>
    </row>
    <row r="7090" spans="1:9" s="36" customFormat="1" ht="40.5" x14ac:dyDescent="0.25">
      <c r="A7090" s="34">
        <v>97889</v>
      </c>
      <c r="B7090" s="35" t="s">
        <v>13438</v>
      </c>
      <c r="F7090" s="34" t="s">
        <v>24</v>
      </c>
      <c r="G7090" s="37" t="s">
        <v>13439</v>
      </c>
      <c r="I7090" s="7"/>
    </row>
    <row r="7091" spans="1:9" s="36" customFormat="1" ht="40.5" x14ac:dyDescent="0.25">
      <c r="A7091" s="34">
        <v>97890</v>
      </c>
      <c r="B7091" s="35" t="s">
        <v>13440</v>
      </c>
      <c r="F7091" s="34" t="s">
        <v>24</v>
      </c>
      <c r="G7091" s="37" t="s">
        <v>13441</v>
      </c>
      <c r="I7091" s="7"/>
    </row>
    <row r="7092" spans="1:9" s="36" customFormat="1" ht="40.5" x14ac:dyDescent="0.25">
      <c r="A7092" s="34">
        <v>97891</v>
      </c>
      <c r="B7092" s="35" t="s">
        <v>13442</v>
      </c>
      <c r="F7092" s="34" t="s">
        <v>24</v>
      </c>
      <c r="G7092" s="37" t="s">
        <v>13443</v>
      </c>
      <c r="I7092" s="7"/>
    </row>
    <row r="7093" spans="1:9" s="36" customFormat="1" ht="40.5" x14ac:dyDescent="0.25">
      <c r="A7093" s="34">
        <v>97892</v>
      </c>
      <c r="B7093" s="35" t="s">
        <v>13444</v>
      </c>
      <c r="F7093" s="34" t="s">
        <v>24</v>
      </c>
      <c r="G7093" s="37" t="s">
        <v>13445</v>
      </c>
      <c r="I7093" s="7"/>
    </row>
    <row r="7094" spans="1:9" s="36" customFormat="1" ht="40.5" x14ac:dyDescent="0.25">
      <c r="A7094" s="34">
        <v>97893</v>
      </c>
      <c r="B7094" s="35" t="s">
        <v>13446</v>
      </c>
      <c r="F7094" s="34" t="s">
        <v>24</v>
      </c>
      <c r="G7094" s="37" t="s">
        <v>13447</v>
      </c>
      <c r="I7094" s="7"/>
    </row>
    <row r="7095" spans="1:9" s="36" customFormat="1" ht="40.5" x14ac:dyDescent="0.25">
      <c r="A7095" s="34">
        <v>97894</v>
      </c>
      <c r="B7095" s="35" t="s">
        <v>13448</v>
      </c>
      <c r="F7095" s="34" t="s">
        <v>24</v>
      </c>
      <c r="G7095" s="37" t="s">
        <v>13449</v>
      </c>
      <c r="I7095" s="7"/>
    </row>
    <row r="7096" spans="1:9" s="36" customFormat="1" ht="40.5" x14ac:dyDescent="0.25">
      <c r="A7096" s="34">
        <v>104396</v>
      </c>
      <c r="B7096" s="35" t="s">
        <v>13450</v>
      </c>
      <c r="F7096" s="34" t="s">
        <v>24</v>
      </c>
      <c r="G7096" s="37" t="s">
        <v>13451</v>
      </c>
      <c r="I7096" s="7"/>
    </row>
    <row r="7097" spans="1:9" s="36" customFormat="1" ht="40.5" x14ac:dyDescent="0.25">
      <c r="A7097" s="34">
        <v>104397</v>
      </c>
      <c r="B7097" s="35" t="s">
        <v>13452</v>
      </c>
      <c r="F7097" s="34" t="s">
        <v>24</v>
      </c>
      <c r="G7097" s="37" t="s">
        <v>13453</v>
      </c>
      <c r="I7097" s="7"/>
    </row>
    <row r="7098" spans="1:9" s="36" customFormat="1" ht="40.5" x14ac:dyDescent="0.25">
      <c r="A7098" s="34">
        <v>104398</v>
      </c>
      <c r="B7098" s="35" t="s">
        <v>13454</v>
      </c>
      <c r="F7098" s="34" t="s">
        <v>24</v>
      </c>
      <c r="G7098" s="37" t="s">
        <v>13455</v>
      </c>
      <c r="I7098" s="7"/>
    </row>
    <row r="7099" spans="1:9" s="36" customFormat="1" ht="40.5" x14ac:dyDescent="0.25">
      <c r="A7099" s="34">
        <v>104399</v>
      </c>
      <c r="B7099" s="35" t="s">
        <v>13456</v>
      </c>
      <c r="F7099" s="34" t="s">
        <v>24</v>
      </c>
      <c r="G7099" s="37" t="s">
        <v>13457</v>
      </c>
      <c r="I7099" s="7"/>
    </row>
    <row r="7100" spans="1:9" s="36" customFormat="1" ht="40.5" x14ac:dyDescent="0.25">
      <c r="A7100" s="34">
        <v>104400</v>
      </c>
      <c r="B7100" s="35" t="s">
        <v>13458</v>
      </c>
      <c r="F7100" s="34" t="s">
        <v>24</v>
      </c>
      <c r="G7100" s="37" t="s">
        <v>13459</v>
      </c>
      <c r="I7100" s="7"/>
    </row>
    <row r="7101" spans="1:9" s="36" customFormat="1" ht="40.5" x14ac:dyDescent="0.25">
      <c r="A7101" s="34">
        <v>104401</v>
      </c>
      <c r="B7101" s="35" t="s">
        <v>13460</v>
      </c>
      <c r="F7101" s="34" t="s">
        <v>24</v>
      </c>
      <c r="G7101" s="37" t="s">
        <v>13461</v>
      </c>
      <c r="I7101" s="7"/>
    </row>
    <row r="7102" spans="1:9" s="36" customFormat="1" ht="40.5" x14ac:dyDescent="0.25">
      <c r="A7102" s="34">
        <v>104402</v>
      </c>
      <c r="B7102" s="35" t="s">
        <v>13462</v>
      </c>
      <c r="F7102" s="34" t="s">
        <v>24</v>
      </c>
      <c r="G7102" s="37" t="s">
        <v>13463</v>
      </c>
      <c r="I7102" s="7"/>
    </row>
    <row r="7103" spans="1:9" s="36" customFormat="1" ht="40.5" x14ac:dyDescent="0.25">
      <c r="A7103" s="34">
        <v>104403</v>
      </c>
      <c r="B7103" s="35" t="s">
        <v>13464</v>
      </c>
      <c r="F7103" s="34" t="s">
        <v>24</v>
      </c>
      <c r="G7103" s="37" t="s">
        <v>13465</v>
      </c>
      <c r="I7103" s="7"/>
    </row>
    <row r="7104" spans="1:9" s="36" customFormat="1" ht="40.5" x14ac:dyDescent="0.25">
      <c r="A7104" s="34">
        <v>104404</v>
      </c>
      <c r="B7104" s="35" t="s">
        <v>13466</v>
      </c>
      <c r="F7104" s="34" t="s">
        <v>24</v>
      </c>
      <c r="G7104" s="37" t="s">
        <v>13467</v>
      </c>
      <c r="I7104" s="7"/>
    </row>
    <row r="7105" spans="1:9" s="36" customFormat="1" ht="40.5" x14ac:dyDescent="0.25">
      <c r="A7105" s="34">
        <v>104405</v>
      </c>
      <c r="B7105" s="35" t="s">
        <v>13468</v>
      </c>
      <c r="F7105" s="34" t="s">
        <v>24</v>
      </c>
      <c r="G7105" s="37" t="s">
        <v>13469</v>
      </c>
      <c r="I7105" s="7"/>
    </row>
    <row r="7106" spans="1:9" s="36" customFormat="1" ht="27" x14ac:dyDescent="0.25">
      <c r="A7106" s="34">
        <v>93653</v>
      </c>
      <c r="B7106" s="35" t="s">
        <v>13470</v>
      </c>
      <c r="F7106" s="34" t="s">
        <v>24</v>
      </c>
      <c r="G7106" s="37" t="s">
        <v>13471</v>
      </c>
      <c r="I7106" s="7"/>
    </row>
    <row r="7107" spans="1:9" s="36" customFormat="1" ht="27" x14ac:dyDescent="0.25">
      <c r="A7107" s="34">
        <v>93654</v>
      </c>
      <c r="B7107" s="35" t="s">
        <v>13472</v>
      </c>
      <c r="F7107" s="34" t="s">
        <v>24</v>
      </c>
      <c r="G7107" s="37" t="s">
        <v>13473</v>
      </c>
      <c r="I7107" s="7"/>
    </row>
    <row r="7108" spans="1:9" s="36" customFormat="1" ht="27" x14ac:dyDescent="0.25">
      <c r="A7108" s="34">
        <v>93655</v>
      </c>
      <c r="B7108" s="35" t="s">
        <v>13474</v>
      </c>
      <c r="F7108" s="34" t="s">
        <v>24</v>
      </c>
      <c r="G7108" s="37" t="s">
        <v>13475</v>
      </c>
      <c r="I7108" s="7"/>
    </row>
    <row r="7109" spans="1:9" s="36" customFormat="1" ht="27" x14ac:dyDescent="0.25">
      <c r="A7109" s="34">
        <v>93656</v>
      </c>
      <c r="B7109" s="35" t="s">
        <v>13476</v>
      </c>
      <c r="F7109" s="34" t="s">
        <v>24</v>
      </c>
      <c r="G7109" s="37" t="s">
        <v>13475</v>
      </c>
      <c r="I7109" s="7"/>
    </row>
    <row r="7110" spans="1:9" s="36" customFormat="1" ht="27" x14ac:dyDescent="0.25">
      <c r="A7110" s="34">
        <v>93657</v>
      </c>
      <c r="B7110" s="35" t="s">
        <v>13477</v>
      </c>
      <c r="F7110" s="34" t="s">
        <v>24</v>
      </c>
      <c r="G7110" s="37" t="s">
        <v>13478</v>
      </c>
      <c r="I7110" s="7"/>
    </row>
    <row r="7111" spans="1:9" s="36" customFormat="1" ht="27" x14ac:dyDescent="0.25">
      <c r="A7111" s="34">
        <v>93658</v>
      </c>
      <c r="B7111" s="35" t="s">
        <v>13479</v>
      </c>
      <c r="F7111" s="34" t="s">
        <v>24</v>
      </c>
      <c r="G7111" s="37" t="s">
        <v>13480</v>
      </c>
      <c r="I7111" s="7"/>
    </row>
    <row r="7112" spans="1:9" s="36" customFormat="1" ht="27" x14ac:dyDescent="0.25">
      <c r="A7112" s="34">
        <v>93659</v>
      </c>
      <c r="B7112" s="35" t="s">
        <v>13481</v>
      </c>
      <c r="F7112" s="34" t="s">
        <v>24</v>
      </c>
      <c r="G7112" s="37" t="s">
        <v>13482</v>
      </c>
      <c r="I7112" s="7"/>
    </row>
    <row r="7113" spans="1:9" s="36" customFormat="1" ht="27" x14ac:dyDescent="0.25">
      <c r="A7113" s="34">
        <v>93660</v>
      </c>
      <c r="B7113" s="35" t="s">
        <v>13483</v>
      </c>
      <c r="F7113" s="34" t="s">
        <v>24</v>
      </c>
      <c r="G7113" s="37" t="s">
        <v>13484</v>
      </c>
      <c r="I7113" s="7"/>
    </row>
    <row r="7114" spans="1:9" s="36" customFormat="1" ht="27" x14ac:dyDescent="0.25">
      <c r="A7114" s="34">
        <v>93661</v>
      </c>
      <c r="B7114" s="35" t="s">
        <v>13485</v>
      </c>
      <c r="F7114" s="34" t="s">
        <v>24</v>
      </c>
      <c r="G7114" s="37" t="s">
        <v>13486</v>
      </c>
      <c r="I7114" s="7"/>
    </row>
    <row r="7115" spans="1:9" s="36" customFormat="1" ht="27" x14ac:dyDescent="0.25">
      <c r="A7115" s="34">
        <v>93662</v>
      </c>
      <c r="B7115" s="35" t="s">
        <v>13487</v>
      </c>
      <c r="F7115" s="34" t="s">
        <v>24</v>
      </c>
      <c r="G7115" s="37" t="s">
        <v>13488</v>
      </c>
      <c r="I7115" s="7"/>
    </row>
    <row r="7116" spans="1:9" s="36" customFormat="1" ht="27" x14ac:dyDescent="0.25">
      <c r="A7116" s="34">
        <v>93663</v>
      </c>
      <c r="B7116" s="35" t="s">
        <v>13489</v>
      </c>
      <c r="F7116" s="34" t="s">
        <v>24</v>
      </c>
      <c r="G7116" s="37" t="s">
        <v>13488</v>
      </c>
      <c r="I7116" s="7"/>
    </row>
    <row r="7117" spans="1:9" s="36" customFormat="1" ht="27" x14ac:dyDescent="0.25">
      <c r="A7117" s="34">
        <v>93664</v>
      </c>
      <c r="B7117" s="35" t="s">
        <v>13490</v>
      </c>
      <c r="F7117" s="34" t="s">
        <v>24</v>
      </c>
      <c r="G7117" s="37" t="s">
        <v>13491</v>
      </c>
      <c r="I7117" s="7"/>
    </row>
    <row r="7118" spans="1:9" s="36" customFormat="1" ht="27" x14ac:dyDescent="0.25">
      <c r="A7118" s="34">
        <v>93665</v>
      </c>
      <c r="B7118" s="35" t="s">
        <v>13492</v>
      </c>
      <c r="F7118" s="34" t="s">
        <v>24</v>
      </c>
      <c r="G7118" s="37" t="s">
        <v>13493</v>
      </c>
      <c r="I7118" s="7"/>
    </row>
    <row r="7119" spans="1:9" s="36" customFormat="1" ht="27" x14ac:dyDescent="0.25">
      <c r="A7119" s="34">
        <v>93666</v>
      </c>
      <c r="B7119" s="35" t="s">
        <v>13494</v>
      </c>
      <c r="F7119" s="34" t="s">
        <v>24</v>
      </c>
      <c r="G7119" s="37" t="s">
        <v>13495</v>
      </c>
      <c r="I7119" s="7"/>
    </row>
    <row r="7120" spans="1:9" s="36" customFormat="1" ht="27" x14ac:dyDescent="0.25">
      <c r="A7120" s="34">
        <v>93667</v>
      </c>
      <c r="B7120" s="35" t="s">
        <v>13496</v>
      </c>
      <c r="F7120" s="34" t="s">
        <v>24</v>
      </c>
      <c r="G7120" s="37" t="s">
        <v>13497</v>
      </c>
      <c r="I7120" s="7"/>
    </row>
    <row r="7121" spans="1:9" s="36" customFormat="1" ht="27" x14ac:dyDescent="0.25">
      <c r="A7121" s="34">
        <v>93668</v>
      </c>
      <c r="B7121" s="35" t="s">
        <v>13498</v>
      </c>
      <c r="F7121" s="34" t="s">
        <v>24</v>
      </c>
      <c r="G7121" s="37" t="s">
        <v>13499</v>
      </c>
      <c r="I7121" s="7"/>
    </row>
    <row r="7122" spans="1:9" s="36" customFormat="1" ht="27" x14ac:dyDescent="0.25">
      <c r="A7122" s="34">
        <v>93669</v>
      </c>
      <c r="B7122" s="35" t="s">
        <v>13500</v>
      </c>
      <c r="F7122" s="34" t="s">
        <v>24</v>
      </c>
      <c r="G7122" s="37" t="s">
        <v>13501</v>
      </c>
      <c r="I7122" s="7"/>
    </row>
    <row r="7123" spans="1:9" s="36" customFormat="1" ht="27" x14ac:dyDescent="0.25">
      <c r="A7123" s="34">
        <v>93670</v>
      </c>
      <c r="B7123" s="35" t="s">
        <v>13502</v>
      </c>
      <c r="F7123" s="34" t="s">
        <v>24</v>
      </c>
      <c r="G7123" s="37" t="s">
        <v>13501</v>
      </c>
      <c r="I7123" s="7"/>
    </row>
    <row r="7124" spans="1:9" s="36" customFormat="1" ht="27" x14ac:dyDescent="0.25">
      <c r="A7124" s="34">
        <v>93671</v>
      </c>
      <c r="B7124" s="35" t="s">
        <v>13503</v>
      </c>
      <c r="F7124" s="34" t="s">
        <v>24</v>
      </c>
      <c r="G7124" s="37" t="s">
        <v>13504</v>
      </c>
      <c r="I7124" s="7"/>
    </row>
    <row r="7125" spans="1:9" s="36" customFormat="1" ht="27" x14ac:dyDescent="0.25">
      <c r="A7125" s="34">
        <v>93672</v>
      </c>
      <c r="B7125" s="35" t="s">
        <v>13505</v>
      </c>
      <c r="F7125" s="34" t="s">
        <v>24</v>
      </c>
      <c r="G7125" s="37" t="s">
        <v>13506</v>
      </c>
      <c r="I7125" s="7"/>
    </row>
    <row r="7126" spans="1:9" s="36" customFormat="1" ht="27" x14ac:dyDescent="0.25">
      <c r="A7126" s="34">
        <v>93673</v>
      </c>
      <c r="B7126" s="35" t="s">
        <v>13507</v>
      </c>
      <c r="F7126" s="34" t="s">
        <v>24</v>
      </c>
      <c r="G7126" s="37" t="s">
        <v>13508</v>
      </c>
      <c r="I7126" s="7"/>
    </row>
    <row r="7127" spans="1:9" s="36" customFormat="1" ht="27" x14ac:dyDescent="0.25">
      <c r="A7127" s="34">
        <v>97359</v>
      </c>
      <c r="B7127" s="35" t="s">
        <v>13509</v>
      </c>
      <c r="F7127" s="34" t="s">
        <v>24</v>
      </c>
      <c r="G7127" s="37" t="s">
        <v>13510</v>
      </c>
      <c r="I7127" s="7"/>
    </row>
    <row r="7128" spans="1:9" s="36" customFormat="1" ht="27" x14ac:dyDescent="0.25">
      <c r="A7128" s="34">
        <v>97360</v>
      </c>
      <c r="B7128" s="35" t="s">
        <v>13511</v>
      </c>
      <c r="F7128" s="34" t="s">
        <v>24</v>
      </c>
      <c r="G7128" s="37" t="s">
        <v>13512</v>
      </c>
      <c r="I7128" s="7"/>
    </row>
    <row r="7129" spans="1:9" s="36" customFormat="1" ht="27" x14ac:dyDescent="0.25">
      <c r="A7129" s="34">
        <v>97361</v>
      </c>
      <c r="B7129" s="35" t="s">
        <v>13513</v>
      </c>
      <c r="F7129" s="34" t="s">
        <v>24</v>
      </c>
      <c r="G7129" s="37" t="s">
        <v>13514</v>
      </c>
      <c r="I7129" s="7"/>
    </row>
    <row r="7130" spans="1:9" s="36" customFormat="1" ht="40.5" x14ac:dyDescent="0.25">
      <c r="A7130" s="34">
        <v>97362</v>
      </c>
      <c r="B7130" s="35" t="s">
        <v>13515</v>
      </c>
      <c r="F7130" s="34" t="s">
        <v>24</v>
      </c>
      <c r="G7130" s="37" t="s">
        <v>13516</v>
      </c>
      <c r="I7130" s="7"/>
    </row>
    <row r="7131" spans="1:9" s="36" customFormat="1" ht="54" x14ac:dyDescent="0.25">
      <c r="A7131" s="34">
        <v>101875</v>
      </c>
      <c r="B7131" s="35" t="s">
        <v>13517</v>
      </c>
      <c r="F7131" s="34" t="s">
        <v>24</v>
      </c>
      <c r="G7131" s="37" t="s">
        <v>13518</v>
      </c>
      <c r="I7131" s="7"/>
    </row>
    <row r="7132" spans="1:9" s="36" customFormat="1" ht="40.5" x14ac:dyDescent="0.25">
      <c r="A7132" s="34">
        <v>101876</v>
      </c>
      <c r="B7132" s="35" t="s">
        <v>13519</v>
      </c>
      <c r="F7132" s="34" t="s">
        <v>24</v>
      </c>
      <c r="G7132" s="37" t="s">
        <v>13520</v>
      </c>
      <c r="I7132" s="7"/>
    </row>
    <row r="7133" spans="1:9" s="36" customFormat="1" ht="40.5" x14ac:dyDescent="0.25">
      <c r="A7133" s="34">
        <v>101877</v>
      </c>
      <c r="B7133" s="35" t="s">
        <v>13521</v>
      </c>
      <c r="F7133" s="34" t="s">
        <v>24</v>
      </c>
      <c r="G7133" s="37" t="s">
        <v>13522</v>
      </c>
      <c r="I7133" s="7"/>
    </row>
    <row r="7134" spans="1:9" s="36" customFormat="1" ht="54" x14ac:dyDescent="0.25">
      <c r="A7134" s="34">
        <v>101878</v>
      </c>
      <c r="B7134" s="35" t="s">
        <v>13523</v>
      </c>
      <c r="F7134" s="34" t="s">
        <v>24</v>
      </c>
      <c r="G7134" s="37" t="s">
        <v>13524</v>
      </c>
      <c r="I7134" s="7"/>
    </row>
    <row r="7135" spans="1:9" s="36" customFormat="1" ht="54" x14ac:dyDescent="0.25">
      <c r="A7135" s="34">
        <v>101879</v>
      </c>
      <c r="B7135" s="35" t="s">
        <v>13525</v>
      </c>
      <c r="F7135" s="34" t="s">
        <v>24</v>
      </c>
      <c r="G7135" s="37" t="s">
        <v>13526</v>
      </c>
      <c r="I7135" s="7"/>
    </row>
    <row r="7136" spans="1:9" s="36" customFormat="1" ht="54" x14ac:dyDescent="0.25">
      <c r="A7136" s="34">
        <v>101880</v>
      </c>
      <c r="B7136" s="35" t="s">
        <v>13527</v>
      </c>
      <c r="F7136" s="34" t="s">
        <v>24</v>
      </c>
      <c r="G7136" s="37" t="s">
        <v>13528</v>
      </c>
      <c r="I7136" s="7"/>
    </row>
    <row r="7137" spans="1:9" s="36" customFormat="1" ht="54" x14ac:dyDescent="0.25">
      <c r="A7137" s="34">
        <v>101881</v>
      </c>
      <c r="B7137" s="35" t="s">
        <v>13529</v>
      </c>
      <c r="F7137" s="34" t="s">
        <v>24</v>
      </c>
      <c r="G7137" s="37" t="s">
        <v>13530</v>
      </c>
      <c r="I7137" s="7"/>
    </row>
    <row r="7138" spans="1:9" s="36" customFormat="1" ht="54" x14ac:dyDescent="0.25">
      <c r="A7138" s="34">
        <v>101882</v>
      </c>
      <c r="B7138" s="35" t="s">
        <v>13531</v>
      </c>
      <c r="F7138" s="34" t="s">
        <v>24</v>
      </c>
      <c r="G7138" s="37" t="s">
        <v>13532</v>
      </c>
      <c r="I7138" s="7"/>
    </row>
    <row r="7139" spans="1:9" s="36" customFormat="1" ht="54" x14ac:dyDescent="0.25">
      <c r="A7139" s="34">
        <v>101883</v>
      </c>
      <c r="B7139" s="35" t="s">
        <v>13533</v>
      </c>
      <c r="F7139" s="34" t="s">
        <v>24</v>
      </c>
      <c r="G7139" s="37" t="s">
        <v>13534</v>
      </c>
      <c r="I7139" s="7"/>
    </row>
    <row r="7140" spans="1:9" s="36" customFormat="1" ht="27" x14ac:dyDescent="0.25">
      <c r="A7140" s="34">
        <v>101890</v>
      </c>
      <c r="B7140" s="35" t="s">
        <v>13535</v>
      </c>
      <c r="F7140" s="34" t="s">
        <v>24</v>
      </c>
      <c r="G7140" s="37" t="s">
        <v>13536</v>
      </c>
      <c r="I7140" s="7"/>
    </row>
    <row r="7141" spans="1:9" s="36" customFormat="1" ht="27" x14ac:dyDescent="0.25">
      <c r="A7141" s="34">
        <v>101891</v>
      </c>
      <c r="B7141" s="35" t="s">
        <v>13537</v>
      </c>
      <c r="F7141" s="34" t="s">
        <v>24</v>
      </c>
      <c r="G7141" s="37" t="s">
        <v>13538</v>
      </c>
      <c r="I7141" s="7"/>
    </row>
    <row r="7142" spans="1:9" s="36" customFormat="1" ht="27" x14ac:dyDescent="0.25">
      <c r="A7142" s="34">
        <v>101892</v>
      </c>
      <c r="B7142" s="35" t="s">
        <v>13539</v>
      </c>
      <c r="F7142" s="34" t="s">
        <v>24</v>
      </c>
      <c r="G7142" s="37" t="s">
        <v>13540</v>
      </c>
      <c r="I7142" s="7"/>
    </row>
    <row r="7143" spans="1:9" s="36" customFormat="1" ht="27" x14ac:dyDescent="0.25">
      <c r="A7143" s="34">
        <v>101893</v>
      </c>
      <c r="B7143" s="35" t="s">
        <v>13541</v>
      </c>
      <c r="F7143" s="34" t="s">
        <v>24</v>
      </c>
      <c r="G7143" s="37" t="s">
        <v>13542</v>
      </c>
      <c r="I7143" s="7"/>
    </row>
    <row r="7144" spans="1:9" s="36" customFormat="1" ht="27" x14ac:dyDescent="0.25">
      <c r="A7144" s="34">
        <v>101894</v>
      </c>
      <c r="B7144" s="35" t="s">
        <v>13543</v>
      </c>
      <c r="F7144" s="34" t="s">
        <v>24</v>
      </c>
      <c r="G7144" s="37" t="s">
        <v>13544</v>
      </c>
      <c r="I7144" s="7"/>
    </row>
    <row r="7145" spans="1:9" s="36" customFormat="1" ht="27" x14ac:dyDescent="0.25">
      <c r="A7145" s="34">
        <v>101895</v>
      </c>
      <c r="B7145" s="35" t="s">
        <v>13545</v>
      </c>
      <c r="F7145" s="34" t="s">
        <v>24</v>
      </c>
      <c r="G7145" s="37" t="s">
        <v>13546</v>
      </c>
      <c r="I7145" s="7"/>
    </row>
    <row r="7146" spans="1:9" s="36" customFormat="1" ht="27" x14ac:dyDescent="0.25">
      <c r="A7146" s="34">
        <v>101896</v>
      </c>
      <c r="B7146" s="35" t="s">
        <v>13547</v>
      </c>
      <c r="F7146" s="34" t="s">
        <v>24</v>
      </c>
      <c r="G7146" s="37" t="s">
        <v>13548</v>
      </c>
      <c r="I7146" s="7"/>
    </row>
    <row r="7147" spans="1:9" s="36" customFormat="1" ht="27" x14ac:dyDescent="0.25">
      <c r="A7147" s="34">
        <v>101897</v>
      </c>
      <c r="B7147" s="35" t="s">
        <v>13549</v>
      </c>
      <c r="F7147" s="34" t="s">
        <v>24</v>
      </c>
      <c r="G7147" s="37" t="s">
        <v>13550</v>
      </c>
      <c r="I7147" s="7"/>
    </row>
    <row r="7148" spans="1:9" s="36" customFormat="1" ht="27" x14ac:dyDescent="0.25">
      <c r="A7148" s="34">
        <v>101898</v>
      </c>
      <c r="B7148" s="35" t="s">
        <v>13551</v>
      </c>
      <c r="F7148" s="34" t="s">
        <v>24</v>
      </c>
      <c r="G7148" s="37" t="s">
        <v>13552</v>
      </c>
      <c r="I7148" s="7"/>
    </row>
    <row r="7149" spans="1:9" s="36" customFormat="1" ht="27" x14ac:dyDescent="0.25">
      <c r="A7149" s="34">
        <v>101899</v>
      </c>
      <c r="B7149" s="35" t="s">
        <v>13553</v>
      </c>
      <c r="F7149" s="34" t="s">
        <v>24</v>
      </c>
      <c r="G7149" s="37" t="s">
        <v>13554</v>
      </c>
      <c r="I7149" s="7"/>
    </row>
    <row r="7150" spans="1:9" s="36" customFormat="1" ht="27" x14ac:dyDescent="0.25">
      <c r="A7150" s="34">
        <v>101900</v>
      </c>
      <c r="B7150" s="35" t="s">
        <v>13555</v>
      </c>
      <c r="F7150" s="34" t="s">
        <v>24</v>
      </c>
      <c r="G7150" s="37" t="s">
        <v>13556</v>
      </c>
      <c r="I7150" s="7"/>
    </row>
    <row r="7151" spans="1:9" s="36" customFormat="1" ht="27" x14ac:dyDescent="0.25">
      <c r="A7151" s="34">
        <v>101901</v>
      </c>
      <c r="B7151" s="35" t="s">
        <v>13557</v>
      </c>
      <c r="F7151" s="34" t="s">
        <v>24</v>
      </c>
      <c r="G7151" s="37" t="s">
        <v>13558</v>
      </c>
      <c r="I7151" s="7"/>
    </row>
    <row r="7152" spans="1:9" s="36" customFormat="1" ht="27" x14ac:dyDescent="0.25">
      <c r="A7152" s="34">
        <v>101902</v>
      </c>
      <c r="B7152" s="35" t="s">
        <v>13559</v>
      </c>
      <c r="F7152" s="34" t="s">
        <v>24</v>
      </c>
      <c r="G7152" s="37" t="s">
        <v>13560</v>
      </c>
      <c r="I7152" s="7"/>
    </row>
    <row r="7153" spans="1:9" s="36" customFormat="1" ht="27" x14ac:dyDescent="0.25">
      <c r="A7153" s="34">
        <v>101903</v>
      </c>
      <c r="B7153" s="35" t="s">
        <v>13561</v>
      </c>
      <c r="F7153" s="34" t="s">
        <v>24</v>
      </c>
      <c r="G7153" s="37" t="s">
        <v>13562</v>
      </c>
      <c r="I7153" s="7"/>
    </row>
    <row r="7154" spans="1:9" s="36" customFormat="1" ht="27" x14ac:dyDescent="0.25">
      <c r="A7154" s="34">
        <v>101904</v>
      </c>
      <c r="B7154" s="35" t="s">
        <v>13563</v>
      </c>
      <c r="F7154" s="34" t="s">
        <v>24</v>
      </c>
      <c r="G7154" s="37" t="s">
        <v>13564</v>
      </c>
      <c r="I7154" s="7"/>
    </row>
    <row r="7155" spans="1:9" s="36" customFormat="1" ht="27" x14ac:dyDescent="0.25">
      <c r="A7155" s="34">
        <v>101938</v>
      </c>
      <c r="B7155" s="35" t="s">
        <v>13565</v>
      </c>
      <c r="F7155" s="34" t="s">
        <v>24</v>
      </c>
      <c r="G7155" s="37" t="s">
        <v>13566</v>
      </c>
      <c r="I7155" s="7"/>
    </row>
    <row r="7156" spans="1:9" s="36" customFormat="1" ht="27" x14ac:dyDescent="0.25">
      <c r="A7156" s="34">
        <v>101946</v>
      </c>
      <c r="B7156" s="35" t="s">
        <v>13567</v>
      </c>
      <c r="F7156" s="34" t="s">
        <v>24</v>
      </c>
      <c r="G7156" s="37" t="s">
        <v>13568</v>
      </c>
      <c r="I7156" s="7"/>
    </row>
    <row r="7157" spans="1:9" s="36" customFormat="1" ht="40.5" x14ac:dyDescent="0.25">
      <c r="A7157" s="34">
        <v>91945</v>
      </c>
      <c r="B7157" s="35" t="s">
        <v>13569</v>
      </c>
      <c r="F7157" s="34" t="s">
        <v>24</v>
      </c>
      <c r="G7157" s="37" t="s">
        <v>13570</v>
      </c>
      <c r="I7157" s="7"/>
    </row>
    <row r="7158" spans="1:9" s="36" customFormat="1" ht="40.5" x14ac:dyDescent="0.25">
      <c r="A7158" s="34">
        <v>91946</v>
      </c>
      <c r="B7158" s="35" t="s">
        <v>13571</v>
      </c>
      <c r="F7158" s="34" t="s">
        <v>24</v>
      </c>
      <c r="G7158" s="37" t="s">
        <v>13572</v>
      </c>
      <c r="I7158" s="7"/>
    </row>
    <row r="7159" spans="1:9" s="36" customFormat="1" ht="40.5" x14ac:dyDescent="0.25">
      <c r="A7159" s="34">
        <v>91947</v>
      </c>
      <c r="B7159" s="35" t="s">
        <v>13573</v>
      </c>
      <c r="F7159" s="34" t="s">
        <v>24</v>
      </c>
      <c r="G7159" s="37" t="s">
        <v>13574</v>
      </c>
      <c r="I7159" s="7"/>
    </row>
    <row r="7160" spans="1:9" s="36" customFormat="1" ht="40.5" x14ac:dyDescent="0.25">
      <c r="A7160" s="34">
        <v>91949</v>
      </c>
      <c r="B7160" s="35" t="s">
        <v>13575</v>
      </c>
      <c r="F7160" s="34" t="s">
        <v>24</v>
      </c>
      <c r="G7160" s="37" t="s">
        <v>13576</v>
      </c>
      <c r="I7160" s="7"/>
    </row>
    <row r="7161" spans="1:9" s="36" customFormat="1" ht="40.5" x14ac:dyDescent="0.25">
      <c r="A7161" s="34">
        <v>91950</v>
      </c>
      <c r="B7161" s="35" t="s">
        <v>13577</v>
      </c>
      <c r="F7161" s="34" t="s">
        <v>24</v>
      </c>
      <c r="G7161" s="37" t="s">
        <v>13578</v>
      </c>
      <c r="I7161" s="7"/>
    </row>
    <row r="7162" spans="1:9" s="36" customFormat="1" ht="40.5" x14ac:dyDescent="0.25">
      <c r="A7162" s="34">
        <v>91951</v>
      </c>
      <c r="B7162" s="35" t="s">
        <v>13579</v>
      </c>
      <c r="F7162" s="34" t="s">
        <v>24</v>
      </c>
      <c r="G7162" s="37" t="s">
        <v>13580</v>
      </c>
      <c r="I7162" s="7"/>
    </row>
    <row r="7163" spans="1:9" s="36" customFormat="1" ht="27" x14ac:dyDescent="0.25">
      <c r="A7163" s="34">
        <v>91952</v>
      </c>
      <c r="B7163" s="35" t="s">
        <v>13581</v>
      </c>
      <c r="F7163" s="34" t="s">
        <v>24</v>
      </c>
      <c r="G7163" s="37" t="s">
        <v>13582</v>
      </c>
      <c r="I7163" s="7"/>
    </row>
    <row r="7164" spans="1:9" s="36" customFormat="1" ht="40.5" x14ac:dyDescent="0.25">
      <c r="A7164" s="34">
        <v>91953</v>
      </c>
      <c r="B7164" s="35" t="s">
        <v>13583</v>
      </c>
      <c r="F7164" s="34" t="s">
        <v>24</v>
      </c>
      <c r="G7164" s="37" t="s">
        <v>13584</v>
      </c>
      <c r="I7164" s="7"/>
    </row>
    <row r="7165" spans="1:9" s="36" customFormat="1" ht="40.5" x14ac:dyDescent="0.25">
      <c r="A7165" s="34">
        <v>91954</v>
      </c>
      <c r="B7165" s="35" t="s">
        <v>13585</v>
      </c>
      <c r="F7165" s="34" t="s">
        <v>24</v>
      </c>
      <c r="G7165" s="37" t="s">
        <v>13586</v>
      </c>
      <c r="I7165" s="7"/>
    </row>
    <row r="7166" spans="1:9" s="36" customFormat="1" ht="40.5" x14ac:dyDescent="0.25">
      <c r="A7166" s="34">
        <v>91955</v>
      </c>
      <c r="B7166" s="35" t="s">
        <v>13587</v>
      </c>
      <c r="F7166" s="34" t="s">
        <v>24</v>
      </c>
      <c r="G7166" s="37" t="s">
        <v>13588</v>
      </c>
      <c r="I7166" s="7"/>
    </row>
    <row r="7167" spans="1:9" s="36" customFormat="1" ht="40.5" x14ac:dyDescent="0.25">
      <c r="A7167" s="34">
        <v>91956</v>
      </c>
      <c r="B7167" s="35" t="s">
        <v>13589</v>
      </c>
      <c r="F7167" s="34" t="s">
        <v>24</v>
      </c>
      <c r="G7167" s="37" t="s">
        <v>13590</v>
      </c>
      <c r="I7167" s="7"/>
    </row>
    <row r="7168" spans="1:9" s="36" customFormat="1" ht="40.5" x14ac:dyDescent="0.25">
      <c r="A7168" s="34">
        <v>91957</v>
      </c>
      <c r="B7168" s="35" t="s">
        <v>13591</v>
      </c>
      <c r="F7168" s="34" t="s">
        <v>24</v>
      </c>
      <c r="G7168" s="37" t="s">
        <v>13592</v>
      </c>
      <c r="I7168" s="7"/>
    </row>
    <row r="7169" spans="1:9" s="36" customFormat="1" ht="40.5" x14ac:dyDescent="0.25">
      <c r="A7169" s="34">
        <v>91958</v>
      </c>
      <c r="B7169" s="35" t="s">
        <v>13593</v>
      </c>
      <c r="F7169" s="34" t="s">
        <v>24</v>
      </c>
      <c r="G7169" s="37" t="s">
        <v>13594</v>
      </c>
      <c r="I7169" s="7"/>
    </row>
    <row r="7170" spans="1:9" s="36" customFormat="1" ht="40.5" x14ac:dyDescent="0.25">
      <c r="A7170" s="34">
        <v>91959</v>
      </c>
      <c r="B7170" s="35" t="s">
        <v>13595</v>
      </c>
      <c r="F7170" s="34" t="s">
        <v>24</v>
      </c>
      <c r="G7170" s="37" t="s">
        <v>13596</v>
      </c>
      <c r="I7170" s="7"/>
    </row>
    <row r="7171" spans="1:9" s="36" customFormat="1" ht="40.5" x14ac:dyDescent="0.25">
      <c r="A7171" s="34">
        <v>91960</v>
      </c>
      <c r="B7171" s="35" t="s">
        <v>13597</v>
      </c>
      <c r="F7171" s="34" t="s">
        <v>24</v>
      </c>
      <c r="G7171" s="37" t="s">
        <v>13598</v>
      </c>
      <c r="I7171" s="7"/>
    </row>
    <row r="7172" spans="1:9" s="36" customFormat="1" ht="40.5" x14ac:dyDescent="0.25">
      <c r="A7172" s="34">
        <v>91961</v>
      </c>
      <c r="B7172" s="35" t="s">
        <v>13599</v>
      </c>
      <c r="F7172" s="34" t="s">
        <v>24</v>
      </c>
      <c r="G7172" s="37" t="s">
        <v>13600</v>
      </c>
      <c r="I7172" s="7"/>
    </row>
    <row r="7173" spans="1:9" s="36" customFormat="1" ht="40.5" x14ac:dyDescent="0.25">
      <c r="A7173" s="34">
        <v>91962</v>
      </c>
      <c r="B7173" s="35" t="s">
        <v>13601</v>
      </c>
      <c r="F7173" s="34" t="s">
        <v>24</v>
      </c>
      <c r="G7173" s="37" t="s">
        <v>13602</v>
      </c>
      <c r="I7173" s="7"/>
    </row>
    <row r="7174" spans="1:9" s="36" customFormat="1" ht="40.5" x14ac:dyDescent="0.25">
      <c r="A7174" s="34">
        <v>91963</v>
      </c>
      <c r="B7174" s="35" t="s">
        <v>13603</v>
      </c>
      <c r="F7174" s="34" t="s">
        <v>24</v>
      </c>
      <c r="G7174" s="37" t="s">
        <v>13604</v>
      </c>
      <c r="I7174" s="7"/>
    </row>
    <row r="7175" spans="1:9" s="36" customFormat="1" ht="40.5" x14ac:dyDescent="0.25">
      <c r="A7175" s="34">
        <v>91964</v>
      </c>
      <c r="B7175" s="35" t="s">
        <v>13605</v>
      </c>
      <c r="F7175" s="34" t="s">
        <v>24</v>
      </c>
      <c r="G7175" s="37" t="s">
        <v>13606</v>
      </c>
      <c r="I7175" s="7"/>
    </row>
    <row r="7176" spans="1:9" s="36" customFormat="1" ht="40.5" x14ac:dyDescent="0.25">
      <c r="A7176" s="34">
        <v>91965</v>
      </c>
      <c r="B7176" s="35" t="s">
        <v>13607</v>
      </c>
      <c r="F7176" s="34" t="s">
        <v>24</v>
      </c>
      <c r="G7176" s="37" t="s">
        <v>13608</v>
      </c>
      <c r="I7176" s="7"/>
    </row>
    <row r="7177" spans="1:9" s="36" customFormat="1" ht="40.5" x14ac:dyDescent="0.25">
      <c r="A7177" s="34">
        <v>91966</v>
      </c>
      <c r="B7177" s="35" t="s">
        <v>13609</v>
      </c>
      <c r="F7177" s="34" t="s">
        <v>24</v>
      </c>
      <c r="G7177" s="37" t="s">
        <v>13610</v>
      </c>
      <c r="I7177" s="7"/>
    </row>
    <row r="7178" spans="1:9" s="36" customFormat="1" ht="40.5" x14ac:dyDescent="0.25">
      <c r="A7178" s="34">
        <v>91967</v>
      </c>
      <c r="B7178" s="35" t="s">
        <v>13611</v>
      </c>
      <c r="F7178" s="34" t="s">
        <v>24</v>
      </c>
      <c r="G7178" s="37" t="s">
        <v>13612</v>
      </c>
      <c r="I7178" s="7"/>
    </row>
    <row r="7179" spans="1:9" s="36" customFormat="1" ht="40.5" x14ac:dyDescent="0.25">
      <c r="A7179" s="34">
        <v>91968</v>
      </c>
      <c r="B7179" s="35" t="s">
        <v>13613</v>
      </c>
      <c r="F7179" s="34" t="s">
        <v>24</v>
      </c>
      <c r="G7179" s="37" t="s">
        <v>13614</v>
      </c>
      <c r="I7179" s="7"/>
    </row>
    <row r="7180" spans="1:9" s="36" customFormat="1" ht="40.5" x14ac:dyDescent="0.25">
      <c r="A7180" s="34">
        <v>91969</v>
      </c>
      <c r="B7180" s="35" t="s">
        <v>13615</v>
      </c>
      <c r="F7180" s="34" t="s">
        <v>24</v>
      </c>
      <c r="G7180" s="37" t="s">
        <v>13616</v>
      </c>
      <c r="I7180" s="7"/>
    </row>
    <row r="7181" spans="1:9" s="36" customFormat="1" ht="40.5" x14ac:dyDescent="0.25">
      <c r="A7181" s="34">
        <v>91970</v>
      </c>
      <c r="B7181" s="35" t="s">
        <v>13617</v>
      </c>
      <c r="F7181" s="34" t="s">
        <v>24</v>
      </c>
      <c r="G7181" s="37" t="s">
        <v>13618</v>
      </c>
      <c r="I7181" s="7"/>
    </row>
    <row r="7182" spans="1:9" s="36" customFormat="1" ht="40.5" x14ac:dyDescent="0.25">
      <c r="A7182" s="34">
        <v>91971</v>
      </c>
      <c r="B7182" s="35" t="s">
        <v>13619</v>
      </c>
      <c r="F7182" s="34" t="s">
        <v>24</v>
      </c>
      <c r="G7182" s="37" t="s">
        <v>13620</v>
      </c>
      <c r="I7182" s="7"/>
    </row>
    <row r="7183" spans="1:9" s="36" customFormat="1" ht="40.5" x14ac:dyDescent="0.25">
      <c r="A7183" s="34">
        <v>91972</v>
      </c>
      <c r="B7183" s="35" t="s">
        <v>13621</v>
      </c>
      <c r="F7183" s="34" t="s">
        <v>24</v>
      </c>
      <c r="G7183" s="37" t="s">
        <v>13622</v>
      </c>
      <c r="I7183" s="7"/>
    </row>
    <row r="7184" spans="1:9" s="36" customFormat="1" ht="40.5" x14ac:dyDescent="0.25">
      <c r="A7184" s="34">
        <v>91973</v>
      </c>
      <c r="B7184" s="35" t="s">
        <v>13623</v>
      </c>
      <c r="F7184" s="34" t="s">
        <v>24</v>
      </c>
      <c r="G7184" s="37" t="s">
        <v>13624</v>
      </c>
      <c r="I7184" s="7"/>
    </row>
    <row r="7185" spans="1:9" s="36" customFormat="1" ht="40.5" x14ac:dyDescent="0.25">
      <c r="A7185" s="34">
        <v>91974</v>
      </c>
      <c r="B7185" s="35" t="s">
        <v>13625</v>
      </c>
      <c r="F7185" s="34" t="s">
        <v>24</v>
      </c>
      <c r="G7185" s="37" t="s">
        <v>13626</v>
      </c>
      <c r="I7185" s="7"/>
    </row>
    <row r="7186" spans="1:9" s="36" customFormat="1" ht="40.5" x14ac:dyDescent="0.25">
      <c r="A7186" s="34">
        <v>91975</v>
      </c>
      <c r="B7186" s="35" t="s">
        <v>13627</v>
      </c>
      <c r="F7186" s="34" t="s">
        <v>24</v>
      </c>
      <c r="G7186" s="37" t="s">
        <v>13628</v>
      </c>
      <c r="I7186" s="7"/>
    </row>
    <row r="7187" spans="1:9" s="36" customFormat="1" ht="40.5" x14ac:dyDescent="0.25">
      <c r="A7187" s="34">
        <v>91976</v>
      </c>
      <c r="B7187" s="35" t="s">
        <v>13629</v>
      </c>
      <c r="F7187" s="34" t="s">
        <v>24</v>
      </c>
      <c r="G7187" s="37" t="s">
        <v>13630</v>
      </c>
      <c r="I7187" s="7"/>
    </row>
    <row r="7188" spans="1:9" s="36" customFormat="1" ht="40.5" x14ac:dyDescent="0.25">
      <c r="A7188" s="34">
        <v>91977</v>
      </c>
      <c r="B7188" s="35" t="s">
        <v>13631</v>
      </c>
      <c r="F7188" s="34" t="s">
        <v>24</v>
      </c>
      <c r="G7188" s="37" t="s">
        <v>13632</v>
      </c>
      <c r="I7188" s="7"/>
    </row>
    <row r="7189" spans="1:9" s="36" customFormat="1" ht="40.5" x14ac:dyDescent="0.25">
      <c r="A7189" s="34">
        <v>91978</v>
      </c>
      <c r="B7189" s="35" t="s">
        <v>13633</v>
      </c>
      <c r="F7189" s="34" t="s">
        <v>24</v>
      </c>
      <c r="G7189" s="37" t="s">
        <v>13634</v>
      </c>
      <c r="I7189" s="7"/>
    </row>
    <row r="7190" spans="1:9" s="36" customFormat="1" ht="40.5" x14ac:dyDescent="0.25">
      <c r="A7190" s="34">
        <v>91979</v>
      </c>
      <c r="B7190" s="35" t="s">
        <v>13635</v>
      </c>
      <c r="F7190" s="34" t="s">
        <v>24</v>
      </c>
      <c r="G7190" s="37" t="s">
        <v>13058</v>
      </c>
      <c r="I7190" s="7"/>
    </row>
    <row r="7191" spans="1:9" s="36" customFormat="1" ht="27" x14ac:dyDescent="0.25">
      <c r="A7191" s="34">
        <v>91980</v>
      </c>
      <c r="B7191" s="35" t="s">
        <v>13636</v>
      </c>
      <c r="F7191" s="34" t="s">
        <v>24</v>
      </c>
      <c r="G7191" s="37" t="s">
        <v>13637</v>
      </c>
      <c r="I7191" s="7"/>
    </row>
    <row r="7192" spans="1:9" s="36" customFormat="1" ht="40.5" x14ac:dyDescent="0.25">
      <c r="A7192" s="34">
        <v>91981</v>
      </c>
      <c r="B7192" s="35" t="s">
        <v>13638</v>
      </c>
      <c r="F7192" s="34" t="s">
        <v>24</v>
      </c>
      <c r="G7192" s="37" t="s">
        <v>13639</v>
      </c>
      <c r="I7192" s="7"/>
    </row>
    <row r="7193" spans="1:9" s="36" customFormat="1" ht="27" x14ac:dyDescent="0.25">
      <c r="A7193" s="34">
        <v>91982</v>
      </c>
      <c r="B7193" s="35" t="s">
        <v>13640</v>
      </c>
      <c r="F7193" s="34" t="s">
        <v>24</v>
      </c>
      <c r="G7193" s="37" t="s">
        <v>13641</v>
      </c>
      <c r="I7193" s="7"/>
    </row>
    <row r="7194" spans="1:9" s="36" customFormat="1" ht="40.5" x14ac:dyDescent="0.25">
      <c r="A7194" s="34">
        <v>91983</v>
      </c>
      <c r="B7194" s="35" t="s">
        <v>13642</v>
      </c>
      <c r="F7194" s="34" t="s">
        <v>24</v>
      </c>
      <c r="G7194" s="37" t="s">
        <v>13643</v>
      </c>
      <c r="I7194" s="7"/>
    </row>
    <row r="7195" spans="1:9" s="36" customFormat="1" ht="40.5" x14ac:dyDescent="0.25">
      <c r="A7195" s="34">
        <v>91984</v>
      </c>
      <c r="B7195" s="35" t="s">
        <v>13644</v>
      </c>
      <c r="F7195" s="34" t="s">
        <v>24</v>
      </c>
      <c r="G7195" s="37" t="s">
        <v>8188</v>
      </c>
      <c r="I7195" s="7"/>
    </row>
    <row r="7196" spans="1:9" s="36" customFormat="1" ht="40.5" x14ac:dyDescent="0.25">
      <c r="A7196" s="34">
        <v>91985</v>
      </c>
      <c r="B7196" s="35" t="s">
        <v>13645</v>
      </c>
      <c r="F7196" s="34" t="s">
        <v>24</v>
      </c>
      <c r="G7196" s="37" t="s">
        <v>8001</v>
      </c>
      <c r="I7196" s="7"/>
    </row>
    <row r="7197" spans="1:9" s="36" customFormat="1" ht="27" x14ac:dyDescent="0.25">
      <c r="A7197" s="34">
        <v>91986</v>
      </c>
      <c r="B7197" s="35" t="s">
        <v>13646</v>
      </c>
      <c r="F7197" s="34" t="s">
        <v>24</v>
      </c>
      <c r="G7197" s="37" t="s">
        <v>13647</v>
      </c>
      <c r="I7197" s="7"/>
    </row>
    <row r="7198" spans="1:9" s="36" customFormat="1" ht="40.5" x14ac:dyDescent="0.25">
      <c r="A7198" s="34">
        <v>91987</v>
      </c>
      <c r="B7198" s="35" t="s">
        <v>13648</v>
      </c>
      <c r="F7198" s="34" t="s">
        <v>24</v>
      </c>
      <c r="G7198" s="37" t="s">
        <v>13649</v>
      </c>
      <c r="I7198" s="7"/>
    </row>
    <row r="7199" spans="1:9" s="36" customFormat="1" ht="40.5" x14ac:dyDescent="0.25">
      <c r="A7199" s="34">
        <v>91988</v>
      </c>
      <c r="B7199" s="35" t="s">
        <v>13650</v>
      </c>
      <c r="F7199" s="34" t="s">
        <v>24</v>
      </c>
      <c r="G7199" s="37" t="s">
        <v>13651</v>
      </c>
      <c r="I7199" s="7"/>
    </row>
    <row r="7200" spans="1:9" s="36" customFormat="1" ht="40.5" x14ac:dyDescent="0.25">
      <c r="A7200" s="34">
        <v>91989</v>
      </c>
      <c r="B7200" s="35" t="s">
        <v>13652</v>
      </c>
      <c r="F7200" s="34" t="s">
        <v>24</v>
      </c>
      <c r="G7200" s="37" t="s">
        <v>8453</v>
      </c>
      <c r="I7200" s="7"/>
    </row>
    <row r="7201" spans="1:9" s="36" customFormat="1" ht="40.5" x14ac:dyDescent="0.25">
      <c r="A7201" s="34">
        <v>91990</v>
      </c>
      <c r="B7201" s="35" t="s">
        <v>13653</v>
      </c>
      <c r="F7201" s="34" t="s">
        <v>24</v>
      </c>
      <c r="G7201" s="37" t="s">
        <v>13654</v>
      </c>
      <c r="I7201" s="7"/>
    </row>
    <row r="7202" spans="1:9" s="36" customFormat="1" ht="40.5" x14ac:dyDescent="0.25">
      <c r="A7202" s="34">
        <v>91991</v>
      </c>
      <c r="B7202" s="35" t="s">
        <v>13655</v>
      </c>
      <c r="F7202" s="34" t="s">
        <v>24</v>
      </c>
      <c r="G7202" s="37" t="s">
        <v>13656</v>
      </c>
      <c r="I7202" s="7"/>
    </row>
    <row r="7203" spans="1:9" s="36" customFormat="1" ht="40.5" x14ac:dyDescent="0.25">
      <c r="A7203" s="34">
        <v>91992</v>
      </c>
      <c r="B7203" s="35" t="s">
        <v>13657</v>
      </c>
      <c r="F7203" s="34" t="s">
        <v>24</v>
      </c>
      <c r="G7203" s="37" t="s">
        <v>13658</v>
      </c>
      <c r="I7203" s="7"/>
    </row>
    <row r="7204" spans="1:9" s="36" customFormat="1" ht="40.5" x14ac:dyDescent="0.25">
      <c r="A7204" s="34">
        <v>91993</v>
      </c>
      <c r="B7204" s="35" t="s">
        <v>13659</v>
      </c>
      <c r="F7204" s="34" t="s">
        <v>24</v>
      </c>
      <c r="G7204" s="37" t="s">
        <v>13660</v>
      </c>
      <c r="I7204" s="7"/>
    </row>
    <row r="7205" spans="1:9" s="36" customFormat="1" ht="40.5" x14ac:dyDescent="0.25">
      <c r="A7205" s="34">
        <v>91994</v>
      </c>
      <c r="B7205" s="35" t="s">
        <v>13661</v>
      </c>
      <c r="F7205" s="34" t="s">
        <v>24</v>
      </c>
      <c r="G7205" s="37" t="s">
        <v>10651</v>
      </c>
      <c r="I7205" s="7"/>
    </row>
    <row r="7206" spans="1:9" s="36" customFormat="1" ht="40.5" x14ac:dyDescent="0.25">
      <c r="A7206" s="34">
        <v>91995</v>
      </c>
      <c r="B7206" s="35" t="s">
        <v>13662</v>
      </c>
      <c r="F7206" s="34" t="s">
        <v>24</v>
      </c>
      <c r="G7206" s="37" t="s">
        <v>13663</v>
      </c>
      <c r="I7206" s="7"/>
    </row>
    <row r="7207" spans="1:9" s="36" customFormat="1" ht="40.5" x14ac:dyDescent="0.25">
      <c r="A7207" s="34">
        <v>91996</v>
      </c>
      <c r="B7207" s="35" t="s">
        <v>13664</v>
      </c>
      <c r="F7207" s="34" t="s">
        <v>24</v>
      </c>
      <c r="G7207" s="37" t="s">
        <v>13665</v>
      </c>
      <c r="I7207" s="7"/>
    </row>
    <row r="7208" spans="1:9" s="36" customFormat="1" ht="40.5" x14ac:dyDescent="0.25">
      <c r="A7208" s="34">
        <v>91997</v>
      </c>
      <c r="B7208" s="35" t="s">
        <v>13666</v>
      </c>
      <c r="F7208" s="34" t="s">
        <v>24</v>
      </c>
      <c r="G7208" s="37" t="s">
        <v>13667</v>
      </c>
      <c r="I7208" s="7"/>
    </row>
    <row r="7209" spans="1:9" s="36" customFormat="1" ht="40.5" x14ac:dyDescent="0.25">
      <c r="A7209" s="34">
        <v>91998</v>
      </c>
      <c r="B7209" s="35" t="s">
        <v>13668</v>
      </c>
      <c r="F7209" s="34" t="s">
        <v>24</v>
      </c>
      <c r="G7209" s="37" t="s">
        <v>8752</v>
      </c>
      <c r="I7209" s="7"/>
    </row>
    <row r="7210" spans="1:9" s="36" customFormat="1" ht="40.5" x14ac:dyDescent="0.25">
      <c r="A7210" s="34">
        <v>91999</v>
      </c>
      <c r="B7210" s="35" t="s">
        <v>13669</v>
      </c>
      <c r="F7210" s="34" t="s">
        <v>24</v>
      </c>
      <c r="G7210" s="37" t="s">
        <v>13670</v>
      </c>
      <c r="I7210" s="7"/>
    </row>
    <row r="7211" spans="1:9" s="36" customFormat="1" ht="40.5" x14ac:dyDescent="0.25">
      <c r="A7211" s="34">
        <v>92000</v>
      </c>
      <c r="B7211" s="35" t="s">
        <v>13671</v>
      </c>
      <c r="F7211" s="34" t="s">
        <v>24</v>
      </c>
      <c r="G7211" s="37" t="s">
        <v>13672</v>
      </c>
      <c r="I7211" s="7"/>
    </row>
    <row r="7212" spans="1:9" s="36" customFormat="1" ht="40.5" x14ac:dyDescent="0.25">
      <c r="A7212" s="34">
        <v>92001</v>
      </c>
      <c r="B7212" s="35" t="s">
        <v>13673</v>
      </c>
      <c r="F7212" s="34" t="s">
        <v>24</v>
      </c>
      <c r="G7212" s="37" t="s">
        <v>13361</v>
      </c>
      <c r="I7212" s="7"/>
    </row>
    <row r="7213" spans="1:9" s="36" customFormat="1" ht="40.5" x14ac:dyDescent="0.25">
      <c r="A7213" s="34">
        <v>92002</v>
      </c>
      <c r="B7213" s="35" t="s">
        <v>13674</v>
      </c>
      <c r="F7213" s="34" t="s">
        <v>24</v>
      </c>
      <c r="G7213" s="37" t="s">
        <v>13675</v>
      </c>
      <c r="I7213" s="7"/>
    </row>
    <row r="7214" spans="1:9" s="36" customFormat="1" ht="40.5" x14ac:dyDescent="0.25">
      <c r="A7214" s="34">
        <v>92003</v>
      </c>
      <c r="B7214" s="35" t="s">
        <v>13676</v>
      </c>
      <c r="F7214" s="34" t="s">
        <v>24</v>
      </c>
      <c r="G7214" s="37" t="s">
        <v>13677</v>
      </c>
      <c r="I7214" s="7"/>
    </row>
    <row r="7215" spans="1:9" s="36" customFormat="1" ht="40.5" x14ac:dyDescent="0.25">
      <c r="A7215" s="34">
        <v>92004</v>
      </c>
      <c r="B7215" s="35" t="s">
        <v>13678</v>
      </c>
      <c r="F7215" s="34" t="s">
        <v>24</v>
      </c>
      <c r="G7215" s="37" t="s">
        <v>10930</v>
      </c>
      <c r="I7215" s="7"/>
    </row>
    <row r="7216" spans="1:9" s="36" customFormat="1" ht="40.5" x14ac:dyDescent="0.25">
      <c r="A7216" s="34">
        <v>92005</v>
      </c>
      <c r="B7216" s="35" t="s">
        <v>13679</v>
      </c>
      <c r="F7216" s="34" t="s">
        <v>24</v>
      </c>
      <c r="G7216" s="37" t="s">
        <v>13680</v>
      </c>
      <c r="I7216" s="7"/>
    </row>
    <row r="7217" spans="1:9" s="36" customFormat="1" ht="40.5" x14ac:dyDescent="0.25">
      <c r="A7217" s="34">
        <v>92006</v>
      </c>
      <c r="B7217" s="35" t="s">
        <v>13681</v>
      </c>
      <c r="F7217" s="34" t="s">
        <v>24</v>
      </c>
      <c r="G7217" s="37" t="s">
        <v>13682</v>
      </c>
      <c r="I7217" s="7"/>
    </row>
    <row r="7218" spans="1:9" s="36" customFormat="1" ht="40.5" x14ac:dyDescent="0.25">
      <c r="A7218" s="34">
        <v>92007</v>
      </c>
      <c r="B7218" s="35" t="s">
        <v>13683</v>
      </c>
      <c r="F7218" s="34" t="s">
        <v>24</v>
      </c>
      <c r="G7218" s="37" t="s">
        <v>13684</v>
      </c>
      <c r="I7218" s="7"/>
    </row>
    <row r="7219" spans="1:9" s="36" customFormat="1" ht="40.5" x14ac:dyDescent="0.25">
      <c r="A7219" s="34">
        <v>92008</v>
      </c>
      <c r="B7219" s="35" t="s">
        <v>13685</v>
      </c>
      <c r="F7219" s="34" t="s">
        <v>24</v>
      </c>
      <c r="G7219" s="37" t="s">
        <v>13686</v>
      </c>
      <c r="I7219" s="7"/>
    </row>
    <row r="7220" spans="1:9" s="36" customFormat="1" ht="40.5" x14ac:dyDescent="0.25">
      <c r="A7220" s="34">
        <v>92009</v>
      </c>
      <c r="B7220" s="35" t="s">
        <v>13687</v>
      </c>
      <c r="F7220" s="34" t="s">
        <v>24</v>
      </c>
      <c r="G7220" s="37" t="s">
        <v>13688</v>
      </c>
      <c r="I7220" s="7"/>
    </row>
    <row r="7221" spans="1:9" s="36" customFormat="1" ht="40.5" x14ac:dyDescent="0.25">
      <c r="A7221" s="34">
        <v>92010</v>
      </c>
      <c r="B7221" s="35" t="s">
        <v>13689</v>
      </c>
      <c r="F7221" s="34" t="s">
        <v>24</v>
      </c>
      <c r="G7221" s="37" t="s">
        <v>13690</v>
      </c>
      <c r="I7221" s="7"/>
    </row>
    <row r="7222" spans="1:9" s="36" customFormat="1" ht="40.5" x14ac:dyDescent="0.25">
      <c r="A7222" s="34">
        <v>92011</v>
      </c>
      <c r="B7222" s="35" t="s">
        <v>13691</v>
      </c>
      <c r="F7222" s="34" t="s">
        <v>24</v>
      </c>
      <c r="G7222" s="37" t="s">
        <v>13692</v>
      </c>
      <c r="I7222" s="7"/>
    </row>
    <row r="7223" spans="1:9" s="36" customFormat="1" ht="40.5" x14ac:dyDescent="0.25">
      <c r="A7223" s="34">
        <v>92012</v>
      </c>
      <c r="B7223" s="35" t="s">
        <v>13693</v>
      </c>
      <c r="F7223" s="34" t="s">
        <v>24</v>
      </c>
      <c r="G7223" s="37" t="s">
        <v>13694</v>
      </c>
      <c r="I7223" s="7"/>
    </row>
    <row r="7224" spans="1:9" s="36" customFormat="1" ht="40.5" x14ac:dyDescent="0.25">
      <c r="A7224" s="34">
        <v>92013</v>
      </c>
      <c r="B7224" s="35" t="s">
        <v>13695</v>
      </c>
      <c r="F7224" s="34" t="s">
        <v>24</v>
      </c>
      <c r="G7224" s="37" t="s">
        <v>13696</v>
      </c>
      <c r="I7224" s="7"/>
    </row>
    <row r="7225" spans="1:9" s="36" customFormat="1" ht="40.5" x14ac:dyDescent="0.25">
      <c r="A7225" s="34">
        <v>92014</v>
      </c>
      <c r="B7225" s="35" t="s">
        <v>13697</v>
      </c>
      <c r="F7225" s="34" t="s">
        <v>24</v>
      </c>
      <c r="G7225" s="37" t="s">
        <v>13698</v>
      </c>
      <c r="I7225" s="7"/>
    </row>
    <row r="7226" spans="1:9" s="36" customFormat="1" ht="40.5" x14ac:dyDescent="0.25">
      <c r="A7226" s="34">
        <v>92015</v>
      </c>
      <c r="B7226" s="35" t="s">
        <v>13699</v>
      </c>
      <c r="F7226" s="34" t="s">
        <v>24</v>
      </c>
      <c r="G7226" s="37" t="s">
        <v>13700</v>
      </c>
      <c r="I7226" s="7"/>
    </row>
    <row r="7227" spans="1:9" s="36" customFormat="1" ht="40.5" x14ac:dyDescent="0.25">
      <c r="A7227" s="34">
        <v>92016</v>
      </c>
      <c r="B7227" s="35" t="s">
        <v>13701</v>
      </c>
      <c r="F7227" s="34" t="s">
        <v>24</v>
      </c>
      <c r="G7227" s="37" t="s">
        <v>13702</v>
      </c>
      <c r="I7227" s="7"/>
    </row>
    <row r="7228" spans="1:9" s="36" customFormat="1" ht="40.5" x14ac:dyDescent="0.25">
      <c r="A7228" s="34">
        <v>92017</v>
      </c>
      <c r="B7228" s="35" t="s">
        <v>13703</v>
      </c>
      <c r="F7228" s="34" t="s">
        <v>24</v>
      </c>
      <c r="G7228" s="37" t="s">
        <v>13704</v>
      </c>
      <c r="I7228" s="7"/>
    </row>
    <row r="7229" spans="1:9" s="36" customFormat="1" ht="40.5" x14ac:dyDescent="0.25">
      <c r="A7229" s="34">
        <v>92018</v>
      </c>
      <c r="B7229" s="35" t="s">
        <v>13705</v>
      </c>
      <c r="F7229" s="34" t="s">
        <v>24</v>
      </c>
      <c r="G7229" s="37" t="s">
        <v>13706</v>
      </c>
      <c r="I7229" s="7"/>
    </row>
    <row r="7230" spans="1:9" s="36" customFormat="1" ht="40.5" x14ac:dyDescent="0.25">
      <c r="A7230" s="34">
        <v>92019</v>
      </c>
      <c r="B7230" s="35" t="s">
        <v>13707</v>
      </c>
      <c r="F7230" s="34" t="s">
        <v>24</v>
      </c>
      <c r="G7230" s="37" t="s">
        <v>13708</v>
      </c>
      <c r="I7230" s="7"/>
    </row>
    <row r="7231" spans="1:9" s="36" customFormat="1" ht="40.5" x14ac:dyDescent="0.25">
      <c r="A7231" s="34">
        <v>92020</v>
      </c>
      <c r="B7231" s="35" t="s">
        <v>13709</v>
      </c>
      <c r="F7231" s="34" t="s">
        <v>24</v>
      </c>
      <c r="G7231" s="37" t="s">
        <v>13710</v>
      </c>
      <c r="I7231" s="7"/>
    </row>
    <row r="7232" spans="1:9" s="36" customFormat="1" ht="40.5" x14ac:dyDescent="0.25">
      <c r="A7232" s="34">
        <v>92021</v>
      </c>
      <c r="B7232" s="35" t="s">
        <v>13711</v>
      </c>
      <c r="F7232" s="34" t="s">
        <v>24</v>
      </c>
      <c r="G7232" s="37" t="s">
        <v>13712</v>
      </c>
      <c r="I7232" s="7"/>
    </row>
    <row r="7233" spans="1:9" s="36" customFormat="1" ht="40.5" x14ac:dyDescent="0.25">
      <c r="A7233" s="34">
        <v>92022</v>
      </c>
      <c r="B7233" s="35" t="s">
        <v>13713</v>
      </c>
      <c r="F7233" s="34" t="s">
        <v>24</v>
      </c>
      <c r="G7233" s="37" t="s">
        <v>13714</v>
      </c>
      <c r="I7233" s="7"/>
    </row>
    <row r="7234" spans="1:9" s="36" customFormat="1" ht="40.5" x14ac:dyDescent="0.25">
      <c r="A7234" s="34">
        <v>92023</v>
      </c>
      <c r="B7234" s="35" t="s">
        <v>13715</v>
      </c>
      <c r="F7234" s="34" t="s">
        <v>24</v>
      </c>
      <c r="G7234" s="37" t="s">
        <v>13716</v>
      </c>
      <c r="I7234" s="7"/>
    </row>
    <row r="7235" spans="1:9" s="36" customFormat="1" ht="40.5" x14ac:dyDescent="0.25">
      <c r="A7235" s="34">
        <v>92024</v>
      </c>
      <c r="B7235" s="35" t="s">
        <v>13717</v>
      </c>
      <c r="F7235" s="34" t="s">
        <v>24</v>
      </c>
      <c r="G7235" s="37" t="s">
        <v>13718</v>
      </c>
      <c r="I7235" s="7"/>
    </row>
    <row r="7236" spans="1:9" s="36" customFormat="1" ht="40.5" x14ac:dyDescent="0.25">
      <c r="A7236" s="34">
        <v>92025</v>
      </c>
      <c r="B7236" s="35" t="s">
        <v>13719</v>
      </c>
      <c r="F7236" s="34" t="s">
        <v>24</v>
      </c>
      <c r="G7236" s="37" t="s">
        <v>11763</v>
      </c>
      <c r="I7236" s="7"/>
    </row>
    <row r="7237" spans="1:9" s="36" customFormat="1" ht="40.5" x14ac:dyDescent="0.25">
      <c r="A7237" s="34">
        <v>92026</v>
      </c>
      <c r="B7237" s="35" t="s">
        <v>13720</v>
      </c>
      <c r="F7237" s="34" t="s">
        <v>24</v>
      </c>
      <c r="G7237" s="37" t="s">
        <v>13721</v>
      </c>
      <c r="I7237" s="7"/>
    </row>
    <row r="7238" spans="1:9" s="36" customFormat="1" ht="40.5" x14ac:dyDescent="0.25">
      <c r="A7238" s="34">
        <v>92027</v>
      </c>
      <c r="B7238" s="35" t="s">
        <v>13722</v>
      </c>
      <c r="F7238" s="34" t="s">
        <v>24</v>
      </c>
      <c r="G7238" s="37" t="s">
        <v>13723</v>
      </c>
      <c r="I7238" s="7"/>
    </row>
    <row r="7239" spans="1:9" s="36" customFormat="1" ht="40.5" x14ac:dyDescent="0.25">
      <c r="A7239" s="34">
        <v>92028</v>
      </c>
      <c r="B7239" s="35" t="s">
        <v>13724</v>
      </c>
      <c r="F7239" s="34" t="s">
        <v>24</v>
      </c>
      <c r="G7239" s="37" t="s">
        <v>13469</v>
      </c>
      <c r="I7239" s="7"/>
    </row>
    <row r="7240" spans="1:9" s="36" customFormat="1" ht="40.5" x14ac:dyDescent="0.25">
      <c r="A7240" s="34">
        <v>92029</v>
      </c>
      <c r="B7240" s="35" t="s">
        <v>13725</v>
      </c>
      <c r="F7240" s="34" t="s">
        <v>24</v>
      </c>
      <c r="G7240" s="37" t="s">
        <v>13726</v>
      </c>
      <c r="I7240" s="7"/>
    </row>
    <row r="7241" spans="1:9" s="36" customFormat="1" ht="40.5" x14ac:dyDescent="0.25">
      <c r="A7241" s="34">
        <v>92030</v>
      </c>
      <c r="B7241" s="35" t="s">
        <v>13727</v>
      </c>
      <c r="F7241" s="34" t="s">
        <v>24</v>
      </c>
      <c r="G7241" s="37" t="s">
        <v>13728</v>
      </c>
      <c r="I7241" s="7"/>
    </row>
    <row r="7242" spans="1:9" s="36" customFormat="1" ht="40.5" x14ac:dyDescent="0.25">
      <c r="A7242" s="34">
        <v>92031</v>
      </c>
      <c r="B7242" s="35" t="s">
        <v>13729</v>
      </c>
      <c r="F7242" s="34" t="s">
        <v>24</v>
      </c>
      <c r="G7242" s="37" t="s">
        <v>13730</v>
      </c>
      <c r="I7242" s="7"/>
    </row>
    <row r="7243" spans="1:9" s="36" customFormat="1" ht="40.5" x14ac:dyDescent="0.25">
      <c r="A7243" s="34">
        <v>92032</v>
      </c>
      <c r="B7243" s="35" t="s">
        <v>13731</v>
      </c>
      <c r="F7243" s="34" t="s">
        <v>24</v>
      </c>
      <c r="G7243" s="37" t="s">
        <v>13732</v>
      </c>
      <c r="I7243" s="7"/>
    </row>
    <row r="7244" spans="1:9" s="36" customFormat="1" ht="40.5" x14ac:dyDescent="0.25">
      <c r="A7244" s="34">
        <v>92033</v>
      </c>
      <c r="B7244" s="35" t="s">
        <v>13733</v>
      </c>
      <c r="F7244" s="34" t="s">
        <v>24</v>
      </c>
      <c r="G7244" s="37" t="s">
        <v>13734</v>
      </c>
      <c r="I7244" s="7"/>
    </row>
    <row r="7245" spans="1:9" s="36" customFormat="1" ht="54" x14ac:dyDescent="0.25">
      <c r="A7245" s="34">
        <v>92034</v>
      </c>
      <c r="B7245" s="35" t="s">
        <v>13735</v>
      </c>
      <c r="F7245" s="34" t="s">
        <v>24</v>
      </c>
      <c r="G7245" s="37" t="s">
        <v>13736</v>
      </c>
      <c r="I7245" s="7"/>
    </row>
    <row r="7246" spans="1:9" s="36" customFormat="1" ht="54" x14ac:dyDescent="0.25">
      <c r="A7246" s="34">
        <v>92035</v>
      </c>
      <c r="B7246" s="35" t="s">
        <v>13737</v>
      </c>
      <c r="F7246" s="34" t="s">
        <v>24</v>
      </c>
      <c r="G7246" s="37" t="s">
        <v>13738</v>
      </c>
      <c r="I7246" s="7"/>
    </row>
    <row r="7247" spans="1:9" s="36" customFormat="1" ht="40.5" x14ac:dyDescent="0.25">
      <c r="A7247" s="34">
        <v>97583</v>
      </c>
      <c r="B7247" s="35" t="s">
        <v>13739</v>
      </c>
      <c r="F7247" s="34" t="s">
        <v>24</v>
      </c>
      <c r="G7247" s="37" t="s">
        <v>13740</v>
      </c>
      <c r="I7247" s="7"/>
    </row>
    <row r="7248" spans="1:9" s="36" customFormat="1" ht="40.5" x14ac:dyDescent="0.25">
      <c r="A7248" s="34">
        <v>97584</v>
      </c>
      <c r="B7248" s="35" t="s">
        <v>13741</v>
      </c>
      <c r="F7248" s="34" t="s">
        <v>24</v>
      </c>
      <c r="G7248" s="37" t="s">
        <v>13742</v>
      </c>
      <c r="I7248" s="7"/>
    </row>
    <row r="7249" spans="1:9" s="36" customFormat="1" ht="54" x14ac:dyDescent="0.25">
      <c r="A7249" s="34">
        <v>97585</v>
      </c>
      <c r="B7249" s="35" t="s">
        <v>13743</v>
      </c>
      <c r="F7249" s="34" t="s">
        <v>24</v>
      </c>
      <c r="G7249" s="37" t="s">
        <v>8383</v>
      </c>
      <c r="I7249" s="7"/>
    </row>
    <row r="7250" spans="1:9" s="36" customFormat="1" ht="54" x14ac:dyDescent="0.25">
      <c r="A7250" s="34">
        <v>97586</v>
      </c>
      <c r="B7250" s="35" t="s">
        <v>13744</v>
      </c>
      <c r="F7250" s="34" t="s">
        <v>24</v>
      </c>
      <c r="G7250" s="37" t="s">
        <v>13745</v>
      </c>
      <c r="I7250" s="7"/>
    </row>
    <row r="7251" spans="1:9" s="36" customFormat="1" ht="40.5" x14ac:dyDescent="0.25">
      <c r="A7251" s="34">
        <v>97587</v>
      </c>
      <c r="B7251" s="35" t="s">
        <v>13746</v>
      </c>
      <c r="F7251" s="34" t="s">
        <v>24</v>
      </c>
      <c r="G7251" s="37" t="s">
        <v>13747</v>
      </c>
      <c r="I7251" s="7"/>
    </row>
    <row r="7252" spans="1:9" s="36" customFormat="1" ht="40.5" x14ac:dyDescent="0.25">
      <c r="A7252" s="34">
        <v>97589</v>
      </c>
      <c r="B7252" s="35" t="s">
        <v>13748</v>
      </c>
      <c r="F7252" s="34" t="s">
        <v>24</v>
      </c>
      <c r="G7252" s="37" t="s">
        <v>13749</v>
      </c>
      <c r="I7252" s="7"/>
    </row>
    <row r="7253" spans="1:9" s="36" customFormat="1" ht="40.5" x14ac:dyDescent="0.25">
      <c r="A7253" s="34">
        <v>97590</v>
      </c>
      <c r="B7253" s="35" t="s">
        <v>13750</v>
      </c>
      <c r="F7253" s="34" t="s">
        <v>24</v>
      </c>
      <c r="G7253" s="37" t="s">
        <v>13751</v>
      </c>
      <c r="I7253" s="7"/>
    </row>
    <row r="7254" spans="1:9" s="36" customFormat="1" ht="40.5" x14ac:dyDescent="0.25">
      <c r="A7254" s="34">
        <v>97591</v>
      </c>
      <c r="B7254" s="35" t="s">
        <v>13752</v>
      </c>
      <c r="F7254" s="34" t="s">
        <v>24</v>
      </c>
      <c r="G7254" s="37" t="s">
        <v>13753</v>
      </c>
      <c r="I7254" s="7"/>
    </row>
    <row r="7255" spans="1:9" s="36" customFormat="1" ht="40.5" x14ac:dyDescent="0.25">
      <c r="A7255" s="34">
        <v>97593</v>
      </c>
      <c r="B7255" s="35" t="s">
        <v>13754</v>
      </c>
      <c r="F7255" s="34" t="s">
        <v>24</v>
      </c>
      <c r="G7255" s="37" t="s">
        <v>13755</v>
      </c>
      <c r="I7255" s="7"/>
    </row>
    <row r="7256" spans="1:9" s="36" customFormat="1" ht="40.5" x14ac:dyDescent="0.25">
      <c r="A7256" s="34">
        <v>97594</v>
      </c>
      <c r="B7256" s="35" t="s">
        <v>13756</v>
      </c>
      <c r="F7256" s="34" t="s">
        <v>24</v>
      </c>
      <c r="G7256" s="37" t="s">
        <v>8318</v>
      </c>
      <c r="I7256" s="7"/>
    </row>
    <row r="7257" spans="1:9" s="36" customFormat="1" ht="27" x14ac:dyDescent="0.25">
      <c r="A7257" s="34">
        <v>97595</v>
      </c>
      <c r="B7257" s="35" t="s">
        <v>13757</v>
      </c>
      <c r="F7257" s="34" t="s">
        <v>24</v>
      </c>
      <c r="G7257" s="37" t="s">
        <v>13758</v>
      </c>
      <c r="I7257" s="7"/>
    </row>
    <row r="7258" spans="1:9" s="36" customFormat="1" ht="27" x14ac:dyDescent="0.25">
      <c r="A7258" s="34">
        <v>97596</v>
      </c>
      <c r="B7258" s="35" t="s">
        <v>13759</v>
      </c>
      <c r="F7258" s="34" t="s">
        <v>24</v>
      </c>
      <c r="G7258" s="37" t="s">
        <v>13760</v>
      </c>
      <c r="I7258" s="7"/>
    </row>
    <row r="7259" spans="1:9" s="36" customFormat="1" ht="27" x14ac:dyDescent="0.25">
      <c r="A7259" s="34">
        <v>97597</v>
      </c>
      <c r="B7259" s="35" t="s">
        <v>13761</v>
      </c>
      <c r="F7259" s="34" t="s">
        <v>24</v>
      </c>
      <c r="G7259" s="37" t="s">
        <v>10498</v>
      </c>
      <c r="I7259" s="7"/>
    </row>
    <row r="7260" spans="1:9" s="36" customFormat="1" ht="27" x14ac:dyDescent="0.25">
      <c r="A7260" s="34">
        <v>97598</v>
      </c>
      <c r="B7260" s="35" t="s">
        <v>13762</v>
      </c>
      <c r="F7260" s="34" t="s">
        <v>24</v>
      </c>
      <c r="G7260" s="37" t="s">
        <v>13763</v>
      </c>
      <c r="I7260" s="7"/>
    </row>
    <row r="7261" spans="1:9" s="36" customFormat="1" ht="27" x14ac:dyDescent="0.25">
      <c r="A7261" s="34">
        <v>97599</v>
      </c>
      <c r="B7261" s="35" t="s">
        <v>13764</v>
      </c>
      <c r="F7261" s="34" t="s">
        <v>24</v>
      </c>
      <c r="G7261" s="37" t="s">
        <v>13765</v>
      </c>
      <c r="I7261" s="7"/>
    </row>
    <row r="7262" spans="1:9" s="36" customFormat="1" ht="27" x14ac:dyDescent="0.25">
      <c r="A7262" s="34">
        <v>97609</v>
      </c>
      <c r="B7262" s="35" t="s">
        <v>13766</v>
      </c>
      <c r="F7262" s="34" t="s">
        <v>24</v>
      </c>
      <c r="G7262" s="37" t="s">
        <v>13767</v>
      </c>
      <c r="I7262" s="7"/>
    </row>
    <row r="7263" spans="1:9" s="36" customFormat="1" ht="27" x14ac:dyDescent="0.25">
      <c r="A7263" s="34">
        <v>97610</v>
      </c>
      <c r="B7263" s="35" t="s">
        <v>13768</v>
      </c>
      <c r="F7263" s="34" t="s">
        <v>24</v>
      </c>
      <c r="G7263" s="37" t="s">
        <v>12035</v>
      </c>
      <c r="I7263" s="7"/>
    </row>
    <row r="7264" spans="1:9" s="36" customFormat="1" ht="27" x14ac:dyDescent="0.25">
      <c r="A7264" s="34">
        <v>97611</v>
      </c>
      <c r="B7264" s="35" t="s">
        <v>13769</v>
      </c>
      <c r="F7264" s="34" t="s">
        <v>24</v>
      </c>
      <c r="G7264" s="37" t="s">
        <v>13770</v>
      </c>
      <c r="I7264" s="7"/>
    </row>
    <row r="7265" spans="1:9" s="36" customFormat="1" ht="27" x14ac:dyDescent="0.25">
      <c r="A7265" s="34">
        <v>97612</v>
      </c>
      <c r="B7265" s="35" t="s">
        <v>13771</v>
      </c>
      <c r="F7265" s="34" t="s">
        <v>24</v>
      </c>
      <c r="G7265" s="37" t="s">
        <v>13772</v>
      </c>
      <c r="I7265" s="7"/>
    </row>
    <row r="7266" spans="1:9" s="36" customFormat="1" ht="27" x14ac:dyDescent="0.25">
      <c r="A7266" s="34">
        <v>97613</v>
      </c>
      <c r="B7266" s="35" t="s">
        <v>13773</v>
      </c>
      <c r="F7266" s="34" t="s">
        <v>24</v>
      </c>
      <c r="G7266" s="37" t="s">
        <v>13774</v>
      </c>
      <c r="I7266" s="7"/>
    </row>
    <row r="7267" spans="1:9" s="36" customFormat="1" ht="27" x14ac:dyDescent="0.25">
      <c r="A7267" s="34">
        <v>97614</v>
      </c>
      <c r="B7267" s="35" t="s">
        <v>13775</v>
      </c>
      <c r="F7267" s="34" t="s">
        <v>24</v>
      </c>
      <c r="G7267" s="37" t="s">
        <v>13776</v>
      </c>
      <c r="I7267" s="7"/>
    </row>
    <row r="7268" spans="1:9" s="36" customFormat="1" ht="27" x14ac:dyDescent="0.25">
      <c r="A7268" s="34">
        <v>97615</v>
      </c>
      <c r="B7268" s="35" t="s">
        <v>13777</v>
      </c>
      <c r="F7268" s="34" t="s">
        <v>24</v>
      </c>
      <c r="G7268" s="37" t="s">
        <v>13778</v>
      </c>
      <c r="I7268" s="7"/>
    </row>
    <row r="7269" spans="1:9" s="36" customFormat="1" ht="27" x14ac:dyDescent="0.25">
      <c r="A7269" s="34">
        <v>97616</v>
      </c>
      <c r="B7269" s="35" t="s">
        <v>13779</v>
      </c>
      <c r="F7269" s="34" t="s">
        <v>24</v>
      </c>
      <c r="G7269" s="37" t="s">
        <v>13780</v>
      </c>
      <c r="I7269" s="7"/>
    </row>
    <row r="7270" spans="1:9" s="36" customFormat="1" ht="27" x14ac:dyDescent="0.25">
      <c r="A7270" s="34">
        <v>97617</v>
      </c>
      <c r="B7270" s="35" t="s">
        <v>13781</v>
      </c>
      <c r="F7270" s="34" t="s">
        <v>24</v>
      </c>
      <c r="G7270" s="37" t="s">
        <v>13782</v>
      </c>
      <c r="I7270" s="7"/>
    </row>
    <row r="7271" spans="1:9" s="36" customFormat="1" ht="27" x14ac:dyDescent="0.25">
      <c r="A7271" s="34">
        <v>97618</v>
      </c>
      <c r="B7271" s="35" t="s">
        <v>13783</v>
      </c>
      <c r="F7271" s="34" t="s">
        <v>24</v>
      </c>
      <c r="G7271" s="37" t="s">
        <v>13784</v>
      </c>
      <c r="I7271" s="7"/>
    </row>
    <row r="7272" spans="1:9" s="36" customFormat="1" ht="27" x14ac:dyDescent="0.25">
      <c r="A7272" s="34">
        <v>100902</v>
      </c>
      <c r="B7272" s="35" t="s">
        <v>13785</v>
      </c>
      <c r="F7272" s="34" t="s">
        <v>24</v>
      </c>
      <c r="G7272" s="37" t="s">
        <v>13786</v>
      </c>
      <c r="I7272" s="7"/>
    </row>
    <row r="7273" spans="1:9" s="36" customFormat="1" ht="27" x14ac:dyDescent="0.25">
      <c r="A7273" s="34">
        <v>100903</v>
      </c>
      <c r="B7273" s="35" t="s">
        <v>13787</v>
      </c>
      <c r="F7273" s="34" t="s">
        <v>24</v>
      </c>
      <c r="G7273" s="37" t="s">
        <v>13788</v>
      </c>
      <c r="I7273" s="7"/>
    </row>
    <row r="7274" spans="1:9" s="36" customFormat="1" ht="40.5" x14ac:dyDescent="0.25">
      <c r="A7274" s="34">
        <v>100904</v>
      </c>
      <c r="B7274" s="35" t="s">
        <v>13789</v>
      </c>
      <c r="F7274" s="34" t="s">
        <v>24</v>
      </c>
      <c r="G7274" s="37" t="s">
        <v>13740</v>
      </c>
      <c r="I7274" s="7"/>
    </row>
    <row r="7275" spans="1:9" s="36" customFormat="1" ht="54" x14ac:dyDescent="0.25">
      <c r="A7275" s="34">
        <v>100905</v>
      </c>
      <c r="B7275" s="35" t="s">
        <v>13790</v>
      </c>
      <c r="F7275" s="34" t="s">
        <v>24</v>
      </c>
      <c r="G7275" s="37" t="s">
        <v>13791</v>
      </c>
      <c r="I7275" s="7"/>
    </row>
    <row r="7276" spans="1:9" s="36" customFormat="1" ht="54" x14ac:dyDescent="0.25">
      <c r="A7276" s="34">
        <v>100906</v>
      </c>
      <c r="B7276" s="35" t="s">
        <v>13792</v>
      </c>
      <c r="F7276" s="34" t="s">
        <v>24</v>
      </c>
      <c r="G7276" s="37" t="s">
        <v>13793</v>
      </c>
      <c r="I7276" s="7"/>
    </row>
    <row r="7277" spans="1:9" s="36" customFormat="1" ht="27" x14ac:dyDescent="0.25">
      <c r="A7277" s="34">
        <v>100919</v>
      </c>
      <c r="B7277" s="35" t="s">
        <v>13794</v>
      </c>
      <c r="F7277" s="34" t="s">
        <v>24</v>
      </c>
      <c r="G7277" s="37" t="s">
        <v>13795</v>
      </c>
      <c r="I7277" s="7"/>
    </row>
    <row r="7278" spans="1:9" s="36" customFormat="1" ht="27" x14ac:dyDescent="0.25">
      <c r="A7278" s="34">
        <v>100920</v>
      </c>
      <c r="B7278" s="35" t="s">
        <v>13796</v>
      </c>
      <c r="F7278" s="34" t="s">
        <v>24</v>
      </c>
      <c r="G7278" s="37" t="s">
        <v>13797</v>
      </c>
      <c r="I7278" s="7"/>
    </row>
    <row r="7279" spans="1:9" s="36" customFormat="1" ht="27" x14ac:dyDescent="0.25">
      <c r="A7279" s="34">
        <v>100921</v>
      </c>
      <c r="B7279" s="35" t="s">
        <v>13798</v>
      </c>
      <c r="F7279" s="34" t="s">
        <v>24</v>
      </c>
      <c r="G7279" s="37" t="s">
        <v>13799</v>
      </c>
      <c r="I7279" s="7"/>
    </row>
    <row r="7280" spans="1:9" s="36" customFormat="1" ht="27" x14ac:dyDescent="0.25">
      <c r="A7280" s="34">
        <v>100922</v>
      </c>
      <c r="B7280" s="35" t="s">
        <v>13800</v>
      </c>
      <c r="F7280" s="34" t="s">
        <v>24</v>
      </c>
      <c r="G7280" s="37" t="s">
        <v>13801</v>
      </c>
      <c r="I7280" s="7"/>
    </row>
    <row r="7281" spans="1:9" s="36" customFormat="1" ht="27" x14ac:dyDescent="0.25">
      <c r="A7281" s="34">
        <v>100923</v>
      </c>
      <c r="B7281" s="35" t="s">
        <v>13802</v>
      </c>
      <c r="F7281" s="34" t="s">
        <v>24</v>
      </c>
      <c r="G7281" s="37" t="s">
        <v>13803</v>
      </c>
      <c r="I7281" s="7"/>
    </row>
    <row r="7282" spans="1:9" s="36" customFormat="1" ht="27" x14ac:dyDescent="0.25">
      <c r="A7282" s="34">
        <v>103782</v>
      </c>
      <c r="B7282" s="35" t="s">
        <v>13804</v>
      </c>
      <c r="F7282" s="34" t="s">
        <v>24</v>
      </c>
      <c r="G7282" s="37" t="s">
        <v>13805</v>
      </c>
      <c r="I7282" s="7"/>
    </row>
    <row r="7283" spans="1:9" s="36" customFormat="1" ht="40.5" x14ac:dyDescent="0.25">
      <c r="A7283" s="34">
        <v>101489</v>
      </c>
      <c r="B7283" s="35" t="s">
        <v>13806</v>
      </c>
      <c r="F7283" s="34" t="s">
        <v>24</v>
      </c>
      <c r="G7283" s="37" t="s">
        <v>13807</v>
      </c>
      <c r="I7283" s="7"/>
    </row>
    <row r="7284" spans="1:9" s="36" customFormat="1" ht="40.5" x14ac:dyDescent="0.25">
      <c r="A7284" s="34">
        <v>101490</v>
      </c>
      <c r="B7284" s="35" t="s">
        <v>13808</v>
      </c>
      <c r="F7284" s="34" t="s">
        <v>24</v>
      </c>
      <c r="G7284" s="37" t="s">
        <v>13809</v>
      </c>
      <c r="I7284" s="7"/>
    </row>
    <row r="7285" spans="1:9" s="36" customFormat="1" ht="40.5" x14ac:dyDescent="0.25">
      <c r="A7285" s="34">
        <v>101491</v>
      </c>
      <c r="B7285" s="35" t="s">
        <v>13810</v>
      </c>
      <c r="F7285" s="34" t="s">
        <v>24</v>
      </c>
      <c r="G7285" s="37" t="s">
        <v>13811</v>
      </c>
      <c r="I7285" s="7"/>
    </row>
    <row r="7286" spans="1:9" s="36" customFormat="1" ht="40.5" x14ac:dyDescent="0.25">
      <c r="A7286" s="34">
        <v>101492</v>
      </c>
      <c r="B7286" s="35" t="s">
        <v>13812</v>
      </c>
      <c r="F7286" s="34" t="s">
        <v>24</v>
      </c>
      <c r="G7286" s="37" t="s">
        <v>13813</v>
      </c>
      <c r="I7286" s="7"/>
    </row>
    <row r="7287" spans="1:9" s="36" customFormat="1" ht="40.5" x14ac:dyDescent="0.25">
      <c r="A7287" s="34">
        <v>101493</v>
      </c>
      <c r="B7287" s="35" t="s">
        <v>13814</v>
      </c>
      <c r="F7287" s="34" t="s">
        <v>24</v>
      </c>
      <c r="G7287" s="37" t="s">
        <v>13815</v>
      </c>
      <c r="I7287" s="7"/>
    </row>
    <row r="7288" spans="1:9" s="36" customFormat="1" ht="40.5" x14ac:dyDescent="0.25">
      <c r="A7288" s="34">
        <v>101494</v>
      </c>
      <c r="B7288" s="35" t="s">
        <v>13816</v>
      </c>
      <c r="F7288" s="34" t="s">
        <v>24</v>
      </c>
      <c r="G7288" s="37" t="s">
        <v>13817</v>
      </c>
      <c r="I7288" s="7"/>
    </row>
    <row r="7289" spans="1:9" s="36" customFormat="1" ht="40.5" x14ac:dyDescent="0.25">
      <c r="A7289" s="34">
        <v>101495</v>
      </c>
      <c r="B7289" s="35" t="s">
        <v>13818</v>
      </c>
      <c r="F7289" s="34" t="s">
        <v>24</v>
      </c>
      <c r="G7289" s="37" t="s">
        <v>13819</v>
      </c>
      <c r="I7289" s="7"/>
    </row>
    <row r="7290" spans="1:9" s="36" customFormat="1" ht="40.5" x14ac:dyDescent="0.25">
      <c r="A7290" s="34">
        <v>101496</v>
      </c>
      <c r="B7290" s="35" t="s">
        <v>13820</v>
      </c>
      <c r="F7290" s="34" t="s">
        <v>24</v>
      </c>
      <c r="G7290" s="37" t="s">
        <v>13821</v>
      </c>
      <c r="I7290" s="7"/>
    </row>
    <row r="7291" spans="1:9" s="36" customFormat="1" ht="40.5" x14ac:dyDescent="0.25">
      <c r="A7291" s="34">
        <v>101497</v>
      </c>
      <c r="B7291" s="35" t="s">
        <v>13822</v>
      </c>
      <c r="F7291" s="34" t="s">
        <v>24</v>
      </c>
      <c r="G7291" s="37" t="s">
        <v>13823</v>
      </c>
      <c r="I7291" s="7"/>
    </row>
    <row r="7292" spans="1:9" s="36" customFormat="1" ht="40.5" x14ac:dyDescent="0.25">
      <c r="A7292" s="34">
        <v>101498</v>
      </c>
      <c r="B7292" s="35" t="s">
        <v>13824</v>
      </c>
      <c r="F7292" s="34" t="s">
        <v>24</v>
      </c>
      <c r="G7292" s="37" t="s">
        <v>13825</v>
      </c>
      <c r="I7292" s="7"/>
    </row>
    <row r="7293" spans="1:9" s="36" customFormat="1" ht="40.5" x14ac:dyDescent="0.25">
      <c r="A7293" s="34">
        <v>101499</v>
      </c>
      <c r="B7293" s="35" t="s">
        <v>13826</v>
      </c>
      <c r="F7293" s="34" t="s">
        <v>24</v>
      </c>
      <c r="G7293" s="37" t="s">
        <v>13827</v>
      </c>
      <c r="I7293" s="7"/>
    </row>
    <row r="7294" spans="1:9" s="36" customFormat="1" ht="40.5" x14ac:dyDescent="0.25">
      <c r="A7294" s="34">
        <v>101500</v>
      </c>
      <c r="B7294" s="35" t="s">
        <v>13828</v>
      </c>
      <c r="F7294" s="34" t="s">
        <v>24</v>
      </c>
      <c r="G7294" s="37" t="s">
        <v>13829</v>
      </c>
      <c r="I7294" s="7"/>
    </row>
    <row r="7295" spans="1:9" s="36" customFormat="1" ht="40.5" x14ac:dyDescent="0.25">
      <c r="A7295" s="34">
        <v>101501</v>
      </c>
      <c r="B7295" s="35" t="s">
        <v>13830</v>
      </c>
      <c r="F7295" s="34" t="s">
        <v>24</v>
      </c>
      <c r="G7295" s="37" t="s">
        <v>13831</v>
      </c>
      <c r="I7295" s="7"/>
    </row>
    <row r="7296" spans="1:9" s="36" customFormat="1" ht="40.5" x14ac:dyDescent="0.25">
      <c r="A7296" s="34">
        <v>101502</v>
      </c>
      <c r="B7296" s="35" t="s">
        <v>13832</v>
      </c>
      <c r="F7296" s="34" t="s">
        <v>24</v>
      </c>
      <c r="G7296" s="37" t="s">
        <v>13833</v>
      </c>
      <c r="I7296" s="7"/>
    </row>
    <row r="7297" spans="1:9" s="36" customFormat="1" ht="40.5" x14ac:dyDescent="0.25">
      <c r="A7297" s="34">
        <v>101503</v>
      </c>
      <c r="B7297" s="35" t="s">
        <v>13834</v>
      </c>
      <c r="F7297" s="34" t="s">
        <v>24</v>
      </c>
      <c r="G7297" s="37" t="s">
        <v>13835</v>
      </c>
      <c r="I7297" s="7"/>
    </row>
    <row r="7298" spans="1:9" s="36" customFormat="1" ht="40.5" x14ac:dyDescent="0.25">
      <c r="A7298" s="34">
        <v>101504</v>
      </c>
      <c r="B7298" s="35" t="s">
        <v>13836</v>
      </c>
      <c r="F7298" s="34" t="s">
        <v>24</v>
      </c>
      <c r="G7298" s="37" t="s">
        <v>13837</v>
      </c>
      <c r="I7298" s="7"/>
    </row>
    <row r="7299" spans="1:9" s="36" customFormat="1" ht="40.5" x14ac:dyDescent="0.25">
      <c r="A7299" s="34">
        <v>101505</v>
      </c>
      <c r="B7299" s="35" t="s">
        <v>13838</v>
      </c>
      <c r="F7299" s="34" t="s">
        <v>24</v>
      </c>
      <c r="G7299" s="37" t="s">
        <v>13839</v>
      </c>
      <c r="I7299" s="7"/>
    </row>
    <row r="7300" spans="1:9" s="36" customFormat="1" ht="40.5" x14ac:dyDescent="0.25">
      <c r="A7300" s="34">
        <v>101506</v>
      </c>
      <c r="B7300" s="35" t="s">
        <v>13840</v>
      </c>
      <c r="F7300" s="34" t="s">
        <v>24</v>
      </c>
      <c r="G7300" s="37" t="s">
        <v>13841</v>
      </c>
      <c r="I7300" s="7"/>
    </row>
    <row r="7301" spans="1:9" s="36" customFormat="1" ht="40.5" x14ac:dyDescent="0.25">
      <c r="A7301" s="34">
        <v>101507</v>
      </c>
      <c r="B7301" s="35" t="s">
        <v>13842</v>
      </c>
      <c r="F7301" s="34" t="s">
        <v>24</v>
      </c>
      <c r="G7301" s="37" t="s">
        <v>13843</v>
      </c>
      <c r="I7301" s="7"/>
    </row>
    <row r="7302" spans="1:9" s="36" customFormat="1" ht="40.5" x14ac:dyDescent="0.25">
      <c r="A7302" s="34">
        <v>101508</v>
      </c>
      <c r="B7302" s="35" t="s">
        <v>13844</v>
      </c>
      <c r="F7302" s="34" t="s">
        <v>24</v>
      </c>
      <c r="G7302" s="37" t="s">
        <v>13845</v>
      </c>
      <c r="I7302" s="7"/>
    </row>
    <row r="7303" spans="1:9" s="36" customFormat="1" ht="40.5" x14ac:dyDescent="0.25">
      <c r="A7303" s="34">
        <v>101509</v>
      </c>
      <c r="B7303" s="35" t="s">
        <v>13846</v>
      </c>
      <c r="F7303" s="34" t="s">
        <v>24</v>
      </c>
      <c r="G7303" s="37" t="s">
        <v>13847</v>
      </c>
      <c r="I7303" s="7"/>
    </row>
    <row r="7304" spans="1:9" s="36" customFormat="1" ht="40.5" x14ac:dyDescent="0.25">
      <c r="A7304" s="34">
        <v>101510</v>
      </c>
      <c r="B7304" s="35" t="s">
        <v>13848</v>
      </c>
      <c r="F7304" s="34" t="s">
        <v>24</v>
      </c>
      <c r="G7304" s="37" t="s">
        <v>13849</v>
      </c>
      <c r="I7304" s="7"/>
    </row>
    <row r="7305" spans="1:9" s="36" customFormat="1" ht="40.5" x14ac:dyDescent="0.25">
      <c r="A7305" s="34">
        <v>101511</v>
      </c>
      <c r="B7305" s="35" t="s">
        <v>13850</v>
      </c>
      <c r="F7305" s="34" t="s">
        <v>24</v>
      </c>
      <c r="G7305" s="37" t="s">
        <v>13851</v>
      </c>
      <c r="I7305" s="7"/>
    </row>
    <row r="7306" spans="1:9" s="36" customFormat="1" ht="40.5" x14ac:dyDescent="0.25">
      <c r="A7306" s="34">
        <v>101512</v>
      </c>
      <c r="B7306" s="35" t="s">
        <v>13852</v>
      </c>
      <c r="F7306" s="34" t="s">
        <v>24</v>
      </c>
      <c r="G7306" s="37" t="s">
        <v>13853</v>
      </c>
      <c r="I7306" s="7"/>
    </row>
    <row r="7307" spans="1:9" s="36" customFormat="1" ht="40.5" x14ac:dyDescent="0.25">
      <c r="A7307" s="34">
        <v>101513</v>
      </c>
      <c r="B7307" s="35" t="s">
        <v>13854</v>
      </c>
      <c r="F7307" s="34" t="s">
        <v>24</v>
      </c>
      <c r="G7307" s="37" t="s">
        <v>13855</v>
      </c>
      <c r="I7307" s="7"/>
    </row>
    <row r="7308" spans="1:9" s="36" customFormat="1" ht="40.5" x14ac:dyDescent="0.25">
      <c r="A7308" s="34">
        <v>101514</v>
      </c>
      <c r="B7308" s="35" t="s">
        <v>13856</v>
      </c>
      <c r="F7308" s="34" t="s">
        <v>24</v>
      </c>
      <c r="G7308" s="37" t="s">
        <v>13857</v>
      </c>
      <c r="I7308" s="7"/>
    </row>
    <row r="7309" spans="1:9" s="36" customFormat="1" ht="40.5" x14ac:dyDescent="0.25">
      <c r="A7309" s="34">
        <v>101515</v>
      </c>
      <c r="B7309" s="35" t="s">
        <v>13858</v>
      </c>
      <c r="F7309" s="34" t="s">
        <v>24</v>
      </c>
      <c r="G7309" s="37" t="s">
        <v>13859</v>
      </c>
      <c r="I7309" s="7"/>
    </row>
    <row r="7310" spans="1:9" s="36" customFormat="1" ht="40.5" x14ac:dyDescent="0.25">
      <c r="A7310" s="34">
        <v>101516</v>
      </c>
      <c r="B7310" s="35" t="s">
        <v>13860</v>
      </c>
      <c r="F7310" s="34" t="s">
        <v>24</v>
      </c>
      <c r="G7310" s="37" t="s">
        <v>13861</v>
      </c>
      <c r="I7310" s="7"/>
    </row>
    <row r="7311" spans="1:9" s="36" customFormat="1" ht="40.5" x14ac:dyDescent="0.25">
      <c r="A7311" s="34">
        <v>101517</v>
      </c>
      <c r="B7311" s="35" t="s">
        <v>13862</v>
      </c>
      <c r="F7311" s="34" t="s">
        <v>24</v>
      </c>
      <c r="G7311" s="37" t="s">
        <v>13863</v>
      </c>
      <c r="I7311" s="7"/>
    </row>
    <row r="7312" spans="1:9" s="36" customFormat="1" ht="40.5" x14ac:dyDescent="0.25">
      <c r="A7312" s="34">
        <v>101518</v>
      </c>
      <c r="B7312" s="35" t="s">
        <v>13864</v>
      </c>
      <c r="F7312" s="34" t="s">
        <v>24</v>
      </c>
      <c r="G7312" s="37" t="s">
        <v>13865</v>
      </c>
      <c r="I7312" s="7"/>
    </row>
    <row r="7313" spans="1:9" s="36" customFormat="1" ht="40.5" x14ac:dyDescent="0.25">
      <c r="A7313" s="34">
        <v>101519</v>
      </c>
      <c r="B7313" s="35" t="s">
        <v>13866</v>
      </c>
      <c r="F7313" s="34" t="s">
        <v>24</v>
      </c>
      <c r="G7313" s="37" t="s">
        <v>13867</v>
      </c>
      <c r="I7313" s="7"/>
    </row>
    <row r="7314" spans="1:9" s="36" customFormat="1" ht="40.5" x14ac:dyDescent="0.25">
      <c r="A7314" s="34">
        <v>101520</v>
      </c>
      <c r="B7314" s="35" t="s">
        <v>13868</v>
      </c>
      <c r="F7314" s="34" t="s">
        <v>24</v>
      </c>
      <c r="G7314" s="37" t="s">
        <v>13869</v>
      </c>
      <c r="I7314" s="7"/>
    </row>
    <row r="7315" spans="1:9" s="36" customFormat="1" ht="40.5" x14ac:dyDescent="0.25">
      <c r="A7315" s="34">
        <v>101521</v>
      </c>
      <c r="B7315" s="35" t="s">
        <v>13870</v>
      </c>
      <c r="F7315" s="34" t="s">
        <v>24</v>
      </c>
      <c r="G7315" s="37" t="s">
        <v>13871</v>
      </c>
      <c r="I7315" s="7"/>
    </row>
    <row r="7316" spans="1:9" s="36" customFormat="1" ht="40.5" x14ac:dyDescent="0.25">
      <c r="A7316" s="34">
        <v>101522</v>
      </c>
      <c r="B7316" s="35" t="s">
        <v>13872</v>
      </c>
      <c r="F7316" s="34" t="s">
        <v>24</v>
      </c>
      <c r="G7316" s="37" t="s">
        <v>13873</v>
      </c>
      <c r="I7316" s="7"/>
    </row>
    <row r="7317" spans="1:9" s="36" customFormat="1" ht="40.5" x14ac:dyDescent="0.25">
      <c r="A7317" s="34">
        <v>101523</v>
      </c>
      <c r="B7317" s="35" t="s">
        <v>13874</v>
      </c>
      <c r="F7317" s="34" t="s">
        <v>24</v>
      </c>
      <c r="G7317" s="37" t="s">
        <v>13875</v>
      </c>
      <c r="I7317" s="7"/>
    </row>
    <row r="7318" spans="1:9" s="36" customFormat="1" ht="40.5" x14ac:dyDescent="0.25">
      <c r="A7318" s="34">
        <v>101524</v>
      </c>
      <c r="B7318" s="35" t="s">
        <v>13876</v>
      </c>
      <c r="F7318" s="34" t="s">
        <v>24</v>
      </c>
      <c r="G7318" s="37" t="s">
        <v>13877</v>
      </c>
      <c r="I7318" s="7"/>
    </row>
    <row r="7319" spans="1:9" s="36" customFormat="1" ht="40.5" x14ac:dyDescent="0.25">
      <c r="A7319" s="34">
        <v>101525</v>
      </c>
      <c r="B7319" s="35" t="s">
        <v>13878</v>
      </c>
      <c r="F7319" s="34" t="s">
        <v>24</v>
      </c>
      <c r="G7319" s="37" t="s">
        <v>13879</v>
      </c>
      <c r="I7319" s="7"/>
    </row>
    <row r="7320" spans="1:9" s="36" customFormat="1" ht="40.5" x14ac:dyDescent="0.25">
      <c r="A7320" s="34">
        <v>101526</v>
      </c>
      <c r="B7320" s="35" t="s">
        <v>13880</v>
      </c>
      <c r="F7320" s="34" t="s">
        <v>24</v>
      </c>
      <c r="G7320" s="37" t="s">
        <v>13881</v>
      </c>
      <c r="I7320" s="7"/>
    </row>
    <row r="7321" spans="1:9" s="36" customFormat="1" ht="40.5" x14ac:dyDescent="0.25">
      <c r="A7321" s="34">
        <v>101527</v>
      </c>
      <c r="B7321" s="35" t="s">
        <v>13882</v>
      </c>
      <c r="F7321" s="34" t="s">
        <v>24</v>
      </c>
      <c r="G7321" s="37" t="s">
        <v>13883</v>
      </c>
      <c r="I7321" s="7"/>
    </row>
    <row r="7322" spans="1:9" s="36" customFormat="1" ht="40.5" x14ac:dyDescent="0.25">
      <c r="A7322" s="34">
        <v>101528</v>
      </c>
      <c r="B7322" s="35" t="s">
        <v>13884</v>
      </c>
      <c r="F7322" s="34" t="s">
        <v>24</v>
      </c>
      <c r="G7322" s="37" t="s">
        <v>13885</v>
      </c>
      <c r="I7322" s="7"/>
    </row>
    <row r="7323" spans="1:9" s="36" customFormat="1" ht="40.5" x14ac:dyDescent="0.25">
      <c r="A7323" s="34">
        <v>101529</v>
      </c>
      <c r="B7323" s="35" t="s">
        <v>13886</v>
      </c>
      <c r="F7323" s="34" t="s">
        <v>24</v>
      </c>
      <c r="G7323" s="37" t="s">
        <v>13887</v>
      </c>
      <c r="I7323" s="7"/>
    </row>
    <row r="7324" spans="1:9" s="36" customFormat="1" ht="40.5" x14ac:dyDescent="0.25">
      <c r="A7324" s="34">
        <v>101530</v>
      </c>
      <c r="B7324" s="35" t="s">
        <v>13888</v>
      </c>
      <c r="F7324" s="34" t="s">
        <v>24</v>
      </c>
      <c r="G7324" s="37" t="s">
        <v>13889</v>
      </c>
      <c r="I7324" s="7"/>
    </row>
    <row r="7325" spans="1:9" s="36" customFormat="1" ht="40.5" x14ac:dyDescent="0.25">
      <c r="A7325" s="34">
        <v>101531</v>
      </c>
      <c r="B7325" s="35" t="s">
        <v>13890</v>
      </c>
      <c r="F7325" s="34" t="s">
        <v>24</v>
      </c>
      <c r="G7325" s="37" t="s">
        <v>13891</v>
      </c>
      <c r="I7325" s="7"/>
    </row>
    <row r="7326" spans="1:9" s="36" customFormat="1" ht="40.5" x14ac:dyDescent="0.25">
      <c r="A7326" s="34">
        <v>101532</v>
      </c>
      <c r="B7326" s="35" t="s">
        <v>13892</v>
      </c>
      <c r="F7326" s="34" t="s">
        <v>24</v>
      </c>
      <c r="G7326" s="37" t="s">
        <v>13893</v>
      </c>
      <c r="I7326" s="7"/>
    </row>
    <row r="7327" spans="1:9" s="36" customFormat="1" ht="40.5" x14ac:dyDescent="0.25">
      <c r="A7327" s="34">
        <v>101533</v>
      </c>
      <c r="B7327" s="35" t="s">
        <v>13894</v>
      </c>
      <c r="F7327" s="34" t="s">
        <v>24</v>
      </c>
      <c r="G7327" s="37" t="s">
        <v>13895</v>
      </c>
      <c r="I7327" s="7"/>
    </row>
    <row r="7328" spans="1:9" s="36" customFormat="1" ht="40.5" x14ac:dyDescent="0.25">
      <c r="A7328" s="34">
        <v>101534</v>
      </c>
      <c r="B7328" s="35" t="s">
        <v>13896</v>
      </c>
      <c r="F7328" s="34" t="s">
        <v>24</v>
      </c>
      <c r="G7328" s="37" t="s">
        <v>13897</v>
      </c>
      <c r="I7328" s="7"/>
    </row>
    <row r="7329" spans="1:9" s="36" customFormat="1" ht="40.5" x14ac:dyDescent="0.25">
      <c r="A7329" s="34">
        <v>101535</v>
      </c>
      <c r="B7329" s="35" t="s">
        <v>13898</v>
      </c>
      <c r="F7329" s="34" t="s">
        <v>24</v>
      </c>
      <c r="G7329" s="37" t="s">
        <v>13899</v>
      </c>
      <c r="I7329" s="7"/>
    </row>
    <row r="7330" spans="1:9" s="36" customFormat="1" ht="40.5" x14ac:dyDescent="0.25">
      <c r="A7330" s="34">
        <v>101536</v>
      </c>
      <c r="B7330" s="35" t="s">
        <v>13900</v>
      </c>
      <c r="F7330" s="34" t="s">
        <v>24</v>
      </c>
      <c r="G7330" s="37" t="s">
        <v>13901</v>
      </c>
      <c r="I7330" s="7"/>
    </row>
    <row r="7331" spans="1:9" s="36" customFormat="1" ht="27" x14ac:dyDescent="0.25">
      <c r="A7331" s="34">
        <v>101537</v>
      </c>
      <c r="B7331" s="35" t="s">
        <v>13902</v>
      </c>
      <c r="F7331" s="34" t="s">
        <v>24</v>
      </c>
      <c r="G7331" s="37" t="s">
        <v>13903</v>
      </c>
      <c r="I7331" s="7"/>
    </row>
    <row r="7332" spans="1:9" s="36" customFormat="1" ht="27" x14ac:dyDescent="0.25">
      <c r="A7332" s="34">
        <v>101538</v>
      </c>
      <c r="B7332" s="35" t="s">
        <v>13904</v>
      </c>
      <c r="F7332" s="34" t="s">
        <v>24</v>
      </c>
      <c r="G7332" s="37" t="s">
        <v>13905</v>
      </c>
      <c r="I7332" s="7"/>
    </row>
    <row r="7333" spans="1:9" s="36" customFormat="1" ht="27" x14ac:dyDescent="0.25">
      <c r="A7333" s="34">
        <v>101539</v>
      </c>
      <c r="B7333" s="35" t="s">
        <v>13906</v>
      </c>
      <c r="F7333" s="34" t="s">
        <v>24</v>
      </c>
      <c r="G7333" s="37" t="s">
        <v>13907</v>
      </c>
      <c r="I7333" s="7"/>
    </row>
    <row r="7334" spans="1:9" s="36" customFormat="1" ht="27" x14ac:dyDescent="0.25">
      <c r="A7334" s="34">
        <v>101540</v>
      </c>
      <c r="B7334" s="35" t="s">
        <v>13908</v>
      </c>
      <c r="F7334" s="34" t="s">
        <v>24</v>
      </c>
      <c r="G7334" s="37" t="s">
        <v>13909</v>
      </c>
      <c r="I7334" s="7"/>
    </row>
    <row r="7335" spans="1:9" s="36" customFormat="1" ht="27" x14ac:dyDescent="0.25">
      <c r="A7335" s="34">
        <v>101541</v>
      </c>
      <c r="B7335" s="35" t="s">
        <v>13910</v>
      </c>
      <c r="F7335" s="34" t="s">
        <v>24</v>
      </c>
      <c r="G7335" s="37" t="s">
        <v>13911</v>
      </c>
      <c r="I7335" s="7"/>
    </row>
    <row r="7336" spans="1:9" s="36" customFormat="1" ht="27" x14ac:dyDescent="0.25">
      <c r="A7336" s="34">
        <v>101542</v>
      </c>
      <c r="B7336" s="35" t="s">
        <v>13912</v>
      </c>
      <c r="F7336" s="34" t="s">
        <v>24</v>
      </c>
      <c r="G7336" s="37" t="s">
        <v>13913</v>
      </c>
      <c r="I7336" s="7"/>
    </row>
    <row r="7337" spans="1:9" s="36" customFormat="1" ht="27" x14ac:dyDescent="0.25">
      <c r="A7337" s="34">
        <v>101543</v>
      </c>
      <c r="B7337" s="35" t="s">
        <v>13914</v>
      </c>
      <c r="F7337" s="34" t="s">
        <v>24</v>
      </c>
      <c r="G7337" s="37" t="s">
        <v>13915</v>
      </c>
      <c r="I7337" s="7"/>
    </row>
    <row r="7338" spans="1:9" s="36" customFormat="1" ht="27" x14ac:dyDescent="0.25">
      <c r="A7338" s="34">
        <v>101544</v>
      </c>
      <c r="B7338" s="35" t="s">
        <v>13916</v>
      </c>
      <c r="F7338" s="34" t="s">
        <v>24</v>
      </c>
      <c r="G7338" s="37" t="s">
        <v>13917</v>
      </c>
      <c r="I7338" s="7"/>
    </row>
    <row r="7339" spans="1:9" s="36" customFormat="1" ht="27" x14ac:dyDescent="0.25">
      <c r="A7339" s="34">
        <v>101545</v>
      </c>
      <c r="B7339" s="35" t="s">
        <v>13918</v>
      </c>
      <c r="F7339" s="34" t="s">
        <v>24</v>
      </c>
      <c r="G7339" s="37" t="s">
        <v>13919</v>
      </c>
      <c r="I7339" s="7"/>
    </row>
    <row r="7340" spans="1:9" s="36" customFormat="1" ht="27" x14ac:dyDescent="0.25">
      <c r="A7340" s="34">
        <v>101546</v>
      </c>
      <c r="B7340" s="35" t="s">
        <v>13920</v>
      </c>
      <c r="F7340" s="34" t="s">
        <v>24</v>
      </c>
      <c r="G7340" s="37" t="s">
        <v>13649</v>
      </c>
      <c r="I7340" s="7"/>
    </row>
    <row r="7341" spans="1:9" s="36" customFormat="1" ht="27" x14ac:dyDescent="0.25">
      <c r="A7341" s="34">
        <v>101547</v>
      </c>
      <c r="B7341" s="35" t="s">
        <v>13921</v>
      </c>
      <c r="F7341" s="34" t="s">
        <v>24</v>
      </c>
      <c r="G7341" s="37" t="s">
        <v>13922</v>
      </c>
      <c r="I7341" s="7"/>
    </row>
    <row r="7342" spans="1:9" s="36" customFormat="1" ht="27" x14ac:dyDescent="0.25">
      <c r="A7342" s="34">
        <v>101548</v>
      </c>
      <c r="B7342" s="35" t="s">
        <v>13923</v>
      </c>
      <c r="F7342" s="34" t="s">
        <v>24</v>
      </c>
      <c r="G7342" s="37" t="s">
        <v>13924</v>
      </c>
      <c r="I7342" s="7"/>
    </row>
    <row r="7343" spans="1:9" s="36" customFormat="1" ht="40.5" x14ac:dyDescent="0.25">
      <c r="A7343" s="34">
        <v>101549</v>
      </c>
      <c r="B7343" s="35" t="s">
        <v>13925</v>
      </c>
      <c r="F7343" s="34" t="s">
        <v>24</v>
      </c>
      <c r="G7343" s="37" t="s">
        <v>13926</v>
      </c>
      <c r="I7343" s="7"/>
    </row>
    <row r="7344" spans="1:9" s="36" customFormat="1" ht="27" x14ac:dyDescent="0.25">
      <c r="A7344" s="34">
        <v>101553</v>
      </c>
      <c r="B7344" s="35" t="s">
        <v>13927</v>
      </c>
      <c r="F7344" s="34" t="s">
        <v>24</v>
      </c>
      <c r="G7344" s="37" t="s">
        <v>13928</v>
      </c>
      <c r="I7344" s="7"/>
    </row>
    <row r="7345" spans="1:9" s="36" customFormat="1" ht="27" x14ac:dyDescent="0.25">
      <c r="A7345" s="34">
        <v>101554</v>
      </c>
      <c r="B7345" s="35" t="s">
        <v>13929</v>
      </c>
      <c r="F7345" s="34" t="s">
        <v>24</v>
      </c>
      <c r="G7345" s="37" t="s">
        <v>13930</v>
      </c>
      <c r="I7345" s="7"/>
    </row>
    <row r="7346" spans="1:9" s="36" customFormat="1" ht="27" x14ac:dyDescent="0.25">
      <c r="A7346" s="34">
        <v>101555</v>
      </c>
      <c r="B7346" s="35" t="s">
        <v>13931</v>
      </c>
      <c r="F7346" s="34" t="s">
        <v>24</v>
      </c>
      <c r="G7346" s="37" t="s">
        <v>13932</v>
      </c>
      <c r="I7346" s="7"/>
    </row>
    <row r="7347" spans="1:9" s="36" customFormat="1" ht="27" x14ac:dyDescent="0.25">
      <c r="A7347" s="34">
        <v>101556</v>
      </c>
      <c r="B7347" s="35" t="s">
        <v>13933</v>
      </c>
      <c r="F7347" s="34" t="s">
        <v>24</v>
      </c>
      <c r="G7347" s="37" t="s">
        <v>13934</v>
      </c>
      <c r="I7347" s="7"/>
    </row>
    <row r="7348" spans="1:9" s="36" customFormat="1" ht="54" x14ac:dyDescent="0.25">
      <c r="A7348" s="34">
        <v>101560</v>
      </c>
      <c r="B7348" s="35" t="s">
        <v>13935</v>
      </c>
      <c r="F7348" s="34" t="s">
        <v>26</v>
      </c>
      <c r="G7348" s="37" t="s">
        <v>13329</v>
      </c>
      <c r="I7348" s="7"/>
    </row>
    <row r="7349" spans="1:9" s="36" customFormat="1" ht="54" x14ac:dyDescent="0.25">
      <c r="A7349" s="34">
        <v>101561</v>
      </c>
      <c r="B7349" s="35" t="s">
        <v>13936</v>
      </c>
      <c r="F7349" s="34" t="s">
        <v>26</v>
      </c>
      <c r="G7349" s="37" t="s">
        <v>13937</v>
      </c>
      <c r="I7349" s="7"/>
    </row>
    <row r="7350" spans="1:9" s="36" customFormat="1" ht="54" x14ac:dyDescent="0.25">
      <c r="A7350" s="34">
        <v>101562</v>
      </c>
      <c r="B7350" s="35" t="s">
        <v>13938</v>
      </c>
      <c r="F7350" s="34" t="s">
        <v>26</v>
      </c>
      <c r="G7350" s="37" t="s">
        <v>13939</v>
      </c>
      <c r="I7350" s="7"/>
    </row>
    <row r="7351" spans="1:9" s="36" customFormat="1" ht="54" x14ac:dyDescent="0.25">
      <c r="A7351" s="34">
        <v>101563</v>
      </c>
      <c r="B7351" s="35" t="s">
        <v>13940</v>
      </c>
      <c r="F7351" s="34" t="s">
        <v>26</v>
      </c>
      <c r="G7351" s="37" t="s">
        <v>13941</v>
      </c>
      <c r="I7351" s="7"/>
    </row>
    <row r="7352" spans="1:9" s="36" customFormat="1" ht="54" x14ac:dyDescent="0.25">
      <c r="A7352" s="34">
        <v>101564</v>
      </c>
      <c r="B7352" s="35" t="s">
        <v>13942</v>
      </c>
      <c r="F7352" s="34" t="s">
        <v>26</v>
      </c>
      <c r="G7352" s="37" t="s">
        <v>13943</v>
      </c>
      <c r="I7352" s="7"/>
    </row>
    <row r="7353" spans="1:9" s="36" customFormat="1" ht="54" x14ac:dyDescent="0.25">
      <c r="A7353" s="34">
        <v>101565</v>
      </c>
      <c r="B7353" s="35" t="s">
        <v>13944</v>
      </c>
      <c r="F7353" s="34" t="s">
        <v>26</v>
      </c>
      <c r="G7353" s="37" t="s">
        <v>13945</v>
      </c>
      <c r="I7353" s="7"/>
    </row>
    <row r="7354" spans="1:9" s="36" customFormat="1" ht="54" x14ac:dyDescent="0.25">
      <c r="A7354" s="34">
        <v>101567</v>
      </c>
      <c r="B7354" s="35" t="s">
        <v>13946</v>
      </c>
      <c r="F7354" s="34" t="s">
        <v>26</v>
      </c>
      <c r="G7354" s="37" t="s">
        <v>13947</v>
      </c>
      <c r="I7354" s="7"/>
    </row>
    <row r="7355" spans="1:9" s="36" customFormat="1" ht="54" x14ac:dyDescent="0.25">
      <c r="A7355" s="34">
        <v>101568</v>
      </c>
      <c r="B7355" s="35" t="s">
        <v>13948</v>
      </c>
      <c r="F7355" s="34" t="s">
        <v>26</v>
      </c>
      <c r="G7355" s="37" t="s">
        <v>13949</v>
      </c>
      <c r="I7355" s="7"/>
    </row>
    <row r="7356" spans="1:9" s="36" customFormat="1" ht="27" x14ac:dyDescent="0.25">
      <c r="A7356" s="34">
        <v>101626</v>
      </c>
      <c r="B7356" s="35" t="s">
        <v>13950</v>
      </c>
      <c r="F7356" s="34" t="s">
        <v>24</v>
      </c>
      <c r="G7356" s="37" t="s">
        <v>12943</v>
      </c>
      <c r="I7356" s="7"/>
    </row>
    <row r="7357" spans="1:9" s="36" customFormat="1" ht="27" x14ac:dyDescent="0.25">
      <c r="A7357" s="34">
        <v>101627</v>
      </c>
      <c r="B7357" s="35" t="s">
        <v>13951</v>
      </c>
      <c r="F7357" s="34" t="s">
        <v>24</v>
      </c>
      <c r="G7357" s="37" t="s">
        <v>13952</v>
      </c>
      <c r="I7357" s="7"/>
    </row>
    <row r="7358" spans="1:9" s="36" customFormat="1" ht="27" x14ac:dyDescent="0.25">
      <c r="A7358" s="34">
        <v>101628</v>
      </c>
      <c r="B7358" s="35" t="s">
        <v>13953</v>
      </c>
      <c r="F7358" s="34" t="s">
        <v>24</v>
      </c>
      <c r="G7358" s="37" t="s">
        <v>13954</v>
      </c>
      <c r="I7358" s="7"/>
    </row>
    <row r="7359" spans="1:9" s="36" customFormat="1" ht="27" x14ac:dyDescent="0.25">
      <c r="A7359" s="34">
        <v>101629</v>
      </c>
      <c r="B7359" s="35" t="s">
        <v>13955</v>
      </c>
      <c r="F7359" s="34" t="s">
        <v>24</v>
      </c>
      <c r="G7359" s="37" t="s">
        <v>13956</v>
      </c>
      <c r="I7359" s="7"/>
    </row>
    <row r="7360" spans="1:9" s="36" customFormat="1" ht="27" x14ac:dyDescent="0.25">
      <c r="A7360" s="34">
        <v>101630</v>
      </c>
      <c r="B7360" s="35" t="s">
        <v>13957</v>
      </c>
      <c r="F7360" s="34" t="s">
        <v>24</v>
      </c>
      <c r="G7360" s="37" t="s">
        <v>13958</v>
      </c>
      <c r="I7360" s="7"/>
    </row>
    <row r="7361" spans="1:9" s="36" customFormat="1" ht="40.5" x14ac:dyDescent="0.25">
      <c r="A7361" s="34">
        <v>101631</v>
      </c>
      <c r="B7361" s="35" t="s">
        <v>13959</v>
      </c>
      <c r="F7361" s="34" t="s">
        <v>24</v>
      </c>
      <c r="G7361" s="37" t="s">
        <v>13960</v>
      </c>
      <c r="I7361" s="7"/>
    </row>
    <row r="7362" spans="1:9" s="36" customFormat="1" ht="27" x14ac:dyDescent="0.25">
      <c r="A7362" s="34">
        <v>101632</v>
      </c>
      <c r="B7362" s="35" t="s">
        <v>13961</v>
      </c>
      <c r="F7362" s="34" t="s">
        <v>24</v>
      </c>
      <c r="G7362" s="37" t="s">
        <v>13962</v>
      </c>
      <c r="I7362" s="7"/>
    </row>
    <row r="7363" spans="1:9" s="36" customFormat="1" ht="40.5" x14ac:dyDescent="0.25">
      <c r="A7363" s="34">
        <v>101633</v>
      </c>
      <c r="B7363" s="35" t="s">
        <v>13963</v>
      </c>
      <c r="F7363" s="34" t="s">
        <v>24</v>
      </c>
      <c r="G7363" s="37" t="s">
        <v>13964</v>
      </c>
      <c r="I7363" s="7"/>
    </row>
    <row r="7364" spans="1:9" s="36" customFormat="1" ht="54" x14ac:dyDescent="0.25">
      <c r="A7364" s="34">
        <v>101636</v>
      </c>
      <c r="B7364" s="35" t="s">
        <v>13965</v>
      </c>
      <c r="F7364" s="34" t="s">
        <v>24</v>
      </c>
      <c r="G7364" s="37" t="s">
        <v>13966</v>
      </c>
      <c r="I7364" s="7"/>
    </row>
    <row r="7365" spans="1:9" s="36" customFormat="1" ht="54" x14ac:dyDescent="0.25">
      <c r="A7365" s="34">
        <v>101637</v>
      </c>
      <c r="B7365" s="35" t="s">
        <v>13967</v>
      </c>
      <c r="F7365" s="34" t="s">
        <v>24</v>
      </c>
      <c r="G7365" s="37" t="s">
        <v>13968</v>
      </c>
      <c r="I7365" s="7"/>
    </row>
    <row r="7366" spans="1:9" s="36" customFormat="1" ht="27" x14ac:dyDescent="0.25">
      <c r="A7366" s="34">
        <v>101640</v>
      </c>
      <c r="B7366" s="35" t="s">
        <v>13969</v>
      </c>
      <c r="F7366" s="34" t="s">
        <v>24</v>
      </c>
      <c r="G7366" s="37" t="s">
        <v>13970</v>
      </c>
      <c r="I7366" s="7"/>
    </row>
    <row r="7367" spans="1:9" s="36" customFormat="1" ht="27" x14ac:dyDescent="0.25">
      <c r="A7367" s="34">
        <v>101641</v>
      </c>
      <c r="B7367" s="35" t="s">
        <v>13971</v>
      </c>
      <c r="F7367" s="34" t="s">
        <v>24</v>
      </c>
      <c r="G7367" s="37" t="s">
        <v>13972</v>
      </c>
      <c r="I7367" s="7"/>
    </row>
    <row r="7368" spans="1:9" s="36" customFormat="1" ht="27" x14ac:dyDescent="0.25">
      <c r="A7368" s="34">
        <v>101642</v>
      </c>
      <c r="B7368" s="35" t="s">
        <v>13973</v>
      </c>
      <c r="F7368" s="34" t="s">
        <v>24</v>
      </c>
      <c r="G7368" s="37" t="s">
        <v>13974</v>
      </c>
      <c r="I7368" s="7"/>
    </row>
    <row r="7369" spans="1:9" s="36" customFormat="1" ht="27" x14ac:dyDescent="0.25">
      <c r="A7369" s="34">
        <v>101643</v>
      </c>
      <c r="B7369" s="35" t="s">
        <v>13975</v>
      </c>
      <c r="F7369" s="34" t="s">
        <v>24</v>
      </c>
      <c r="G7369" s="37" t="s">
        <v>13976</v>
      </c>
      <c r="I7369" s="7"/>
    </row>
    <row r="7370" spans="1:9" s="36" customFormat="1" ht="27" x14ac:dyDescent="0.25">
      <c r="A7370" s="34">
        <v>101644</v>
      </c>
      <c r="B7370" s="35" t="s">
        <v>13977</v>
      </c>
      <c r="F7370" s="34" t="s">
        <v>24</v>
      </c>
      <c r="G7370" s="37" t="s">
        <v>13978</v>
      </c>
      <c r="I7370" s="7"/>
    </row>
    <row r="7371" spans="1:9" s="36" customFormat="1" ht="27" x14ac:dyDescent="0.25">
      <c r="A7371" s="34">
        <v>101645</v>
      </c>
      <c r="B7371" s="35" t="s">
        <v>13979</v>
      </c>
      <c r="F7371" s="34" t="s">
        <v>24</v>
      </c>
      <c r="G7371" s="37" t="s">
        <v>13980</v>
      </c>
      <c r="I7371" s="7"/>
    </row>
    <row r="7372" spans="1:9" s="36" customFormat="1" ht="27" x14ac:dyDescent="0.25">
      <c r="A7372" s="34">
        <v>101646</v>
      </c>
      <c r="B7372" s="35" t="s">
        <v>13981</v>
      </c>
      <c r="F7372" s="34" t="s">
        <v>24</v>
      </c>
      <c r="G7372" s="37" t="s">
        <v>13982</v>
      </c>
      <c r="I7372" s="7"/>
    </row>
    <row r="7373" spans="1:9" s="36" customFormat="1" ht="27" x14ac:dyDescent="0.25">
      <c r="A7373" s="34">
        <v>101647</v>
      </c>
      <c r="B7373" s="35" t="s">
        <v>13983</v>
      </c>
      <c r="F7373" s="34" t="s">
        <v>24</v>
      </c>
      <c r="G7373" s="37" t="s">
        <v>13522</v>
      </c>
      <c r="I7373" s="7"/>
    </row>
    <row r="7374" spans="1:9" s="36" customFormat="1" ht="27" x14ac:dyDescent="0.25">
      <c r="A7374" s="34">
        <v>101648</v>
      </c>
      <c r="B7374" s="35" t="s">
        <v>13984</v>
      </c>
      <c r="F7374" s="34" t="s">
        <v>24</v>
      </c>
      <c r="G7374" s="37" t="s">
        <v>13985</v>
      </c>
      <c r="I7374" s="7"/>
    </row>
    <row r="7375" spans="1:9" s="36" customFormat="1" ht="27" x14ac:dyDescent="0.25">
      <c r="A7375" s="34">
        <v>101649</v>
      </c>
      <c r="B7375" s="35" t="s">
        <v>13986</v>
      </c>
      <c r="F7375" s="34" t="s">
        <v>24</v>
      </c>
      <c r="G7375" s="37" t="s">
        <v>13987</v>
      </c>
      <c r="I7375" s="7"/>
    </row>
    <row r="7376" spans="1:9" s="36" customFormat="1" ht="27" x14ac:dyDescent="0.25">
      <c r="A7376" s="34">
        <v>101650</v>
      </c>
      <c r="B7376" s="35" t="s">
        <v>13988</v>
      </c>
      <c r="F7376" s="34" t="s">
        <v>24</v>
      </c>
      <c r="G7376" s="37" t="s">
        <v>13989</v>
      </c>
      <c r="I7376" s="7"/>
    </row>
    <row r="7377" spans="1:9" s="36" customFormat="1" ht="27" x14ac:dyDescent="0.25">
      <c r="A7377" s="34">
        <v>101651</v>
      </c>
      <c r="B7377" s="35" t="s">
        <v>13990</v>
      </c>
      <c r="F7377" s="34" t="s">
        <v>24</v>
      </c>
      <c r="G7377" s="37" t="s">
        <v>13991</v>
      </c>
      <c r="I7377" s="7"/>
    </row>
    <row r="7378" spans="1:9" s="36" customFormat="1" ht="40.5" x14ac:dyDescent="0.25">
      <c r="A7378" s="34">
        <v>101652</v>
      </c>
      <c r="B7378" s="35" t="s">
        <v>13992</v>
      </c>
      <c r="F7378" s="34" t="s">
        <v>24</v>
      </c>
      <c r="G7378" s="37" t="s">
        <v>13993</v>
      </c>
      <c r="I7378" s="7"/>
    </row>
    <row r="7379" spans="1:9" s="36" customFormat="1" ht="67.5" x14ac:dyDescent="0.25">
      <c r="A7379" s="34">
        <v>101653</v>
      </c>
      <c r="B7379" s="35" t="s">
        <v>13994</v>
      </c>
      <c r="F7379" s="34" t="s">
        <v>24</v>
      </c>
      <c r="G7379" s="37" t="s">
        <v>13995</v>
      </c>
      <c r="I7379" s="7"/>
    </row>
    <row r="7380" spans="1:9" s="36" customFormat="1" ht="27" x14ac:dyDescent="0.25">
      <c r="A7380" s="34">
        <v>101654</v>
      </c>
      <c r="B7380" s="35" t="s">
        <v>13996</v>
      </c>
      <c r="F7380" s="34" t="s">
        <v>24</v>
      </c>
      <c r="G7380" s="37" t="s">
        <v>13997</v>
      </c>
      <c r="I7380" s="7"/>
    </row>
    <row r="7381" spans="1:9" s="36" customFormat="1" ht="27" x14ac:dyDescent="0.25">
      <c r="A7381" s="34">
        <v>101655</v>
      </c>
      <c r="B7381" s="35" t="s">
        <v>13998</v>
      </c>
      <c r="F7381" s="34" t="s">
        <v>24</v>
      </c>
      <c r="G7381" s="37" t="s">
        <v>13999</v>
      </c>
      <c r="I7381" s="7"/>
    </row>
    <row r="7382" spans="1:9" s="36" customFormat="1" ht="27" x14ac:dyDescent="0.25">
      <c r="A7382" s="34">
        <v>101656</v>
      </c>
      <c r="B7382" s="35" t="s">
        <v>14000</v>
      </c>
      <c r="F7382" s="34" t="s">
        <v>24</v>
      </c>
      <c r="G7382" s="37" t="s">
        <v>14001</v>
      </c>
      <c r="I7382" s="7"/>
    </row>
    <row r="7383" spans="1:9" s="36" customFormat="1" ht="27" x14ac:dyDescent="0.25">
      <c r="A7383" s="34">
        <v>101657</v>
      </c>
      <c r="B7383" s="35" t="s">
        <v>14002</v>
      </c>
      <c r="F7383" s="34" t="s">
        <v>24</v>
      </c>
      <c r="G7383" s="37" t="s">
        <v>14003</v>
      </c>
      <c r="I7383" s="7"/>
    </row>
    <row r="7384" spans="1:9" s="36" customFormat="1" ht="27" x14ac:dyDescent="0.25">
      <c r="A7384" s="34">
        <v>101658</v>
      </c>
      <c r="B7384" s="35" t="s">
        <v>14004</v>
      </c>
      <c r="F7384" s="34" t="s">
        <v>24</v>
      </c>
      <c r="G7384" s="37" t="s">
        <v>14005</v>
      </c>
      <c r="I7384" s="7"/>
    </row>
    <row r="7385" spans="1:9" s="36" customFormat="1" ht="27" x14ac:dyDescent="0.25">
      <c r="A7385" s="34">
        <v>101659</v>
      </c>
      <c r="B7385" s="35" t="s">
        <v>14006</v>
      </c>
      <c r="F7385" s="34" t="s">
        <v>24</v>
      </c>
      <c r="G7385" s="37" t="s">
        <v>14007</v>
      </c>
      <c r="I7385" s="7"/>
    </row>
    <row r="7386" spans="1:9" s="36" customFormat="1" ht="27" x14ac:dyDescent="0.25">
      <c r="A7386" s="34">
        <v>101660</v>
      </c>
      <c r="B7386" s="35" t="s">
        <v>14008</v>
      </c>
      <c r="F7386" s="34" t="s">
        <v>24</v>
      </c>
      <c r="G7386" s="37" t="s">
        <v>14009</v>
      </c>
      <c r="I7386" s="7"/>
    </row>
    <row r="7387" spans="1:9" s="36" customFormat="1" ht="40.5" x14ac:dyDescent="0.25">
      <c r="A7387" s="34">
        <v>101661</v>
      </c>
      <c r="B7387" s="35" t="s">
        <v>14010</v>
      </c>
      <c r="F7387" s="34" t="s">
        <v>24</v>
      </c>
      <c r="G7387" s="37" t="s">
        <v>14011</v>
      </c>
      <c r="I7387" s="7"/>
    </row>
    <row r="7388" spans="1:9" s="36" customFormat="1" ht="40.5" x14ac:dyDescent="0.25">
      <c r="A7388" s="34">
        <v>101662</v>
      </c>
      <c r="B7388" s="35" t="s">
        <v>14012</v>
      </c>
      <c r="F7388" s="34" t="s">
        <v>24</v>
      </c>
      <c r="G7388" s="37" t="s">
        <v>14013</v>
      </c>
      <c r="I7388" s="7"/>
    </row>
    <row r="7389" spans="1:9" s="36" customFormat="1" ht="27" x14ac:dyDescent="0.25">
      <c r="A7389" s="34">
        <v>101663</v>
      </c>
      <c r="B7389" s="35" t="s">
        <v>14014</v>
      </c>
      <c r="F7389" s="34" t="s">
        <v>24</v>
      </c>
      <c r="G7389" s="37" t="s">
        <v>14015</v>
      </c>
      <c r="I7389" s="7"/>
    </row>
    <row r="7390" spans="1:9" s="36" customFormat="1" ht="27" x14ac:dyDescent="0.25">
      <c r="A7390" s="34">
        <v>101664</v>
      </c>
      <c r="B7390" s="35" t="s">
        <v>14016</v>
      </c>
      <c r="F7390" s="34" t="s">
        <v>24</v>
      </c>
      <c r="G7390" s="37" t="s">
        <v>14017</v>
      </c>
      <c r="I7390" s="7"/>
    </row>
    <row r="7391" spans="1:9" s="36" customFormat="1" ht="27" x14ac:dyDescent="0.25">
      <c r="A7391" s="34">
        <v>101665</v>
      </c>
      <c r="B7391" s="35" t="s">
        <v>14018</v>
      </c>
      <c r="F7391" s="34" t="s">
        <v>24</v>
      </c>
      <c r="G7391" s="37" t="s">
        <v>14019</v>
      </c>
      <c r="I7391" s="7"/>
    </row>
    <row r="7392" spans="1:9" s="36" customFormat="1" ht="40.5" x14ac:dyDescent="0.25">
      <c r="A7392" s="34">
        <v>101666</v>
      </c>
      <c r="B7392" s="35" t="s">
        <v>14020</v>
      </c>
      <c r="F7392" s="34" t="s">
        <v>24</v>
      </c>
      <c r="G7392" s="37" t="s">
        <v>14021</v>
      </c>
      <c r="I7392" s="7"/>
    </row>
    <row r="7393" spans="1:9" s="36" customFormat="1" ht="27" x14ac:dyDescent="0.25">
      <c r="A7393" s="34">
        <v>102085</v>
      </c>
      <c r="B7393" s="35" t="s">
        <v>14022</v>
      </c>
      <c r="F7393" s="34" t="s">
        <v>24</v>
      </c>
      <c r="G7393" s="37" t="s">
        <v>14023</v>
      </c>
      <c r="I7393" s="7"/>
    </row>
    <row r="7394" spans="1:9" s="36" customFormat="1" ht="54" x14ac:dyDescent="0.25">
      <c r="A7394" s="34">
        <v>100578</v>
      </c>
      <c r="B7394" s="35" t="s">
        <v>14024</v>
      </c>
      <c r="F7394" s="34" t="s">
        <v>24</v>
      </c>
      <c r="G7394" s="37" t="s">
        <v>14025</v>
      </c>
      <c r="I7394" s="7"/>
    </row>
    <row r="7395" spans="1:9" s="36" customFormat="1" ht="54" x14ac:dyDescent="0.25">
      <c r="A7395" s="34">
        <v>100579</v>
      </c>
      <c r="B7395" s="35" t="s">
        <v>14026</v>
      </c>
      <c r="F7395" s="34" t="s">
        <v>24</v>
      </c>
      <c r="G7395" s="37" t="s">
        <v>14027</v>
      </c>
      <c r="I7395" s="7"/>
    </row>
    <row r="7396" spans="1:9" s="36" customFormat="1" ht="54" x14ac:dyDescent="0.25">
      <c r="A7396" s="34">
        <v>100580</v>
      </c>
      <c r="B7396" s="35" t="s">
        <v>14028</v>
      </c>
      <c r="F7396" s="34" t="s">
        <v>24</v>
      </c>
      <c r="G7396" s="37" t="s">
        <v>14029</v>
      </c>
      <c r="I7396" s="7"/>
    </row>
    <row r="7397" spans="1:9" s="36" customFormat="1" ht="54" x14ac:dyDescent="0.25">
      <c r="A7397" s="34">
        <v>100581</v>
      </c>
      <c r="B7397" s="35" t="s">
        <v>14030</v>
      </c>
      <c r="F7397" s="34" t="s">
        <v>24</v>
      </c>
      <c r="G7397" s="37" t="s">
        <v>14031</v>
      </c>
      <c r="I7397" s="7"/>
    </row>
    <row r="7398" spans="1:9" s="36" customFormat="1" ht="54" x14ac:dyDescent="0.25">
      <c r="A7398" s="34">
        <v>100582</v>
      </c>
      <c r="B7398" s="35" t="s">
        <v>14032</v>
      </c>
      <c r="F7398" s="34" t="s">
        <v>24</v>
      </c>
      <c r="G7398" s="37" t="s">
        <v>14033</v>
      </c>
      <c r="I7398" s="7"/>
    </row>
    <row r="7399" spans="1:9" s="36" customFormat="1" ht="54" x14ac:dyDescent="0.25">
      <c r="A7399" s="34">
        <v>100583</v>
      </c>
      <c r="B7399" s="35" t="s">
        <v>14034</v>
      </c>
      <c r="F7399" s="34" t="s">
        <v>24</v>
      </c>
      <c r="G7399" s="37" t="s">
        <v>14035</v>
      </c>
      <c r="I7399" s="7"/>
    </row>
    <row r="7400" spans="1:9" s="36" customFormat="1" ht="54" x14ac:dyDescent="0.25">
      <c r="A7400" s="34">
        <v>100584</v>
      </c>
      <c r="B7400" s="35" t="s">
        <v>14036</v>
      </c>
      <c r="F7400" s="34" t="s">
        <v>24</v>
      </c>
      <c r="G7400" s="37" t="s">
        <v>14037</v>
      </c>
      <c r="I7400" s="7"/>
    </row>
    <row r="7401" spans="1:9" s="36" customFormat="1" ht="54" x14ac:dyDescent="0.25">
      <c r="A7401" s="34">
        <v>100585</v>
      </c>
      <c r="B7401" s="35" t="s">
        <v>14038</v>
      </c>
      <c r="F7401" s="34" t="s">
        <v>24</v>
      </c>
      <c r="G7401" s="37" t="s">
        <v>14039</v>
      </c>
      <c r="I7401" s="7"/>
    </row>
    <row r="7402" spans="1:9" s="36" customFormat="1" ht="54" x14ac:dyDescent="0.25">
      <c r="A7402" s="34">
        <v>100586</v>
      </c>
      <c r="B7402" s="35" t="s">
        <v>14040</v>
      </c>
      <c r="F7402" s="34" t="s">
        <v>24</v>
      </c>
      <c r="G7402" s="37" t="s">
        <v>14041</v>
      </c>
      <c r="I7402" s="7"/>
    </row>
    <row r="7403" spans="1:9" s="36" customFormat="1" ht="54" x14ac:dyDescent="0.25">
      <c r="A7403" s="34">
        <v>100587</v>
      </c>
      <c r="B7403" s="35" t="s">
        <v>14042</v>
      </c>
      <c r="F7403" s="34" t="s">
        <v>24</v>
      </c>
      <c r="G7403" s="37" t="s">
        <v>14043</v>
      </c>
      <c r="I7403" s="7"/>
    </row>
    <row r="7404" spans="1:9" s="36" customFormat="1" ht="54" x14ac:dyDescent="0.25">
      <c r="A7404" s="34">
        <v>100588</v>
      </c>
      <c r="B7404" s="35" t="s">
        <v>14044</v>
      </c>
      <c r="F7404" s="34" t="s">
        <v>24</v>
      </c>
      <c r="G7404" s="37" t="s">
        <v>14045</v>
      </c>
      <c r="I7404" s="7"/>
    </row>
    <row r="7405" spans="1:9" s="36" customFormat="1" ht="54" x14ac:dyDescent="0.25">
      <c r="A7405" s="34">
        <v>100589</v>
      </c>
      <c r="B7405" s="35" t="s">
        <v>14046</v>
      </c>
      <c r="F7405" s="34" t="s">
        <v>24</v>
      </c>
      <c r="G7405" s="37" t="s">
        <v>14047</v>
      </c>
      <c r="I7405" s="7"/>
    </row>
    <row r="7406" spans="1:9" s="36" customFormat="1" ht="54" x14ac:dyDescent="0.25">
      <c r="A7406" s="34">
        <v>100590</v>
      </c>
      <c r="B7406" s="35" t="s">
        <v>14048</v>
      </c>
      <c r="F7406" s="34" t="s">
        <v>24</v>
      </c>
      <c r="G7406" s="37" t="s">
        <v>14049</v>
      </c>
      <c r="I7406" s="7"/>
    </row>
    <row r="7407" spans="1:9" s="36" customFormat="1" ht="54" x14ac:dyDescent="0.25">
      <c r="A7407" s="34">
        <v>100591</v>
      </c>
      <c r="B7407" s="35" t="s">
        <v>14050</v>
      </c>
      <c r="F7407" s="34" t="s">
        <v>24</v>
      </c>
      <c r="G7407" s="37" t="s">
        <v>14051</v>
      </c>
      <c r="I7407" s="7"/>
    </row>
    <row r="7408" spans="1:9" s="36" customFormat="1" ht="54" x14ac:dyDescent="0.25">
      <c r="A7408" s="34">
        <v>100592</v>
      </c>
      <c r="B7408" s="35" t="s">
        <v>14052</v>
      </c>
      <c r="F7408" s="34" t="s">
        <v>24</v>
      </c>
      <c r="G7408" s="37" t="s">
        <v>14053</v>
      </c>
      <c r="I7408" s="7"/>
    </row>
    <row r="7409" spans="1:9" s="36" customFormat="1" ht="54" x14ac:dyDescent="0.25">
      <c r="A7409" s="34">
        <v>100593</v>
      </c>
      <c r="B7409" s="35" t="s">
        <v>14054</v>
      </c>
      <c r="F7409" s="34" t="s">
        <v>24</v>
      </c>
      <c r="G7409" s="37" t="s">
        <v>14055</v>
      </c>
      <c r="I7409" s="7"/>
    </row>
    <row r="7410" spans="1:9" s="36" customFormat="1" ht="54" x14ac:dyDescent="0.25">
      <c r="A7410" s="34">
        <v>100594</v>
      </c>
      <c r="B7410" s="35" t="s">
        <v>14056</v>
      </c>
      <c r="F7410" s="34" t="s">
        <v>24</v>
      </c>
      <c r="G7410" s="37" t="s">
        <v>14057</v>
      </c>
      <c r="I7410" s="7"/>
    </row>
    <row r="7411" spans="1:9" s="36" customFormat="1" ht="54" x14ac:dyDescent="0.25">
      <c r="A7411" s="34">
        <v>100595</v>
      </c>
      <c r="B7411" s="35" t="s">
        <v>14058</v>
      </c>
      <c r="F7411" s="34" t="s">
        <v>24</v>
      </c>
      <c r="G7411" s="37" t="s">
        <v>14059</v>
      </c>
      <c r="I7411" s="7"/>
    </row>
    <row r="7412" spans="1:9" s="36" customFormat="1" ht="54" x14ac:dyDescent="0.25">
      <c r="A7412" s="34">
        <v>100596</v>
      </c>
      <c r="B7412" s="35" t="s">
        <v>14060</v>
      </c>
      <c r="F7412" s="34" t="s">
        <v>24</v>
      </c>
      <c r="G7412" s="37" t="s">
        <v>14061</v>
      </c>
      <c r="I7412" s="7"/>
    </row>
    <row r="7413" spans="1:9" s="36" customFormat="1" ht="54" x14ac:dyDescent="0.25">
      <c r="A7413" s="34">
        <v>100597</v>
      </c>
      <c r="B7413" s="35" t="s">
        <v>14062</v>
      </c>
      <c r="F7413" s="34" t="s">
        <v>24</v>
      </c>
      <c r="G7413" s="37" t="s">
        <v>14063</v>
      </c>
      <c r="I7413" s="7"/>
    </row>
    <row r="7414" spans="1:9" s="36" customFormat="1" ht="54" x14ac:dyDescent="0.25">
      <c r="A7414" s="34">
        <v>100598</v>
      </c>
      <c r="B7414" s="35" t="s">
        <v>14064</v>
      </c>
      <c r="F7414" s="34" t="s">
        <v>24</v>
      </c>
      <c r="G7414" s="37" t="s">
        <v>14065</v>
      </c>
      <c r="I7414" s="7"/>
    </row>
    <row r="7415" spans="1:9" s="36" customFormat="1" ht="54" x14ac:dyDescent="0.25">
      <c r="A7415" s="34">
        <v>100599</v>
      </c>
      <c r="B7415" s="35" t="s">
        <v>14066</v>
      </c>
      <c r="F7415" s="34" t="s">
        <v>24</v>
      </c>
      <c r="G7415" s="37" t="s">
        <v>14067</v>
      </c>
      <c r="I7415" s="7"/>
    </row>
    <row r="7416" spans="1:9" s="36" customFormat="1" ht="54" x14ac:dyDescent="0.25">
      <c r="A7416" s="34">
        <v>100600</v>
      </c>
      <c r="B7416" s="35" t="s">
        <v>14068</v>
      </c>
      <c r="F7416" s="34" t="s">
        <v>24</v>
      </c>
      <c r="G7416" s="37" t="s">
        <v>14069</v>
      </c>
      <c r="I7416" s="7"/>
    </row>
    <row r="7417" spans="1:9" s="36" customFormat="1" ht="54" x14ac:dyDescent="0.25">
      <c r="A7417" s="34">
        <v>100601</v>
      </c>
      <c r="B7417" s="35" t="s">
        <v>14070</v>
      </c>
      <c r="F7417" s="34" t="s">
        <v>24</v>
      </c>
      <c r="G7417" s="37" t="s">
        <v>14071</v>
      </c>
      <c r="I7417" s="7"/>
    </row>
    <row r="7418" spans="1:9" s="36" customFormat="1" ht="54" x14ac:dyDescent="0.25">
      <c r="A7418" s="34">
        <v>100602</v>
      </c>
      <c r="B7418" s="35" t="s">
        <v>14072</v>
      </c>
      <c r="F7418" s="34" t="s">
        <v>24</v>
      </c>
      <c r="G7418" s="37" t="s">
        <v>14073</v>
      </c>
      <c r="I7418" s="7"/>
    </row>
    <row r="7419" spans="1:9" s="36" customFormat="1" ht="54" x14ac:dyDescent="0.25">
      <c r="A7419" s="34">
        <v>100603</v>
      </c>
      <c r="B7419" s="35" t="s">
        <v>14074</v>
      </c>
      <c r="F7419" s="34" t="s">
        <v>24</v>
      </c>
      <c r="G7419" s="37" t="s">
        <v>14075</v>
      </c>
      <c r="I7419" s="7"/>
    </row>
    <row r="7420" spans="1:9" s="36" customFormat="1" ht="54" x14ac:dyDescent="0.25">
      <c r="A7420" s="34">
        <v>100604</v>
      </c>
      <c r="B7420" s="35" t="s">
        <v>14076</v>
      </c>
      <c r="F7420" s="34" t="s">
        <v>24</v>
      </c>
      <c r="G7420" s="37" t="s">
        <v>14077</v>
      </c>
      <c r="I7420" s="7"/>
    </row>
    <row r="7421" spans="1:9" s="36" customFormat="1" ht="54" x14ac:dyDescent="0.25">
      <c r="A7421" s="34">
        <v>100605</v>
      </c>
      <c r="B7421" s="35" t="s">
        <v>14078</v>
      </c>
      <c r="F7421" s="34" t="s">
        <v>24</v>
      </c>
      <c r="G7421" s="37" t="s">
        <v>14079</v>
      </c>
      <c r="I7421" s="7"/>
    </row>
    <row r="7422" spans="1:9" s="36" customFormat="1" ht="54" x14ac:dyDescent="0.25">
      <c r="A7422" s="34">
        <v>100606</v>
      </c>
      <c r="B7422" s="35" t="s">
        <v>14080</v>
      </c>
      <c r="F7422" s="34" t="s">
        <v>24</v>
      </c>
      <c r="G7422" s="37" t="s">
        <v>14081</v>
      </c>
      <c r="I7422" s="7"/>
    </row>
    <row r="7423" spans="1:9" s="36" customFormat="1" ht="54" x14ac:dyDescent="0.25">
      <c r="A7423" s="34">
        <v>100607</v>
      </c>
      <c r="B7423" s="35" t="s">
        <v>14082</v>
      </c>
      <c r="F7423" s="34" t="s">
        <v>24</v>
      </c>
      <c r="G7423" s="37" t="s">
        <v>14083</v>
      </c>
      <c r="I7423" s="7"/>
    </row>
    <row r="7424" spans="1:9" s="36" customFormat="1" ht="54" x14ac:dyDescent="0.25">
      <c r="A7424" s="34">
        <v>100608</v>
      </c>
      <c r="B7424" s="35" t="s">
        <v>14084</v>
      </c>
      <c r="F7424" s="34" t="s">
        <v>24</v>
      </c>
      <c r="G7424" s="37" t="s">
        <v>14085</v>
      </c>
      <c r="I7424" s="7"/>
    </row>
    <row r="7425" spans="1:9" s="36" customFormat="1" ht="54" x14ac:dyDescent="0.25">
      <c r="A7425" s="34">
        <v>100609</v>
      </c>
      <c r="B7425" s="35" t="s">
        <v>14086</v>
      </c>
      <c r="F7425" s="34" t="s">
        <v>24</v>
      </c>
      <c r="G7425" s="37" t="s">
        <v>14087</v>
      </c>
      <c r="I7425" s="7"/>
    </row>
    <row r="7426" spans="1:9" s="36" customFormat="1" ht="54" x14ac:dyDescent="0.25">
      <c r="A7426" s="34">
        <v>100610</v>
      </c>
      <c r="B7426" s="35" t="s">
        <v>14088</v>
      </c>
      <c r="F7426" s="34" t="s">
        <v>24</v>
      </c>
      <c r="G7426" s="37" t="s">
        <v>14089</v>
      </c>
      <c r="I7426" s="7"/>
    </row>
    <row r="7427" spans="1:9" s="36" customFormat="1" ht="54" x14ac:dyDescent="0.25">
      <c r="A7427" s="34">
        <v>100611</v>
      </c>
      <c r="B7427" s="35" t="s">
        <v>14090</v>
      </c>
      <c r="F7427" s="34" t="s">
        <v>24</v>
      </c>
      <c r="G7427" s="37" t="s">
        <v>14091</v>
      </c>
      <c r="I7427" s="7"/>
    </row>
    <row r="7428" spans="1:9" s="36" customFormat="1" ht="54" x14ac:dyDescent="0.25">
      <c r="A7428" s="34">
        <v>100612</v>
      </c>
      <c r="B7428" s="35" t="s">
        <v>14092</v>
      </c>
      <c r="F7428" s="34" t="s">
        <v>24</v>
      </c>
      <c r="G7428" s="37" t="s">
        <v>14093</v>
      </c>
      <c r="I7428" s="7"/>
    </row>
    <row r="7429" spans="1:9" s="36" customFormat="1" ht="54" x14ac:dyDescent="0.25">
      <c r="A7429" s="34">
        <v>100613</v>
      </c>
      <c r="B7429" s="35" t="s">
        <v>14094</v>
      </c>
      <c r="F7429" s="34" t="s">
        <v>24</v>
      </c>
      <c r="G7429" s="37" t="s">
        <v>14095</v>
      </c>
      <c r="I7429" s="7"/>
    </row>
    <row r="7430" spans="1:9" s="36" customFormat="1" ht="54" x14ac:dyDescent="0.25">
      <c r="A7430" s="34">
        <v>100614</v>
      </c>
      <c r="B7430" s="35" t="s">
        <v>14096</v>
      </c>
      <c r="F7430" s="34" t="s">
        <v>24</v>
      </c>
      <c r="G7430" s="37" t="s">
        <v>14097</v>
      </c>
      <c r="I7430" s="7"/>
    </row>
    <row r="7431" spans="1:9" s="36" customFormat="1" ht="54" x14ac:dyDescent="0.25">
      <c r="A7431" s="34">
        <v>100615</v>
      </c>
      <c r="B7431" s="35" t="s">
        <v>14098</v>
      </c>
      <c r="F7431" s="34" t="s">
        <v>24</v>
      </c>
      <c r="G7431" s="37" t="s">
        <v>14099</v>
      </c>
      <c r="I7431" s="7"/>
    </row>
    <row r="7432" spans="1:9" s="36" customFormat="1" ht="54" x14ac:dyDescent="0.25">
      <c r="A7432" s="34">
        <v>100616</v>
      </c>
      <c r="B7432" s="35" t="s">
        <v>14100</v>
      </c>
      <c r="F7432" s="34" t="s">
        <v>24</v>
      </c>
      <c r="G7432" s="37" t="s">
        <v>14101</v>
      </c>
      <c r="I7432" s="7"/>
    </row>
    <row r="7433" spans="1:9" s="36" customFormat="1" ht="54" x14ac:dyDescent="0.25">
      <c r="A7433" s="34">
        <v>100617</v>
      </c>
      <c r="B7433" s="35" t="s">
        <v>14102</v>
      </c>
      <c r="F7433" s="34" t="s">
        <v>24</v>
      </c>
      <c r="G7433" s="37" t="s">
        <v>14103</v>
      </c>
      <c r="I7433" s="7"/>
    </row>
    <row r="7434" spans="1:9" s="36" customFormat="1" ht="67.5" x14ac:dyDescent="0.25">
      <c r="A7434" s="34">
        <v>100618</v>
      </c>
      <c r="B7434" s="35" t="s">
        <v>14104</v>
      </c>
      <c r="F7434" s="34" t="s">
        <v>24</v>
      </c>
      <c r="G7434" s="37" t="s">
        <v>14105</v>
      </c>
      <c r="I7434" s="7"/>
    </row>
    <row r="7435" spans="1:9" s="36" customFormat="1" ht="40.5" x14ac:dyDescent="0.25">
      <c r="A7435" s="34">
        <v>100619</v>
      </c>
      <c r="B7435" s="35" t="s">
        <v>14106</v>
      </c>
      <c r="F7435" s="34" t="s">
        <v>24</v>
      </c>
      <c r="G7435" s="37" t="s">
        <v>14107</v>
      </c>
      <c r="I7435" s="7"/>
    </row>
    <row r="7436" spans="1:9" s="36" customFormat="1" ht="40.5" x14ac:dyDescent="0.25">
      <c r="A7436" s="34">
        <v>100620</v>
      </c>
      <c r="B7436" s="35" t="s">
        <v>14108</v>
      </c>
      <c r="F7436" s="34" t="s">
        <v>24</v>
      </c>
      <c r="G7436" s="37" t="s">
        <v>14109</v>
      </c>
      <c r="I7436" s="7"/>
    </row>
    <row r="7437" spans="1:9" s="36" customFormat="1" ht="40.5" x14ac:dyDescent="0.25">
      <c r="A7437" s="34">
        <v>100621</v>
      </c>
      <c r="B7437" s="35" t="s">
        <v>14110</v>
      </c>
      <c r="F7437" s="34" t="s">
        <v>24</v>
      </c>
      <c r="G7437" s="37" t="s">
        <v>14111</v>
      </c>
      <c r="I7437" s="7"/>
    </row>
    <row r="7438" spans="1:9" s="36" customFormat="1" ht="40.5" x14ac:dyDescent="0.25">
      <c r="A7438" s="34">
        <v>100622</v>
      </c>
      <c r="B7438" s="35" t="s">
        <v>14112</v>
      </c>
      <c r="F7438" s="34" t="s">
        <v>24</v>
      </c>
      <c r="G7438" s="37" t="s">
        <v>14113</v>
      </c>
      <c r="I7438" s="7"/>
    </row>
    <row r="7439" spans="1:9" s="36" customFormat="1" ht="40.5" x14ac:dyDescent="0.25">
      <c r="A7439" s="34">
        <v>100623</v>
      </c>
      <c r="B7439" s="35" t="s">
        <v>14114</v>
      </c>
      <c r="F7439" s="34" t="s">
        <v>24</v>
      </c>
      <c r="G7439" s="37" t="s">
        <v>14115</v>
      </c>
      <c r="I7439" s="7"/>
    </row>
    <row r="7440" spans="1:9" s="36" customFormat="1" ht="54" x14ac:dyDescent="0.25">
      <c r="A7440" s="34">
        <v>97600</v>
      </c>
      <c r="B7440" s="35" t="s">
        <v>14116</v>
      </c>
      <c r="F7440" s="34" t="s">
        <v>24</v>
      </c>
      <c r="G7440" s="37" t="s">
        <v>14117</v>
      </c>
      <c r="I7440" s="7"/>
    </row>
    <row r="7441" spans="1:9" s="36" customFormat="1" ht="40.5" x14ac:dyDescent="0.25">
      <c r="A7441" s="34">
        <v>97601</v>
      </c>
      <c r="B7441" s="35" t="s">
        <v>14118</v>
      </c>
      <c r="F7441" s="34" t="s">
        <v>24</v>
      </c>
      <c r="G7441" s="37" t="s">
        <v>14119</v>
      </c>
      <c r="I7441" s="7"/>
    </row>
    <row r="7442" spans="1:9" s="36" customFormat="1" ht="40.5" x14ac:dyDescent="0.25">
      <c r="A7442" s="34">
        <v>97605</v>
      </c>
      <c r="B7442" s="35" t="s">
        <v>14120</v>
      </c>
      <c r="F7442" s="34" t="s">
        <v>24</v>
      </c>
      <c r="G7442" s="37" t="s">
        <v>14121</v>
      </c>
      <c r="I7442" s="7"/>
    </row>
    <row r="7443" spans="1:9" s="36" customFormat="1" ht="40.5" x14ac:dyDescent="0.25">
      <c r="A7443" s="34">
        <v>97606</v>
      </c>
      <c r="B7443" s="35" t="s">
        <v>14122</v>
      </c>
      <c r="F7443" s="34" t="s">
        <v>24</v>
      </c>
      <c r="G7443" s="37" t="s">
        <v>14123</v>
      </c>
      <c r="I7443" s="7"/>
    </row>
    <row r="7444" spans="1:9" s="36" customFormat="1" ht="40.5" x14ac:dyDescent="0.25">
      <c r="A7444" s="34">
        <v>97607</v>
      </c>
      <c r="B7444" s="35" t="s">
        <v>14124</v>
      </c>
      <c r="F7444" s="34" t="s">
        <v>24</v>
      </c>
      <c r="G7444" s="37" t="s">
        <v>14125</v>
      </c>
      <c r="I7444" s="7"/>
    </row>
    <row r="7445" spans="1:9" s="36" customFormat="1" ht="40.5" x14ac:dyDescent="0.25">
      <c r="A7445" s="34">
        <v>97608</v>
      </c>
      <c r="B7445" s="35" t="s">
        <v>14126</v>
      </c>
      <c r="F7445" s="34" t="s">
        <v>24</v>
      </c>
      <c r="G7445" s="37" t="s">
        <v>14127</v>
      </c>
      <c r="I7445" s="7"/>
    </row>
    <row r="7446" spans="1:9" s="36" customFormat="1" ht="54" x14ac:dyDescent="0.25">
      <c r="A7446" s="34">
        <v>102102</v>
      </c>
      <c r="B7446" s="35" t="s">
        <v>14128</v>
      </c>
      <c r="F7446" s="34" t="s">
        <v>24</v>
      </c>
      <c r="G7446" s="37" t="s">
        <v>14129</v>
      </c>
      <c r="I7446" s="7"/>
    </row>
    <row r="7447" spans="1:9" s="36" customFormat="1" ht="54" x14ac:dyDescent="0.25">
      <c r="A7447" s="34">
        <v>102103</v>
      </c>
      <c r="B7447" s="35" t="s">
        <v>14130</v>
      </c>
      <c r="F7447" s="34" t="s">
        <v>24</v>
      </c>
      <c r="G7447" s="37" t="s">
        <v>14131</v>
      </c>
      <c r="I7447" s="7"/>
    </row>
    <row r="7448" spans="1:9" s="36" customFormat="1" ht="54" x14ac:dyDescent="0.25">
      <c r="A7448" s="34">
        <v>102104</v>
      </c>
      <c r="B7448" s="35" t="s">
        <v>14132</v>
      </c>
      <c r="F7448" s="34" t="s">
        <v>24</v>
      </c>
      <c r="G7448" s="37" t="s">
        <v>14133</v>
      </c>
      <c r="I7448" s="7"/>
    </row>
    <row r="7449" spans="1:9" s="36" customFormat="1" ht="54" x14ac:dyDescent="0.25">
      <c r="A7449" s="34">
        <v>102105</v>
      </c>
      <c r="B7449" s="35" t="s">
        <v>14134</v>
      </c>
      <c r="F7449" s="34" t="s">
        <v>24</v>
      </c>
      <c r="G7449" s="37" t="s">
        <v>14135</v>
      </c>
      <c r="I7449" s="7"/>
    </row>
    <row r="7450" spans="1:9" s="36" customFormat="1" ht="54" x14ac:dyDescent="0.25">
      <c r="A7450" s="34">
        <v>102106</v>
      </c>
      <c r="B7450" s="35" t="s">
        <v>14136</v>
      </c>
      <c r="F7450" s="34" t="s">
        <v>24</v>
      </c>
      <c r="G7450" s="37" t="s">
        <v>14137</v>
      </c>
      <c r="I7450" s="7"/>
    </row>
    <row r="7451" spans="1:9" s="36" customFormat="1" ht="54" x14ac:dyDescent="0.25">
      <c r="A7451" s="34">
        <v>102107</v>
      </c>
      <c r="B7451" s="35" t="s">
        <v>14138</v>
      </c>
      <c r="F7451" s="34" t="s">
        <v>24</v>
      </c>
      <c r="G7451" s="37" t="s">
        <v>14139</v>
      </c>
      <c r="I7451" s="7"/>
    </row>
    <row r="7452" spans="1:9" s="36" customFormat="1" ht="54" x14ac:dyDescent="0.25">
      <c r="A7452" s="34">
        <v>102108</v>
      </c>
      <c r="B7452" s="35" t="s">
        <v>14140</v>
      </c>
      <c r="F7452" s="34" t="s">
        <v>24</v>
      </c>
      <c r="G7452" s="37" t="s">
        <v>14141</v>
      </c>
      <c r="I7452" s="7"/>
    </row>
    <row r="7453" spans="1:9" s="36" customFormat="1" ht="27" x14ac:dyDescent="0.25">
      <c r="A7453" s="34">
        <v>102109</v>
      </c>
      <c r="B7453" s="35" t="s">
        <v>14142</v>
      </c>
      <c r="F7453" s="34" t="s">
        <v>24</v>
      </c>
      <c r="G7453" s="37" t="s">
        <v>14143</v>
      </c>
      <c r="I7453" s="7"/>
    </row>
    <row r="7454" spans="1:9" s="36" customFormat="1" ht="27" x14ac:dyDescent="0.25">
      <c r="A7454" s="34">
        <v>102110</v>
      </c>
      <c r="B7454" s="35" t="s">
        <v>14144</v>
      </c>
      <c r="F7454" s="34" t="s">
        <v>24</v>
      </c>
      <c r="G7454" s="37" t="s">
        <v>14145</v>
      </c>
      <c r="I7454" s="7"/>
    </row>
    <row r="7455" spans="1:9" s="36" customFormat="1" ht="54" x14ac:dyDescent="0.25">
      <c r="A7455" s="34">
        <v>103654</v>
      </c>
      <c r="B7455" s="35" t="s">
        <v>14146</v>
      </c>
      <c r="F7455" s="34" t="s">
        <v>24</v>
      </c>
      <c r="G7455" s="37" t="s">
        <v>14147</v>
      </c>
      <c r="I7455" s="7"/>
    </row>
    <row r="7456" spans="1:9" s="36" customFormat="1" ht="54" x14ac:dyDescent="0.25">
      <c r="A7456" s="34">
        <v>103655</v>
      </c>
      <c r="B7456" s="35" t="s">
        <v>14148</v>
      </c>
      <c r="F7456" s="34" t="s">
        <v>24</v>
      </c>
      <c r="G7456" s="37" t="s">
        <v>14149</v>
      </c>
      <c r="I7456" s="7"/>
    </row>
    <row r="7457" spans="1:9" s="36" customFormat="1" ht="54" x14ac:dyDescent="0.25">
      <c r="A7457" s="34">
        <v>103656</v>
      </c>
      <c r="B7457" s="35" t="s">
        <v>14150</v>
      </c>
      <c r="F7457" s="34" t="s">
        <v>24</v>
      </c>
      <c r="G7457" s="37" t="s">
        <v>14151</v>
      </c>
      <c r="I7457" s="7"/>
    </row>
    <row r="7458" spans="1:9" s="36" customFormat="1" ht="67.5" x14ac:dyDescent="0.25">
      <c r="A7458" s="34">
        <v>104473</v>
      </c>
      <c r="B7458" s="35" t="s">
        <v>14152</v>
      </c>
      <c r="F7458" s="34" t="s">
        <v>24</v>
      </c>
      <c r="G7458" s="37" t="s">
        <v>14153</v>
      </c>
      <c r="I7458" s="7"/>
    </row>
    <row r="7459" spans="1:9" s="36" customFormat="1" ht="81" x14ac:dyDescent="0.25">
      <c r="A7459" s="34">
        <v>104474</v>
      </c>
      <c r="B7459" s="35" t="s">
        <v>14154</v>
      </c>
      <c r="F7459" s="34" t="s">
        <v>24</v>
      </c>
      <c r="G7459" s="37" t="s">
        <v>14155</v>
      </c>
      <c r="I7459" s="7"/>
    </row>
    <row r="7460" spans="1:9" s="36" customFormat="1" ht="67.5" x14ac:dyDescent="0.25">
      <c r="A7460" s="34">
        <v>104475</v>
      </c>
      <c r="B7460" s="35" t="s">
        <v>14156</v>
      </c>
      <c r="F7460" s="34" t="s">
        <v>24</v>
      </c>
      <c r="G7460" s="37" t="s">
        <v>14157</v>
      </c>
      <c r="I7460" s="7"/>
    </row>
    <row r="7461" spans="1:9" s="36" customFormat="1" ht="67.5" x14ac:dyDescent="0.25">
      <c r="A7461" s="34">
        <v>104476</v>
      </c>
      <c r="B7461" s="35" t="s">
        <v>14158</v>
      </c>
      <c r="F7461" s="34" t="s">
        <v>24</v>
      </c>
      <c r="G7461" s="37" t="s">
        <v>14159</v>
      </c>
      <c r="I7461" s="7"/>
    </row>
    <row r="7462" spans="1:9" s="36" customFormat="1" ht="67.5" x14ac:dyDescent="0.25">
      <c r="A7462" s="34">
        <v>104477</v>
      </c>
      <c r="B7462" s="35" t="s">
        <v>14160</v>
      </c>
      <c r="F7462" s="34" t="s">
        <v>24</v>
      </c>
      <c r="G7462" s="37" t="s">
        <v>14161</v>
      </c>
      <c r="I7462" s="7"/>
    </row>
    <row r="7463" spans="1:9" s="36" customFormat="1" ht="67.5" x14ac:dyDescent="0.25">
      <c r="A7463" s="34">
        <v>104478</v>
      </c>
      <c r="B7463" s="35" t="s">
        <v>14162</v>
      </c>
      <c r="F7463" s="34" t="s">
        <v>24</v>
      </c>
      <c r="G7463" s="37" t="s">
        <v>14163</v>
      </c>
      <c r="I7463" s="7"/>
    </row>
    <row r="7464" spans="1:9" s="36" customFormat="1" ht="54" x14ac:dyDescent="0.25">
      <c r="A7464" s="34">
        <v>104479</v>
      </c>
      <c r="B7464" s="35" t="s">
        <v>14164</v>
      </c>
      <c r="F7464" s="34" t="s">
        <v>24</v>
      </c>
      <c r="G7464" s="37" t="s">
        <v>14165</v>
      </c>
      <c r="I7464" s="7"/>
    </row>
    <row r="7465" spans="1:9" s="36" customFormat="1" ht="67.5" x14ac:dyDescent="0.25">
      <c r="A7465" s="34">
        <v>104480</v>
      </c>
      <c r="B7465" s="35" t="s">
        <v>14166</v>
      </c>
      <c r="F7465" s="34" t="s">
        <v>24</v>
      </c>
      <c r="G7465" s="37" t="s">
        <v>14167</v>
      </c>
      <c r="I7465" s="7"/>
    </row>
    <row r="7466" spans="1:9" s="36" customFormat="1" ht="67.5" x14ac:dyDescent="0.25">
      <c r="A7466" s="34">
        <v>104481</v>
      </c>
      <c r="B7466" s="35" t="s">
        <v>92</v>
      </c>
      <c r="F7466" s="34" t="s">
        <v>24</v>
      </c>
      <c r="G7466" s="37" t="s">
        <v>14168</v>
      </c>
      <c r="I7466" s="7"/>
    </row>
    <row r="7467" spans="1:9" s="36" customFormat="1" ht="27" x14ac:dyDescent="0.25">
      <c r="A7467" s="34">
        <v>96971</v>
      </c>
      <c r="B7467" s="35" t="s">
        <v>14169</v>
      </c>
      <c r="F7467" s="34" t="s">
        <v>26</v>
      </c>
      <c r="G7467" s="37" t="s">
        <v>14170</v>
      </c>
      <c r="I7467" s="7"/>
    </row>
    <row r="7468" spans="1:9" s="36" customFormat="1" ht="27" x14ac:dyDescent="0.25">
      <c r="A7468" s="34">
        <v>96972</v>
      </c>
      <c r="B7468" s="35" t="s">
        <v>14171</v>
      </c>
      <c r="F7468" s="34" t="s">
        <v>26</v>
      </c>
      <c r="G7468" s="37" t="s">
        <v>14172</v>
      </c>
      <c r="I7468" s="7"/>
    </row>
    <row r="7469" spans="1:9" s="36" customFormat="1" ht="27" x14ac:dyDescent="0.25">
      <c r="A7469" s="34">
        <v>96973</v>
      </c>
      <c r="B7469" s="35" t="s">
        <v>14173</v>
      </c>
      <c r="F7469" s="34" t="s">
        <v>26</v>
      </c>
      <c r="G7469" s="37" t="s">
        <v>14174</v>
      </c>
      <c r="I7469" s="7"/>
    </row>
    <row r="7470" spans="1:9" s="36" customFormat="1" ht="27" x14ac:dyDescent="0.25">
      <c r="A7470" s="34">
        <v>96974</v>
      </c>
      <c r="B7470" s="35" t="s">
        <v>14175</v>
      </c>
      <c r="F7470" s="34" t="s">
        <v>26</v>
      </c>
      <c r="G7470" s="37" t="s">
        <v>14176</v>
      </c>
      <c r="I7470" s="7"/>
    </row>
    <row r="7471" spans="1:9" s="36" customFormat="1" ht="27" x14ac:dyDescent="0.25">
      <c r="A7471" s="34">
        <v>96975</v>
      </c>
      <c r="B7471" s="35" t="s">
        <v>14177</v>
      </c>
      <c r="F7471" s="34" t="s">
        <v>26</v>
      </c>
      <c r="G7471" s="37" t="s">
        <v>14178</v>
      </c>
      <c r="I7471" s="7"/>
    </row>
    <row r="7472" spans="1:9" s="36" customFormat="1" ht="27" x14ac:dyDescent="0.25">
      <c r="A7472" s="34">
        <v>96976</v>
      </c>
      <c r="B7472" s="35" t="s">
        <v>14179</v>
      </c>
      <c r="F7472" s="34" t="s">
        <v>26</v>
      </c>
      <c r="G7472" s="37" t="s">
        <v>14180</v>
      </c>
      <c r="I7472" s="7"/>
    </row>
    <row r="7473" spans="1:9" s="36" customFormat="1" ht="27" x14ac:dyDescent="0.25">
      <c r="A7473" s="34">
        <v>96977</v>
      </c>
      <c r="B7473" s="35" t="s">
        <v>14181</v>
      </c>
      <c r="F7473" s="34" t="s">
        <v>26</v>
      </c>
      <c r="G7473" s="37" t="s">
        <v>14182</v>
      </c>
      <c r="I7473" s="7"/>
    </row>
    <row r="7474" spans="1:9" s="36" customFormat="1" ht="27" x14ac:dyDescent="0.25">
      <c r="A7474" s="34">
        <v>96978</v>
      </c>
      <c r="B7474" s="35" t="s">
        <v>14183</v>
      </c>
      <c r="F7474" s="34" t="s">
        <v>26</v>
      </c>
      <c r="G7474" s="37" t="s">
        <v>13970</v>
      </c>
      <c r="I7474" s="7"/>
    </row>
    <row r="7475" spans="1:9" s="36" customFormat="1" ht="27" x14ac:dyDescent="0.25">
      <c r="A7475" s="34">
        <v>96979</v>
      </c>
      <c r="B7475" s="35" t="s">
        <v>14184</v>
      </c>
      <c r="F7475" s="34" t="s">
        <v>26</v>
      </c>
      <c r="G7475" s="37" t="s">
        <v>14185</v>
      </c>
      <c r="I7475" s="7"/>
    </row>
    <row r="7476" spans="1:9" s="36" customFormat="1" ht="27" x14ac:dyDescent="0.25">
      <c r="A7476" s="34">
        <v>96984</v>
      </c>
      <c r="B7476" s="35" t="s">
        <v>14186</v>
      </c>
      <c r="F7476" s="34" t="s">
        <v>24</v>
      </c>
      <c r="G7476" s="37" t="s">
        <v>14187</v>
      </c>
      <c r="I7476" s="7"/>
    </row>
    <row r="7477" spans="1:9" s="36" customFormat="1" ht="27" x14ac:dyDescent="0.25">
      <c r="A7477" s="34">
        <v>96985</v>
      </c>
      <c r="B7477" s="35" t="s">
        <v>14188</v>
      </c>
      <c r="F7477" s="34" t="s">
        <v>24</v>
      </c>
      <c r="G7477" s="37" t="s">
        <v>14189</v>
      </c>
      <c r="I7477" s="7"/>
    </row>
    <row r="7478" spans="1:9" s="36" customFormat="1" ht="27" x14ac:dyDescent="0.25">
      <c r="A7478" s="34">
        <v>96986</v>
      </c>
      <c r="B7478" s="35" t="s">
        <v>14190</v>
      </c>
      <c r="F7478" s="34" t="s">
        <v>24</v>
      </c>
      <c r="G7478" s="37" t="s">
        <v>14191</v>
      </c>
      <c r="I7478" s="7"/>
    </row>
    <row r="7479" spans="1:9" s="36" customFormat="1" ht="27" x14ac:dyDescent="0.25">
      <c r="A7479" s="34">
        <v>96987</v>
      </c>
      <c r="B7479" s="35" t="s">
        <v>14192</v>
      </c>
      <c r="F7479" s="34" t="s">
        <v>24</v>
      </c>
      <c r="G7479" s="37" t="s">
        <v>14193</v>
      </c>
      <c r="I7479" s="7"/>
    </row>
    <row r="7480" spans="1:9" s="36" customFormat="1" ht="27" x14ac:dyDescent="0.25">
      <c r="A7480" s="34">
        <v>96988</v>
      </c>
      <c r="B7480" s="35" t="s">
        <v>14194</v>
      </c>
      <c r="F7480" s="34" t="s">
        <v>24</v>
      </c>
      <c r="G7480" s="37" t="s">
        <v>14195</v>
      </c>
      <c r="I7480" s="7"/>
    </row>
    <row r="7481" spans="1:9" s="36" customFormat="1" ht="27" x14ac:dyDescent="0.25">
      <c r="A7481" s="34">
        <v>96989</v>
      </c>
      <c r="B7481" s="35" t="s">
        <v>14196</v>
      </c>
      <c r="F7481" s="34" t="s">
        <v>24</v>
      </c>
      <c r="G7481" s="37" t="s">
        <v>14197</v>
      </c>
      <c r="I7481" s="7"/>
    </row>
    <row r="7482" spans="1:9" s="36" customFormat="1" ht="27" x14ac:dyDescent="0.25">
      <c r="A7482" s="34">
        <v>98463</v>
      </c>
      <c r="B7482" s="35" t="s">
        <v>14198</v>
      </c>
      <c r="F7482" s="34" t="s">
        <v>24</v>
      </c>
      <c r="G7482" s="37" t="s">
        <v>10081</v>
      </c>
      <c r="I7482" s="7"/>
    </row>
    <row r="7483" spans="1:9" s="36" customFormat="1" ht="54" x14ac:dyDescent="0.25">
      <c r="A7483" s="34">
        <v>103490</v>
      </c>
      <c r="B7483" s="35" t="s">
        <v>14199</v>
      </c>
      <c r="F7483" s="34" t="s">
        <v>10653</v>
      </c>
      <c r="G7483" s="37" t="s">
        <v>14200</v>
      </c>
      <c r="I7483" s="7"/>
    </row>
    <row r="7484" spans="1:9" s="36" customFormat="1" ht="54" x14ac:dyDescent="0.25">
      <c r="A7484" s="34">
        <v>103491</v>
      </c>
      <c r="B7484" s="35" t="s">
        <v>14201</v>
      </c>
      <c r="F7484" s="34" t="s">
        <v>10653</v>
      </c>
      <c r="G7484" s="37" t="s">
        <v>14202</v>
      </c>
      <c r="I7484" s="7"/>
    </row>
    <row r="7485" spans="1:9" s="36" customFormat="1" ht="67.5" x14ac:dyDescent="0.25">
      <c r="A7485" s="34">
        <v>96765</v>
      </c>
      <c r="B7485" s="35" t="s">
        <v>14203</v>
      </c>
      <c r="F7485" s="34" t="s">
        <v>24</v>
      </c>
      <c r="G7485" s="37" t="s">
        <v>14204</v>
      </c>
      <c r="I7485" s="7"/>
    </row>
    <row r="7486" spans="1:9" s="36" customFormat="1" ht="40.5" x14ac:dyDescent="0.25">
      <c r="A7486" s="34">
        <v>101905</v>
      </c>
      <c r="B7486" s="35" t="s">
        <v>14205</v>
      </c>
      <c r="F7486" s="34" t="s">
        <v>24</v>
      </c>
      <c r="G7486" s="37" t="s">
        <v>14206</v>
      </c>
      <c r="I7486" s="7"/>
    </row>
    <row r="7487" spans="1:9" s="36" customFormat="1" ht="40.5" x14ac:dyDescent="0.25">
      <c r="A7487" s="34">
        <v>101906</v>
      </c>
      <c r="B7487" s="35" t="s">
        <v>14207</v>
      </c>
      <c r="F7487" s="34" t="s">
        <v>24</v>
      </c>
      <c r="G7487" s="37" t="s">
        <v>14208</v>
      </c>
      <c r="I7487" s="7"/>
    </row>
    <row r="7488" spans="1:9" s="36" customFormat="1" ht="40.5" x14ac:dyDescent="0.25">
      <c r="A7488" s="34">
        <v>101907</v>
      </c>
      <c r="B7488" s="35" t="s">
        <v>14209</v>
      </c>
      <c r="F7488" s="34" t="s">
        <v>24</v>
      </c>
      <c r="G7488" s="37" t="s">
        <v>14210</v>
      </c>
      <c r="I7488" s="7"/>
    </row>
    <row r="7489" spans="1:9" s="36" customFormat="1" ht="40.5" x14ac:dyDescent="0.25">
      <c r="A7489" s="34">
        <v>101908</v>
      </c>
      <c r="B7489" s="35" t="s">
        <v>14211</v>
      </c>
      <c r="F7489" s="34" t="s">
        <v>24</v>
      </c>
      <c r="G7489" s="37" t="s">
        <v>14212</v>
      </c>
      <c r="I7489" s="7"/>
    </row>
    <row r="7490" spans="1:9" s="36" customFormat="1" ht="40.5" x14ac:dyDescent="0.25">
      <c r="A7490" s="34">
        <v>101909</v>
      </c>
      <c r="B7490" s="35" t="s">
        <v>14213</v>
      </c>
      <c r="F7490" s="34" t="s">
        <v>24</v>
      </c>
      <c r="G7490" s="37" t="s">
        <v>14214</v>
      </c>
      <c r="I7490" s="7"/>
    </row>
    <row r="7491" spans="1:9" s="36" customFormat="1" ht="40.5" x14ac:dyDescent="0.25">
      <c r="A7491" s="34">
        <v>101910</v>
      </c>
      <c r="B7491" s="35" t="s">
        <v>14215</v>
      </c>
      <c r="F7491" s="34" t="s">
        <v>24</v>
      </c>
      <c r="G7491" s="37" t="s">
        <v>14216</v>
      </c>
      <c r="I7491" s="7"/>
    </row>
    <row r="7492" spans="1:9" s="36" customFormat="1" ht="40.5" x14ac:dyDescent="0.25">
      <c r="A7492" s="34">
        <v>101911</v>
      </c>
      <c r="B7492" s="35" t="s">
        <v>14217</v>
      </c>
      <c r="F7492" s="34" t="s">
        <v>24</v>
      </c>
      <c r="G7492" s="37" t="s">
        <v>14218</v>
      </c>
      <c r="I7492" s="7"/>
    </row>
    <row r="7493" spans="1:9" s="36" customFormat="1" ht="54" x14ac:dyDescent="0.25">
      <c r="A7493" s="34">
        <v>101912</v>
      </c>
      <c r="B7493" s="35" t="s">
        <v>14219</v>
      </c>
      <c r="F7493" s="34" t="s">
        <v>24</v>
      </c>
      <c r="G7493" s="37" t="s">
        <v>14220</v>
      </c>
      <c r="I7493" s="7"/>
    </row>
    <row r="7494" spans="1:9" s="36" customFormat="1" ht="27" x14ac:dyDescent="0.25">
      <c r="A7494" s="34">
        <v>101913</v>
      </c>
      <c r="B7494" s="35" t="s">
        <v>14221</v>
      </c>
      <c r="F7494" s="34" t="s">
        <v>24</v>
      </c>
      <c r="G7494" s="37" t="s">
        <v>14222</v>
      </c>
      <c r="I7494" s="7"/>
    </row>
    <row r="7495" spans="1:9" s="36" customFormat="1" ht="27" x14ac:dyDescent="0.25">
      <c r="A7495" s="34">
        <v>101914</v>
      </c>
      <c r="B7495" s="35" t="s">
        <v>14223</v>
      </c>
      <c r="F7495" s="34" t="s">
        <v>24</v>
      </c>
      <c r="G7495" s="37" t="s">
        <v>14224</v>
      </c>
      <c r="I7495" s="7"/>
    </row>
    <row r="7496" spans="1:9" s="36" customFormat="1" ht="54" x14ac:dyDescent="0.25">
      <c r="A7496" s="34">
        <v>101915</v>
      </c>
      <c r="B7496" s="35" t="s">
        <v>14225</v>
      </c>
      <c r="F7496" s="34" t="s">
        <v>24</v>
      </c>
      <c r="G7496" s="37" t="s">
        <v>14226</v>
      </c>
      <c r="I7496" s="7"/>
    </row>
    <row r="7497" spans="1:9" s="36" customFormat="1" ht="40.5" x14ac:dyDescent="0.25">
      <c r="A7497" s="34">
        <v>101916</v>
      </c>
      <c r="B7497" s="35" t="s">
        <v>14227</v>
      </c>
      <c r="F7497" s="34" t="s">
        <v>24</v>
      </c>
      <c r="G7497" s="37" t="s">
        <v>14228</v>
      </c>
      <c r="I7497" s="7"/>
    </row>
    <row r="7498" spans="1:9" s="36" customFormat="1" ht="27" x14ac:dyDescent="0.25">
      <c r="A7498" s="34">
        <v>101917</v>
      </c>
      <c r="B7498" s="35" t="s">
        <v>14229</v>
      </c>
      <c r="F7498" s="34" t="s">
        <v>24</v>
      </c>
      <c r="G7498" s="37" t="s">
        <v>14230</v>
      </c>
      <c r="I7498" s="7"/>
    </row>
    <row r="7499" spans="1:9" s="36" customFormat="1" ht="27" x14ac:dyDescent="0.25">
      <c r="A7499" s="34">
        <v>98261</v>
      </c>
      <c r="B7499" s="35" t="s">
        <v>14231</v>
      </c>
      <c r="F7499" s="34" t="s">
        <v>26</v>
      </c>
      <c r="G7499" s="37" t="s">
        <v>14232</v>
      </c>
      <c r="I7499" s="7"/>
    </row>
    <row r="7500" spans="1:9" s="36" customFormat="1" ht="40.5" x14ac:dyDescent="0.25">
      <c r="A7500" s="34">
        <v>98262</v>
      </c>
      <c r="B7500" s="35" t="s">
        <v>14233</v>
      </c>
      <c r="F7500" s="34" t="s">
        <v>26</v>
      </c>
      <c r="G7500" s="37" t="s">
        <v>14234</v>
      </c>
      <c r="I7500" s="7"/>
    </row>
    <row r="7501" spans="1:9" s="36" customFormat="1" ht="40.5" x14ac:dyDescent="0.25">
      <c r="A7501" s="34">
        <v>98263</v>
      </c>
      <c r="B7501" s="35" t="s">
        <v>14235</v>
      </c>
      <c r="F7501" s="34" t="s">
        <v>26</v>
      </c>
      <c r="G7501" s="37" t="s">
        <v>14236</v>
      </c>
      <c r="I7501" s="7"/>
    </row>
    <row r="7502" spans="1:9" s="36" customFormat="1" ht="40.5" x14ac:dyDescent="0.25">
      <c r="A7502" s="34">
        <v>98264</v>
      </c>
      <c r="B7502" s="35" t="s">
        <v>14237</v>
      </c>
      <c r="F7502" s="34" t="s">
        <v>26</v>
      </c>
      <c r="G7502" s="37" t="s">
        <v>14238</v>
      </c>
      <c r="I7502" s="7"/>
    </row>
    <row r="7503" spans="1:9" s="36" customFormat="1" ht="40.5" x14ac:dyDescent="0.25">
      <c r="A7503" s="34">
        <v>98265</v>
      </c>
      <c r="B7503" s="35" t="s">
        <v>14239</v>
      </c>
      <c r="F7503" s="34" t="s">
        <v>26</v>
      </c>
      <c r="G7503" s="37" t="s">
        <v>8105</v>
      </c>
      <c r="I7503" s="7"/>
    </row>
    <row r="7504" spans="1:9" s="36" customFormat="1" ht="40.5" x14ac:dyDescent="0.25">
      <c r="A7504" s="34">
        <v>98266</v>
      </c>
      <c r="B7504" s="35" t="s">
        <v>14240</v>
      </c>
      <c r="F7504" s="34" t="s">
        <v>26</v>
      </c>
      <c r="G7504" s="37" t="s">
        <v>14241</v>
      </c>
      <c r="I7504" s="7"/>
    </row>
    <row r="7505" spans="1:9" s="36" customFormat="1" ht="27" x14ac:dyDescent="0.25">
      <c r="A7505" s="34">
        <v>98267</v>
      </c>
      <c r="B7505" s="35" t="s">
        <v>14242</v>
      </c>
      <c r="F7505" s="34" t="s">
        <v>26</v>
      </c>
      <c r="G7505" s="37" t="s">
        <v>14243</v>
      </c>
      <c r="I7505" s="7"/>
    </row>
    <row r="7506" spans="1:9" s="36" customFormat="1" ht="27" x14ac:dyDescent="0.25">
      <c r="A7506" s="34">
        <v>98268</v>
      </c>
      <c r="B7506" s="35" t="s">
        <v>14244</v>
      </c>
      <c r="F7506" s="34" t="s">
        <v>26</v>
      </c>
      <c r="G7506" s="37" t="s">
        <v>13144</v>
      </c>
      <c r="I7506" s="7"/>
    </row>
    <row r="7507" spans="1:9" s="36" customFormat="1" ht="27" x14ac:dyDescent="0.25">
      <c r="A7507" s="34">
        <v>98269</v>
      </c>
      <c r="B7507" s="35" t="s">
        <v>14245</v>
      </c>
      <c r="F7507" s="34" t="s">
        <v>26</v>
      </c>
      <c r="G7507" s="37" t="s">
        <v>14246</v>
      </c>
      <c r="I7507" s="7"/>
    </row>
    <row r="7508" spans="1:9" s="36" customFormat="1" ht="27" x14ac:dyDescent="0.25">
      <c r="A7508" s="34">
        <v>98270</v>
      </c>
      <c r="B7508" s="35" t="s">
        <v>14247</v>
      </c>
      <c r="F7508" s="34" t="s">
        <v>26</v>
      </c>
      <c r="G7508" s="37" t="s">
        <v>14248</v>
      </c>
      <c r="I7508" s="7"/>
    </row>
    <row r="7509" spans="1:9" s="36" customFormat="1" ht="27" x14ac:dyDescent="0.25">
      <c r="A7509" s="34">
        <v>98271</v>
      </c>
      <c r="B7509" s="35" t="s">
        <v>14249</v>
      </c>
      <c r="F7509" s="34" t="s">
        <v>26</v>
      </c>
      <c r="G7509" s="37" t="s">
        <v>10455</v>
      </c>
      <c r="I7509" s="7"/>
    </row>
    <row r="7510" spans="1:9" s="36" customFormat="1" ht="27" x14ac:dyDescent="0.25">
      <c r="A7510" s="34">
        <v>98272</v>
      </c>
      <c r="B7510" s="35" t="s">
        <v>14250</v>
      </c>
      <c r="F7510" s="34" t="s">
        <v>26</v>
      </c>
      <c r="G7510" s="37" t="s">
        <v>14251</v>
      </c>
      <c r="I7510" s="7"/>
    </row>
    <row r="7511" spans="1:9" s="36" customFormat="1" ht="40.5" x14ac:dyDescent="0.25">
      <c r="A7511" s="34">
        <v>98273</v>
      </c>
      <c r="B7511" s="35" t="s">
        <v>14252</v>
      </c>
      <c r="F7511" s="34" t="s">
        <v>26</v>
      </c>
      <c r="G7511" s="37" t="s">
        <v>14253</v>
      </c>
      <c r="I7511" s="7"/>
    </row>
    <row r="7512" spans="1:9" s="36" customFormat="1" ht="40.5" x14ac:dyDescent="0.25">
      <c r="A7512" s="34">
        <v>98274</v>
      </c>
      <c r="B7512" s="35" t="s">
        <v>14254</v>
      </c>
      <c r="F7512" s="34" t="s">
        <v>26</v>
      </c>
      <c r="G7512" s="37" t="s">
        <v>14255</v>
      </c>
      <c r="I7512" s="7"/>
    </row>
    <row r="7513" spans="1:9" s="36" customFormat="1" ht="40.5" x14ac:dyDescent="0.25">
      <c r="A7513" s="34">
        <v>98275</v>
      </c>
      <c r="B7513" s="35" t="s">
        <v>14256</v>
      </c>
      <c r="F7513" s="34" t="s">
        <v>26</v>
      </c>
      <c r="G7513" s="37" t="s">
        <v>14257</v>
      </c>
      <c r="I7513" s="7"/>
    </row>
    <row r="7514" spans="1:9" s="36" customFormat="1" ht="27" x14ac:dyDescent="0.25">
      <c r="A7514" s="34">
        <v>98276</v>
      </c>
      <c r="B7514" s="35" t="s">
        <v>14258</v>
      </c>
      <c r="F7514" s="34" t="s">
        <v>26</v>
      </c>
      <c r="G7514" s="37" t="s">
        <v>14259</v>
      </c>
      <c r="I7514" s="7"/>
    </row>
    <row r="7515" spans="1:9" s="36" customFormat="1" ht="27" x14ac:dyDescent="0.25">
      <c r="A7515" s="34">
        <v>98277</v>
      </c>
      <c r="B7515" s="35" t="s">
        <v>14260</v>
      </c>
      <c r="F7515" s="34" t="s">
        <v>26</v>
      </c>
      <c r="G7515" s="37" t="s">
        <v>14261</v>
      </c>
      <c r="I7515" s="7"/>
    </row>
    <row r="7516" spans="1:9" s="36" customFormat="1" ht="27" x14ac:dyDescent="0.25">
      <c r="A7516" s="34">
        <v>98278</v>
      </c>
      <c r="B7516" s="35" t="s">
        <v>14262</v>
      </c>
      <c r="F7516" s="34" t="s">
        <v>26</v>
      </c>
      <c r="G7516" s="37" t="s">
        <v>14263</v>
      </c>
      <c r="I7516" s="7"/>
    </row>
    <row r="7517" spans="1:9" s="36" customFormat="1" ht="27" x14ac:dyDescent="0.25">
      <c r="A7517" s="34">
        <v>98279</v>
      </c>
      <c r="B7517" s="35" t="s">
        <v>14264</v>
      </c>
      <c r="F7517" s="34" t="s">
        <v>26</v>
      </c>
      <c r="G7517" s="37" t="s">
        <v>13672</v>
      </c>
      <c r="I7517" s="7"/>
    </row>
    <row r="7518" spans="1:9" s="36" customFormat="1" ht="40.5" x14ac:dyDescent="0.25">
      <c r="A7518" s="34">
        <v>98280</v>
      </c>
      <c r="B7518" s="35" t="s">
        <v>14265</v>
      </c>
      <c r="F7518" s="34" t="s">
        <v>26</v>
      </c>
      <c r="G7518" s="37" t="s">
        <v>8683</v>
      </c>
      <c r="I7518" s="7"/>
    </row>
    <row r="7519" spans="1:9" s="36" customFormat="1" ht="40.5" x14ac:dyDescent="0.25">
      <c r="A7519" s="34">
        <v>98281</v>
      </c>
      <c r="B7519" s="35" t="s">
        <v>14266</v>
      </c>
      <c r="F7519" s="34" t="s">
        <v>26</v>
      </c>
      <c r="G7519" s="37" t="s">
        <v>14267</v>
      </c>
      <c r="I7519" s="7"/>
    </row>
    <row r="7520" spans="1:9" s="36" customFormat="1" ht="40.5" x14ac:dyDescent="0.25">
      <c r="A7520" s="34">
        <v>98282</v>
      </c>
      <c r="B7520" s="35" t="s">
        <v>14268</v>
      </c>
      <c r="F7520" s="34" t="s">
        <v>26</v>
      </c>
      <c r="G7520" s="37" t="s">
        <v>14269</v>
      </c>
      <c r="I7520" s="7"/>
    </row>
    <row r="7521" spans="1:9" s="36" customFormat="1" ht="40.5" x14ac:dyDescent="0.25">
      <c r="A7521" s="34">
        <v>98283</v>
      </c>
      <c r="B7521" s="35" t="s">
        <v>14270</v>
      </c>
      <c r="F7521" s="34" t="s">
        <v>26</v>
      </c>
      <c r="G7521" s="37" t="s">
        <v>14271</v>
      </c>
      <c r="I7521" s="7"/>
    </row>
    <row r="7522" spans="1:9" s="36" customFormat="1" ht="40.5" x14ac:dyDescent="0.25">
      <c r="A7522" s="34">
        <v>98284</v>
      </c>
      <c r="B7522" s="35" t="s">
        <v>14272</v>
      </c>
      <c r="F7522" s="34" t="s">
        <v>26</v>
      </c>
      <c r="G7522" s="37" t="s">
        <v>9759</v>
      </c>
      <c r="I7522" s="7"/>
    </row>
    <row r="7523" spans="1:9" s="36" customFormat="1" ht="40.5" x14ac:dyDescent="0.25">
      <c r="A7523" s="34">
        <v>98285</v>
      </c>
      <c r="B7523" s="35" t="s">
        <v>14273</v>
      </c>
      <c r="F7523" s="34" t="s">
        <v>26</v>
      </c>
      <c r="G7523" s="37" t="s">
        <v>14243</v>
      </c>
      <c r="I7523" s="7"/>
    </row>
    <row r="7524" spans="1:9" s="36" customFormat="1" ht="40.5" x14ac:dyDescent="0.25">
      <c r="A7524" s="34">
        <v>98286</v>
      </c>
      <c r="B7524" s="35" t="s">
        <v>14274</v>
      </c>
      <c r="F7524" s="34" t="s">
        <v>26</v>
      </c>
      <c r="G7524" s="37" t="s">
        <v>12526</v>
      </c>
      <c r="I7524" s="7"/>
    </row>
    <row r="7525" spans="1:9" s="36" customFormat="1" ht="40.5" x14ac:dyDescent="0.25">
      <c r="A7525" s="34">
        <v>98287</v>
      </c>
      <c r="B7525" s="35" t="s">
        <v>14275</v>
      </c>
      <c r="F7525" s="34" t="s">
        <v>26</v>
      </c>
      <c r="G7525" s="37" t="s">
        <v>14276</v>
      </c>
      <c r="I7525" s="7"/>
    </row>
    <row r="7526" spans="1:9" s="36" customFormat="1" ht="40.5" x14ac:dyDescent="0.25">
      <c r="A7526" s="34">
        <v>98288</v>
      </c>
      <c r="B7526" s="35" t="s">
        <v>14277</v>
      </c>
      <c r="F7526" s="34" t="s">
        <v>26</v>
      </c>
      <c r="G7526" s="37" t="s">
        <v>14278</v>
      </c>
      <c r="I7526" s="7"/>
    </row>
    <row r="7527" spans="1:9" s="36" customFormat="1" ht="40.5" x14ac:dyDescent="0.25">
      <c r="A7527" s="34">
        <v>98289</v>
      </c>
      <c r="B7527" s="35" t="s">
        <v>14279</v>
      </c>
      <c r="F7527" s="34" t="s">
        <v>26</v>
      </c>
      <c r="G7527" s="37" t="s">
        <v>14280</v>
      </c>
      <c r="I7527" s="7"/>
    </row>
    <row r="7528" spans="1:9" s="36" customFormat="1" ht="40.5" x14ac:dyDescent="0.25">
      <c r="A7528" s="34">
        <v>98290</v>
      </c>
      <c r="B7528" s="35" t="s">
        <v>14281</v>
      </c>
      <c r="F7528" s="34" t="s">
        <v>26</v>
      </c>
      <c r="G7528" s="37" t="s">
        <v>14282</v>
      </c>
      <c r="I7528" s="7"/>
    </row>
    <row r="7529" spans="1:9" s="36" customFormat="1" ht="40.5" x14ac:dyDescent="0.25">
      <c r="A7529" s="34">
        <v>98291</v>
      </c>
      <c r="B7529" s="35" t="s">
        <v>14283</v>
      </c>
      <c r="F7529" s="34" t="s">
        <v>26</v>
      </c>
      <c r="G7529" s="37" t="s">
        <v>14284</v>
      </c>
      <c r="I7529" s="7"/>
    </row>
    <row r="7530" spans="1:9" s="36" customFormat="1" ht="40.5" x14ac:dyDescent="0.25">
      <c r="A7530" s="34">
        <v>98292</v>
      </c>
      <c r="B7530" s="35" t="s">
        <v>14285</v>
      </c>
      <c r="F7530" s="34" t="s">
        <v>26</v>
      </c>
      <c r="G7530" s="37" t="s">
        <v>14286</v>
      </c>
      <c r="I7530" s="7"/>
    </row>
    <row r="7531" spans="1:9" s="36" customFormat="1" ht="40.5" x14ac:dyDescent="0.25">
      <c r="A7531" s="34">
        <v>98293</v>
      </c>
      <c r="B7531" s="35" t="s">
        <v>14287</v>
      </c>
      <c r="F7531" s="34" t="s">
        <v>26</v>
      </c>
      <c r="G7531" s="37" t="s">
        <v>14288</v>
      </c>
      <c r="I7531" s="7"/>
    </row>
    <row r="7532" spans="1:9" s="36" customFormat="1" ht="40.5" x14ac:dyDescent="0.25">
      <c r="A7532" s="34">
        <v>98400</v>
      </c>
      <c r="B7532" s="35" t="s">
        <v>14289</v>
      </c>
      <c r="F7532" s="34" t="s">
        <v>26</v>
      </c>
      <c r="G7532" s="37" t="s">
        <v>13191</v>
      </c>
      <c r="I7532" s="7"/>
    </row>
    <row r="7533" spans="1:9" s="36" customFormat="1" ht="40.5" x14ac:dyDescent="0.25">
      <c r="A7533" s="34">
        <v>98401</v>
      </c>
      <c r="B7533" s="35" t="s">
        <v>14290</v>
      </c>
      <c r="F7533" s="34" t="s">
        <v>26</v>
      </c>
      <c r="G7533" s="37" t="s">
        <v>14291</v>
      </c>
      <c r="I7533" s="7"/>
    </row>
    <row r="7534" spans="1:9" s="36" customFormat="1" ht="40.5" x14ac:dyDescent="0.25">
      <c r="A7534" s="34">
        <v>98402</v>
      </c>
      <c r="B7534" s="35" t="s">
        <v>14292</v>
      </c>
      <c r="F7534" s="34" t="s">
        <v>26</v>
      </c>
      <c r="G7534" s="37" t="s">
        <v>13264</v>
      </c>
      <c r="I7534" s="7"/>
    </row>
    <row r="7535" spans="1:9" s="36" customFormat="1" ht="27" x14ac:dyDescent="0.25">
      <c r="A7535" s="34">
        <v>100556</v>
      </c>
      <c r="B7535" s="35" t="s">
        <v>14293</v>
      </c>
      <c r="F7535" s="34" t="s">
        <v>24</v>
      </c>
      <c r="G7535" s="37" t="s">
        <v>13040</v>
      </c>
      <c r="I7535" s="7"/>
    </row>
    <row r="7536" spans="1:9" s="36" customFormat="1" ht="27" x14ac:dyDescent="0.25">
      <c r="A7536" s="34">
        <v>100557</v>
      </c>
      <c r="B7536" s="35" t="s">
        <v>14294</v>
      </c>
      <c r="F7536" s="34" t="s">
        <v>24</v>
      </c>
      <c r="G7536" s="37" t="s">
        <v>14295</v>
      </c>
      <c r="I7536" s="7"/>
    </row>
    <row r="7537" spans="1:9" s="36" customFormat="1" ht="40.5" x14ac:dyDescent="0.25">
      <c r="A7537" s="34">
        <v>100560</v>
      </c>
      <c r="B7537" s="35" t="s">
        <v>14296</v>
      </c>
      <c r="F7537" s="34" t="s">
        <v>24</v>
      </c>
      <c r="G7537" s="37" t="s">
        <v>14297</v>
      </c>
      <c r="I7537" s="7"/>
    </row>
    <row r="7538" spans="1:9" s="36" customFormat="1" ht="40.5" x14ac:dyDescent="0.25">
      <c r="A7538" s="34">
        <v>100561</v>
      </c>
      <c r="B7538" s="35" t="s">
        <v>14298</v>
      </c>
      <c r="F7538" s="34" t="s">
        <v>24</v>
      </c>
      <c r="G7538" s="37" t="s">
        <v>14299</v>
      </c>
      <c r="I7538" s="7"/>
    </row>
    <row r="7539" spans="1:9" s="36" customFormat="1" ht="40.5" x14ac:dyDescent="0.25">
      <c r="A7539" s="34">
        <v>100562</v>
      </c>
      <c r="B7539" s="35" t="s">
        <v>14300</v>
      </c>
      <c r="F7539" s="34" t="s">
        <v>24</v>
      </c>
      <c r="G7539" s="37" t="s">
        <v>14301</v>
      </c>
      <c r="I7539" s="7"/>
    </row>
    <row r="7540" spans="1:9" s="36" customFormat="1" ht="40.5" x14ac:dyDescent="0.25">
      <c r="A7540" s="34">
        <v>100563</v>
      </c>
      <c r="B7540" s="35" t="s">
        <v>14302</v>
      </c>
      <c r="F7540" s="34" t="s">
        <v>24</v>
      </c>
      <c r="G7540" s="37" t="s">
        <v>14303</v>
      </c>
      <c r="I7540" s="7"/>
    </row>
    <row r="7541" spans="1:9" s="36" customFormat="1" ht="54" x14ac:dyDescent="0.25">
      <c r="A7541" s="34">
        <v>101795</v>
      </c>
      <c r="B7541" s="35" t="s">
        <v>14304</v>
      </c>
      <c r="F7541" s="34" t="s">
        <v>24</v>
      </c>
      <c r="G7541" s="37" t="s">
        <v>14305</v>
      </c>
      <c r="I7541" s="7"/>
    </row>
    <row r="7542" spans="1:9" s="36" customFormat="1" ht="40.5" x14ac:dyDescent="0.25">
      <c r="A7542" s="34">
        <v>101798</v>
      </c>
      <c r="B7542" s="35" t="s">
        <v>14306</v>
      </c>
      <c r="F7542" s="34" t="s">
        <v>24</v>
      </c>
      <c r="G7542" s="37" t="s">
        <v>14307</v>
      </c>
      <c r="I7542" s="7"/>
    </row>
    <row r="7543" spans="1:9" s="36" customFormat="1" ht="40.5" x14ac:dyDescent="0.25">
      <c r="A7543" s="34">
        <v>101799</v>
      </c>
      <c r="B7543" s="35" t="s">
        <v>14308</v>
      </c>
      <c r="F7543" s="34" t="s">
        <v>24</v>
      </c>
      <c r="G7543" s="37" t="s">
        <v>14309</v>
      </c>
      <c r="I7543" s="7"/>
    </row>
    <row r="7544" spans="1:9" s="36" customFormat="1" x14ac:dyDescent="0.25">
      <c r="A7544" s="34">
        <v>98397</v>
      </c>
      <c r="B7544" s="35" t="s">
        <v>14310</v>
      </c>
      <c r="F7544" s="34" t="s">
        <v>8603</v>
      </c>
      <c r="G7544" s="37" t="s">
        <v>14311</v>
      </c>
      <c r="I7544" s="7"/>
    </row>
    <row r="7545" spans="1:9" s="36" customFormat="1" ht="40.5" x14ac:dyDescent="0.25">
      <c r="A7545" s="34">
        <v>103244</v>
      </c>
      <c r="B7545" s="35" t="s">
        <v>14312</v>
      </c>
      <c r="F7545" s="34" t="s">
        <v>24</v>
      </c>
      <c r="G7545" s="37" t="s">
        <v>14313</v>
      </c>
      <c r="I7545" s="7"/>
    </row>
    <row r="7546" spans="1:9" s="36" customFormat="1" ht="40.5" x14ac:dyDescent="0.25">
      <c r="A7546" s="34">
        <v>103245</v>
      </c>
      <c r="B7546" s="35" t="s">
        <v>14314</v>
      </c>
      <c r="F7546" s="34" t="s">
        <v>24</v>
      </c>
      <c r="G7546" s="37" t="s">
        <v>14315</v>
      </c>
      <c r="I7546" s="7"/>
    </row>
    <row r="7547" spans="1:9" s="36" customFormat="1" ht="40.5" x14ac:dyDescent="0.25">
      <c r="A7547" s="34">
        <v>103246</v>
      </c>
      <c r="B7547" s="35" t="s">
        <v>14316</v>
      </c>
      <c r="F7547" s="34" t="s">
        <v>24</v>
      </c>
      <c r="G7547" s="37" t="s">
        <v>14317</v>
      </c>
      <c r="I7547" s="7"/>
    </row>
    <row r="7548" spans="1:9" s="36" customFormat="1" ht="40.5" x14ac:dyDescent="0.25">
      <c r="A7548" s="34">
        <v>103247</v>
      </c>
      <c r="B7548" s="35" t="s">
        <v>14318</v>
      </c>
      <c r="F7548" s="34" t="s">
        <v>24</v>
      </c>
      <c r="G7548" s="37" t="s">
        <v>14319</v>
      </c>
      <c r="I7548" s="7"/>
    </row>
    <row r="7549" spans="1:9" s="36" customFormat="1" ht="40.5" x14ac:dyDescent="0.25">
      <c r="A7549" s="34">
        <v>103248</v>
      </c>
      <c r="B7549" s="35" t="s">
        <v>14320</v>
      </c>
      <c r="F7549" s="34" t="s">
        <v>24</v>
      </c>
      <c r="G7549" s="37" t="s">
        <v>14321</v>
      </c>
      <c r="I7549" s="7"/>
    </row>
    <row r="7550" spans="1:9" s="36" customFormat="1" ht="40.5" x14ac:dyDescent="0.25">
      <c r="A7550" s="34">
        <v>103249</v>
      </c>
      <c r="B7550" s="35" t="s">
        <v>14322</v>
      </c>
      <c r="F7550" s="34" t="s">
        <v>24</v>
      </c>
      <c r="G7550" s="37" t="s">
        <v>14323</v>
      </c>
      <c r="I7550" s="7"/>
    </row>
    <row r="7551" spans="1:9" s="36" customFormat="1" ht="40.5" x14ac:dyDescent="0.25">
      <c r="A7551" s="34">
        <v>103250</v>
      </c>
      <c r="B7551" s="35" t="s">
        <v>14324</v>
      </c>
      <c r="F7551" s="34" t="s">
        <v>24</v>
      </c>
      <c r="G7551" s="37" t="s">
        <v>14325</v>
      </c>
      <c r="I7551" s="7"/>
    </row>
    <row r="7552" spans="1:9" s="36" customFormat="1" ht="40.5" x14ac:dyDescent="0.25">
      <c r="A7552" s="34">
        <v>103251</v>
      </c>
      <c r="B7552" s="35" t="s">
        <v>14326</v>
      </c>
      <c r="F7552" s="34" t="s">
        <v>24</v>
      </c>
      <c r="G7552" s="37" t="s">
        <v>14327</v>
      </c>
      <c r="I7552" s="7"/>
    </row>
    <row r="7553" spans="1:9" s="36" customFormat="1" ht="40.5" x14ac:dyDescent="0.25">
      <c r="A7553" s="34">
        <v>103252</v>
      </c>
      <c r="B7553" s="35" t="s">
        <v>14328</v>
      </c>
      <c r="F7553" s="34" t="s">
        <v>24</v>
      </c>
      <c r="G7553" s="37" t="s">
        <v>14329</v>
      </c>
      <c r="I7553" s="7"/>
    </row>
    <row r="7554" spans="1:9" s="36" customFormat="1" ht="40.5" x14ac:dyDescent="0.25">
      <c r="A7554" s="34">
        <v>103253</v>
      </c>
      <c r="B7554" s="35" t="s">
        <v>14330</v>
      </c>
      <c r="F7554" s="34" t="s">
        <v>24</v>
      </c>
      <c r="G7554" s="37" t="s">
        <v>14331</v>
      </c>
      <c r="I7554" s="7"/>
    </row>
    <row r="7555" spans="1:9" s="36" customFormat="1" ht="40.5" x14ac:dyDescent="0.25">
      <c r="A7555" s="34">
        <v>103254</v>
      </c>
      <c r="B7555" s="35" t="s">
        <v>14332</v>
      </c>
      <c r="F7555" s="34" t="s">
        <v>24</v>
      </c>
      <c r="G7555" s="37" t="s">
        <v>14333</v>
      </c>
      <c r="I7555" s="7"/>
    </row>
    <row r="7556" spans="1:9" s="36" customFormat="1" ht="40.5" x14ac:dyDescent="0.25">
      <c r="A7556" s="34">
        <v>103255</v>
      </c>
      <c r="B7556" s="35" t="s">
        <v>14334</v>
      </c>
      <c r="F7556" s="34" t="s">
        <v>24</v>
      </c>
      <c r="G7556" s="37" t="s">
        <v>14335</v>
      </c>
      <c r="I7556" s="7"/>
    </row>
    <row r="7557" spans="1:9" s="36" customFormat="1" ht="40.5" x14ac:dyDescent="0.25">
      <c r="A7557" s="34">
        <v>103256</v>
      </c>
      <c r="B7557" s="35" t="s">
        <v>14336</v>
      </c>
      <c r="F7557" s="34" t="s">
        <v>24</v>
      </c>
      <c r="G7557" s="37" t="s">
        <v>14337</v>
      </c>
      <c r="I7557" s="7"/>
    </row>
    <row r="7558" spans="1:9" s="36" customFormat="1" ht="40.5" x14ac:dyDescent="0.25">
      <c r="A7558" s="34">
        <v>103257</v>
      </c>
      <c r="B7558" s="35" t="s">
        <v>14338</v>
      </c>
      <c r="F7558" s="34" t="s">
        <v>24</v>
      </c>
      <c r="G7558" s="37" t="s">
        <v>14339</v>
      </c>
      <c r="I7558" s="7"/>
    </row>
    <row r="7559" spans="1:9" s="36" customFormat="1" ht="40.5" x14ac:dyDescent="0.25">
      <c r="A7559" s="34">
        <v>103258</v>
      </c>
      <c r="B7559" s="35" t="s">
        <v>14340</v>
      </c>
      <c r="F7559" s="34" t="s">
        <v>24</v>
      </c>
      <c r="G7559" s="37" t="s">
        <v>14341</v>
      </c>
      <c r="I7559" s="7"/>
    </row>
    <row r="7560" spans="1:9" s="36" customFormat="1" ht="40.5" x14ac:dyDescent="0.25">
      <c r="A7560" s="34">
        <v>103259</v>
      </c>
      <c r="B7560" s="35" t="s">
        <v>14342</v>
      </c>
      <c r="F7560" s="34" t="s">
        <v>24</v>
      </c>
      <c r="G7560" s="37" t="s">
        <v>14343</v>
      </c>
      <c r="I7560" s="7"/>
    </row>
    <row r="7561" spans="1:9" s="36" customFormat="1" ht="40.5" x14ac:dyDescent="0.25">
      <c r="A7561" s="34">
        <v>103260</v>
      </c>
      <c r="B7561" s="35" t="s">
        <v>14344</v>
      </c>
      <c r="F7561" s="34" t="s">
        <v>24</v>
      </c>
      <c r="G7561" s="37" t="s">
        <v>14345</v>
      </c>
      <c r="I7561" s="7"/>
    </row>
    <row r="7562" spans="1:9" s="36" customFormat="1" ht="40.5" x14ac:dyDescent="0.25">
      <c r="A7562" s="34">
        <v>103261</v>
      </c>
      <c r="B7562" s="35" t="s">
        <v>14346</v>
      </c>
      <c r="F7562" s="34" t="s">
        <v>24</v>
      </c>
      <c r="G7562" s="37" t="s">
        <v>14347</v>
      </c>
      <c r="I7562" s="7"/>
    </row>
    <row r="7563" spans="1:9" s="36" customFormat="1" ht="40.5" x14ac:dyDescent="0.25">
      <c r="A7563" s="34">
        <v>103262</v>
      </c>
      <c r="B7563" s="35" t="s">
        <v>14348</v>
      </c>
      <c r="F7563" s="34" t="s">
        <v>24</v>
      </c>
      <c r="G7563" s="37" t="s">
        <v>14349</v>
      </c>
      <c r="I7563" s="7"/>
    </row>
    <row r="7564" spans="1:9" s="36" customFormat="1" ht="40.5" x14ac:dyDescent="0.25">
      <c r="A7564" s="34">
        <v>103263</v>
      </c>
      <c r="B7564" s="35" t="s">
        <v>14350</v>
      </c>
      <c r="F7564" s="34" t="s">
        <v>24</v>
      </c>
      <c r="G7564" s="37" t="s">
        <v>14351</v>
      </c>
      <c r="I7564" s="7"/>
    </row>
    <row r="7565" spans="1:9" s="36" customFormat="1" ht="40.5" x14ac:dyDescent="0.25">
      <c r="A7565" s="34">
        <v>103264</v>
      </c>
      <c r="B7565" s="35" t="s">
        <v>14352</v>
      </c>
      <c r="F7565" s="34" t="s">
        <v>24</v>
      </c>
      <c r="G7565" s="37" t="s">
        <v>14353</v>
      </c>
      <c r="I7565" s="7"/>
    </row>
    <row r="7566" spans="1:9" s="36" customFormat="1" ht="40.5" x14ac:dyDescent="0.25">
      <c r="A7566" s="34">
        <v>103265</v>
      </c>
      <c r="B7566" s="35" t="s">
        <v>14354</v>
      </c>
      <c r="F7566" s="34" t="s">
        <v>24</v>
      </c>
      <c r="G7566" s="37" t="s">
        <v>14355</v>
      </c>
      <c r="I7566" s="7"/>
    </row>
    <row r="7567" spans="1:9" s="36" customFormat="1" ht="40.5" x14ac:dyDescent="0.25">
      <c r="A7567" s="34">
        <v>103266</v>
      </c>
      <c r="B7567" s="35" t="s">
        <v>14356</v>
      </c>
      <c r="F7567" s="34" t="s">
        <v>24</v>
      </c>
      <c r="G7567" s="37" t="s">
        <v>14357</v>
      </c>
      <c r="I7567" s="7"/>
    </row>
    <row r="7568" spans="1:9" s="36" customFormat="1" ht="40.5" x14ac:dyDescent="0.25">
      <c r="A7568" s="34">
        <v>103267</v>
      </c>
      <c r="B7568" s="35" t="s">
        <v>14358</v>
      </c>
      <c r="F7568" s="34" t="s">
        <v>24</v>
      </c>
      <c r="G7568" s="37" t="s">
        <v>14359</v>
      </c>
      <c r="I7568" s="7"/>
    </row>
    <row r="7569" spans="1:9" s="36" customFormat="1" ht="40.5" x14ac:dyDescent="0.25">
      <c r="A7569" s="34">
        <v>103268</v>
      </c>
      <c r="B7569" s="35" t="s">
        <v>14360</v>
      </c>
      <c r="F7569" s="34" t="s">
        <v>24</v>
      </c>
      <c r="G7569" s="37" t="s">
        <v>14361</v>
      </c>
      <c r="I7569" s="7"/>
    </row>
    <row r="7570" spans="1:9" s="36" customFormat="1" ht="40.5" x14ac:dyDescent="0.25">
      <c r="A7570" s="34">
        <v>103269</v>
      </c>
      <c r="B7570" s="35" t="s">
        <v>14362</v>
      </c>
      <c r="F7570" s="34" t="s">
        <v>24</v>
      </c>
      <c r="G7570" s="37" t="s">
        <v>14363</v>
      </c>
      <c r="I7570" s="7"/>
    </row>
    <row r="7571" spans="1:9" s="36" customFormat="1" ht="40.5" x14ac:dyDescent="0.25">
      <c r="A7571" s="34">
        <v>103270</v>
      </c>
      <c r="B7571" s="35" t="s">
        <v>14364</v>
      </c>
      <c r="F7571" s="34" t="s">
        <v>24</v>
      </c>
      <c r="G7571" s="37" t="s">
        <v>14365</v>
      </c>
      <c r="I7571" s="7"/>
    </row>
    <row r="7572" spans="1:9" s="36" customFormat="1" ht="40.5" x14ac:dyDescent="0.25">
      <c r="A7572" s="34">
        <v>103271</v>
      </c>
      <c r="B7572" s="35" t="s">
        <v>14366</v>
      </c>
      <c r="F7572" s="34" t="s">
        <v>24</v>
      </c>
      <c r="G7572" s="37" t="s">
        <v>14367</v>
      </c>
      <c r="I7572" s="7"/>
    </row>
    <row r="7573" spans="1:9" s="36" customFormat="1" ht="40.5" x14ac:dyDescent="0.25">
      <c r="A7573" s="34">
        <v>103272</v>
      </c>
      <c r="B7573" s="35" t="s">
        <v>14368</v>
      </c>
      <c r="F7573" s="34" t="s">
        <v>24</v>
      </c>
      <c r="G7573" s="37" t="s">
        <v>14369</v>
      </c>
      <c r="I7573" s="7"/>
    </row>
    <row r="7574" spans="1:9" s="36" customFormat="1" ht="40.5" x14ac:dyDescent="0.25">
      <c r="A7574" s="34">
        <v>103273</v>
      </c>
      <c r="B7574" s="35" t="s">
        <v>14370</v>
      </c>
      <c r="F7574" s="34" t="s">
        <v>24</v>
      </c>
      <c r="G7574" s="37" t="s">
        <v>14371</v>
      </c>
      <c r="I7574" s="7"/>
    </row>
    <row r="7575" spans="1:9" s="36" customFormat="1" ht="40.5" x14ac:dyDescent="0.25">
      <c r="A7575" s="34">
        <v>103274</v>
      </c>
      <c r="B7575" s="35" t="s">
        <v>14372</v>
      </c>
      <c r="F7575" s="34" t="s">
        <v>24</v>
      </c>
      <c r="G7575" s="37" t="s">
        <v>14373</v>
      </c>
      <c r="I7575" s="7"/>
    </row>
    <row r="7576" spans="1:9" s="36" customFormat="1" ht="40.5" x14ac:dyDescent="0.25">
      <c r="A7576" s="34">
        <v>103275</v>
      </c>
      <c r="B7576" s="35" t="s">
        <v>14374</v>
      </c>
      <c r="F7576" s="34" t="s">
        <v>24</v>
      </c>
      <c r="G7576" s="37" t="s">
        <v>14375</v>
      </c>
      <c r="I7576" s="7"/>
    </row>
    <row r="7577" spans="1:9" s="36" customFormat="1" ht="40.5" x14ac:dyDescent="0.25">
      <c r="A7577" s="34">
        <v>103276</v>
      </c>
      <c r="B7577" s="35" t="s">
        <v>14376</v>
      </c>
      <c r="F7577" s="34" t="s">
        <v>24</v>
      </c>
      <c r="G7577" s="37" t="s">
        <v>14377</v>
      </c>
      <c r="I7577" s="7"/>
    </row>
    <row r="7578" spans="1:9" s="36" customFormat="1" ht="27" x14ac:dyDescent="0.25">
      <c r="A7578" s="34">
        <v>103277</v>
      </c>
      <c r="B7578" s="35" t="s">
        <v>14378</v>
      </c>
      <c r="F7578" s="34" t="s">
        <v>24</v>
      </c>
      <c r="G7578" s="37" t="s">
        <v>14379</v>
      </c>
      <c r="I7578" s="7"/>
    </row>
    <row r="7579" spans="1:9" s="36" customFormat="1" ht="27" x14ac:dyDescent="0.25">
      <c r="A7579" s="34">
        <v>103278</v>
      </c>
      <c r="B7579" s="35" t="s">
        <v>14380</v>
      </c>
      <c r="F7579" s="34" t="s">
        <v>24</v>
      </c>
      <c r="G7579" s="37" t="s">
        <v>14381</v>
      </c>
      <c r="I7579" s="7"/>
    </row>
    <row r="7580" spans="1:9" s="36" customFormat="1" ht="27" x14ac:dyDescent="0.25">
      <c r="A7580" s="34">
        <v>103288</v>
      </c>
      <c r="B7580" s="35" t="s">
        <v>14382</v>
      </c>
      <c r="F7580" s="34" t="s">
        <v>24</v>
      </c>
      <c r="G7580" s="37" t="s">
        <v>14383</v>
      </c>
      <c r="I7580" s="7"/>
    </row>
    <row r="7581" spans="1:9" s="36" customFormat="1" ht="40.5" x14ac:dyDescent="0.25">
      <c r="A7581" s="34">
        <v>103289</v>
      </c>
      <c r="B7581" s="35" t="s">
        <v>14384</v>
      </c>
      <c r="F7581" s="34" t="s">
        <v>26</v>
      </c>
      <c r="G7581" s="37" t="s">
        <v>13361</v>
      </c>
      <c r="I7581" s="7"/>
    </row>
    <row r="7582" spans="1:9" s="36" customFormat="1" ht="40.5" x14ac:dyDescent="0.25">
      <c r="A7582" s="34">
        <v>103290</v>
      </c>
      <c r="B7582" s="35" t="s">
        <v>14385</v>
      </c>
      <c r="F7582" s="34" t="s">
        <v>26</v>
      </c>
      <c r="G7582" s="37" t="s">
        <v>14386</v>
      </c>
      <c r="I7582" s="7"/>
    </row>
    <row r="7583" spans="1:9" s="36" customFormat="1" ht="40.5" x14ac:dyDescent="0.25">
      <c r="A7583" s="34">
        <v>103291</v>
      </c>
      <c r="B7583" s="35" t="s">
        <v>14387</v>
      </c>
      <c r="F7583" s="34" t="s">
        <v>26</v>
      </c>
      <c r="G7583" s="37" t="s">
        <v>14388</v>
      </c>
      <c r="I7583" s="7"/>
    </row>
    <row r="7584" spans="1:9" s="36" customFormat="1" ht="40.5" x14ac:dyDescent="0.25">
      <c r="A7584" s="34">
        <v>103292</v>
      </c>
      <c r="B7584" s="35" t="s">
        <v>14389</v>
      </c>
      <c r="F7584" s="34" t="s">
        <v>26</v>
      </c>
      <c r="G7584" s="37" t="s">
        <v>14390</v>
      </c>
      <c r="I7584" s="7"/>
    </row>
    <row r="7585" spans="1:9" s="36" customFormat="1" ht="67.5" x14ac:dyDescent="0.25">
      <c r="A7585" s="34">
        <v>101936</v>
      </c>
      <c r="B7585" s="35" t="s">
        <v>14391</v>
      </c>
      <c r="F7585" s="34" t="s">
        <v>24</v>
      </c>
      <c r="G7585" s="37" t="s">
        <v>14392</v>
      </c>
      <c r="I7585" s="7"/>
    </row>
    <row r="7586" spans="1:9" s="36" customFormat="1" ht="67.5" x14ac:dyDescent="0.25">
      <c r="A7586" s="34">
        <v>101937</v>
      </c>
      <c r="B7586" s="35" t="s">
        <v>14393</v>
      </c>
      <c r="F7586" s="34" t="s">
        <v>24</v>
      </c>
      <c r="G7586" s="37" t="s">
        <v>14394</v>
      </c>
      <c r="I7586" s="7"/>
    </row>
    <row r="7587" spans="1:9" s="36" customFormat="1" ht="27" x14ac:dyDescent="0.25">
      <c r="A7587" s="34">
        <v>98294</v>
      </c>
      <c r="B7587" s="35" t="s">
        <v>14395</v>
      </c>
      <c r="F7587" s="34" t="s">
        <v>26</v>
      </c>
      <c r="G7587" s="37" t="s">
        <v>13120</v>
      </c>
      <c r="I7587" s="7"/>
    </row>
    <row r="7588" spans="1:9" s="36" customFormat="1" ht="27" x14ac:dyDescent="0.25">
      <c r="A7588" s="34">
        <v>98295</v>
      </c>
      <c r="B7588" s="35" t="s">
        <v>14396</v>
      </c>
      <c r="F7588" s="34" t="s">
        <v>26</v>
      </c>
      <c r="G7588" s="37" t="s">
        <v>9977</v>
      </c>
      <c r="I7588" s="7"/>
    </row>
    <row r="7589" spans="1:9" s="36" customFormat="1" ht="27" x14ac:dyDescent="0.25">
      <c r="A7589" s="34">
        <v>98296</v>
      </c>
      <c r="B7589" s="35" t="s">
        <v>14397</v>
      </c>
      <c r="F7589" s="34" t="s">
        <v>26</v>
      </c>
      <c r="G7589" s="37" t="s">
        <v>14398</v>
      </c>
      <c r="I7589" s="7"/>
    </row>
    <row r="7590" spans="1:9" s="36" customFormat="1" ht="27" x14ac:dyDescent="0.25">
      <c r="A7590" s="34">
        <v>98297</v>
      </c>
      <c r="B7590" s="35" t="s">
        <v>14399</v>
      </c>
      <c r="F7590" s="34" t="s">
        <v>26</v>
      </c>
      <c r="G7590" s="37" t="s">
        <v>14400</v>
      </c>
      <c r="I7590" s="7"/>
    </row>
    <row r="7591" spans="1:9" s="36" customFormat="1" ht="27" x14ac:dyDescent="0.25">
      <c r="A7591" s="34">
        <v>98298</v>
      </c>
      <c r="B7591" s="35" t="s">
        <v>14401</v>
      </c>
      <c r="F7591" s="34" t="s">
        <v>26</v>
      </c>
      <c r="G7591" s="37" t="s">
        <v>14402</v>
      </c>
      <c r="I7591" s="7"/>
    </row>
    <row r="7592" spans="1:9" s="36" customFormat="1" ht="27" x14ac:dyDescent="0.25">
      <c r="A7592" s="34">
        <v>98299</v>
      </c>
      <c r="B7592" s="35" t="s">
        <v>14403</v>
      </c>
      <c r="F7592" s="34" t="s">
        <v>26</v>
      </c>
      <c r="G7592" s="37" t="s">
        <v>14404</v>
      </c>
      <c r="I7592" s="7"/>
    </row>
    <row r="7593" spans="1:9" s="36" customFormat="1" ht="27" x14ac:dyDescent="0.25">
      <c r="A7593" s="34">
        <v>98300</v>
      </c>
      <c r="B7593" s="35" t="s">
        <v>14405</v>
      </c>
      <c r="F7593" s="34" t="s">
        <v>26</v>
      </c>
      <c r="G7593" s="37" t="s">
        <v>8346</v>
      </c>
      <c r="I7593" s="7"/>
    </row>
    <row r="7594" spans="1:9" s="36" customFormat="1" ht="27" x14ac:dyDescent="0.25">
      <c r="A7594" s="34">
        <v>98301</v>
      </c>
      <c r="B7594" s="35" t="s">
        <v>14406</v>
      </c>
      <c r="F7594" s="34" t="s">
        <v>24</v>
      </c>
      <c r="G7594" s="37" t="s">
        <v>14407</v>
      </c>
      <c r="I7594" s="7"/>
    </row>
    <row r="7595" spans="1:9" s="36" customFormat="1" ht="27" x14ac:dyDescent="0.25">
      <c r="A7595" s="34">
        <v>98302</v>
      </c>
      <c r="B7595" s="35" t="s">
        <v>14408</v>
      </c>
      <c r="F7595" s="34" t="s">
        <v>24</v>
      </c>
      <c r="G7595" s="37" t="s">
        <v>14409</v>
      </c>
      <c r="I7595" s="7"/>
    </row>
    <row r="7596" spans="1:9" s="36" customFormat="1" ht="27" x14ac:dyDescent="0.25">
      <c r="A7596" s="34">
        <v>98304</v>
      </c>
      <c r="B7596" s="35" t="s">
        <v>14410</v>
      </c>
      <c r="F7596" s="34" t="s">
        <v>24</v>
      </c>
      <c r="G7596" s="37" t="s">
        <v>14411</v>
      </c>
      <c r="I7596" s="7"/>
    </row>
    <row r="7597" spans="1:9" s="36" customFormat="1" ht="27" x14ac:dyDescent="0.25">
      <c r="A7597" s="34">
        <v>98305</v>
      </c>
      <c r="B7597" s="35" t="s">
        <v>14412</v>
      </c>
      <c r="F7597" s="34" t="s">
        <v>24</v>
      </c>
      <c r="G7597" s="37" t="s">
        <v>14413</v>
      </c>
      <c r="I7597" s="7"/>
    </row>
    <row r="7598" spans="1:9" s="36" customFormat="1" ht="27" x14ac:dyDescent="0.25">
      <c r="A7598" s="34">
        <v>98306</v>
      </c>
      <c r="B7598" s="35" t="s">
        <v>14414</v>
      </c>
      <c r="F7598" s="34" t="s">
        <v>24</v>
      </c>
      <c r="G7598" s="37" t="s">
        <v>14415</v>
      </c>
      <c r="I7598" s="7"/>
    </row>
    <row r="7599" spans="1:9" s="36" customFormat="1" ht="27" x14ac:dyDescent="0.25">
      <c r="A7599" s="34">
        <v>98307</v>
      </c>
      <c r="B7599" s="35" t="s">
        <v>14416</v>
      </c>
      <c r="F7599" s="34" t="s">
        <v>24</v>
      </c>
      <c r="G7599" s="37" t="s">
        <v>14417</v>
      </c>
      <c r="I7599" s="7"/>
    </row>
    <row r="7600" spans="1:9" s="36" customFormat="1" ht="27" x14ac:dyDescent="0.25">
      <c r="A7600" s="34">
        <v>98308</v>
      </c>
      <c r="B7600" s="35" t="s">
        <v>14418</v>
      </c>
      <c r="F7600" s="34" t="s">
        <v>24</v>
      </c>
      <c r="G7600" s="37" t="s">
        <v>13038</v>
      </c>
      <c r="I7600" s="7"/>
    </row>
    <row r="7601" spans="1:9" s="36" customFormat="1" ht="27" x14ac:dyDescent="0.25">
      <c r="A7601" s="34">
        <v>98593</v>
      </c>
      <c r="B7601" s="35" t="s">
        <v>14419</v>
      </c>
      <c r="F7601" s="34" t="s">
        <v>24</v>
      </c>
      <c r="G7601" s="37" t="s">
        <v>14420</v>
      </c>
      <c r="I7601" s="7"/>
    </row>
    <row r="7602" spans="1:9" s="36" customFormat="1" ht="27" x14ac:dyDescent="0.25">
      <c r="A7602" s="34">
        <v>100553</v>
      </c>
      <c r="B7602" s="35" t="s">
        <v>14421</v>
      </c>
      <c r="F7602" s="34" t="s">
        <v>26</v>
      </c>
      <c r="G7602" s="37" t="s">
        <v>14422</v>
      </c>
      <c r="I7602" s="7"/>
    </row>
    <row r="7603" spans="1:9" s="36" customFormat="1" ht="27" x14ac:dyDescent="0.25">
      <c r="A7603" s="34">
        <v>100554</v>
      </c>
      <c r="B7603" s="35" t="s">
        <v>14423</v>
      </c>
      <c r="F7603" s="34" t="s">
        <v>26</v>
      </c>
      <c r="G7603" s="37" t="s">
        <v>14424</v>
      </c>
      <c r="I7603" s="7"/>
    </row>
    <row r="7604" spans="1:9" s="36" customFormat="1" ht="27" x14ac:dyDescent="0.25">
      <c r="A7604" s="34">
        <v>100555</v>
      </c>
      <c r="B7604" s="35" t="s">
        <v>14425</v>
      </c>
      <c r="F7604" s="34" t="s">
        <v>24</v>
      </c>
      <c r="G7604" s="37" t="s">
        <v>14426</v>
      </c>
      <c r="I7604" s="7"/>
    </row>
    <row r="7605" spans="1:9" s="36" customFormat="1" ht="40.5" x14ac:dyDescent="0.25">
      <c r="A7605" s="34">
        <v>89355</v>
      </c>
      <c r="B7605" s="35" t="s">
        <v>14427</v>
      </c>
      <c r="F7605" s="34" t="s">
        <v>26</v>
      </c>
      <c r="G7605" s="37" t="s">
        <v>14428</v>
      </c>
      <c r="I7605" s="7"/>
    </row>
    <row r="7606" spans="1:9" s="36" customFormat="1" ht="40.5" x14ac:dyDescent="0.25">
      <c r="A7606" s="34">
        <v>89356</v>
      </c>
      <c r="B7606" s="35" t="s">
        <v>14429</v>
      </c>
      <c r="F7606" s="34" t="s">
        <v>26</v>
      </c>
      <c r="G7606" s="37" t="s">
        <v>14430</v>
      </c>
      <c r="I7606" s="7"/>
    </row>
    <row r="7607" spans="1:9" s="36" customFormat="1" ht="40.5" x14ac:dyDescent="0.25">
      <c r="A7607" s="34">
        <v>89357</v>
      </c>
      <c r="B7607" s="35" t="s">
        <v>14431</v>
      </c>
      <c r="F7607" s="34" t="s">
        <v>26</v>
      </c>
      <c r="G7607" s="37" t="s">
        <v>14432</v>
      </c>
      <c r="I7607" s="7"/>
    </row>
    <row r="7608" spans="1:9" s="36" customFormat="1" ht="40.5" x14ac:dyDescent="0.25">
      <c r="A7608" s="34">
        <v>89401</v>
      </c>
      <c r="B7608" s="35" t="s">
        <v>14433</v>
      </c>
      <c r="F7608" s="34" t="s">
        <v>26</v>
      </c>
      <c r="G7608" s="37" t="s">
        <v>14434</v>
      </c>
      <c r="I7608" s="7"/>
    </row>
    <row r="7609" spans="1:9" s="36" customFormat="1" ht="40.5" x14ac:dyDescent="0.25">
      <c r="A7609" s="34">
        <v>89402</v>
      </c>
      <c r="B7609" s="35" t="s">
        <v>14435</v>
      </c>
      <c r="F7609" s="34" t="s">
        <v>26</v>
      </c>
      <c r="G7609" s="37" t="s">
        <v>14436</v>
      </c>
      <c r="I7609" s="7"/>
    </row>
    <row r="7610" spans="1:9" s="36" customFormat="1" ht="40.5" x14ac:dyDescent="0.25">
      <c r="A7610" s="34">
        <v>89403</v>
      </c>
      <c r="B7610" s="35" t="s">
        <v>14437</v>
      </c>
      <c r="F7610" s="34" t="s">
        <v>26</v>
      </c>
      <c r="G7610" s="37" t="s">
        <v>14438</v>
      </c>
      <c r="I7610" s="7"/>
    </row>
    <row r="7611" spans="1:9" s="36" customFormat="1" ht="27" x14ac:dyDescent="0.25">
      <c r="A7611" s="34">
        <v>89446</v>
      </c>
      <c r="B7611" s="35" t="s">
        <v>14439</v>
      </c>
      <c r="F7611" s="34" t="s">
        <v>26</v>
      </c>
      <c r="G7611" s="37" t="s">
        <v>10170</v>
      </c>
      <c r="I7611" s="7"/>
    </row>
    <row r="7612" spans="1:9" s="36" customFormat="1" ht="27" x14ac:dyDescent="0.25">
      <c r="A7612" s="34">
        <v>89447</v>
      </c>
      <c r="B7612" s="35" t="s">
        <v>14440</v>
      </c>
      <c r="F7612" s="34" t="s">
        <v>26</v>
      </c>
      <c r="G7612" s="37" t="s">
        <v>14441</v>
      </c>
      <c r="I7612" s="7"/>
    </row>
    <row r="7613" spans="1:9" s="36" customFormat="1" ht="27" x14ac:dyDescent="0.25">
      <c r="A7613" s="34">
        <v>89448</v>
      </c>
      <c r="B7613" s="35" t="s">
        <v>14442</v>
      </c>
      <c r="F7613" s="34" t="s">
        <v>26</v>
      </c>
      <c r="G7613" s="37" t="s">
        <v>14428</v>
      </c>
      <c r="I7613" s="7"/>
    </row>
    <row r="7614" spans="1:9" s="36" customFormat="1" ht="27" x14ac:dyDescent="0.25">
      <c r="A7614" s="34">
        <v>89449</v>
      </c>
      <c r="B7614" s="35" t="s">
        <v>14443</v>
      </c>
      <c r="F7614" s="34" t="s">
        <v>26</v>
      </c>
      <c r="G7614" s="37" t="s">
        <v>14444</v>
      </c>
      <c r="I7614" s="7"/>
    </row>
    <row r="7615" spans="1:9" s="36" customFormat="1" ht="27" x14ac:dyDescent="0.25">
      <c r="A7615" s="34">
        <v>89450</v>
      </c>
      <c r="B7615" s="35" t="s">
        <v>14445</v>
      </c>
      <c r="F7615" s="34" t="s">
        <v>26</v>
      </c>
      <c r="G7615" s="37" t="s">
        <v>14446</v>
      </c>
      <c r="I7615" s="7"/>
    </row>
    <row r="7616" spans="1:9" s="36" customFormat="1" ht="27" x14ac:dyDescent="0.25">
      <c r="A7616" s="34">
        <v>89451</v>
      </c>
      <c r="B7616" s="35" t="s">
        <v>14447</v>
      </c>
      <c r="F7616" s="34" t="s">
        <v>26</v>
      </c>
      <c r="G7616" s="37" t="s">
        <v>14448</v>
      </c>
      <c r="I7616" s="7"/>
    </row>
    <row r="7617" spans="1:9" s="36" customFormat="1" ht="27" x14ac:dyDescent="0.25">
      <c r="A7617" s="34">
        <v>89452</v>
      </c>
      <c r="B7617" s="35" t="s">
        <v>14449</v>
      </c>
      <c r="F7617" s="34" t="s">
        <v>26</v>
      </c>
      <c r="G7617" s="37" t="s">
        <v>14450</v>
      </c>
      <c r="I7617" s="7"/>
    </row>
    <row r="7618" spans="1:9" s="36" customFormat="1" ht="27" x14ac:dyDescent="0.25">
      <c r="A7618" s="34">
        <v>89508</v>
      </c>
      <c r="B7618" s="35" t="s">
        <v>14451</v>
      </c>
      <c r="F7618" s="34" t="s">
        <v>26</v>
      </c>
      <c r="G7618" s="37" t="s">
        <v>12612</v>
      </c>
      <c r="I7618" s="7"/>
    </row>
    <row r="7619" spans="1:9" s="36" customFormat="1" ht="27" x14ac:dyDescent="0.25">
      <c r="A7619" s="34">
        <v>89509</v>
      </c>
      <c r="B7619" s="35" t="s">
        <v>14452</v>
      </c>
      <c r="F7619" s="34" t="s">
        <v>26</v>
      </c>
      <c r="G7619" s="37" t="s">
        <v>14453</v>
      </c>
      <c r="I7619" s="7"/>
    </row>
    <row r="7620" spans="1:9" s="36" customFormat="1" ht="27" x14ac:dyDescent="0.25">
      <c r="A7620" s="34">
        <v>89511</v>
      </c>
      <c r="B7620" s="35" t="s">
        <v>14454</v>
      </c>
      <c r="F7620" s="34" t="s">
        <v>26</v>
      </c>
      <c r="G7620" s="37" t="s">
        <v>14455</v>
      </c>
      <c r="I7620" s="7"/>
    </row>
    <row r="7621" spans="1:9" s="36" customFormat="1" ht="27" x14ac:dyDescent="0.25">
      <c r="A7621" s="34">
        <v>89512</v>
      </c>
      <c r="B7621" s="35" t="s">
        <v>14456</v>
      </c>
      <c r="F7621" s="34" t="s">
        <v>26</v>
      </c>
      <c r="G7621" s="37" t="s">
        <v>14457</v>
      </c>
      <c r="I7621" s="7"/>
    </row>
    <row r="7622" spans="1:9" s="36" customFormat="1" ht="40.5" x14ac:dyDescent="0.25">
      <c r="A7622" s="34">
        <v>89576</v>
      </c>
      <c r="B7622" s="35" t="s">
        <v>14458</v>
      </c>
      <c r="F7622" s="34" t="s">
        <v>26</v>
      </c>
      <c r="G7622" s="37" t="s">
        <v>14459</v>
      </c>
      <c r="I7622" s="7"/>
    </row>
    <row r="7623" spans="1:9" s="36" customFormat="1" ht="40.5" x14ac:dyDescent="0.25">
      <c r="A7623" s="34">
        <v>89578</v>
      </c>
      <c r="B7623" s="35" t="s">
        <v>14460</v>
      </c>
      <c r="F7623" s="34" t="s">
        <v>26</v>
      </c>
      <c r="G7623" s="37" t="s">
        <v>14461</v>
      </c>
      <c r="I7623" s="7"/>
    </row>
    <row r="7624" spans="1:9" s="36" customFormat="1" ht="40.5" x14ac:dyDescent="0.25">
      <c r="A7624" s="34">
        <v>89580</v>
      </c>
      <c r="B7624" s="35" t="s">
        <v>14462</v>
      </c>
      <c r="F7624" s="34" t="s">
        <v>26</v>
      </c>
      <c r="G7624" s="37" t="s">
        <v>14463</v>
      </c>
      <c r="I7624" s="7"/>
    </row>
    <row r="7625" spans="1:9" s="36" customFormat="1" ht="40.5" x14ac:dyDescent="0.25">
      <c r="A7625" s="34">
        <v>89633</v>
      </c>
      <c r="B7625" s="35" t="s">
        <v>14464</v>
      </c>
      <c r="F7625" s="34" t="s">
        <v>26</v>
      </c>
      <c r="G7625" s="37" t="s">
        <v>14465</v>
      </c>
      <c r="I7625" s="7"/>
    </row>
    <row r="7626" spans="1:9" s="36" customFormat="1" ht="40.5" x14ac:dyDescent="0.25">
      <c r="A7626" s="34">
        <v>89634</v>
      </c>
      <c r="B7626" s="35" t="s">
        <v>14466</v>
      </c>
      <c r="F7626" s="34" t="s">
        <v>26</v>
      </c>
      <c r="G7626" s="37" t="s">
        <v>14467</v>
      </c>
      <c r="I7626" s="7"/>
    </row>
    <row r="7627" spans="1:9" s="36" customFormat="1" ht="40.5" x14ac:dyDescent="0.25">
      <c r="A7627" s="34">
        <v>89635</v>
      </c>
      <c r="B7627" s="35" t="s">
        <v>14468</v>
      </c>
      <c r="F7627" s="34" t="s">
        <v>26</v>
      </c>
      <c r="G7627" s="37" t="s">
        <v>14469</v>
      </c>
      <c r="I7627" s="7"/>
    </row>
    <row r="7628" spans="1:9" s="36" customFormat="1" ht="40.5" x14ac:dyDescent="0.25">
      <c r="A7628" s="34">
        <v>89636</v>
      </c>
      <c r="B7628" s="35" t="s">
        <v>14470</v>
      </c>
      <c r="F7628" s="34" t="s">
        <v>26</v>
      </c>
      <c r="G7628" s="37" t="s">
        <v>14471</v>
      </c>
      <c r="I7628" s="7"/>
    </row>
    <row r="7629" spans="1:9" s="36" customFormat="1" ht="40.5" x14ac:dyDescent="0.25">
      <c r="A7629" s="34">
        <v>89711</v>
      </c>
      <c r="B7629" s="35" t="s">
        <v>14472</v>
      </c>
      <c r="F7629" s="34" t="s">
        <v>26</v>
      </c>
      <c r="G7629" s="37" t="s">
        <v>14473</v>
      </c>
      <c r="I7629" s="7"/>
    </row>
    <row r="7630" spans="1:9" s="36" customFormat="1" ht="40.5" x14ac:dyDescent="0.25">
      <c r="A7630" s="34">
        <v>89712</v>
      </c>
      <c r="B7630" s="35" t="s">
        <v>14474</v>
      </c>
      <c r="F7630" s="34" t="s">
        <v>26</v>
      </c>
      <c r="G7630" s="37" t="s">
        <v>14475</v>
      </c>
      <c r="I7630" s="7"/>
    </row>
    <row r="7631" spans="1:9" s="36" customFormat="1" ht="40.5" x14ac:dyDescent="0.25">
      <c r="A7631" s="34">
        <v>89713</v>
      </c>
      <c r="B7631" s="35" t="s">
        <v>14476</v>
      </c>
      <c r="F7631" s="34" t="s">
        <v>26</v>
      </c>
      <c r="G7631" s="37" t="s">
        <v>14477</v>
      </c>
      <c r="I7631" s="7"/>
    </row>
    <row r="7632" spans="1:9" s="36" customFormat="1" ht="40.5" x14ac:dyDescent="0.25">
      <c r="A7632" s="34">
        <v>89714</v>
      </c>
      <c r="B7632" s="35" t="s">
        <v>14478</v>
      </c>
      <c r="F7632" s="34" t="s">
        <v>26</v>
      </c>
      <c r="G7632" s="37" t="s">
        <v>14479</v>
      </c>
      <c r="I7632" s="7"/>
    </row>
    <row r="7633" spans="1:9" s="36" customFormat="1" ht="40.5" x14ac:dyDescent="0.25">
      <c r="A7633" s="34">
        <v>89716</v>
      </c>
      <c r="B7633" s="35" t="s">
        <v>14480</v>
      </c>
      <c r="F7633" s="34" t="s">
        <v>26</v>
      </c>
      <c r="G7633" s="37" t="s">
        <v>14481</v>
      </c>
      <c r="I7633" s="7"/>
    </row>
    <row r="7634" spans="1:9" s="36" customFormat="1" ht="40.5" x14ac:dyDescent="0.25">
      <c r="A7634" s="34">
        <v>89717</v>
      </c>
      <c r="B7634" s="35" t="s">
        <v>14482</v>
      </c>
      <c r="F7634" s="34" t="s">
        <v>26</v>
      </c>
      <c r="G7634" s="37" t="s">
        <v>14483</v>
      </c>
      <c r="I7634" s="7"/>
    </row>
    <row r="7635" spans="1:9" s="36" customFormat="1" ht="27" x14ac:dyDescent="0.25">
      <c r="A7635" s="34">
        <v>89770</v>
      </c>
      <c r="B7635" s="35" t="s">
        <v>14484</v>
      </c>
      <c r="F7635" s="34" t="s">
        <v>26</v>
      </c>
      <c r="G7635" s="37" t="s">
        <v>14485</v>
      </c>
      <c r="I7635" s="7"/>
    </row>
    <row r="7636" spans="1:9" s="36" customFormat="1" ht="27" x14ac:dyDescent="0.25">
      <c r="A7636" s="34">
        <v>89771</v>
      </c>
      <c r="B7636" s="35" t="s">
        <v>14486</v>
      </c>
      <c r="F7636" s="34" t="s">
        <v>26</v>
      </c>
      <c r="G7636" s="37" t="s">
        <v>14487</v>
      </c>
      <c r="I7636" s="7"/>
    </row>
    <row r="7637" spans="1:9" s="36" customFormat="1" ht="27" x14ac:dyDescent="0.25">
      <c r="A7637" s="34">
        <v>89773</v>
      </c>
      <c r="B7637" s="35" t="s">
        <v>14488</v>
      </c>
      <c r="F7637" s="34" t="s">
        <v>26</v>
      </c>
      <c r="G7637" s="37" t="s">
        <v>14489</v>
      </c>
      <c r="I7637" s="7"/>
    </row>
    <row r="7638" spans="1:9" s="36" customFormat="1" ht="27" x14ac:dyDescent="0.25">
      <c r="A7638" s="34">
        <v>89775</v>
      </c>
      <c r="B7638" s="35" t="s">
        <v>14490</v>
      </c>
      <c r="F7638" s="34" t="s">
        <v>26</v>
      </c>
      <c r="G7638" s="37" t="s">
        <v>14491</v>
      </c>
      <c r="I7638" s="7"/>
    </row>
    <row r="7639" spans="1:9" s="36" customFormat="1" ht="40.5" x14ac:dyDescent="0.25">
      <c r="A7639" s="34">
        <v>89798</v>
      </c>
      <c r="B7639" s="35" t="s">
        <v>14492</v>
      </c>
      <c r="F7639" s="34" t="s">
        <v>26</v>
      </c>
      <c r="G7639" s="37" t="s">
        <v>14493</v>
      </c>
      <c r="I7639" s="7"/>
    </row>
    <row r="7640" spans="1:9" s="36" customFormat="1" ht="40.5" x14ac:dyDescent="0.25">
      <c r="A7640" s="34">
        <v>89799</v>
      </c>
      <c r="B7640" s="35" t="s">
        <v>14494</v>
      </c>
      <c r="F7640" s="34" t="s">
        <v>26</v>
      </c>
      <c r="G7640" s="37" t="s">
        <v>14495</v>
      </c>
      <c r="I7640" s="7"/>
    </row>
    <row r="7641" spans="1:9" s="36" customFormat="1" ht="40.5" x14ac:dyDescent="0.25">
      <c r="A7641" s="34">
        <v>89800</v>
      </c>
      <c r="B7641" s="35" t="s">
        <v>14496</v>
      </c>
      <c r="F7641" s="34" t="s">
        <v>26</v>
      </c>
      <c r="G7641" s="37" t="s">
        <v>14497</v>
      </c>
      <c r="I7641" s="7"/>
    </row>
    <row r="7642" spans="1:9" s="36" customFormat="1" ht="40.5" x14ac:dyDescent="0.25">
      <c r="A7642" s="34">
        <v>89848</v>
      </c>
      <c r="B7642" s="35" t="s">
        <v>14498</v>
      </c>
      <c r="F7642" s="34" t="s">
        <v>26</v>
      </c>
      <c r="G7642" s="37" t="s">
        <v>14499</v>
      </c>
      <c r="I7642" s="7"/>
    </row>
    <row r="7643" spans="1:9" s="36" customFormat="1" ht="40.5" x14ac:dyDescent="0.25">
      <c r="A7643" s="34">
        <v>89849</v>
      </c>
      <c r="B7643" s="35" t="s">
        <v>14500</v>
      </c>
      <c r="F7643" s="34" t="s">
        <v>26</v>
      </c>
      <c r="G7643" s="37" t="s">
        <v>14501</v>
      </c>
      <c r="I7643" s="7"/>
    </row>
    <row r="7644" spans="1:9" s="36" customFormat="1" ht="40.5" x14ac:dyDescent="0.25">
      <c r="A7644" s="34">
        <v>89865</v>
      </c>
      <c r="B7644" s="35" t="s">
        <v>14502</v>
      </c>
      <c r="F7644" s="34" t="s">
        <v>26</v>
      </c>
      <c r="G7644" s="37" t="s">
        <v>14503</v>
      </c>
      <c r="I7644" s="7"/>
    </row>
    <row r="7645" spans="1:9" s="36" customFormat="1" ht="67.5" x14ac:dyDescent="0.25">
      <c r="A7645" s="34">
        <v>91784</v>
      </c>
      <c r="B7645" s="35" t="s">
        <v>14504</v>
      </c>
      <c r="F7645" s="34" t="s">
        <v>26</v>
      </c>
      <c r="G7645" s="37" t="s">
        <v>14505</v>
      </c>
      <c r="I7645" s="7"/>
    </row>
    <row r="7646" spans="1:9" s="36" customFormat="1" ht="67.5" x14ac:dyDescent="0.25">
      <c r="A7646" s="34">
        <v>91785</v>
      </c>
      <c r="B7646" s="35" t="s">
        <v>14506</v>
      </c>
      <c r="F7646" s="34" t="s">
        <v>26</v>
      </c>
      <c r="G7646" s="37" t="s">
        <v>14507</v>
      </c>
      <c r="I7646" s="7"/>
    </row>
    <row r="7647" spans="1:9" s="36" customFormat="1" ht="67.5" x14ac:dyDescent="0.25">
      <c r="A7647" s="34">
        <v>91786</v>
      </c>
      <c r="B7647" s="35" t="s">
        <v>14508</v>
      </c>
      <c r="F7647" s="34" t="s">
        <v>26</v>
      </c>
      <c r="G7647" s="37" t="s">
        <v>14509</v>
      </c>
      <c r="I7647" s="7"/>
    </row>
    <row r="7648" spans="1:9" s="36" customFormat="1" ht="54" x14ac:dyDescent="0.25">
      <c r="A7648" s="34">
        <v>91787</v>
      </c>
      <c r="B7648" s="35" t="s">
        <v>14510</v>
      </c>
      <c r="F7648" s="34" t="s">
        <v>26</v>
      </c>
      <c r="G7648" s="37" t="s">
        <v>14511</v>
      </c>
      <c r="I7648" s="7"/>
    </row>
    <row r="7649" spans="1:9" s="36" customFormat="1" ht="54" x14ac:dyDescent="0.25">
      <c r="A7649" s="34">
        <v>91788</v>
      </c>
      <c r="B7649" s="35" t="s">
        <v>14512</v>
      </c>
      <c r="F7649" s="34" t="s">
        <v>26</v>
      </c>
      <c r="G7649" s="37" t="s">
        <v>14513</v>
      </c>
      <c r="I7649" s="7"/>
    </row>
    <row r="7650" spans="1:9" s="36" customFormat="1" ht="67.5" x14ac:dyDescent="0.25">
      <c r="A7650" s="34">
        <v>91789</v>
      </c>
      <c r="B7650" s="35" t="s">
        <v>14514</v>
      </c>
      <c r="F7650" s="34" t="s">
        <v>26</v>
      </c>
      <c r="G7650" s="37" t="s">
        <v>14515</v>
      </c>
      <c r="I7650" s="7"/>
    </row>
    <row r="7651" spans="1:9" s="36" customFormat="1" ht="67.5" x14ac:dyDescent="0.25">
      <c r="A7651" s="34">
        <v>91790</v>
      </c>
      <c r="B7651" s="35" t="s">
        <v>14516</v>
      </c>
      <c r="F7651" s="34" t="s">
        <v>26</v>
      </c>
      <c r="G7651" s="37" t="s">
        <v>14517</v>
      </c>
      <c r="I7651" s="7"/>
    </row>
    <row r="7652" spans="1:9" s="36" customFormat="1" ht="54" x14ac:dyDescent="0.25">
      <c r="A7652" s="34">
        <v>91791</v>
      </c>
      <c r="B7652" s="35" t="s">
        <v>14518</v>
      </c>
      <c r="F7652" s="34" t="s">
        <v>26</v>
      </c>
      <c r="G7652" s="37" t="s">
        <v>14519</v>
      </c>
      <c r="I7652" s="7"/>
    </row>
    <row r="7653" spans="1:9" s="36" customFormat="1" ht="67.5" x14ac:dyDescent="0.25">
      <c r="A7653" s="34">
        <v>91792</v>
      </c>
      <c r="B7653" s="35" t="s">
        <v>14520</v>
      </c>
      <c r="F7653" s="34" t="s">
        <v>26</v>
      </c>
      <c r="G7653" s="37" t="s">
        <v>14521</v>
      </c>
      <c r="I7653" s="7"/>
    </row>
    <row r="7654" spans="1:9" s="36" customFormat="1" ht="67.5" x14ac:dyDescent="0.25">
      <c r="A7654" s="34">
        <v>91793</v>
      </c>
      <c r="B7654" s="35" t="s">
        <v>14522</v>
      </c>
      <c r="F7654" s="34" t="s">
        <v>26</v>
      </c>
      <c r="G7654" s="37" t="s">
        <v>14523</v>
      </c>
      <c r="I7654" s="7"/>
    </row>
    <row r="7655" spans="1:9" s="36" customFormat="1" ht="67.5" x14ac:dyDescent="0.25">
      <c r="A7655" s="34">
        <v>91794</v>
      </c>
      <c r="B7655" s="35" t="s">
        <v>14524</v>
      </c>
      <c r="F7655" s="34" t="s">
        <v>26</v>
      </c>
      <c r="G7655" s="37" t="s">
        <v>14525</v>
      </c>
      <c r="I7655" s="7"/>
    </row>
    <row r="7656" spans="1:9" s="36" customFormat="1" ht="67.5" x14ac:dyDescent="0.25">
      <c r="A7656" s="34">
        <v>91795</v>
      </c>
      <c r="B7656" s="35" t="s">
        <v>14526</v>
      </c>
      <c r="F7656" s="34" t="s">
        <v>26</v>
      </c>
      <c r="G7656" s="37" t="s">
        <v>11342</v>
      </c>
      <c r="I7656" s="7"/>
    </row>
    <row r="7657" spans="1:9" s="36" customFormat="1" ht="54" x14ac:dyDescent="0.25">
      <c r="A7657" s="34">
        <v>91796</v>
      </c>
      <c r="B7657" s="35" t="s">
        <v>14527</v>
      </c>
      <c r="F7657" s="34" t="s">
        <v>26</v>
      </c>
      <c r="G7657" s="37" t="s">
        <v>14528</v>
      </c>
      <c r="I7657" s="7"/>
    </row>
    <row r="7658" spans="1:9" s="36" customFormat="1" ht="40.5" x14ac:dyDescent="0.25">
      <c r="A7658" s="34">
        <v>92275</v>
      </c>
      <c r="B7658" s="35" t="s">
        <v>14529</v>
      </c>
      <c r="F7658" s="34" t="s">
        <v>26</v>
      </c>
      <c r="G7658" s="37" t="s">
        <v>14530</v>
      </c>
      <c r="I7658" s="7"/>
    </row>
    <row r="7659" spans="1:9" s="36" customFormat="1" ht="40.5" x14ac:dyDescent="0.25">
      <c r="A7659" s="34">
        <v>92276</v>
      </c>
      <c r="B7659" s="35" t="s">
        <v>14531</v>
      </c>
      <c r="F7659" s="34" t="s">
        <v>26</v>
      </c>
      <c r="G7659" s="37" t="s">
        <v>14532</v>
      </c>
      <c r="I7659" s="7"/>
    </row>
    <row r="7660" spans="1:9" s="36" customFormat="1" ht="40.5" x14ac:dyDescent="0.25">
      <c r="A7660" s="34">
        <v>92277</v>
      </c>
      <c r="B7660" s="35" t="s">
        <v>14533</v>
      </c>
      <c r="F7660" s="34" t="s">
        <v>26</v>
      </c>
      <c r="G7660" s="37" t="s">
        <v>14534</v>
      </c>
      <c r="I7660" s="7"/>
    </row>
    <row r="7661" spans="1:9" s="36" customFormat="1" ht="40.5" x14ac:dyDescent="0.25">
      <c r="A7661" s="34">
        <v>92278</v>
      </c>
      <c r="B7661" s="35" t="s">
        <v>14535</v>
      </c>
      <c r="F7661" s="34" t="s">
        <v>26</v>
      </c>
      <c r="G7661" s="37" t="s">
        <v>14536</v>
      </c>
      <c r="I7661" s="7"/>
    </row>
    <row r="7662" spans="1:9" s="36" customFormat="1" ht="40.5" x14ac:dyDescent="0.25">
      <c r="A7662" s="34">
        <v>92279</v>
      </c>
      <c r="B7662" s="35" t="s">
        <v>14537</v>
      </c>
      <c r="F7662" s="34" t="s">
        <v>26</v>
      </c>
      <c r="G7662" s="37" t="s">
        <v>14538</v>
      </c>
      <c r="I7662" s="7"/>
    </row>
    <row r="7663" spans="1:9" s="36" customFormat="1" ht="40.5" x14ac:dyDescent="0.25">
      <c r="A7663" s="34">
        <v>92280</v>
      </c>
      <c r="B7663" s="35" t="s">
        <v>14539</v>
      </c>
      <c r="F7663" s="34" t="s">
        <v>26</v>
      </c>
      <c r="G7663" s="37" t="s">
        <v>14540</v>
      </c>
      <c r="I7663" s="7"/>
    </row>
    <row r="7664" spans="1:9" s="36" customFormat="1" ht="40.5" x14ac:dyDescent="0.25">
      <c r="A7664" s="34">
        <v>92281</v>
      </c>
      <c r="B7664" s="35" t="s">
        <v>14541</v>
      </c>
      <c r="F7664" s="34" t="s">
        <v>26</v>
      </c>
      <c r="G7664" s="37" t="s">
        <v>14542</v>
      </c>
      <c r="I7664" s="7"/>
    </row>
    <row r="7665" spans="1:9" s="36" customFormat="1" ht="40.5" x14ac:dyDescent="0.25">
      <c r="A7665" s="34">
        <v>92282</v>
      </c>
      <c r="B7665" s="35" t="s">
        <v>14543</v>
      </c>
      <c r="F7665" s="34" t="s">
        <v>26</v>
      </c>
      <c r="G7665" s="37" t="s">
        <v>14544</v>
      </c>
      <c r="I7665" s="7"/>
    </row>
    <row r="7666" spans="1:9" s="36" customFormat="1" ht="40.5" x14ac:dyDescent="0.25">
      <c r="A7666" s="34">
        <v>92283</v>
      </c>
      <c r="B7666" s="35" t="s">
        <v>14545</v>
      </c>
      <c r="F7666" s="34" t="s">
        <v>26</v>
      </c>
      <c r="G7666" s="37" t="s">
        <v>14546</v>
      </c>
      <c r="I7666" s="7"/>
    </row>
    <row r="7667" spans="1:9" s="36" customFormat="1" ht="40.5" x14ac:dyDescent="0.25">
      <c r="A7667" s="34">
        <v>92284</v>
      </c>
      <c r="B7667" s="35" t="s">
        <v>14547</v>
      </c>
      <c r="F7667" s="34" t="s">
        <v>26</v>
      </c>
      <c r="G7667" s="37" t="s">
        <v>14548</v>
      </c>
      <c r="I7667" s="7"/>
    </row>
    <row r="7668" spans="1:9" s="36" customFormat="1" ht="40.5" x14ac:dyDescent="0.25">
      <c r="A7668" s="34">
        <v>92285</v>
      </c>
      <c r="B7668" s="35" t="s">
        <v>14549</v>
      </c>
      <c r="F7668" s="34" t="s">
        <v>26</v>
      </c>
      <c r="G7668" s="37" t="s">
        <v>14550</v>
      </c>
      <c r="I7668" s="7"/>
    </row>
    <row r="7669" spans="1:9" s="36" customFormat="1" ht="40.5" x14ac:dyDescent="0.25">
      <c r="A7669" s="34">
        <v>92286</v>
      </c>
      <c r="B7669" s="35" t="s">
        <v>14551</v>
      </c>
      <c r="F7669" s="34" t="s">
        <v>26</v>
      </c>
      <c r="G7669" s="37" t="s">
        <v>14552</v>
      </c>
      <c r="I7669" s="7"/>
    </row>
    <row r="7670" spans="1:9" s="36" customFormat="1" ht="54" x14ac:dyDescent="0.25">
      <c r="A7670" s="34">
        <v>92305</v>
      </c>
      <c r="B7670" s="35" t="s">
        <v>14553</v>
      </c>
      <c r="F7670" s="34" t="s">
        <v>26</v>
      </c>
      <c r="G7670" s="37" t="s">
        <v>14554</v>
      </c>
      <c r="I7670" s="7"/>
    </row>
    <row r="7671" spans="1:9" s="36" customFormat="1" ht="54" x14ac:dyDescent="0.25">
      <c r="A7671" s="34">
        <v>92306</v>
      </c>
      <c r="B7671" s="35" t="s">
        <v>14555</v>
      </c>
      <c r="F7671" s="34" t="s">
        <v>26</v>
      </c>
      <c r="G7671" s="37" t="s">
        <v>14556</v>
      </c>
      <c r="I7671" s="7"/>
    </row>
    <row r="7672" spans="1:9" s="36" customFormat="1" ht="54" x14ac:dyDescent="0.25">
      <c r="A7672" s="34">
        <v>92307</v>
      </c>
      <c r="B7672" s="35" t="s">
        <v>14557</v>
      </c>
      <c r="F7672" s="34" t="s">
        <v>26</v>
      </c>
      <c r="G7672" s="37" t="s">
        <v>14558</v>
      </c>
      <c r="I7672" s="7"/>
    </row>
    <row r="7673" spans="1:9" s="36" customFormat="1" ht="54" x14ac:dyDescent="0.25">
      <c r="A7673" s="34">
        <v>92308</v>
      </c>
      <c r="B7673" s="35" t="s">
        <v>14559</v>
      </c>
      <c r="F7673" s="34" t="s">
        <v>26</v>
      </c>
      <c r="G7673" s="37" t="s">
        <v>14560</v>
      </c>
      <c r="I7673" s="7"/>
    </row>
    <row r="7674" spans="1:9" s="36" customFormat="1" ht="54" x14ac:dyDescent="0.25">
      <c r="A7674" s="34">
        <v>92309</v>
      </c>
      <c r="B7674" s="35" t="s">
        <v>14561</v>
      </c>
      <c r="F7674" s="34" t="s">
        <v>26</v>
      </c>
      <c r="G7674" s="37" t="s">
        <v>14562</v>
      </c>
      <c r="I7674" s="7"/>
    </row>
    <row r="7675" spans="1:9" s="36" customFormat="1" ht="54" x14ac:dyDescent="0.25">
      <c r="A7675" s="34">
        <v>92310</v>
      </c>
      <c r="B7675" s="35" t="s">
        <v>14563</v>
      </c>
      <c r="F7675" s="34" t="s">
        <v>26</v>
      </c>
      <c r="G7675" s="37" t="s">
        <v>14564</v>
      </c>
      <c r="I7675" s="7"/>
    </row>
    <row r="7676" spans="1:9" s="36" customFormat="1" ht="54" x14ac:dyDescent="0.25">
      <c r="A7676" s="34">
        <v>92320</v>
      </c>
      <c r="B7676" s="35" t="s">
        <v>14565</v>
      </c>
      <c r="F7676" s="34" t="s">
        <v>26</v>
      </c>
      <c r="G7676" s="37" t="s">
        <v>14566</v>
      </c>
      <c r="I7676" s="7"/>
    </row>
    <row r="7677" spans="1:9" s="36" customFormat="1" ht="54" x14ac:dyDescent="0.25">
      <c r="A7677" s="34">
        <v>92321</v>
      </c>
      <c r="B7677" s="35" t="s">
        <v>14567</v>
      </c>
      <c r="F7677" s="34" t="s">
        <v>26</v>
      </c>
      <c r="G7677" s="37" t="s">
        <v>14568</v>
      </c>
      <c r="I7677" s="7"/>
    </row>
    <row r="7678" spans="1:9" s="36" customFormat="1" ht="54" x14ac:dyDescent="0.25">
      <c r="A7678" s="34">
        <v>92322</v>
      </c>
      <c r="B7678" s="35" t="s">
        <v>14569</v>
      </c>
      <c r="F7678" s="34" t="s">
        <v>26</v>
      </c>
      <c r="G7678" s="37" t="s">
        <v>14570</v>
      </c>
      <c r="I7678" s="7"/>
    </row>
    <row r="7679" spans="1:9" s="36" customFormat="1" ht="54" x14ac:dyDescent="0.25">
      <c r="A7679" s="34">
        <v>92323</v>
      </c>
      <c r="B7679" s="35" t="s">
        <v>14571</v>
      </c>
      <c r="F7679" s="34" t="s">
        <v>26</v>
      </c>
      <c r="G7679" s="37" t="s">
        <v>14572</v>
      </c>
      <c r="I7679" s="7"/>
    </row>
    <row r="7680" spans="1:9" s="36" customFormat="1" ht="54" x14ac:dyDescent="0.25">
      <c r="A7680" s="34">
        <v>92324</v>
      </c>
      <c r="B7680" s="35" t="s">
        <v>14573</v>
      </c>
      <c r="F7680" s="34" t="s">
        <v>26</v>
      </c>
      <c r="G7680" s="37" t="s">
        <v>14574</v>
      </c>
      <c r="I7680" s="7"/>
    </row>
    <row r="7681" spans="1:9" s="36" customFormat="1" ht="54" x14ac:dyDescent="0.25">
      <c r="A7681" s="34">
        <v>92325</v>
      </c>
      <c r="B7681" s="35" t="s">
        <v>14575</v>
      </c>
      <c r="F7681" s="34" t="s">
        <v>26</v>
      </c>
      <c r="G7681" s="37" t="s">
        <v>14576</v>
      </c>
      <c r="I7681" s="7"/>
    </row>
    <row r="7682" spans="1:9" s="36" customFormat="1" ht="40.5" x14ac:dyDescent="0.25">
      <c r="A7682" s="34">
        <v>92335</v>
      </c>
      <c r="B7682" s="35" t="s">
        <v>14577</v>
      </c>
      <c r="F7682" s="34" t="s">
        <v>26</v>
      </c>
      <c r="G7682" s="37" t="s">
        <v>10513</v>
      </c>
      <c r="I7682" s="7"/>
    </row>
    <row r="7683" spans="1:9" s="36" customFormat="1" ht="40.5" x14ac:dyDescent="0.25">
      <c r="A7683" s="34">
        <v>92336</v>
      </c>
      <c r="B7683" s="35" t="s">
        <v>14578</v>
      </c>
      <c r="F7683" s="34" t="s">
        <v>26</v>
      </c>
      <c r="G7683" s="37" t="s">
        <v>14579</v>
      </c>
      <c r="I7683" s="7"/>
    </row>
    <row r="7684" spans="1:9" s="36" customFormat="1" ht="40.5" x14ac:dyDescent="0.25">
      <c r="A7684" s="34">
        <v>92337</v>
      </c>
      <c r="B7684" s="35" t="s">
        <v>14580</v>
      </c>
      <c r="F7684" s="34" t="s">
        <v>26</v>
      </c>
      <c r="G7684" s="37" t="s">
        <v>14581</v>
      </c>
      <c r="I7684" s="7"/>
    </row>
    <row r="7685" spans="1:9" s="36" customFormat="1" ht="40.5" x14ac:dyDescent="0.25">
      <c r="A7685" s="34">
        <v>92338</v>
      </c>
      <c r="B7685" s="35" t="s">
        <v>14582</v>
      </c>
      <c r="F7685" s="34" t="s">
        <v>26</v>
      </c>
      <c r="G7685" s="37" t="s">
        <v>14583</v>
      </c>
      <c r="I7685" s="7"/>
    </row>
    <row r="7686" spans="1:9" s="36" customFormat="1" ht="40.5" x14ac:dyDescent="0.25">
      <c r="A7686" s="34">
        <v>92339</v>
      </c>
      <c r="B7686" s="35" t="s">
        <v>14584</v>
      </c>
      <c r="F7686" s="34" t="s">
        <v>26</v>
      </c>
      <c r="G7686" s="37" t="s">
        <v>14585</v>
      </c>
      <c r="I7686" s="7"/>
    </row>
    <row r="7687" spans="1:9" s="36" customFormat="1" ht="40.5" x14ac:dyDescent="0.25">
      <c r="A7687" s="34">
        <v>92341</v>
      </c>
      <c r="B7687" s="35" t="s">
        <v>14586</v>
      </c>
      <c r="F7687" s="34" t="s">
        <v>26</v>
      </c>
      <c r="G7687" s="37" t="s">
        <v>14587</v>
      </c>
      <c r="I7687" s="7"/>
    </row>
    <row r="7688" spans="1:9" s="36" customFormat="1" ht="40.5" x14ac:dyDescent="0.25">
      <c r="A7688" s="34">
        <v>92342</v>
      </c>
      <c r="B7688" s="35" t="s">
        <v>14588</v>
      </c>
      <c r="F7688" s="34" t="s">
        <v>26</v>
      </c>
      <c r="G7688" s="37" t="s">
        <v>14589</v>
      </c>
      <c r="I7688" s="7"/>
    </row>
    <row r="7689" spans="1:9" s="36" customFormat="1" ht="40.5" x14ac:dyDescent="0.25">
      <c r="A7689" s="34">
        <v>92343</v>
      </c>
      <c r="B7689" s="35" t="s">
        <v>14590</v>
      </c>
      <c r="F7689" s="34" t="s">
        <v>26</v>
      </c>
      <c r="G7689" s="37" t="s">
        <v>14591</v>
      </c>
      <c r="I7689" s="7"/>
    </row>
    <row r="7690" spans="1:9" s="36" customFormat="1" ht="40.5" x14ac:dyDescent="0.25">
      <c r="A7690" s="34">
        <v>92359</v>
      </c>
      <c r="B7690" s="35" t="s">
        <v>14592</v>
      </c>
      <c r="F7690" s="34" t="s">
        <v>26</v>
      </c>
      <c r="G7690" s="37" t="s">
        <v>14593</v>
      </c>
      <c r="I7690" s="7"/>
    </row>
    <row r="7691" spans="1:9" s="36" customFormat="1" ht="40.5" x14ac:dyDescent="0.25">
      <c r="A7691" s="34">
        <v>92360</v>
      </c>
      <c r="B7691" s="35" t="s">
        <v>14594</v>
      </c>
      <c r="F7691" s="34" t="s">
        <v>26</v>
      </c>
      <c r="G7691" s="37" t="s">
        <v>14595</v>
      </c>
      <c r="I7691" s="7"/>
    </row>
    <row r="7692" spans="1:9" s="36" customFormat="1" ht="40.5" x14ac:dyDescent="0.25">
      <c r="A7692" s="34">
        <v>92361</v>
      </c>
      <c r="B7692" s="35" t="s">
        <v>14596</v>
      </c>
      <c r="F7692" s="34" t="s">
        <v>26</v>
      </c>
      <c r="G7692" s="37" t="s">
        <v>14597</v>
      </c>
      <c r="I7692" s="7"/>
    </row>
    <row r="7693" spans="1:9" s="36" customFormat="1" ht="40.5" x14ac:dyDescent="0.25">
      <c r="A7693" s="34">
        <v>92362</v>
      </c>
      <c r="B7693" s="35" t="s">
        <v>14598</v>
      </c>
      <c r="F7693" s="34" t="s">
        <v>26</v>
      </c>
      <c r="G7693" s="37" t="s">
        <v>14599</v>
      </c>
      <c r="I7693" s="7"/>
    </row>
    <row r="7694" spans="1:9" s="36" customFormat="1" ht="54" x14ac:dyDescent="0.25">
      <c r="A7694" s="34">
        <v>92364</v>
      </c>
      <c r="B7694" s="35" t="s">
        <v>14600</v>
      </c>
      <c r="F7694" s="34" t="s">
        <v>26</v>
      </c>
      <c r="G7694" s="37" t="s">
        <v>14601</v>
      </c>
      <c r="I7694" s="7"/>
    </row>
    <row r="7695" spans="1:9" s="36" customFormat="1" ht="54" x14ac:dyDescent="0.25">
      <c r="A7695" s="34">
        <v>92365</v>
      </c>
      <c r="B7695" s="35" t="s">
        <v>14602</v>
      </c>
      <c r="F7695" s="34" t="s">
        <v>26</v>
      </c>
      <c r="G7695" s="37" t="s">
        <v>14528</v>
      </c>
      <c r="I7695" s="7"/>
    </row>
    <row r="7696" spans="1:9" s="36" customFormat="1" ht="54" x14ac:dyDescent="0.25">
      <c r="A7696" s="34">
        <v>92366</v>
      </c>
      <c r="B7696" s="35" t="s">
        <v>14603</v>
      </c>
      <c r="F7696" s="34" t="s">
        <v>26</v>
      </c>
      <c r="G7696" s="37" t="s">
        <v>14604</v>
      </c>
      <c r="I7696" s="7"/>
    </row>
    <row r="7697" spans="1:9" s="36" customFormat="1" ht="54" x14ac:dyDescent="0.25">
      <c r="A7697" s="34">
        <v>92367</v>
      </c>
      <c r="B7697" s="35" t="s">
        <v>14605</v>
      </c>
      <c r="F7697" s="34" t="s">
        <v>26</v>
      </c>
      <c r="G7697" s="37" t="s">
        <v>14606</v>
      </c>
      <c r="I7697" s="7"/>
    </row>
    <row r="7698" spans="1:9" s="36" customFormat="1" ht="54" x14ac:dyDescent="0.25">
      <c r="A7698" s="34">
        <v>92368</v>
      </c>
      <c r="B7698" s="35" t="s">
        <v>14607</v>
      </c>
      <c r="F7698" s="34" t="s">
        <v>26</v>
      </c>
      <c r="G7698" s="37" t="s">
        <v>14608</v>
      </c>
      <c r="I7698" s="7"/>
    </row>
    <row r="7699" spans="1:9" s="36" customFormat="1" ht="40.5" x14ac:dyDescent="0.25">
      <c r="A7699" s="34">
        <v>92645</v>
      </c>
      <c r="B7699" s="35" t="s">
        <v>14609</v>
      </c>
      <c r="F7699" s="34" t="s">
        <v>26</v>
      </c>
      <c r="G7699" s="37" t="s">
        <v>10936</v>
      </c>
      <c r="I7699" s="7"/>
    </row>
    <row r="7700" spans="1:9" s="36" customFormat="1" ht="40.5" x14ac:dyDescent="0.25">
      <c r="A7700" s="34">
        <v>92646</v>
      </c>
      <c r="B7700" s="35" t="s">
        <v>14610</v>
      </c>
      <c r="F7700" s="34" t="s">
        <v>26</v>
      </c>
      <c r="G7700" s="37" t="s">
        <v>14611</v>
      </c>
      <c r="I7700" s="7"/>
    </row>
    <row r="7701" spans="1:9" s="36" customFormat="1" ht="40.5" x14ac:dyDescent="0.25">
      <c r="A7701" s="34">
        <v>92648</v>
      </c>
      <c r="B7701" s="35" t="s">
        <v>14612</v>
      </c>
      <c r="F7701" s="34" t="s">
        <v>26</v>
      </c>
      <c r="G7701" s="37" t="s">
        <v>14613</v>
      </c>
      <c r="I7701" s="7"/>
    </row>
    <row r="7702" spans="1:9" s="36" customFormat="1" ht="40.5" x14ac:dyDescent="0.25">
      <c r="A7702" s="34">
        <v>92649</v>
      </c>
      <c r="B7702" s="35" t="s">
        <v>14614</v>
      </c>
      <c r="F7702" s="34" t="s">
        <v>26</v>
      </c>
      <c r="G7702" s="37" t="s">
        <v>14615</v>
      </c>
      <c r="I7702" s="7"/>
    </row>
    <row r="7703" spans="1:9" s="36" customFormat="1" ht="40.5" x14ac:dyDescent="0.25">
      <c r="A7703" s="34">
        <v>92650</v>
      </c>
      <c r="B7703" s="35" t="s">
        <v>14616</v>
      </c>
      <c r="F7703" s="34" t="s">
        <v>26</v>
      </c>
      <c r="G7703" s="37" t="s">
        <v>14617</v>
      </c>
      <c r="I7703" s="7"/>
    </row>
    <row r="7704" spans="1:9" s="36" customFormat="1" ht="54" x14ac:dyDescent="0.25">
      <c r="A7704" s="34">
        <v>92652</v>
      </c>
      <c r="B7704" s="35" t="s">
        <v>14618</v>
      </c>
      <c r="F7704" s="34" t="s">
        <v>26</v>
      </c>
      <c r="G7704" s="37" t="s">
        <v>9941</v>
      </c>
      <c r="I7704" s="7"/>
    </row>
    <row r="7705" spans="1:9" s="36" customFormat="1" ht="54" x14ac:dyDescent="0.25">
      <c r="A7705" s="34">
        <v>92653</v>
      </c>
      <c r="B7705" s="35" t="s">
        <v>14619</v>
      </c>
      <c r="F7705" s="34" t="s">
        <v>26</v>
      </c>
      <c r="G7705" s="37" t="s">
        <v>14620</v>
      </c>
      <c r="I7705" s="7"/>
    </row>
    <row r="7706" spans="1:9" s="36" customFormat="1" ht="54" x14ac:dyDescent="0.25">
      <c r="A7706" s="34">
        <v>92654</v>
      </c>
      <c r="B7706" s="35" t="s">
        <v>14621</v>
      </c>
      <c r="F7706" s="34" t="s">
        <v>26</v>
      </c>
      <c r="G7706" s="37" t="s">
        <v>14622</v>
      </c>
      <c r="I7706" s="7"/>
    </row>
    <row r="7707" spans="1:9" s="36" customFormat="1" ht="54" x14ac:dyDescent="0.25">
      <c r="A7707" s="34">
        <v>92655</v>
      </c>
      <c r="B7707" s="35" t="s">
        <v>14623</v>
      </c>
      <c r="F7707" s="34" t="s">
        <v>26</v>
      </c>
      <c r="G7707" s="37" t="s">
        <v>14624</v>
      </c>
      <c r="I7707" s="7"/>
    </row>
    <row r="7708" spans="1:9" s="36" customFormat="1" ht="54" x14ac:dyDescent="0.25">
      <c r="A7708" s="34">
        <v>92656</v>
      </c>
      <c r="B7708" s="35" t="s">
        <v>14625</v>
      </c>
      <c r="F7708" s="34" t="s">
        <v>26</v>
      </c>
      <c r="G7708" s="37" t="s">
        <v>14626</v>
      </c>
      <c r="I7708" s="7"/>
    </row>
    <row r="7709" spans="1:9" s="36" customFormat="1" ht="54" x14ac:dyDescent="0.25">
      <c r="A7709" s="34">
        <v>92687</v>
      </c>
      <c r="B7709" s="35" t="s">
        <v>14627</v>
      </c>
      <c r="F7709" s="34" t="s">
        <v>26</v>
      </c>
      <c r="G7709" s="37" t="s">
        <v>14628</v>
      </c>
      <c r="I7709" s="7"/>
    </row>
    <row r="7710" spans="1:9" s="36" customFormat="1" ht="54" x14ac:dyDescent="0.25">
      <c r="A7710" s="34">
        <v>92688</v>
      </c>
      <c r="B7710" s="35" t="s">
        <v>14629</v>
      </c>
      <c r="F7710" s="34" t="s">
        <v>26</v>
      </c>
      <c r="G7710" s="37" t="s">
        <v>14630</v>
      </c>
      <c r="I7710" s="7"/>
    </row>
    <row r="7711" spans="1:9" s="36" customFormat="1" ht="40.5" x14ac:dyDescent="0.25">
      <c r="A7711" s="34">
        <v>92689</v>
      </c>
      <c r="B7711" s="35" t="s">
        <v>14631</v>
      </c>
      <c r="F7711" s="34" t="s">
        <v>26</v>
      </c>
      <c r="G7711" s="37" t="s">
        <v>14632</v>
      </c>
      <c r="I7711" s="7"/>
    </row>
    <row r="7712" spans="1:9" s="36" customFormat="1" ht="40.5" x14ac:dyDescent="0.25">
      <c r="A7712" s="34">
        <v>92690</v>
      </c>
      <c r="B7712" s="35" t="s">
        <v>14633</v>
      </c>
      <c r="F7712" s="34" t="s">
        <v>26</v>
      </c>
      <c r="G7712" s="37" t="s">
        <v>14634</v>
      </c>
      <c r="I7712" s="7"/>
    </row>
    <row r="7713" spans="1:9" s="36" customFormat="1" ht="40.5" x14ac:dyDescent="0.25">
      <c r="A7713" s="34">
        <v>92691</v>
      </c>
      <c r="B7713" s="35" t="s">
        <v>14635</v>
      </c>
      <c r="F7713" s="34" t="s">
        <v>26</v>
      </c>
      <c r="G7713" s="37" t="s">
        <v>14636</v>
      </c>
      <c r="I7713" s="7"/>
    </row>
    <row r="7714" spans="1:9" s="36" customFormat="1" ht="67.5" x14ac:dyDescent="0.25">
      <c r="A7714" s="34">
        <v>94462</v>
      </c>
      <c r="B7714" s="35" t="s">
        <v>14637</v>
      </c>
      <c r="F7714" s="34" t="s">
        <v>26</v>
      </c>
      <c r="G7714" s="37" t="s">
        <v>14638</v>
      </c>
      <c r="I7714" s="7"/>
    </row>
    <row r="7715" spans="1:9" s="36" customFormat="1" ht="67.5" x14ac:dyDescent="0.25">
      <c r="A7715" s="34">
        <v>94463</v>
      </c>
      <c r="B7715" s="35" t="s">
        <v>14639</v>
      </c>
      <c r="F7715" s="34" t="s">
        <v>26</v>
      </c>
      <c r="G7715" s="37" t="s">
        <v>14640</v>
      </c>
      <c r="I7715" s="7"/>
    </row>
    <row r="7716" spans="1:9" s="36" customFormat="1" ht="67.5" x14ac:dyDescent="0.25">
      <c r="A7716" s="34">
        <v>94464</v>
      </c>
      <c r="B7716" s="35" t="s">
        <v>14641</v>
      </c>
      <c r="F7716" s="34" t="s">
        <v>26</v>
      </c>
      <c r="G7716" s="37" t="s">
        <v>14642</v>
      </c>
      <c r="I7716" s="7"/>
    </row>
    <row r="7717" spans="1:9" s="36" customFormat="1" ht="67.5" x14ac:dyDescent="0.25">
      <c r="A7717" s="34">
        <v>94602</v>
      </c>
      <c r="B7717" s="35" t="s">
        <v>14643</v>
      </c>
      <c r="F7717" s="34" t="s">
        <v>26</v>
      </c>
      <c r="G7717" s="37" t="s">
        <v>14644</v>
      </c>
      <c r="I7717" s="7"/>
    </row>
    <row r="7718" spans="1:9" s="36" customFormat="1" ht="67.5" x14ac:dyDescent="0.25">
      <c r="A7718" s="34">
        <v>94603</v>
      </c>
      <c r="B7718" s="35" t="s">
        <v>14645</v>
      </c>
      <c r="F7718" s="34" t="s">
        <v>26</v>
      </c>
      <c r="G7718" s="37" t="s">
        <v>14646</v>
      </c>
      <c r="I7718" s="7"/>
    </row>
    <row r="7719" spans="1:9" s="36" customFormat="1" ht="67.5" x14ac:dyDescent="0.25">
      <c r="A7719" s="34">
        <v>94604</v>
      </c>
      <c r="B7719" s="35" t="s">
        <v>14647</v>
      </c>
      <c r="F7719" s="34" t="s">
        <v>26</v>
      </c>
      <c r="G7719" s="37" t="s">
        <v>14648</v>
      </c>
      <c r="I7719" s="7"/>
    </row>
    <row r="7720" spans="1:9" s="36" customFormat="1" ht="67.5" x14ac:dyDescent="0.25">
      <c r="A7720" s="34">
        <v>94605</v>
      </c>
      <c r="B7720" s="35" t="s">
        <v>14649</v>
      </c>
      <c r="F7720" s="34" t="s">
        <v>26</v>
      </c>
      <c r="G7720" s="37" t="s">
        <v>14650</v>
      </c>
      <c r="I7720" s="7"/>
    </row>
    <row r="7721" spans="1:9" s="36" customFormat="1" ht="54" x14ac:dyDescent="0.25">
      <c r="A7721" s="34">
        <v>94648</v>
      </c>
      <c r="B7721" s="35" t="s">
        <v>14651</v>
      </c>
      <c r="F7721" s="34" t="s">
        <v>26</v>
      </c>
      <c r="G7721" s="37" t="s">
        <v>14652</v>
      </c>
      <c r="I7721" s="7"/>
    </row>
    <row r="7722" spans="1:9" s="36" customFormat="1" ht="54" x14ac:dyDescent="0.25">
      <c r="A7722" s="34">
        <v>94649</v>
      </c>
      <c r="B7722" s="35" t="s">
        <v>14653</v>
      </c>
      <c r="F7722" s="34" t="s">
        <v>26</v>
      </c>
      <c r="G7722" s="37" t="s">
        <v>14654</v>
      </c>
      <c r="I7722" s="7"/>
    </row>
    <row r="7723" spans="1:9" s="36" customFormat="1" ht="54" x14ac:dyDescent="0.25">
      <c r="A7723" s="34">
        <v>94650</v>
      </c>
      <c r="B7723" s="35" t="s">
        <v>14655</v>
      </c>
      <c r="F7723" s="34" t="s">
        <v>26</v>
      </c>
      <c r="G7723" s="37" t="s">
        <v>8216</v>
      </c>
      <c r="I7723" s="7"/>
    </row>
    <row r="7724" spans="1:9" s="36" customFormat="1" ht="54" x14ac:dyDescent="0.25">
      <c r="A7724" s="34">
        <v>94651</v>
      </c>
      <c r="B7724" s="35" t="s">
        <v>14656</v>
      </c>
      <c r="F7724" s="34" t="s">
        <v>26</v>
      </c>
      <c r="G7724" s="37" t="s">
        <v>14657</v>
      </c>
      <c r="I7724" s="7"/>
    </row>
    <row r="7725" spans="1:9" s="36" customFormat="1" ht="54" x14ac:dyDescent="0.25">
      <c r="A7725" s="34">
        <v>94652</v>
      </c>
      <c r="B7725" s="35" t="s">
        <v>14658</v>
      </c>
      <c r="F7725" s="34" t="s">
        <v>26</v>
      </c>
      <c r="G7725" s="37" t="s">
        <v>14505</v>
      </c>
      <c r="I7725" s="7"/>
    </row>
    <row r="7726" spans="1:9" s="36" customFormat="1" ht="54" x14ac:dyDescent="0.25">
      <c r="A7726" s="34">
        <v>94653</v>
      </c>
      <c r="B7726" s="35" t="s">
        <v>14659</v>
      </c>
      <c r="F7726" s="34" t="s">
        <v>26</v>
      </c>
      <c r="G7726" s="37" t="s">
        <v>12514</v>
      </c>
      <c r="I7726" s="7"/>
    </row>
    <row r="7727" spans="1:9" s="36" customFormat="1" ht="54" x14ac:dyDescent="0.25">
      <c r="A7727" s="34">
        <v>94654</v>
      </c>
      <c r="B7727" s="35" t="s">
        <v>14660</v>
      </c>
      <c r="F7727" s="34" t="s">
        <v>26</v>
      </c>
      <c r="G7727" s="37" t="s">
        <v>14661</v>
      </c>
      <c r="I7727" s="7"/>
    </row>
    <row r="7728" spans="1:9" s="36" customFormat="1" ht="54" x14ac:dyDescent="0.25">
      <c r="A7728" s="34">
        <v>94655</v>
      </c>
      <c r="B7728" s="35" t="s">
        <v>14662</v>
      </c>
      <c r="F7728" s="34" t="s">
        <v>26</v>
      </c>
      <c r="G7728" s="37" t="s">
        <v>14663</v>
      </c>
      <c r="I7728" s="7"/>
    </row>
    <row r="7729" spans="1:9" s="36" customFormat="1" ht="54" x14ac:dyDescent="0.25">
      <c r="A7729" s="34">
        <v>94716</v>
      </c>
      <c r="B7729" s="35" t="s">
        <v>14664</v>
      </c>
      <c r="F7729" s="34" t="s">
        <v>26</v>
      </c>
      <c r="G7729" s="37" t="s">
        <v>14665</v>
      </c>
      <c r="I7729" s="7"/>
    </row>
    <row r="7730" spans="1:9" s="36" customFormat="1" ht="54" x14ac:dyDescent="0.25">
      <c r="A7730" s="34">
        <v>94717</v>
      </c>
      <c r="B7730" s="35" t="s">
        <v>14666</v>
      </c>
      <c r="F7730" s="34" t="s">
        <v>26</v>
      </c>
      <c r="G7730" s="37" t="s">
        <v>14667</v>
      </c>
      <c r="I7730" s="7"/>
    </row>
    <row r="7731" spans="1:9" s="36" customFormat="1" ht="54" x14ac:dyDescent="0.25">
      <c r="A7731" s="34">
        <v>94718</v>
      </c>
      <c r="B7731" s="35" t="s">
        <v>14668</v>
      </c>
      <c r="F7731" s="34" t="s">
        <v>26</v>
      </c>
      <c r="G7731" s="37" t="s">
        <v>14669</v>
      </c>
      <c r="I7731" s="7"/>
    </row>
    <row r="7732" spans="1:9" s="36" customFormat="1" ht="54" x14ac:dyDescent="0.25">
      <c r="A7732" s="34">
        <v>94719</v>
      </c>
      <c r="B7732" s="35" t="s">
        <v>14670</v>
      </c>
      <c r="F7732" s="34" t="s">
        <v>26</v>
      </c>
      <c r="G7732" s="37" t="s">
        <v>14671</v>
      </c>
      <c r="I7732" s="7"/>
    </row>
    <row r="7733" spans="1:9" s="36" customFormat="1" ht="54" x14ac:dyDescent="0.25">
      <c r="A7733" s="34">
        <v>94720</v>
      </c>
      <c r="B7733" s="35" t="s">
        <v>14672</v>
      </c>
      <c r="F7733" s="34" t="s">
        <v>26</v>
      </c>
      <c r="G7733" s="37" t="s">
        <v>14673</v>
      </c>
      <c r="I7733" s="7"/>
    </row>
    <row r="7734" spans="1:9" s="36" customFormat="1" ht="54" x14ac:dyDescent="0.25">
      <c r="A7734" s="34">
        <v>94721</v>
      </c>
      <c r="B7734" s="35" t="s">
        <v>14674</v>
      </c>
      <c r="F7734" s="34" t="s">
        <v>26</v>
      </c>
      <c r="G7734" s="37" t="s">
        <v>14675</v>
      </c>
      <c r="I7734" s="7"/>
    </row>
    <row r="7735" spans="1:9" s="36" customFormat="1" ht="54" x14ac:dyDescent="0.25">
      <c r="A7735" s="34">
        <v>94722</v>
      </c>
      <c r="B7735" s="35" t="s">
        <v>14676</v>
      </c>
      <c r="F7735" s="34" t="s">
        <v>26</v>
      </c>
      <c r="G7735" s="37" t="s">
        <v>14677</v>
      </c>
      <c r="I7735" s="7"/>
    </row>
    <row r="7736" spans="1:9" s="36" customFormat="1" ht="54" x14ac:dyDescent="0.25">
      <c r="A7736" s="34">
        <v>94723</v>
      </c>
      <c r="B7736" s="35" t="s">
        <v>14678</v>
      </c>
      <c r="F7736" s="34" t="s">
        <v>26</v>
      </c>
      <c r="G7736" s="37" t="s">
        <v>14679</v>
      </c>
      <c r="I7736" s="7"/>
    </row>
    <row r="7737" spans="1:9" s="36" customFormat="1" ht="40.5" x14ac:dyDescent="0.25">
      <c r="A7737" s="34">
        <v>95697</v>
      </c>
      <c r="B7737" s="35" t="s">
        <v>14680</v>
      </c>
      <c r="F7737" s="34" t="s">
        <v>26</v>
      </c>
      <c r="G7737" s="37" t="s">
        <v>14681</v>
      </c>
      <c r="I7737" s="7"/>
    </row>
    <row r="7738" spans="1:9" s="36" customFormat="1" ht="40.5" x14ac:dyDescent="0.25">
      <c r="A7738" s="34">
        <v>96635</v>
      </c>
      <c r="B7738" s="35" t="s">
        <v>14682</v>
      </c>
      <c r="F7738" s="34" t="s">
        <v>26</v>
      </c>
      <c r="G7738" s="37" t="s">
        <v>14683</v>
      </c>
      <c r="I7738" s="7"/>
    </row>
    <row r="7739" spans="1:9" s="36" customFormat="1" ht="40.5" x14ac:dyDescent="0.25">
      <c r="A7739" s="34">
        <v>96636</v>
      </c>
      <c r="B7739" s="35" t="s">
        <v>14684</v>
      </c>
      <c r="F7739" s="34" t="s">
        <v>26</v>
      </c>
      <c r="G7739" s="37" t="s">
        <v>14685</v>
      </c>
      <c r="I7739" s="7"/>
    </row>
    <row r="7740" spans="1:9" s="36" customFormat="1" ht="40.5" x14ac:dyDescent="0.25">
      <c r="A7740" s="34">
        <v>96644</v>
      </c>
      <c r="B7740" s="35" t="s">
        <v>14686</v>
      </c>
      <c r="F7740" s="34" t="s">
        <v>26</v>
      </c>
      <c r="G7740" s="37" t="s">
        <v>14687</v>
      </c>
      <c r="I7740" s="7"/>
    </row>
    <row r="7741" spans="1:9" s="36" customFormat="1" ht="40.5" x14ac:dyDescent="0.25">
      <c r="A7741" s="34">
        <v>96645</v>
      </c>
      <c r="B7741" s="35" t="s">
        <v>14688</v>
      </c>
      <c r="F7741" s="34" t="s">
        <v>26</v>
      </c>
      <c r="G7741" s="37" t="s">
        <v>14689</v>
      </c>
      <c r="I7741" s="7"/>
    </row>
    <row r="7742" spans="1:9" s="36" customFormat="1" ht="40.5" x14ac:dyDescent="0.25">
      <c r="A7742" s="34">
        <v>96646</v>
      </c>
      <c r="B7742" s="35" t="s">
        <v>14690</v>
      </c>
      <c r="F7742" s="34" t="s">
        <v>26</v>
      </c>
      <c r="G7742" s="37" t="s">
        <v>14691</v>
      </c>
      <c r="I7742" s="7"/>
    </row>
    <row r="7743" spans="1:9" s="36" customFormat="1" ht="40.5" x14ac:dyDescent="0.25">
      <c r="A7743" s="34">
        <v>96647</v>
      </c>
      <c r="B7743" s="35" t="s">
        <v>14692</v>
      </c>
      <c r="F7743" s="34" t="s">
        <v>26</v>
      </c>
      <c r="G7743" s="37" t="s">
        <v>14693</v>
      </c>
      <c r="I7743" s="7"/>
    </row>
    <row r="7744" spans="1:9" s="36" customFormat="1" ht="40.5" x14ac:dyDescent="0.25">
      <c r="A7744" s="34">
        <v>96648</v>
      </c>
      <c r="B7744" s="35" t="s">
        <v>14694</v>
      </c>
      <c r="F7744" s="34" t="s">
        <v>26</v>
      </c>
      <c r="G7744" s="37" t="s">
        <v>14695</v>
      </c>
      <c r="I7744" s="7"/>
    </row>
    <row r="7745" spans="1:9" s="36" customFormat="1" ht="40.5" x14ac:dyDescent="0.25">
      <c r="A7745" s="34">
        <v>96649</v>
      </c>
      <c r="B7745" s="35" t="s">
        <v>14696</v>
      </c>
      <c r="F7745" s="34" t="s">
        <v>26</v>
      </c>
      <c r="G7745" s="37" t="s">
        <v>14697</v>
      </c>
      <c r="I7745" s="7"/>
    </row>
    <row r="7746" spans="1:9" s="36" customFormat="1" ht="27" x14ac:dyDescent="0.25">
      <c r="A7746" s="34">
        <v>96668</v>
      </c>
      <c r="B7746" s="35" t="s">
        <v>14698</v>
      </c>
      <c r="F7746" s="34" t="s">
        <v>26</v>
      </c>
      <c r="G7746" s="37" t="s">
        <v>14699</v>
      </c>
      <c r="I7746" s="7"/>
    </row>
    <row r="7747" spans="1:9" s="36" customFormat="1" ht="27" x14ac:dyDescent="0.25">
      <c r="A7747" s="34">
        <v>96669</v>
      </c>
      <c r="B7747" s="35" t="s">
        <v>14700</v>
      </c>
      <c r="F7747" s="34" t="s">
        <v>26</v>
      </c>
      <c r="G7747" s="37" t="s">
        <v>14701</v>
      </c>
      <c r="I7747" s="7"/>
    </row>
    <row r="7748" spans="1:9" s="36" customFormat="1" ht="27" x14ac:dyDescent="0.25">
      <c r="A7748" s="34">
        <v>96670</v>
      </c>
      <c r="B7748" s="35" t="s">
        <v>14702</v>
      </c>
      <c r="F7748" s="34" t="s">
        <v>26</v>
      </c>
      <c r="G7748" s="37" t="s">
        <v>14703</v>
      </c>
      <c r="I7748" s="7"/>
    </row>
    <row r="7749" spans="1:9" s="36" customFormat="1" ht="27" x14ac:dyDescent="0.25">
      <c r="A7749" s="34">
        <v>96671</v>
      </c>
      <c r="B7749" s="35" t="s">
        <v>14704</v>
      </c>
      <c r="F7749" s="34" t="s">
        <v>26</v>
      </c>
      <c r="G7749" s="37" t="s">
        <v>14705</v>
      </c>
      <c r="I7749" s="7"/>
    </row>
    <row r="7750" spans="1:9" s="36" customFormat="1" ht="27" x14ac:dyDescent="0.25">
      <c r="A7750" s="34">
        <v>96672</v>
      </c>
      <c r="B7750" s="35" t="s">
        <v>14706</v>
      </c>
      <c r="F7750" s="34" t="s">
        <v>26</v>
      </c>
      <c r="G7750" s="37" t="s">
        <v>14707</v>
      </c>
      <c r="I7750" s="7"/>
    </row>
    <row r="7751" spans="1:9" s="36" customFormat="1" ht="27" x14ac:dyDescent="0.25">
      <c r="A7751" s="34">
        <v>96673</v>
      </c>
      <c r="B7751" s="35" t="s">
        <v>14708</v>
      </c>
      <c r="F7751" s="34" t="s">
        <v>26</v>
      </c>
      <c r="G7751" s="37" t="s">
        <v>14709</v>
      </c>
      <c r="I7751" s="7"/>
    </row>
    <row r="7752" spans="1:9" s="36" customFormat="1" ht="27" x14ac:dyDescent="0.25">
      <c r="A7752" s="34">
        <v>96674</v>
      </c>
      <c r="B7752" s="35" t="s">
        <v>14710</v>
      </c>
      <c r="F7752" s="34" t="s">
        <v>26</v>
      </c>
      <c r="G7752" s="37" t="s">
        <v>14711</v>
      </c>
      <c r="I7752" s="7"/>
    </row>
    <row r="7753" spans="1:9" s="36" customFormat="1" ht="40.5" x14ac:dyDescent="0.25">
      <c r="A7753" s="34">
        <v>96675</v>
      </c>
      <c r="B7753" s="35" t="s">
        <v>14712</v>
      </c>
      <c r="F7753" s="34" t="s">
        <v>26</v>
      </c>
      <c r="G7753" s="37" t="s">
        <v>14713</v>
      </c>
      <c r="I7753" s="7"/>
    </row>
    <row r="7754" spans="1:9" s="36" customFormat="1" ht="27" x14ac:dyDescent="0.25">
      <c r="A7754" s="34">
        <v>96676</v>
      </c>
      <c r="B7754" s="35" t="s">
        <v>14714</v>
      </c>
      <c r="F7754" s="34" t="s">
        <v>26</v>
      </c>
      <c r="G7754" s="37" t="s">
        <v>14715</v>
      </c>
      <c r="I7754" s="7"/>
    </row>
    <row r="7755" spans="1:9" s="36" customFormat="1" ht="27" x14ac:dyDescent="0.25">
      <c r="A7755" s="34">
        <v>96677</v>
      </c>
      <c r="B7755" s="35" t="s">
        <v>14716</v>
      </c>
      <c r="F7755" s="34" t="s">
        <v>26</v>
      </c>
      <c r="G7755" s="37" t="s">
        <v>14717</v>
      </c>
      <c r="I7755" s="7"/>
    </row>
    <row r="7756" spans="1:9" s="36" customFormat="1" ht="27" x14ac:dyDescent="0.25">
      <c r="A7756" s="34">
        <v>96678</v>
      </c>
      <c r="B7756" s="35" t="s">
        <v>14718</v>
      </c>
      <c r="F7756" s="34" t="s">
        <v>26</v>
      </c>
      <c r="G7756" s="37" t="s">
        <v>14719</v>
      </c>
      <c r="I7756" s="7"/>
    </row>
    <row r="7757" spans="1:9" s="36" customFormat="1" ht="27" x14ac:dyDescent="0.25">
      <c r="A7757" s="34">
        <v>96679</v>
      </c>
      <c r="B7757" s="35" t="s">
        <v>14720</v>
      </c>
      <c r="F7757" s="34" t="s">
        <v>26</v>
      </c>
      <c r="G7757" s="37" t="s">
        <v>14721</v>
      </c>
      <c r="I7757" s="7"/>
    </row>
    <row r="7758" spans="1:9" s="36" customFormat="1" ht="27" x14ac:dyDescent="0.25">
      <c r="A7758" s="34">
        <v>96680</v>
      </c>
      <c r="B7758" s="35" t="s">
        <v>14722</v>
      </c>
      <c r="F7758" s="34" t="s">
        <v>26</v>
      </c>
      <c r="G7758" s="37" t="s">
        <v>14723</v>
      </c>
      <c r="I7758" s="7"/>
    </row>
    <row r="7759" spans="1:9" s="36" customFormat="1" ht="27" x14ac:dyDescent="0.25">
      <c r="A7759" s="34">
        <v>96681</v>
      </c>
      <c r="B7759" s="35" t="s">
        <v>14724</v>
      </c>
      <c r="F7759" s="34" t="s">
        <v>26</v>
      </c>
      <c r="G7759" s="37" t="s">
        <v>14725</v>
      </c>
      <c r="I7759" s="7"/>
    </row>
    <row r="7760" spans="1:9" s="36" customFormat="1" ht="27" x14ac:dyDescent="0.25">
      <c r="A7760" s="34">
        <v>96682</v>
      </c>
      <c r="B7760" s="35" t="s">
        <v>14726</v>
      </c>
      <c r="F7760" s="34" t="s">
        <v>26</v>
      </c>
      <c r="G7760" s="37" t="s">
        <v>14727</v>
      </c>
      <c r="I7760" s="7"/>
    </row>
    <row r="7761" spans="1:9" s="36" customFormat="1" ht="40.5" x14ac:dyDescent="0.25">
      <c r="A7761" s="34">
        <v>96683</v>
      </c>
      <c r="B7761" s="35" t="s">
        <v>14728</v>
      </c>
      <c r="F7761" s="34" t="s">
        <v>26</v>
      </c>
      <c r="G7761" s="37" t="s">
        <v>14729</v>
      </c>
      <c r="I7761" s="7"/>
    </row>
    <row r="7762" spans="1:9" s="36" customFormat="1" ht="54" x14ac:dyDescent="0.25">
      <c r="A7762" s="34">
        <v>96718</v>
      </c>
      <c r="B7762" s="35" t="s">
        <v>14730</v>
      </c>
      <c r="F7762" s="34" t="s">
        <v>26</v>
      </c>
      <c r="G7762" s="37" t="s">
        <v>14731</v>
      </c>
      <c r="I7762" s="7"/>
    </row>
    <row r="7763" spans="1:9" s="36" customFormat="1" ht="54" x14ac:dyDescent="0.25">
      <c r="A7763" s="34">
        <v>96719</v>
      </c>
      <c r="B7763" s="35" t="s">
        <v>14732</v>
      </c>
      <c r="F7763" s="34" t="s">
        <v>26</v>
      </c>
      <c r="G7763" s="37" t="s">
        <v>8192</v>
      </c>
      <c r="I7763" s="7"/>
    </row>
    <row r="7764" spans="1:9" s="36" customFormat="1" ht="54" x14ac:dyDescent="0.25">
      <c r="A7764" s="34">
        <v>96720</v>
      </c>
      <c r="B7764" s="35" t="s">
        <v>14733</v>
      </c>
      <c r="F7764" s="34" t="s">
        <v>26</v>
      </c>
      <c r="G7764" s="37" t="s">
        <v>14734</v>
      </c>
      <c r="I7764" s="7"/>
    </row>
    <row r="7765" spans="1:9" s="36" customFormat="1" ht="54" x14ac:dyDescent="0.25">
      <c r="A7765" s="34">
        <v>96721</v>
      </c>
      <c r="B7765" s="35" t="s">
        <v>14735</v>
      </c>
      <c r="F7765" s="34" t="s">
        <v>26</v>
      </c>
      <c r="G7765" s="37" t="s">
        <v>13278</v>
      </c>
      <c r="I7765" s="7"/>
    </row>
    <row r="7766" spans="1:9" s="36" customFormat="1" ht="54" x14ac:dyDescent="0.25">
      <c r="A7766" s="34">
        <v>96722</v>
      </c>
      <c r="B7766" s="35" t="s">
        <v>14736</v>
      </c>
      <c r="F7766" s="34" t="s">
        <v>26</v>
      </c>
      <c r="G7766" s="37" t="s">
        <v>8847</v>
      </c>
      <c r="I7766" s="7"/>
    </row>
    <row r="7767" spans="1:9" s="36" customFormat="1" ht="54" x14ac:dyDescent="0.25">
      <c r="A7767" s="34">
        <v>96723</v>
      </c>
      <c r="B7767" s="35" t="s">
        <v>14737</v>
      </c>
      <c r="F7767" s="34" t="s">
        <v>26</v>
      </c>
      <c r="G7767" s="37" t="s">
        <v>14738</v>
      </c>
      <c r="I7767" s="7"/>
    </row>
    <row r="7768" spans="1:9" s="36" customFormat="1" ht="54" x14ac:dyDescent="0.25">
      <c r="A7768" s="34">
        <v>96724</v>
      </c>
      <c r="B7768" s="35" t="s">
        <v>14739</v>
      </c>
      <c r="F7768" s="34" t="s">
        <v>26</v>
      </c>
      <c r="G7768" s="37" t="s">
        <v>14740</v>
      </c>
      <c r="I7768" s="7"/>
    </row>
    <row r="7769" spans="1:9" s="36" customFormat="1" ht="54" x14ac:dyDescent="0.25">
      <c r="A7769" s="34">
        <v>96725</v>
      </c>
      <c r="B7769" s="35" t="s">
        <v>14741</v>
      </c>
      <c r="F7769" s="34" t="s">
        <v>26</v>
      </c>
      <c r="G7769" s="37" t="s">
        <v>14742</v>
      </c>
      <c r="I7769" s="7"/>
    </row>
    <row r="7770" spans="1:9" s="36" customFormat="1" ht="54" x14ac:dyDescent="0.25">
      <c r="A7770" s="34">
        <v>96726</v>
      </c>
      <c r="B7770" s="35" t="s">
        <v>14743</v>
      </c>
      <c r="F7770" s="34" t="s">
        <v>26</v>
      </c>
      <c r="G7770" s="37" t="s">
        <v>14744</v>
      </c>
      <c r="I7770" s="7"/>
    </row>
    <row r="7771" spans="1:9" s="36" customFormat="1" ht="54" x14ac:dyDescent="0.25">
      <c r="A7771" s="34">
        <v>96727</v>
      </c>
      <c r="B7771" s="35" t="s">
        <v>14745</v>
      </c>
      <c r="F7771" s="34" t="s">
        <v>26</v>
      </c>
      <c r="G7771" s="37" t="s">
        <v>14746</v>
      </c>
      <c r="I7771" s="7"/>
    </row>
    <row r="7772" spans="1:9" s="36" customFormat="1" ht="54" x14ac:dyDescent="0.25">
      <c r="A7772" s="34">
        <v>96728</v>
      </c>
      <c r="B7772" s="35" t="s">
        <v>14747</v>
      </c>
      <c r="F7772" s="34" t="s">
        <v>26</v>
      </c>
      <c r="G7772" s="37" t="s">
        <v>14748</v>
      </c>
      <c r="I7772" s="7"/>
    </row>
    <row r="7773" spans="1:9" s="36" customFormat="1" ht="54" x14ac:dyDescent="0.25">
      <c r="A7773" s="34">
        <v>96729</v>
      </c>
      <c r="B7773" s="35" t="s">
        <v>14749</v>
      </c>
      <c r="F7773" s="34" t="s">
        <v>26</v>
      </c>
      <c r="G7773" s="37" t="s">
        <v>14750</v>
      </c>
      <c r="I7773" s="7"/>
    </row>
    <row r="7774" spans="1:9" s="36" customFormat="1" ht="54" x14ac:dyDescent="0.25">
      <c r="A7774" s="34">
        <v>96730</v>
      </c>
      <c r="B7774" s="35" t="s">
        <v>14751</v>
      </c>
      <c r="F7774" s="34" t="s">
        <v>26</v>
      </c>
      <c r="G7774" s="37" t="s">
        <v>14752</v>
      </c>
      <c r="I7774" s="7"/>
    </row>
    <row r="7775" spans="1:9" s="36" customFormat="1" ht="54" x14ac:dyDescent="0.25">
      <c r="A7775" s="34">
        <v>96731</v>
      </c>
      <c r="B7775" s="35" t="s">
        <v>14753</v>
      </c>
      <c r="F7775" s="34" t="s">
        <v>26</v>
      </c>
      <c r="G7775" s="37" t="s">
        <v>14754</v>
      </c>
      <c r="I7775" s="7"/>
    </row>
    <row r="7776" spans="1:9" s="36" customFormat="1" ht="54" x14ac:dyDescent="0.25">
      <c r="A7776" s="34">
        <v>96732</v>
      </c>
      <c r="B7776" s="35" t="s">
        <v>14755</v>
      </c>
      <c r="F7776" s="34" t="s">
        <v>26</v>
      </c>
      <c r="G7776" s="37" t="s">
        <v>14756</v>
      </c>
      <c r="I7776" s="7"/>
    </row>
    <row r="7777" spans="1:9" s="36" customFormat="1" ht="54" x14ac:dyDescent="0.25">
      <c r="A7777" s="34">
        <v>96733</v>
      </c>
      <c r="B7777" s="35" t="s">
        <v>14757</v>
      </c>
      <c r="F7777" s="34" t="s">
        <v>26</v>
      </c>
      <c r="G7777" s="37" t="s">
        <v>14758</v>
      </c>
      <c r="I7777" s="7"/>
    </row>
    <row r="7778" spans="1:9" s="36" customFormat="1" ht="54" x14ac:dyDescent="0.25">
      <c r="A7778" s="34">
        <v>96734</v>
      </c>
      <c r="B7778" s="35" t="s">
        <v>14759</v>
      </c>
      <c r="F7778" s="34" t="s">
        <v>26</v>
      </c>
      <c r="G7778" s="37" t="s">
        <v>14760</v>
      </c>
      <c r="I7778" s="7"/>
    </row>
    <row r="7779" spans="1:9" s="36" customFormat="1" ht="54" x14ac:dyDescent="0.25">
      <c r="A7779" s="34">
        <v>96735</v>
      </c>
      <c r="B7779" s="35" t="s">
        <v>14761</v>
      </c>
      <c r="F7779" s="34" t="s">
        <v>26</v>
      </c>
      <c r="G7779" s="37" t="s">
        <v>8724</v>
      </c>
      <c r="I7779" s="7"/>
    </row>
    <row r="7780" spans="1:9" s="36" customFormat="1" ht="40.5" x14ac:dyDescent="0.25">
      <c r="A7780" s="34">
        <v>96798</v>
      </c>
      <c r="B7780" s="35" t="s">
        <v>14762</v>
      </c>
      <c r="F7780" s="34" t="s">
        <v>26</v>
      </c>
      <c r="G7780" s="37" t="s">
        <v>14398</v>
      </c>
      <c r="I7780" s="7"/>
    </row>
    <row r="7781" spans="1:9" s="36" customFormat="1" ht="40.5" x14ac:dyDescent="0.25">
      <c r="A7781" s="34">
        <v>96799</v>
      </c>
      <c r="B7781" s="35" t="s">
        <v>14763</v>
      </c>
      <c r="F7781" s="34" t="s">
        <v>26</v>
      </c>
      <c r="G7781" s="37" t="s">
        <v>9492</v>
      </c>
      <c r="I7781" s="7"/>
    </row>
    <row r="7782" spans="1:9" s="36" customFormat="1" ht="40.5" x14ac:dyDescent="0.25">
      <c r="A7782" s="34">
        <v>96800</v>
      </c>
      <c r="B7782" s="35" t="s">
        <v>14764</v>
      </c>
      <c r="F7782" s="34" t="s">
        <v>26</v>
      </c>
      <c r="G7782" s="37" t="s">
        <v>14765</v>
      </c>
      <c r="I7782" s="7"/>
    </row>
    <row r="7783" spans="1:9" s="36" customFormat="1" ht="40.5" x14ac:dyDescent="0.25">
      <c r="A7783" s="34">
        <v>96801</v>
      </c>
      <c r="B7783" s="35" t="s">
        <v>14766</v>
      </c>
      <c r="F7783" s="34" t="s">
        <v>26</v>
      </c>
      <c r="G7783" s="37" t="s">
        <v>14767</v>
      </c>
      <c r="I7783" s="7"/>
    </row>
    <row r="7784" spans="1:9" s="36" customFormat="1" ht="54" x14ac:dyDescent="0.25">
      <c r="A7784" s="34">
        <v>97327</v>
      </c>
      <c r="B7784" s="35" t="s">
        <v>14768</v>
      </c>
      <c r="F7784" s="34" t="s">
        <v>26</v>
      </c>
      <c r="G7784" s="37" t="s">
        <v>14769</v>
      </c>
      <c r="I7784" s="7"/>
    </row>
    <row r="7785" spans="1:9" s="36" customFormat="1" ht="54" x14ac:dyDescent="0.25">
      <c r="A7785" s="34">
        <v>97328</v>
      </c>
      <c r="B7785" s="35" t="s">
        <v>14770</v>
      </c>
      <c r="F7785" s="34" t="s">
        <v>26</v>
      </c>
      <c r="G7785" s="37" t="s">
        <v>9831</v>
      </c>
      <c r="I7785" s="7"/>
    </row>
    <row r="7786" spans="1:9" s="36" customFormat="1" ht="54" x14ac:dyDescent="0.25">
      <c r="A7786" s="34">
        <v>97329</v>
      </c>
      <c r="B7786" s="35" t="s">
        <v>14771</v>
      </c>
      <c r="F7786" s="34" t="s">
        <v>26</v>
      </c>
      <c r="G7786" s="37" t="s">
        <v>14772</v>
      </c>
      <c r="I7786" s="7"/>
    </row>
    <row r="7787" spans="1:9" s="36" customFormat="1" ht="54" x14ac:dyDescent="0.25">
      <c r="A7787" s="34">
        <v>97330</v>
      </c>
      <c r="B7787" s="35" t="s">
        <v>14773</v>
      </c>
      <c r="F7787" s="34" t="s">
        <v>26</v>
      </c>
      <c r="G7787" s="37" t="s">
        <v>14774</v>
      </c>
      <c r="I7787" s="7"/>
    </row>
    <row r="7788" spans="1:9" s="36" customFormat="1" ht="54" x14ac:dyDescent="0.25">
      <c r="A7788" s="34">
        <v>97331</v>
      </c>
      <c r="B7788" s="35" t="s">
        <v>14775</v>
      </c>
      <c r="F7788" s="34" t="s">
        <v>26</v>
      </c>
      <c r="G7788" s="37" t="s">
        <v>14776</v>
      </c>
      <c r="I7788" s="7"/>
    </row>
    <row r="7789" spans="1:9" s="36" customFormat="1" ht="54" x14ac:dyDescent="0.25">
      <c r="A7789" s="34">
        <v>97332</v>
      </c>
      <c r="B7789" s="35" t="s">
        <v>14777</v>
      </c>
      <c r="F7789" s="34" t="s">
        <v>26</v>
      </c>
      <c r="G7789" s="37" t="s">
        <v>14778</v>
      </c>
      <c r="I7789" s="7"/>
    </row>
    <row r="7790" spans="1:9" s="36" customFormat="1" ht="54" x14ac:dyDescent="0.25">
      <c r="A7790" s="34">
        <v>97333</v>
      </c>
      <c r="B7790" s="35" t="s">
        <v>14779</v>
      </c>
      <c r="F7790" s="34" t="s">
        <v>26</v>
      </c>
      <c r="G7790" s="37" t="s">
        <v>14780</v>
      </c>
      <c r="I7790" s="7"/>
    </row>
    <row r="7791" spans="1:9" s="36" customFormat="1" ht="54" x14ac:dyDescent="0.25">
      <c r="A7791" s="34">
        <v>97334</v>
      </c>
      <c r="B7791" s="35" t="s">
        <v>14781</v>
      </c>
      <c r="F7791" s="34" t="s">
        <v>26</v>
      </c>
      <c r="G7791" s="37" t="s">
        <v>14782</v>
      </c>
      <c r="I7791" s="7"/>
    </row>
    <row r="7792" spans="1:9" s="36" customFormat="1" ht="40.5" x14ac:dyDescent="0.25">
      <c r="A7792" s="34">
        <v>97335</v>
      </c>
      <c r="B7792" s="35" t="s">
        <v>14783</v>
      </c>
      <c r="F7792" s="34" t="s">
        <v>26</v>
      </c>
      <c r="G7792" s="37" t="s">
        <v>14784</v>
      </c>
      <c r="I7792" s="7"/>
    </row>
    <row r="7793" spans="1:9" s="36" customFormat="1" ht="40.5" x14ac:dyDescent="0.25">
      <c r="A7793" s="34">
        <v>97336</v>
      </c>
      <c r="B7793" s="35" t="s">
        <v>14785</v>
      </c>
      <c r="F7793" s="34" t="s">
        <v>26</v>
      </c>
      <c r="G7793" s="37" t="s">
        <v>14786</v>
      </c>
      <c r="I7793" s="7"/>
    </row>
    <row r="7794" spans="1:9" s="36" customFormat="1" ht="40.5" x14ac:dyDescent="0.25">
      <c r="A7794" s="34">
        <v>97337</v>
      </c>
      <c r="B7794" s="35" t="s">
        <v>14787</v>
      </c>
      <c r="F7794" s="34" t="s">
        <v>26</v>
      </c>
      <c r="G7794" s="37" t="s">
        <v>9775</v>
      </c>
      <c r="I7794" s="7"/>
    </row>
    <row r="7795" spans="1:9" s="36" customFormat="1" ht="40.5" x14ac:dyDescent="0.25">
      <c r="A7795" s="34">
        <v>97338</v>
      </c>
      <c r="B7795" s="35" t="s">
        <v>14788</v>
      </c>
      <c r="F7795" s="34" t="s">
        <v>26</v>
      </c>
      <c r="G7795" s="37" t="s">
        <v>14789</v>
      </c>
      <c r="I7795" s="7"/>
    </row>
    <row r="7796" spans="1:9" s="36" customFormat="1" ht="40.5" x14ac:dyDescent="0.25">
      <c r="A7796" s="34">
        <v>97339</v>
      </c>
      <c r="B7796" s="35" t="s">
        <v>14790</v>
      </c>
      <c r="F7796" s="34" t="s">
        <v>26</v>
      </c>
      <c r="G7796" s="37" t="s">
        <v>14538</v>
      </c>
      <c r="I7796" s="7"/>
    </row>
    <row r="7797" spans="1:9" s="36" customFormat="1" ht="40.5" x14ac:dyDescent="0.25">
      <c r="A7797" s="34">
        <v>97340</v>
      </c>
      <c r="B7797" s="35" t="s">
        <v>14791</v>
      </c>
      <c r="F7797" s="34" t="s">
        <v>26</v>
      </c>
      <c r="G7797" s="37" t="s">
        <v>8794</v>
      </c>
      <c r="I7797" s="7"/>
    </row>
    <row r="7798" spans="1:9" s="36" customFormat="1" ht="40.5" x14ac:dyDescent="0.25">
      <c r="A7798" s="34">
        <v>97347</v>
      </c>
      <c r="B7798" s="35" t="s">
        <v>14792</v>
      </c>
      <c r="F7798" s="34" t="s">
        <v>26</v>
      </c>
      <c r="G7798" s="37" t="s">
        <v>14793</v>
      </c>
      <c r="I7798" s="7"/>
    </row>
    <row r="7799" spans="1:9" s="36" customFormat="1" ht="40.5" x14ac:dyDescent="0.25">
      <c r="A7799" s="34">
        <v>97348</v>
      </c>
      <c r="B7799" s="35" t="s">
        <v>14794</v>
      </c>
      <c r="F7799" s="34" t="s">
        <v>26</v>
      </c>
      <c r="G7799" s="37" t="s">
        <v>14795</v>
      </c>
      <c r="I7799" s="7"/>
    </row>
    <row r="7800" spans="1:9" s="36" customFormat="1" ht="40.5" x14ac:dyDescent="0.25">
      <c r="A7800" s="34">
        <v>97349</v>
      </c>
      <c r="B7800" s="35" t="s">
        <v>14796</v>
      </c>
      <c r="F7800" s="34" t="s">
        <v>26</v>
      </c>
      <c r="G7800" s="37" t="s">
        <v>14797</v>
      </c>
      <c r="I7800" s="7"/>
    </row>
    <row r="7801" spans="1:9" s="36" customFormat="1" ht="40.5" x14ac:dyDescent="0.25">
      <c r="A7801" s="34">
        <v>97350</v>
      </c>
      <c r="B7801" s="35" t="s">
        <v>14798</v>
      </c>
      <c r="F7801" s="34" t="s">
        <v>26</v>
      </c>
      <c r="G7801" s="37" t="s">
        <v>14799</v>
      </c>
      <c r="I7801" s="7"/>
    </row>
    <row r="7802" spans="1:9" s="36" customFormat="1" ht="40.5" x14ac:dyDescent="0.25">
      <c r="A7802" s="34">
        <v>97351</v>
      </c>
      <c r="B7802" s="35" t="s">
        <v>14800</v>
      </c>
      <c r="F7802" s="34" t="s">
        <v>26</v>
      </c>
      <c r="G7802" s="37" t="s">
        <v>14801</v>
      </c>
      <c r="I7802" s="7"/>
    </row>
    <row r="7803" spans="1:9" s="36" customFormat="1" ht="40.5" x14ac:dyDescent="0.25">
      <c r="A7803" s="34">
        <v>97352</v>
      </c>
      <c r="B7803" s="35" t="s">
        <v>14802</v>
      </c>
      <c r="F7803" s="34" t="s">
        <v>26</v>
      </c>
      <c r="G7803" s="37" t="s">
        <v>14803</v>
      </c>
      <c r="I7803" s="7"/>
    </row>
    <row r="7804" spans="1:9" s="36" customFormat="1" ht="40.5" x14ac:dyDescent="0.25">
      <c r="A7804" s="34">
        <v>97353</v>
      </c>
      <c r="B7804" s="35" t="s">
        <v>14804</v>
      </c>
      <c r="F7804" s="34" t="s">
        <v>26</v>
      </c>
      <c r="G7804" s="37" t="s">
        <v>14805</v>
      </c>
      <c r="I7804" s="7"/>
    </row>
    <row r="7805" spans="1:9" s="36" customFormat="1" ht="40.5" x14ac:dyDescent="0.25">
      <c r="A7805" s="34">
        <v>97354</v>
      </c>
      <c r="B7805" s="35" t="s">
        <v>14806</v>
      </c>
      <c r="F7805" s="34" t="s">
        <v>26</v>
      </c>
      <c r="G7805" s="37" t="s">
        <v>14807</v>
      </c>
      <c r="I7805" s="7"/>
    </row>
    <row r="7806" spans="1:9" s="36" customFormat="1" ht="40.5" x14ac:dyDescent="0.25">
      <c r="A7806" s="34">
        <v>97355</v>
      </c>
      <c r="B7806" s="35" t="s">
        <v>14808</v>
      </c>
      <c r="F7806" s="34" t="s">
        <v>26</v>
      </c>
      <c r="G7806" s="37" t="s">
        <v>14809</v>
      </c>
      <c r="I7806" s="7"/>
    </row>
    <row r="7807" spans="1:9" s="36" customFormat="1" ht="40.5" x14ac:dyDescent="0.25">
      <c r="A7807" s="34">
        <v>97356</v>
      </c>
      <c r="B7807" s="35" t="s">
        <v>14810</v>
      </c>
      <c r="F7807" s="34" t="s">
        <v>26</v>
      </c>
      <c r="G7807" s="37" t="s">
        <v>14811</v>
      </c>
      <c r="I7807" s="7"/>
    </row>
    <row r="7808" spans="1:9" s="36" customFormat="1" ht="40.5" x14ac:dyDescent="0.25">
      <c r="A7808" s="34">
        <v>97357</v>
      </c>
      <c r="B7808" s="35" t="s">
        <v>14812</v>
      </c>
      <c r="F7808" s="34" t="s">
        <v>26</v>
      </c>
      <c r="G7808" s="37" t="s">
        <v>14813</v>
      </c>
      <c r="I7808" s="7"/>
    </row>
    <row r="7809" spans="1:9" s="36" customFormat="1" ht="40.5" x14ac:dyDescent="0.25">
      <c r="A7809" s="34">
        <v>97358</v>
      </c>
      <c r="B7809" s="35" t="s">
        <v>14814</v>
      </c>
      <c r="F7809" s="34" t="s">
        <v>26</v>
      </c>
      <c r="G7809" s="37" t="s">
        <v>14815</v>
      </c>
      <c r="I7809" s="7"/>
    </row>
    <row r="7810" spans="1:9" s="36" customFormat="1" ht="54" x14ac:dyDescent="0.25">
      <c r="A7810" s="34">
        <v>97498</v>
      </c>
      <c r="B7810" s="35" t="s">
        <v>14816</v>
      </c>
      <c r="F7810" s="34" t="s">
        <v>26</v>
      </c>
      <c r="G7810" s="37" t="s">
        <v>14817</v>
      </c>
      <c r="I7810" s="7"/>
    </row>
    <row r="7811" spans="1:9" s="36" customFormat="1" ht="54" x14ac:dyDescent="0.25">
      <c r="A7811" s="34">
        <v>97535</v>
      </c>
      <c r="B7811" s="35" t="s">
        <v>14818</v>
      </c>
      <c r="F7811" s="34" t="s">
        <v>26</v>
      </c>
      <c r="G7811" s="37" t="s">
        <v>14819</v>
      </c>
      <c r="I7811" s="7"/>
    </row>
    <row r="7812" spans="1:9" s="36" customFormat="1" ht="54" x14ac:dyDescent="0.25">
      <c r="A7812" s="34">
        <v>97536</v>
      </c>
      <c r="B7812" s="35" t="s">
        <v>14820</v>
      </c>
      <c r="F7812" s="34" t="s">
        <v>26</v>
      </c>
      <c r="G7812" s="37" t="s">
        <v>9587</v>
      </c>
      <c r="I7812" s="7"/>
    </row>
    <row r="7813" spans="1:9" s="36" customFormat="1" ht="54" x14ac:dyDescent="0.25">
      <c r="A7813" s="34">
        <v>100788</v>
      </c>
      <c r="B7813" s="35" t="s">
        <v>14821</v>
      </c>
      <c r="F7813" s="34" t="s">
        <v>24</v>
      </c>
      <c r="G7813" s="37" t="s">
        <v>14822</v>
      </c>
      <c r="I7813" s="7"/>
    </row>
    <row r="7814" spans="1:9" s="36" customFormat="1" ht="40.5" x14ac:dyDescent="0.25">
      <c r="A7814" s="34">
        <v>100791</v>
      </c>
      <c r="B7814" s="35" t="s">
        <v>14823</v>
      </c>
      <c r="F7814" s="34" t="s">
        <v>26</v>
      </c>
      <c r="G7814" s="37" t="s">
        <v>14824</v>
      </c>
      <c r="I7814" s="7"/>
    </row>
    <row r="7815" spans="1:9" s="36" customFormat="1" ht="40.5" x14ac:dyDescent="0.25">
      <c r="A7815" s="34">
        <v>100792</v>
      </c>
      <c r="B7815" s="35" t="s">
        <v>14825</v>
      </c>
      <c r="F7815" s="34" t="s">
        <v>26</v>
      </c>
      <c r="G7815" s="37" t="s">
        <v>14826</v>
      </c>
      <c r="I7815" s="7"/>
    </row>
    <row r="7816" spans="1:9" s="36" customFormat="1" ht="40.5" x14ac:dyDescent="0.25">
      <c r="A7816" s="34">
        <v>100793</v>
      </c>
      <c r="B7816" s="35" t="s">
        <v>14827</v>
      </c>
      <c r="F7816" s="34" t="s">
        <v>26</v>
      </c>
      <c r="G7816" s="37" t="s">
        <v>14828</v>
      </c>
      <c r="I7816" s="7"/>
    </row>
    <row r="7817" spans="1:9" s="36" customFormat="1" ht="40.5" x14ac:dyDescent="0.25">
      <c r="A7817" s="34">
        <v>100794</v>
      </c>
      <c r="B7817" s="35" t="s">
        <v>14829</v>
      </c>
      <c r="F7817" s="34" t="s">
        <v>26</v>
      </c>
      <c r="G7817" s="37" t="s">
        <v>14830</v>
      </c>
      <c r="I7817" s="7"/>
    </row>
    <row r="7818" spans="1:9" s="36" customFormat="1" ht="40.5" x14ac:dyDescent="0.25">
      <c r="A7818" s="34">
        <v>100799</v>
      </c>
      <c r="B7818" s="35" t="s">
        <v>14831</v>
      </c>
      <c r="F7818" s="34" t="s">
        <v>26</v>
      </c>
      <c r="G7818" s="37" t="s">
        <v>14832</v>
      </c>
      <c r="I7818" s="7"/>
    </row>
    <row r="7819" spans="1:9" s="36" customFormat="1" ht="40.5" x14ac:dyDescent="0.25">
      <c r="A7819" s="34">
        <v>100800</v>
      </c>
      <c r="B7819" s="35" t="s">
        <v>14833</v>
      </c>
      <c r="F7819" s="34" t="s">
        <v>26</v>
      </c>
      <c r="G7819" s="37" t="s">
        <v>14834</v>
      </c>
      <c r="I7819" s="7"/>
    </row>
    <row r="7820" spans="1:9" s="36" customFormat="1" ht="40.5" x14ac:dyDescent="0.25">
      <c r="A7820" s="34">
        <v>100801</v>
      </c>
      <c r="B7820" s="35" t="s">
        <v>14835</v>
      </c>
      <c r="F7820" s="34" t="s">
        <v>26</v>
      </c>
      <c r="G7820" s="37" t="s">
        <v>14836</v>
      </c>
      <c r="I7820" s="7"/>
    </row>
    <row r="7821" spans="1:9" s="36" customFormat="1" ht="40.5" x14ac:dyDescent="0.25">
      <c r="A7821" s="34">
        <v>100802</v>
      </c>
      <c r="B7821" s="35" t="s">
        <v>14837</v>
      </c>
      <c r="F7821" s="34" t="s">
        <v>26</v>
      </c>
      <c r="G7821" s="37" t="s">
        <v>14566</v>
      </c>
      <c r="I7821" s="7"/>
    </row>
    <row r="7822" spans="1:9" s="36" customFormat="1" ht="40.5" x14ac:dyDescent="0.25">
      <c r="A7822" s="34">
        <v>100803</v>
      </c>
      <c r="B7822" s="35" t="s">
        <v>14838</v>
      </c>
      <c r="F7822" s="34" t="s">
        <v>26</v>
      </c>
      <c r="G7822" s="37" t="s">
        <v>14839</v>
      </c>
      <c r="I7822" s="7"/>
    </row>
    <row r="7823" spans="1:9" s="36" customFormat="1" ht="40.5" x14ac:dyDescent="0.25">
      <c r="A7823" s="34">
        <v>100804</v>
      </c>
      <c r="B7823" s="35" t="s">
        <v>14840</v>
      </c>
      <c r="F7823" s="34" t="s">
        <v>26</v>
      </c>
      <c r="G7823" s="37" t="s">
        <v>14841</v>
      </c>
      <c r="I7823" s="7"/>
    </row>
    <row r="7824" spans="1:9" s="36" customFormat="1" ht="40.5" x14ac:dyDescent="0.25">
      <c r="A7824" s="34">
        <v>100805</v>
      </c>
      <c r="B7824" s="35" t="s">
        <v>14842</v>
      </c>
      <c r="F7824" s="34" t="s">
        <v>26</v>
      </c>
      <c r="G7824" s="37" t="s">
        <v>14843</v>
      </c>
      <c r="I7824" s="7"/>
    </row>
    <row r="7825" spans="1:9" s="36" customFormat="1" ht="40.5" x14ac:dyDescent="0.25">
      <c r="A7825" s="34">
        <v>100806</v>
      </c>
      <c r="B7825" s="35" t="s">
        <v>14844</v>
      </c>
      <c r="F7825" s="34" t="s">
        <v>26</v>
      </c>
      <c r="G7825" s="37" t="s">
        <v>14845</v>
      </c>
      <c r="I7825" s="7"/>
    </row>
    <row r="7826" spans="1:9" s="36" customFormat="1" ht="40.5" x14ac:dyDescent="0.25">
      <c r="A7826" s="34">
        <v>100807</v>
      </c>
      <c r="B7826" s="35" t="s">
        <v>14846</v>
      </c>
      <c r="F7826" s="34" t="s">
        <v>26</v>
      </c>
      <c r="G7826" s="37" t="s">
        <v>14847</v>
      </c>
      <c r="I7826" s="7"/>
    </row>
    <row r="7827" spans="1:9" s="36" customFormat="1" ht="40.5" x14ac:dyDescent="0.25">
      <c r="A7827" s="34">
        <v>100808</v>
      </c>
      <c r="B7827" s="35" t="s">
        <v>14848</v>
      </c>
      <c r="F7827" s="34" t="s">
        <v>26</v>
      </c>
      <c r="G7827" s="37" t="s">
        <v>14849</v>
      </c>
      <c r="I7827" s="7"/>
    </row>
    <row r="7828" spans="1:9" s="36" customFormat="1" ht="40.5" x14ac:dyDescent="0.25">
      <c r="A7828" s="34">
        <v>100809</v>
      </c>
      <c r="B7828" s="35" t="s">
        <v>14850</v>
      </c>
      <c r="F7828" s="34" t="s">
        <v>26</v>
      </c>
      <c r="G7828" s="37" t="s">
        <v>14851</v>
      </c>
      <c r="I7828" s="7"/>
    </row>
    <row r="7829" spans="1:9" s="36" customFormat="1" ht="40.5" x14ac:dyDescent="0.25">
      <c r="A7829" s="34">
        <v>100810</v>
      </c>
      <c r="B7829" s="35" t="s">
        <v>14852</v>
      </c>
      <c r="F7829" s="34" t="s">
        <v>26</v>
      </c>
      <c r="G7829" s="37" t="s">
        <v>14853</v>
      </c>
      <c r="I7829" s="7"/>
    </row>
    <row r="7830" spans="1:9" s="36" customFormat="1" ht="40.5" x14ac:dyDescent="0.25">
      <c r="A7830" s="34">
        <v>101918</v>
      </c>
      <c r="B7830" s="35" t="s">
        <v>14854</v>
      </c>
      <c r="F7830" s="34" t="s">
        <v>26</v>
      </c>
      <c r="G7830" s="37" t="s">
        <v>14855</v>
      </c>
      <c r="I7830" s="7"/>
    </row>
    <row r="7831" spans="1:9" s="36" customFormat="1" ht="40.5" x14ac:dyDescent="0.25">
      <c r="A7831" s="34">
        <v>101919</v>
      </c>
      <c r="B7831" s="35" t="s">
        <v>14856</v>
      </c>
      <c r="F7831" s="34" t="s">
        <v>24</v>
      </c>
      <c r="G7831" s="37" t="s">
        <v>14857</v>
      </c>
      <c r="I7831" s="7"/>
    </row>
    <row r="7832" spans="1:9" s="36" customFormat="1" ht="40.5" x14ac:dyDescent="0.25">
      <c r="A7832" s="34">
        <v>101920</v>
      </c>
      <c r="B7832" s="35" t="s">
        <v>14858</v>
      </c>
      <c r="F7832" s="34" t="s">
        <v>24</v>
      </c>
      <c r="G7832" s="37" t="s">
        <v>14859</v>
      </c>
      <c r="I7832" s="7"/>
    </row>
    <row r="7833" spans="1:9" s="36" customFormat="1" ht="40.5" x14ac:dyDescent="0.25">
      <c r="A7833" s="34">
        <v>101921</v>
      </c>
      <c r="B7833" s="35" t="s">
        <v>14860</v>
      </c>
      <c r="F7833" s="34" t="s">
        <v>24</v>
      </c>
      <c r="G7833" s="37" t="s">
        <v>8742</v>
      </c>
      <c r="I7833" s="7"/>
    </row>
    <row r="7834" spans="1:9" s="36" customFormat="1" ht="40.5" x14ac:dyDescent="0.25">
      <c r="A7834" s="34">
        <v>101922</v>
      </c>
      <c r="B7834" s="35" t="s">
        <v>14861</v>
      </c>
      <c r="F7834" s="34" t="s">
        <v>24</v>
      </c>
      <c r="G7834" s="37" t="s">
        <v>8742</v>
      </c>
      <c r="I7834" s="7"/>
    </row>
    <row r="7835" spans="1:9" s="36" customFormat="1" ht="40.5" x14ac:dyDescent="0.25">
      <c r="A7835" s="34">
        <v>101923</v>
      </c>
      <c r="B7835" s="35" t="s">
        <v>14862</v>
      </c>
      <c r="F7835" s="34" t="s">
        <v>24</v>
      </c>
      <c r="G7835" s="37" t="s">
        <v>8742</v>
      </c>
      <c r="I7835" s="7"/>
    </row>
    <row r="7836" spans="1:9" s="36" customFormat="1" ht="40.5" x14ac:dyDescent="0.25">
      <c r="A7836" s="34">
        <v>101924</v>
      </c>
      <c r="B7836" s="35" t="s">
        <v>14863</v>
      </c>
      <c r="F7836" s="34" t="s">
        <v>24</v>
      </c>
      <c r="G7836" s="37" t="s">
        <v>14864</v>
      </c>
      <c r="I7836" s="7"/>
    </row>
    <row r="7837" spans="1:9" s="36" customFormat="1" ht="40.5" x14ac:dyDescent="0.25">
      <c r="A7837" s="34">
        <v>101925</v>
      </c>
      <c r="B7837" s="35" t="s">
        <v>14865</v>
      </c>
      <c r="F7837" s="34" t="s">
        <v>24</v>
      </c>
      <c r="G7837" s="37" t="s">
        <v>14866</v>
      </c>
      <c r="I7837" s="7"/>
    </row>
    <row r="7838" spans="1:9" s="36" customFormat="1" ht="40.5" x14ac:dyDescent="0.25">
      <c r="A7838" s="34">
        <v>101926</v>
      </c>
      <c r="B7838" s="35" t="s">
        <v>14867</v>
      </c>
      <c r="F7838" s="34" t="s">
        <v>24</v>
      </c>
      <c r="G7838" s="37" t="s">
        <v>14868</v>
      </c>
      <c r="I7838" s="7"/>
    </row>
    <row r="7839" spans="1:9" s="36" customFormat="1" ht="54" x14ac:dyDescent="0.25">
      <c r="A7839" s="34">
        <v>101927</v>
      </c>
      <c r="B7839" s="35" t="s">
        <v>14869</v>
      </c>
      <c r="F7839" s="34" t="s">
        <v>26</v>
      </c>
      <c r="G7839" s="37" t="s">
        <v>14870</v>
      </c>
      <c r="I7839" s="7"/>
    </row>
    <row r="7840" spans="1:9" s="36" customFormat="1" ht="40.5" x14ac:dyDescent="0.25">
      <c r="A7840" s="34">
        <v>101928</v>
      </c>
      <c r="B7840" s="35" t="s">
        <v>14871</v>
      </c>
      <c r="F7840" s="34" t="s">
        <v>24</v>
      </c>
      <c r="G7840" s="37" t="s">
        <v>14872</v>
      </c>
      <c r="I7840" s="7"/>
    </row>
    <row r="7841" spans="1:9" s="36" customFormat="1" ht="40.5" x14ac:dyDescent="0.25">
      <c r="A7841" s="34">
        <v>101929</v>
      </c>
      <c r="B7841" s="35" t="s">
        <v>14873</v>
      </c>
      <c r="F7841" s="34" t="s">
        <v>24</v>
      </c>
      <c r="G7841" s="37" t="s">
        <v>14874</v>
      </c>
      <c r="I7841" s="7"/>
    </row>
    <row r="7842" spans="1:9" s="36" customFormat="1" ht="40.5" x14ac:dyDescent="0.25">
      <c r="A7842" s="34">
        <v>101930</v>
      </c>
      <c r="B7842" s="35" t="s">
        <v>14875</v>
      </c>
      <c r="F7842" s="34" t="s">
        <v>24</v>
      </c>
      <c r="G7842" s="37" t="s">
        <v>14876</v>
      </c>
      <c r="I7842" s="7"/>
    </row>
    <row r="7843" spans="1:9" s="36" customFormat="1" ht="40.5" x14ac:dyDescent="0.25">
      <c r="A7843" s="34">
        <v>101931</v>
      </c>
      <c r="B7843" s="35" t="s">
        <v>14877</v>
      </c>
      <c r="F7843" s="34" t="s">
        <v>24</v>
      </c>
      <c r="G7843" s="37" t="s">
        <v>14876</v>
      </c>
      <c r="I7843" s="7"/>
    </row>
    <row r="7844" spans="1:9" s="36" customFormat="1" ht="40.5" x14ac:dyDescent="0.25">
      <c r="A7844" s="34">
        <v>101932</v>
      </c>
      <c r="B7844" s="35" t="s">
        <v>14878</v>
      </c>
      <c r="F7844" s="34" t="s">
        <v>24</v>
      </c>
      <c r="G7844" s="37" t="s">
        <v>14876</v>
      </c>
      <c r="I7844" s="7"/>
    </row>
    <row r="7845" spans="1:9" s="36" customFormat="1" ht="40.5" x14ac:dyDescent="0.25">
      <c r="A7845" s="34">
        <v>101933</v>
      </c>
      <c r="B7845" s="35" t="s">
        <v>14879</v>
      </c>
      <c r="F7845" s="34" t="s">
        <v>24</v>
      </c>
      <c r="G7845" s="37" t="s">
        <v>14880</v>
      </c>
      <c r="I7845" s="7"/>
    </row>
    <row r="7846" spans="1:9" s="36" customFormat="1" ht="40.5" x14ac:dyDescent="0.25">
      <c r="A7846" s="34">
        <v>101934</v>
      </c>
      <c r="B7846" s="35" t="s">
        <v>14881</v>
      </c>
      <c r="F7846" s="34" t="s">
        <v>24</v>
      </c>
      <c r="G7846" s="37" t="s">
        <v>14882</v>
      </c>
      <c r="I7846" s="7"/>
    </row>
    <row r="7847" spans="1:9" s="36" customFormat="1" ht="40.5" x14ac:dyDescent="0.25">
      <c r="A7847" s="34">
        <v>101935</v>
      </c>
      <c r="B7847" s="35" t="s">
        <v>14883</v>
      </c>
      <c r="F7847" s="34" t="s">
        <v>24</v>
      </c>
      <c r="G7847" s="37" t="s">
        <v>14884</v>
      </c>
      <c r="I7847" s="7"/>
    </row>
    <row r="7848" spans="1:9" s="36" customFormat="1" ht="40.5" x14ac:dyDescent="0.25">
      <c r="A7848" s="34">
        <v>103802</v>
      </c>
      <c r="B7848" s="35" t="s">
        <v>14885</v>
      </c>
      <c r="F7848" s="34" t="s">
        <v>26</v>
      </c>
      <c r="G7848" s="37" t="s">
        <v>12279</v>
      </c>
      <c r="I7848" s="7"/>
    </row>
    <row r="7849" spans="1:9" s="36" customFormat="1" ht="40.5" x14ac:dyDescent="0.25">
      <c r="A7849" s="34">
        <v>103803</v>
      </c>
      <c r="B7849" s="35" t="s">
        <v>14886</v>
      </c>
      <c r="F7849" s="34" t="s">
        <v>26</v>
      </c>
      <c r="G7849" s="37" t="s">
        <v>14887</v>
      </c>
      <c r="I7849" s="7"/>
    </row>
    <row r="7850" spans="1:9" s="36" customFormat="1" ht="40.5" x14ac:dyDescent="0.25">
      <c r="A7850" s="34">
        <v>103804</v>
      </c>
      <c r="B7850" s="35" t="s">
        <v>14888</v>
      </c>
      <c r="F7850" s="34" t="s">
        <v>26</v>
      </c>
      <c r="G7850" s="37" t="s">
        <v>14889</v>
      </c>
      <c r="I7850" s="7"/>
    </row>
    <row r="7851" spans="1:9" s="36" customFormat="1" ht="40.5" x14ac:dyDescent="0.25">
      <c r="A7851" s="34">
        <v>103835</v>
      </c>
      <c r="B7851" s="35" t="s">
        <v>14890</v>
      </c>
      <c r="F7851" s="34" t="s">
        <v>26</v>
      </c>
      <c r="G7851" s="37" t="s">
        <v>14891</v>
      </c>
      <c r="I7851" s="7"/>
    </row>
    <row r="7852" spans="1:9" s="36" customFormat="1" ht="40.5" x14ac:dyDescent="0.25">
      <c r="A7852" s="34">
        <v>103836</v>
      </c>
      <c r="B7852" s="35" t="s">
        <v>14892</v>
      </c>
      <c r="F7852" s="34" t="s">
        <v>26</v>
      </c>
      <c r="G7852" s="37" t="s">
        <v>14893</v>
      </c>
      <c r="I7852" s="7"/>
    </row>
    <row r="7853" spans="1:9" s="36" customFormat="1" ht="40.5" x14ac:dyDescent="0.25">
      <c r="A7853" s="34">
        <v>103837</v>
      </c>
      <c r="B7853" s="35" t="s">
        <v>14894</v>
      </c>
      <c r="F7853" s="34" t="s">
        <v>26</v>
      </c>
      <c r="G7853" s="37" t="s">
        <v>14895</v>
      </c>
      <c r="I7853" s="7"/>
    </row>
    <row r="7854" spans="1:9" s="36" customFormat="1" ht="54" x14ac:dyDescent="0.25">
      <c r="A7854" s="34">
        <v>103868</v>
      </c>
      <c r="B7854" s="35" t="s">
        <v>14896</v>
      </c>
      <c r="F7854" s="34" t="s">
        <v>26</v>
      </c>
      <c r="G7854" s="37" t="s">
        <v>14897</v>
      </c>
      <c r="I7854" s="7"/>
    </row>
    <row r="7855" spans="1:9" s="36" customFormat="1" ht="54" x14ac:dyDescent="0.25">
      <c r="A7855" s="34">
        <v>103869</v>
      </c>
      <c r="B7855" s="35" t="s">
        <v>14898</v>
      </c>
      <c r="F7855" s="34" t="s">
        <v>26</v>
      </c>
      <c r="G7855" s="37" t="s">
        <v>12512</v>
      </c>
      <c r="I7855" s="7"/>
    </row>
    <row r="7856" spans="1:9" s="36" customFormat="1" ht="54" x14ac:dyDescent="0.25">
      <c r="A7856" s="34">
        <v>103870</v>
      </c>
      <c r="B7856" s="35" t="s">
        <v>14899</v>
      </c>
      <c r="F7856" s="34" t="s">
        <v>26</v>
      </c>
      <c r="G7856" s="37" t="s">
        <v>14900</v>
      </c>
      <c r="I7856" s="7"/>
    </row>
    <row r="7857" spans="1:9" s="36" customFormat="1" ht="54" x14ac:dyDescent="0.25">
      <c r="A7857" s="34">
        <v>103871</v>
      </c>
      <c r="B7857" s="35" t="s">
        <v>14901</v>
      </c>
      <c r="F7857" s="34" t="s">
        <v>26</v>
      </c>
      <c r="G7857" s="37" t="s">
        <v>14902</v>
      </c>
      <c r="I7857" s="7"/>
    </row>
    <row r="7858" spans="1:9" s="36" customFormat="1" ht="54" x14ac:dyDescent="0.25">
      <c r="A7858" s="34">
        <v>103872</v>
      </c>
      <c r="B7858" s="35" t="s">
        <v>14903</v>
      </c>
      <c r="F7858" s="34" t="s">
        <v>26</v>
      </c>
      <c r="G7858" s="37" t="s">
        <v>13922</v>
      </c>
      <c r="I7858" s="7"/>
    </row>
    <row r="7859" spans="1:9" s="36" customFormat="1" ht="54" x14ac:dyDescent="0.25">
      <c r="A7859" s="34">
        <v>103873</v>
      </c>
      <c r="B7859" s="35" t="s">
        <v>14904</v>
      </c>
      <c r="F7859" s="34" t="s">
        <v>26</v>
      </c>
      <c r="G7859" s="37" t="s">
        <v>14905</v>
      </c>
      <c r="I7859" s="7"/>
    </row>
    <row r="7860" spans="1:9" s="36" customFormat="1" ht="40.5" x14ac:dyDescent="0.25">
      <c r="A7860" s="34">
        <v>103978</v>
      </c>
      <c r="B7860" s="35" t="s">
        <v>14906</v>
      </c>
      <c r="F7860" s="34" t="s">
        <v>26</v>
      </c>
      <c r="G7860" s="37" t="s">
        <v>13380</v>
      </c>
      <c r="I7860" s="7"/>
    </row>
    <row r="7861" spans="1:9" s="36" customFormat="1" ht="40.5" x14ac:dyDescent="0.25">
      <c r="A7861" s="34">
        <v>103979</v>
      </c>
      <c r="B7861" s="35" t="s">
        <v>14907</v>
      </c>
      <c r="F7861" s="34" t="s">
        <v>26</v>
      </c>
      <c r="G7861" s="37" t="s">
        <v>14432</v>
      </c>
      <c r="I7861" s="7"/>
    </row>
    <row r="7862" spans="1:9" s="36" customFormat="1" ht="40.5" x14ac:dyDescent="0.25">
      <c r="A7862" s="34">
        <v>104021</v>
      </c>
      <c r="B7862" s="35" t="s">
        <v>14908</v>
      </c>
      <c r="F7862" s="34" t="s">
        <v>26</v>
      </c>
      <c r="G7862" s="37" t="s">
        <v>14909</v>
      </c>
      <c r="I7862" s="7"/>
    </row>
    <row r="7863" spans="1:9" s="36" customFormat="1" ht="27" x14ac:dyDescent="0.25">
      <c r="A7863" s="34">
        <v>104166</v>
      </c>
      <c r="B7863" s="35" t="s">
        <v>14910</v>
      </c>
      <c r="F7863" s="34" t="s">
        <v>26</v>
      </c>
      <c r="G7863" s="37" t="s">
        <v>14911</v>
      </c>
      <c r="I7863" s="7"/>
    </row>
    <row r="7864" spans="1:9" s="36" customFormat="1" ht="40.5" x14ac:dyDescent="0.25">
      <c r="A7864" s="34">
        <v>104194</v>
      </c>
      <c r="B7864" s="35" t="s">
        <v>14912</v>
      </c>
      <c r="F7864" s="34" t="s">
        <v>26</v>
      </c>
      <c r="G7864" s="37" t="s">
        <v>14913</v>
      </c>
      <c r="I7864" s="7"/>
    </row>
    <row r="7865" spans="1:9" s="36" customFormat="1" ht="40.5" x14ac:dyDescent="0.25">
      <c r="A7865" s="34">
        <v>104195</v>
      </c>
      <c r="B7865" s="35" t="s">
        <v>14914</v>
      </c>
      <c r="F7865" s="34" t="s">
        <v>26</v>
      </c>
      <c r="G7865" s="37" t="s">
        <v>8163</v>
      </c>
      <c r="I7865" s="7"/>
    </row>
    <row r="7866" spans="1:9" s="36" customFormat="1" ht="40.5" x14ac:dyDescent="0.25">
      <c r="A7866" s="34">
        <v>104315</v>
      </c>
      <c r="B7866" s="35" t="s">
        <v>14915</v>
      </c>
      <c r="F7866" s="34" t="s">
        <v>26</v>
      </c>
      <c r="G7866" s="37" t="s">
        <v>14916</v>
      </c>
      <c r="I7866" s="7"/>
    </row>
    <row r="7867" spans="1:9" s="36" customFormat="1" ht="40.5" x14ac:dyDescent="0.25">
      <c r="A7867" s="34">
        <v>104316</v>
      </c>
      <c r="B7867" s="35" t="s">
        <v>14917</v>
      </c>
      <c r="F7867" s="34" t="s">
        <v>26</v>
      </c>
      <c r="G7867" s="37" t="s">
        <v>13461</v>
      </c>
      <c r="I7867" s="7"/>
    </row>
    <row r="7868" spans="1:9" s="36" customFormat="1" ht="40.5" x14ac:dyDescent="0.25">
      <c r="A7868" s="34">
        <v>89358</v>
      </c>
      <c r="B7868" s="35" t="s">
        <v>14918</v>
      </c>
      <c r="F7868" s="34" t="s">
        <v>24</v>
      </c>
      <c r="G7868" s="37" t="s">
        <v>14919</v>
      </c>
      <c r="I7868" s="7"/>
    </row>
    <row r="7869" spans="1:9" s="36" customFormat="1" ht="40.5" x14ac:dyDescent="0.25">
      <c r="A7869" s="34">
        <v>89359</v>
      </c>
      <c r="B7869" s="35" t="s">
        <v>14920</v>
      </c>
      <c r="F7869" s="34" t="s">
        <v>24</v>
      </c>
      <c r="G7869" s="37" t="s">
        <v>14921</v>
      </c>
      <c r="I7869" s="7"/>
    </row>
    <row r="7870" spans="1:9" s="36" customFormat="1" ht="40.5" x14ac:dyDescent="0.25">
      <c r="A7870" s="34">
        <v>89360</v>
      </c>
      <c r="B7870" s="35" t="s">
        <v>14922</v>
      </c>
      <c r="F7870" s="34" t="s">
        <v>24</v>
      </c>
      <c r="G7870" s="37" t="s">
        <v>14923</v>
      </c>
      <c r="I7870" s="7"/>
    </row>
    <row r="7871" spans="1:9" s="36" customFormat="1" ht="40.5" x14ac:dyDescent="0.25">
      <c r="A7871" s="34">
        <v>89361</v>
      </c>
      <c r="B7871" s="35" t="s">
        <v>14924</v>
      </c>
      <c r="F7871" s="34" t="s">
        <v>24</v>
      </c>
      <c r="G7871" s="37" t="s">
        <v>9800</v>
      </c>
      <c r="I7871" s="7"/>
    </row>
    <row r="7872" spans="1:9" s="36" customFormat="1" ht="40.5" x14ac:dyDescent="0.25">
      <c r="A7872" s="34">
        <v>89362</v>
      </c>
      <c r="B7872" s="35" t="s">
        <v>14925</v>
      </c>
      <c r="F7872" s="34" t="s">
        <v>24</v>
      </c>
      <c r="G7872" s="37" t="s">
        <v>14926</v>
      </c>
      <c r="I7872" s="7"/>
    </row>
    <row r="7873" spans="1:9" s="36" customFormat="1" ht="40.5" x14ac:dyDescent="0.25">
      <c r="A7873" s="34">
        <v>89363</v>
      </c>
      <c r="B7873" s="35" t="s">
        <v>14927</v>
      </c>
      <c r="F7873" s="34" t="s">
        <v>24</v>
      </c>
      <c r="G7873" s="37" t="s">
        <v>14928</v>
      </c>
      <c r="I7873" s="7"/>
    </row>
    <row r="7874" spans="1:9" s="36" customFormat="1" ht="40.5" x14ac:dyDescent="0.25">
      <c r="A7874" s="34">
        <v>89364</v>
      </c>
      <c r="B7874" s="35" t="s">
        <v>14929</v>
      </c>
      <c r="F7874" s="34" t="s">
        <v>24</v>
      </c>
      <c r="G7874" s="37" t="s">
        <v>12663</v>
      </c>
      <c r="I7874" s="7"/>
    </row>
    <row r="7875" spans="1:9" s="36" customFormat="1" ht="40.5" x14ac:dyDescent="0.25">
      <c r="A7875" s="34">
        <v>89365</v>
      </c>
      <c r="B7875" s="35" t="s">
        <v>14930</v>
      </c>
      <c r="F7875" s="34" t="s">
        <v>24</v>
      </c>
      <c r="G7875" s="37" t="s">
        <v>13345</v>
      </c>
      <c r="I7875" s="7"/>
    </row>
    <row r="7876" spans="1:9" s="36" customFormat="1" ht="40.5" x14ac:dyDescent="0.25">
      <c r="A7876" s="34">
        <v>89366</v>
      </c>
      <c r="B7876" s="35" t="s">
        <v>14931</v>
      </c>
      <c r="F7876" s="34" t="s">
        <v>24</v>
      </c>
      <c r="G7876" s="37" t="s">
        <v>14932</v>
      </c>
      <c r="I7876" s="7"/>
    </row>
    <row r="7877" spans="1:9" s="36" customFormat="1" ht="40.5" x14ac:dyDescent="0.25">
      <c r="A7877" s="34">
        <v>89367</v>
      </c>
      <c r="B7877" s="35" t="s">
        <v>14933</v>
      </c>
      <c r="F7877" s="34" t="s">
        <v>24</v>
      </c>
      <c r="G7877" s="37" t="s">
        <v>14934</v>
      </c>
      <c r="I7877" s="7"/>
    </row>
    <row r="7878" spans="1:9" s="36" customFormat="1" ht="40.5" x14ac:dyDescent="0.25">
      <c r="A7878" s="34">
        <v>89368</v>
      </c>
      <c r="B7878" s="35" t="s">
        <v>14935</v>
      </c>
      <c r="F7878" s="34" t="s">
        <v>24</v>
      </c>
      <c r="G7878" s="37" t="s">
        <v>12009</v>
      </c>
      <c r="I7878" s="7"/>
    </row>
    <row r="7879" spans="1:9" s="36" customFormat="1" ht="40.5" x14ac:dyDescent="0.25">
      <c r="A7879" s="34">
        <v>89369</v>
      </c>
      <c r="B7879" s="35" t="s">
        <v>14936</v>
      </c>
      <c r="F7879" s="34" t="s">
        <v>24</v>
      </c>
      <c r="G7879" s="37" t="s">
        <v>8338</v>
      </c>
      <c r="I7879" s="7"/>
    </row>
    <row r="7880" spans="1:9" s="36" customFormat="1" ht="40.5" x14ac:dyDescent="0.25">
      <c r="A7880" s="34">
        <v>89370</v>
      </c>
      <c r="B7880" s="35" t="s">
        <v>14937</v>
      </c>
      <c r="F7880" s="34" t="s">
        <v>24</v>
      </c>
      <c r="G7880" s="37" t="s">
        <v>14938</v>
      </c>
      <c r="I7880" s="7"/>
    </row>
    <row r="7881" spans="1:9" s="36" customFormat="1" ht="40.5" x14ac:dyDescent="0.25">
      <c r="A7881" s="34">
        <v>89371</v>
      </c>
      <c r="B7881" s="35" t="s">
        <v>14939</v>
      </c>
      <c r="F7881" s="34" t="s">
        <v>24</v>
      </c>
      <c r="G7881" s="37" t="s">
        <v>14940</v>
      </c>
      <c r="I7881" s="7"/>
    </row>
    <row r="7882" spans="1:9" s="36" customFormat="1" ht="40.5" x14ac:dyDescent="0.25">
      <c r="A7882" s="34">
        <v>89372</v>
      </c>
      <c r="B7882" s="35" t="s">
        <v>14941</v>
      </c>
      <c r="F7882" s="34" t="s">
        <v>24</v>
      </c>
      <c r="G7882" s="37" t="s">
        <v>8362</v>
      </c>
      <c r="I7882" s="7"/>
    </row>
    <row r="7883" spans="1:9" s="36" customFormat="1" ht="40.5" x14ac:dyDescent="0.25">
      <c r="A7883" s="34">
        <v>89373</v>
      </c>
      <c r="B7883" s="35" t="s">
        <v>14942</v>
      </c>
      <c r="F7883" s="34" t="s">
        <v>24</v>
      </c>
      <c r="G7883" s="37" t="s">
        <v>14943</v>
      </c>
      <c r="I7883" s="7"/>
    </row>
    <row r="7884" spans="1:9" s="36" customFormat="1" ht="40.5" x14ac:dyDescent="0.25">
      <c r="A7884" s="34">
        <v>89374</v>
      </c>
      <c r="B7884" s="35" t="s">
        <v>14944</v>
      </c>
      <c r="F7884" s="34" t="s">
        <v>24</v>
      </c>
      <c r="G7884" s="37" t="s">
        <v>14945</v>
      </c>
      <c r="I7884" s="7"/>
    </row>
    <row r="7885" spans="1:9" s="36" customFormat="1" ht="40.5" x14ac:dyDescent="0.25">
      <c r="A7885" s="34">
        <v>89375</v>
      </c>
      <c r="B7885" s="35" t="s">
        <v>14946</v>
      </c>
      <c r="F7885" s="34" t="s">
        <v>24</v>
      </c>
      <c r="G7885" s="37" t="s">
        <v>12618</v>
      </c>
      <c r="I7885" s="7"/>
    </row>
    <row r="7886" spans="1:9" s="36" customFormat="1" ht="40.5" x14ac:dyDescent="0.25">
      <c r="A7886" s="34">
        <v>89376</v>
      </c>
      <c r="B7886" s="35" t="s">
        <v>14947</v>
      </c>
      <c r="F7886" s="34" t="s">
        <v>24</v>
      </c>
      <c r="G7886" s="37" t="s">
        <v>9177</v>
      </c>
      <c r="I7886" s="7"/>
    </row>
    <row r="7887" spans="1:9" s="36" customFormat="1" ht="40.5" x14ac:dyDescent="0.25">
      <c r="A7887" s="34">
        <v>89377</v>
      </c>
      <c r="B7887" s="35" t="s">
        <v>14948</v>
      </c>
      <c r="F7887" s="34" t="s">
        <v>24</v>
      </c>
      <c r="G7887" s="37" t="s">
        <v>14949</v>
      </c>
      <c r="I7887" s="7"/>
    </row>
    <row r="7888" spans="1:9" s="36" customFormat="1" ht="40.5" x14ac:dyDescent="0.25">
      <c r="A7888" s="34">
        <v>89378</v>
      </c>
      <c r="B7888" s="35" t="s">
        <v>14950</v>
      </c>
      <c r="F7888" s="34" t="s">
        <v>24</v>
      </c>
      <c r="G7888" s="37" t="s">
        <v>14951</v>
      </c>
      <c r="I7888" s="7"/>
    </row>
    <row r="7889" spans="1:9" s="36" customFormat="1" ht="40.5" x14ac:dyDescent="0.25">
      <c r="A7889" s="34">
        <v>89379</v>
      </c>
      <c r="B7889" s="35" t="s">
        <v>14952</v>
      </c>
      <c r="F7889" s="34" t="s">
        <v>24</v>
      </c>
      <c r="G7889" s="37" t="s">
        <v>14953</v>
      </c>
      <c r="I7889" s="7"/>
    </row>
    <row r="7890" spans="1:9" s="36" customFormat="1" ht="40.5" x14ac:dyDescent="0.25">
      <c r="A7890" s="34">
        <v>89380</v>
      </c>
      <c r="B7890" s="35" t="s">
        <v>14954</v>
      </c>
      <c r="F7890" s="34" t="s">
        <v>24</v>
      </c>
      <c r="G7890" s="37" t="s">
        <v>14955</v>
      </c>
      <c r="I7890" s="7"/>
    </row>
    <row r="7891" spans="1:9" s="36" customFormat="1" ht="40.5" x14ac:dyDescent="0.25">
      <c r="A7891" s="34">
        <v>89381</v>
      </c>
      <c r="B7891" s="35" t="s">
        <v>14956</v>
      </c>
      <c r="F7891" s="34" t="s">
        <v>24</v>
      </c>
      <c r="G7891" s="37" t="s">
        <v>12524</v>
      </c>
      <c r="I7891" s="7"/>
    </row>
    <row r="7892" spans="1:9" s="36" customFormat="1" ht="40.5" x14ac:dyDescent="0.25">
      <c r="A7892" s="34">
        <v>89382</v>
      </c>
      <c r="B7892" s="35" t="s">
        <v>14957</v>
      </c>
      <c r="F7892" s="34" t="s">
        <v>24</v>
      </c>
      <c r="G7892" s="37" t="s">
        <v>14958</v>
      </c>
      <c r="I7892" s="7"/>
    </row>
    <row r="7893" spans="1:9" s="36" customFormat="1" ht="40.5" x14ac:dyDescent="0.25">
      <c r="A7893" s="34">
        <v>89383</v>
      </c>
      <c r="B7893" s="35" t="s">
        <v>14959</v>
      </c>
      <c r="F7893" s="34" t="s">
        <v>24</v>
      </c>
      <c r="G7893" s="37" t="s">
        <v>8117</v>
      </c>
      <c r="I7893" s="7"/>
    </row>
    <row r="7894" spans="1:9" s="36" customFormat="1" ht="40.5" x14ac:dyDescent="0.25">
      <c r="A7894" s="34">
        <v>89384</v>
      </c>
      <c r="B7894" s="35" t="s">
        <v>14960</v>
      </c>
      <c r="F7894" s="34" t="s">
        <v>24</v>
      </c>
      <c r="G7894" s="37" t="s">
        <v>14961</v>
      </c>
      <c r="I7894" s="7"/>
    </row>
    <row r="7895" spans="1:9" s="36" customFormat="1" ht="40.5" x14ac:dyDescent="0.25">
      <c r="A7895" s="34">
        <v>89385</v>
      </c>
      <c r="B7895" s="35" t="s">
        <v>14962</v>
      </c>
      <c r="F7895" s="34" t="s">
        <v>24</v>
      </c>
      <c r="G7895" s="37" t="s">
        <v>9938</v>
      </c>
      <c r="I7895" s="7"/>
    </row>
    <row r="7896" spans="1:9" s="36" customFormat="1" ht="40.5" x14ac:dyDescent="0.25">
      <c r="A7896" s="34">
        <v>89386</v>
      </c>
      <c r="B7896" s="35" t="s">
        <v>14963</v>
      </c>
      <c r="F7896" s="34" t="s">
        <v>24</v>
      </c>
      <c r="G7896" s="37" t="s">
        <v>9611</v>
      </c>
      <c r="I7896" s="7"/>
    </row>
    <row r="7897" spans="1:9" s="36" customFormat="1" ht="40.5" x14ac:dyDescent="0.25">
      <c r="A7897" s="34">
        <v>89387</v>
      </c>
      <c r="B7897" s="35" t="s">
        <v>14964</v>
      </c>
      <c r="F7897" s="34" t="s">
        <v>24</v>
      </c>
      <c r="G7897" s="37" t="s">
        <v>14965</v>
      </c>
      <c r="I7897" s="7"/>
    </row>
    <row r="7898" spans="1:9" s="36" customFormat="1" ht="40.5" x14ac:dyDescent="0.25">
      <c r="A7898" s="34">
        <v>89389</v>
      </c>
      <c r="B7898" s="35" t="s">
        <v>14966</v>
      </c>
      <c r="F7898" s="34" t="s">
        <v>24</v>
      </c>
      <c r="G7898" s="37" t="s">
        <v>14967</v>
      </c>
      <c r="I7898" s="7"/>
    </row>
    <row r="7899" spans="1:9" s="36" customFormat="1" ht="40.5" x14ac:dyDescent="0.25">
      <c r="A7899" s="34">
        <v>89390</v>
      </c>
      <c r="B7899" s="35" t="s">
        <v>14968</v>
      </c>
      <c r="F7899" s="34" t="s">
        <v>24</v>
      </c>
      <c r="G7899" s="37" t="s">
        <v>14969</v>
      </c>
      <c r="I7899" s="7"/>
    </row>
    <row r="7900" spans="1:9" s="36" customFormat="1" ht="40.5" x14ac:dyDescent="0.25">
      <c r="A7900" s="34">
        <v>89391</v>
      </c>
      <c r="B7900" s="35" t="s">
        <v>14970</v>
      </c>
      <c r="F7900" s="34" t="s">
        <v>24</v>
      </c>
      <c r="G7900" s="37" t="s">
        <v>13126</v>
      </c>
      <c r="I7900" s="7"/>
    </row>
    <row r="7901" spans="1:9" s="36" customFormat="1" ht="40.5" x14ac:dyDescent="0.25">
      <c r="A7901" s="34">
        <v>89392</v>
      </c>
      <c r="B7901" s="35" t="s">
        <v>14971</v>
      </c>
      <c r="F7901" s="34" t="s">
        <v>24</v>
      </c>
      <c r="G7901" s="37" t="s">
        <v>14972</v>
      </c>
      <c r="I7901" s="7"/>
    </row>
    <row r="7902" spans="1:9" s="36" customFormat="1" ht="27" x14ac:dyDescent="0.25">
      <c r="A7902" s="34">
        <v>89393</v>
      </c>
      <c r="B7902" s="35" t="s">
        <v>14973</v>
      </c>
      <c r="F7902" s="34" t="s">
        <v>24</v>
      </c>
      <c r="G7902" s="37" t="s">
        <v>14974</v>
      </c>
      <c r="I7902" s="7"/>
    </row>
    <row r="7903" spans="1:9" s="36" customFormat="1" ht="40.5" x14ac:dyDescent="0.25">
      <c r="A7903" s="34">
        <v>89394</v>
      </c>
      <c r="B7903" s="35" t="s">
        <v>14975</v>
      </c>
      <c r="F7903" s="34" t="s">
        <v>24</v>
      </c>
      <c r="G7903" s="37" t="s">
        <v>14976</v>
      </c>
      <c r="I7903" s="7"/>
    </row>
    <row r="7904" spans="1:9" s="36" customFormat="1" ht="27" x14ac:dyDescent="0.25">
      <c r="A7904" s="34">
        <v>89395</v>
      </c>
      <c r="B7904" s="35" t="s">
        <v>14977</v>
      </c>
      <c r="F7904" s="34" t="s">
        <v>24</v>
      </c>
      <c r="G7904" s="37" t="s">
        <v>14978</v>
      </c>
      <c r="I7904" s="7"/>
    </row>
    <row r="7905" spans="1:9" s="36" customFormat="1" ht="40.5" x14ac:dyDescent="0.25">
      <c r="A7905" s="34">
        <v>89396</v>
      </c>
      <c r="B7905" s="35" t="s">
        <v>14979</v>
      </c>
      <c r="F7905" s="34" t="s">
        <v>24</v>
      </c>
      <c r="G7905" s="37" t="s">
        <v>14980</v>
      </c>
      <c r="I7905" s="7"/>
    </row>
    <row r="7906" spans="1:9" s="36" customFormat="1" ht="40.5" x14ac:dyDescent="0.25">
      <c r="A7906" s="34">
        <v>89397</v>
      </c>
      <c r="B7906" s="35" t="s">
        <v>14981</v>
      </c>
      <c r="F7906" s="34" t="s">
        <v>24</v>
      </c>
      <c r="G7906" s="37" t="s">
        <v>14982</v>
      </c>
      <c r="I7906" s="7"/>
    </row>
    <row r="7907" spans="1:9" s="36" customFormat="1" ht="27" x14ac:dyDescent="0.25">
      <c r="A7907" s="34">
        <v>89398</v>
      </c>
      <c r="B7907" s="35" t="s">
        <v>14983</v>
      </c>
      <c r="F7907" s="34" t="s">
        <v>24</v>
      </c>
      <c r="G7907" s="37" t="s">
        <v>14984</v>
      </c>
      <c r="I7907" s="7"/>
    </row>
    <row r="7908" spans="1:9" s="36" customFormat="1" ht="40.5" x14ac:dyDescent="0.25">
      <c r="A7908" s="34">
        <v>89399</v>
      </c>
      <c r="B7908" s="35" t="s">
        <v>14985</v>
      </c>
      <c r="F7908" s="34" t="s">
        <v>24</v>
      </c>
      <c r="G7908" s="37" t="s">
        <v>14986</v>
      </c>
      <c r="I7908" s="7"/>
    </row>
    <row r="7909" spans="1:9" s="36" customFormat="1" ht="40.5" x14ac:dyDescent="0.25">
      <c r="A7909" s="34">
        <v>89400</v>
      </c>
      <c r="B7909" s="35" t="s">
        <v>14987</v>
      </c>
      <c r="F7909" s="34" t="s">
        <v>24</v>
      </c>
      <c r="G7909" s="37" t="s">
        <v>14988</v>
      </c>
      <c r="I7909" s="7"/>
    </row>
    <row r="7910" spans="1:9" s="36" customFormat="1" ht="40.5" x14ac:dyDescent="0.25">
      <c r="A7910" s="34">
        <v>89404</v>
      </c>
      <c r="B7910" s="35" t="s">
        <v>14989</v>
      </c>
      <c r="F7910" s="34" t="s">
        <v>24</v>
      </c>
      <c r="G7910" s="37" t="s">
        <v>14990</v>
      </c>
      <c r="I7910" s="7"/>
    </row>
    <row r="7911" spans="1:9" s="36" customFormat="1" ht="40.5" x14ac:dyDescent="0.25">
      <c r="A7911" s="34">
        <v>89405</v>
      </c>
      <c r="B7911" s="35" t="s">
        <v>14991</v>
      </c>
      <c r="F7911" s="34" t="s">
        <v>24</v>
      </c>
      <c r="G7911" s="37" t="s">
        <v>14992</v>
      </c>
      <c r="I7911" s="7"/>
    </row>
    <row r="7912" spans="1:9" s="36" customFormat="1" ht="40.5" x14ac:dyDescent="0.25">
      <c r="A7912" s="34">
        <v>89406</v>
      </c>
      <c r="B7912" s="35" t="s">
        <v>14993</v>
      </c>
      <c r="F7912" s="34" t="s">
        <v>24</v>
      </c>
      <c r="G7912" s="37" t="s">
        <v>9097</v>
      </c>
      <c r="I7912" s="7"/>
    </row>
    <row r="7913" spans="1:9" s="36" customFormat="1" ht="40.5" x14ac:dyDescent="0.25">
      <c r="A7913" s="34">
        <v>89407</v>
      </c>
      <c r="B7913" s="35" t="s">
        <v>14994</v>
      </c>
      <c r="F7913" s="34" t="s">
        <v>24</v>
      </c>
      <c r="G7913" s="37" t="s">
        <v>14995</v>
      </c>
      <c r="I7913" s="7"/>
    </row>
    <row r="7914" spans="1:9" s="36" customFormat="1" ht="40.5" x14ac:dyDescent="0.25">
      <c r="A7914" s="34">
        <v>89408</v>
      </c>
      <c r="B7914" s="35" t="s">
        <v>14996</v>
      </c>
      <c r="F7914" s="34" t="s">
        <v>24</v>
      </c>
      <c r="G7914" s="37" t="s">
        <v>14997</v>
      </c>
      <c r="I7914" s="7"/>
    </row>
    <row r="7915" spans="1:9" s="36" customFormat="1" ht="40.5" x14ac:dyDescent="0.25">
      <c r="A7915" s="34">
        <v>89409</v>
      </c>
      <c r="B7915" s="35" t="s">
        <v>14998</v>
      </c>
      <c r="F7915" s="34" t="s">
        <v>24</v>
      </c>
      <c r="G7915" s="37" t="s">
        <v>13184</v>
      </c>
      <c r="I7915" s="7"/>
    </row>
    <row r="7916" spans="1:9" s="36" customFormat="1" ht="40.5" x14ac:dyDescent="0.25">
      <c r="A7916" s="34">
        <v>89410</v>
      </c>
      <c r="B7916" s="35" t="s">
        <v>14999</v>
      </c>
      <c r="F7916" s="34" t="s">
        <v>24</v>
      </c>
      <c r="G7916" s="37" t="s">
        <v>15000</v>
      </c>
      <c r="I7916" s="7"/>
    </row>
    <row r="7917" spans="1:9" s="36" customFormat="1" ht="40.5" x14ac:dyDescent="0.25">
      <c r="A7917" s="34">
        <v>89411</v>
      </c>
      <c r="B7917" s="35" t="s">
        <v>15001</v>
      </c>
      <c r="F7917" s="34" t="s">
        <v>24</v>
      </c>
      <c r="G7917" s="37" t="s">
        <v>15002</v>
      </c>
      <c r="I7917" s="7"/>
    </row>
    <row r="7918" spans="1:9" s="36" customFormat="1" ht="40.5" x14ac:dyDescent="0.25">
      <c r="A7918" s="34">
        <v>89412</v>
      </c>
      <c r="B7918" s="35" t="s">
        <v>15003</v>
      </c>
      <c r="F7918" s="34" t="s">
        <v>24</v>
      </c>
      <c r="G7918" s="37" t="s">
        <v>8843</v>
      </c>
      <c r="I7918" s="7"/>
    </row>
    <row r="7919" spans="1:9" s="36" customFormat="1" ht="40.5" x14ac:dyDescent="0.25">
      <c r="A7919" s="34">
        <v>89413</v>
      </c>
      <c r="B7919" s="35" t="s">
        <v>15004</v>
      </c>
      <c r="F7919" s="34" t="s">
        <v>24</v>
      </c>
      <c r="G7919" s="37" t="s">
        <v>15005</v>
      </c>
      <c r="I7919" s="7"/>
    </row>
    <row r="7920" spans="1:9" s="36" customFormat="1" ht="40.5" x14ac:dyDescent="0.25">
      <c r="A7920" s="34">
        <v>89414</v>
      </c>
      <c r="B7920" s="35" t="s">
        <v>15006</v>
      </c>
      <c r="F7920" s="34" t="s">
        <v>24</v>
      </c>
      <c r="G7920" s="37" t="s">
        <v>13130</v>
      </c>
      <c r="I7920" s="7"/>
    </row>
    <row r="7921" spans="1:9" s="36" customFormat="1" ht="40.5" x14ac:dyDescent="0.25">
      <c r="A7921" s="34">
        <v>89415</v>
      </c>
      <c r="B7921" s="35" t="s">
        <v>15007</v>
      </c>
      <c r="F7921" s="34" t="s">
        <v>24</v>
      </c>
      <c r="G7921" s="37" t="s">
        <v>15008</v>
      </c>
      <c r="I7921" s="7"/>
    </row>
    <row r="7922" spans="1:9" s="36" customFormat="1" ht="40.5" x14ac:dyDescent="0.25">
      <c r="A7922" s="34">
        <v>89416</v>
      </c>
      <c r="B7922" s="35" t="s">
        <v>15009</v>
      </c>
      <c r="F7922" s="34" t="s">
        <v>24</v>
      </c>
      <c r="G7922" s="37" t="s">
        <v>15010</v>
      </c>
      <c r="I7922" s="7"/>
    </row>
    <row r="7923" spans="1:9" s="36" customFormat="1" ht="40.5" x14ac:dyDescent="0.25">
      <c r="A7923" s="34">
        <v>89417</v>
      </c>
      <c r="B7923" s="35" t="s">
        <v>15011</v>
      </c>
      <c r="F7923" s="34" t="s">
        <v>24</v>
      </c>
      <c r="G7923" s="37" t="s">
        <v>9651</v>
      </c>
      <c r="I7923" s="7"/>
    </row>
    <row r="7924" spans="1:9" s="36" customFormat="1" ht="40.5" x14ac:dyDescent="0.25">
      <c r="A7924" s="34">
        <v>89418</v>
      </c>
      <c r="B7924" s="35" t="s">
        <v>15012</v>
      </c>
      <c r="F7924" s="34" t="s">
        <v>24</v>
      </c>
      <c r="G7924" s="37" t="s">
        <v>15013</v>
      </c>
      <c r="I7924" s="7"/>
    </row>
    <row r="7925" spans="1:9" s="36" customFormat="1" ht="40.5" x14ac:dyDescent="0.25">
      <c r="A7925" s="34">
        <v>89419</v>
      </c>
      <c r="B7925" s="35" t="s">
        <v>15014</v>
      </c>
      <c r="F7925" s="34" t="s">
        <v>24</v>
      </c>
      <c r="G7925" s="37" t="s">
        <v>8107</v>
      </c>
      <c r="I7925" s="7"/>
    </row>
    <row r="7926" spans="1:9" s="36" customFormat="1" ht="40.5" x14ac:dyDescent="0.25">
      <c r="A7926" s="34">
        <v>89421</v>
      </c>
      <c r="B7926" s="35" t="s">
        <v>15015</v>
      </c>
      <c r="F7926" s="34" t="s">
        <v>24</v>
      </c>
      <c r="G7926" s="37" t="s">
        <v>15016</v>
      </c>
      <c r="I7926" s="7"/>
    </row>
    <row r="7927" spans="1:9" s="36" customFormat="1" ht="40.5" x14ac:dyDescent="0.25">
      <c r="A7927" s="34">
        <v>89423</v>
      </c>
      <c r="B7927" s="35" t="s">
        <v>15017</v>
      </c>
      <c r="F7927" s="34" t="s">
        <v>24</v>
      </c>
      <c r="G7927" s="37" t="s">
        <v>13274</v>
      </c>
      <c r="I7927" s="7"/>
    </row>
    <row r="7928" spans="1:9" s="36" customFormat="1" ht="40.5" x14ac:dyDescent="0.25">
      <c r="A7928" s="34">
        <v>89424</v>
      </c>
      <c r="B7928" s="35" t="s">
        <v>15018</v>
      </c>
      <c r="F7928" s="34" t="s">
        <v>24</v>
      </c>
      <c r="G7928" s="37" t="s">
        <v>15019</v>
      </c>
      <c r="I7928" s="7"/>
    </row>
    <row r="7929" spans="1:9" s="36" customFormat="1" ht="40.5" x14ac:dyDescent="0.25">
      <c r="A7929" s="34">
        <v>89425</v>
      </c>
      <c r="B7929" s="35" t="s">
        <v>15020</v>
      </c>
      <c r="F7929" s="34" t="s">
        <v>24</v>
      </c>
      <c r="G7929" s="37" t="s">
        <v>15021</v>
      </c>
      <c r="I7929" s="7"/>
    </row>
    <row r="7930" spans="1:9" s="36" customFormat="1" ht="40.5" x14ac:dyDescent="0.25">
      <c r="A7930" s="34">
        <v>89426</v>
      </c>
      <c r="B7930" s="35" t="s">
        <v>15022</v>
      </c>
      <c r="F7930" s="34" t="s">
        <v>24</v>
      </c>
      <c r="G7930" s="37" t="s">
        <v>12633</v>
      </c>
      <c r="I7930" s="7"/>
    </row>
    <row r="7931" spans="1:9" s="36" customFormat="1" ht="40.5" x14ac:dyDescent="0.25">
      <c r="A7931" s="34">
        <v>89427</v>
      </c>
      <c r="B7931" s="35" t="s">
        <v>15023</v>
      </c>
      <c r="F7931" s="34" t="s">
        <v>24</v>
      </c>
      <c r="G7931" s="37" t="s">
        <v>13365</v>
      </c>
      <c r="I7931" s="7"/>
    </row>
    <row r="7932" spans="1:9" s="36" customFormat="1" ht="40.5" x14ac:dyDescent="0.25">
      <c r="A7932" s="34">
        <v>89428</v>
      </c>
      <c r="B7932" s="35" t="s">
        <v>15024</v>
      </c>
      <c r="F7932" s="34" t="s">
        <v>24</v>
      </c>
      <c r="G7932" s="37" t="s">
        <v>15025</v>
      </c>
      <c r="I7932" s="7"/>
    </row>
    <row r="7933" spans="1:9" s="36" customFormat="1" ht="54" x14ac:dyDescent="0.25">
      <c r="A7933" s="34">
        <v>89429</v>
      </c>
      <c r="B7933" s="35" t="s">
        <v>15026</v>
      </c>
      <c r="F7933" s="34" t="s">
        <v>24</v>
      </c>
      <c r="G7933" s="37" t="s">
        <v>15027</v>
      </c>
      <c r="I7933" s="7"/>
    </row>
    <row r="7934" spans="1:9" s="36" customFormat="1" ht="40.5" x14ac:dyDescent="0.25">
      <c r="A7934" s="34">
        <v>89430</v>
      </c>
      <c r="B7934" s="35" t="s">
        <v>15028</v>
      </c>
      <c r="F7934" s="34" t="s">
        <v>24</v>
      </c>
      <c r="G7934" s="37" t="s">
        <v>15029</v>
      </c>
      <c r="I7934" s="7"/>
    </row>
    <row r="7935" spans="1:9" s="36" customFormat="1" ht="40.5" x14ac:dyDescent="0.25">
      <c r="A7935" s="34">
        <v>89431</v>
      </c>
      <c r="B7935" s="35" t="s">
        <v>15030</v>
      </c>
      <c r="F7935" s="34" t="s">
        <v>24</v>
      </c>
      <c r="G7935" s="37" t="s">
        <v>14995</v>
      </c>
      <c r="I7935" s="7"/>
    </row>
    <row r="7936" spans="1:9" s="36" customFormat="1" ht="40.5" x14ac:dyDescent="0.25">
      <c r="A7936" s="34">
        <v>89432</v>
      </c>
      <c r="B7936" s="35" t="s">
        <v>15031</v>
      </c>
      <c r="F7936" s="34" t="s">
        <v>24</v>
      </c>
      <c r="G7936" s="37" t="s">
        <v>14849</v>
      </c>
      <c r="I7936" s="7"/>
    </row>
    <row r="7937" spans="1:9" s="36" customFormat="1" ht="40.5" x14ac:dyDescent="0.25">
      <c r="A7937" s="34">
        <v>89433</v>
      </c>
      <c r="B7937" s="35" t="s">
        <v>15032</v>
      </c>
      <c r="F7937" s="34" t="s">
        <v>24</v>
      </c>
      <c r="G7937" s="37" t="s">
        <v>15033</v>
      </c>
      <c r="I7937" s="7"/>
    </row>
    <row r="7938" spans="1:9" s="36" customFormat="1" ht="40.5" x14ac:dyDescent="0.25">
      <c r="A7938" s="34">
        <v>89434</v>
      </c>
      <c r="B7938" s="35" t="s">
        <v>15034</v>
      </c>
      <c r="F7938" s="34" t="s">
        <v>24</v>
      </c>
      <c r="G7938" s="37" t="s">
        <v>15035</v>
      </c>
      <c r="I7938" s="7"/>
    </row>
    <row r="7939" spans="1:9" s="36" customFormat="1" ht="40.5" x14ac:dyDescent="0.25">
      <c r="A7939" s="34">
        <v>89435</v>
      </c>
      <c r="B7939" s="35" t="s">
        <v>15036</v>
      </c>
      <c r="F7939" s="34" t="s">
        <v>24</v>
      </c>
      <c r="G7939" s="37" t="s">
        <v>15037</v>
      </c>
      <c r="I7939" s="7"/>
    </row>
    <row r="7940" spans="1:9" s="36" customFormat="1" ht="54" x14ac:dyDescent="0.25">
      <c r="A7940" s="34">
        <v>89436</v>
      </c>
      <c r="B7940" s="35" t="s">
        <v>15038</v>
      </c>
      <c r="F7940" s="34" t="s">
        <v>24</v>
      </c>
      <c r="G7940" s="37" t="s">
        <v>15039</v>
      </c>
      <c r="I7940" s="7"/>
    </row>
    <row r="7941" spans="1:9" s="36" customFormat="1" ht="40.5" x14ac:dyDescent="0.25">
      <c r="A7941" s="34">
        <v>89437</v>
      </c>
      <c r="B7941" s="35" t="s">
        <v>15040</v>
      </c>
      <c r="F7941" s="34" t="s">
        <v>24</v>
      </c>
      <c r="G7941" s="37" t="s">
        <v>15041</v>
      </c>
      <c r="I7941" s="7"/>
    </row>
    <row r="7942" spans="1:9" s="36" customFormat="1" ht="40.5" x14ac:dyDescent="0.25">
      <c r="A7942" s="34">
        <v>89438</v>
      </c>
      <c r="B7942" s="35" t="s">
        <v>15042</v>
      </c>
      <c r="F7942" s="34" t="s">
        <v>24</v>
      </c>
      <c r="G7942" s="37" t="s">
        <v>15043</v>
      </c>
      <c r="I7942" s="7"/>
    </row>
    <row r="7943" spans="1:9" s="36" customFormat="1" ht="54" x14ac:dyDescent="0.25">
      <c r="A7943" s="34">
        <v>89439</v>
      </c>
      <c r="B7943" s="35" t="s">
        <v>15044</v>
      </c>
      <c r="F7943" s="34" t="s">
        <v>24</v>
      </c>
      <c r="G7943" s="37" t="s">
        <v>15035</v>
      </c>
      <c r="I7943" s="7"/>
    </row>
    <row r="7944" spans="1:9" s="36" customFormat="1" ht="40.5" x14ac:dyDescent="0.25">
      <c r="A7944" s="34">
        <v>89440</v>
      </c>
      <c r="B7944" s="35" t="s">
        <v>15045</v>
      </c>
      <c r="F7944" s="34" t="s">
        <v>24</v>
      </c>
      <c r="G7944" s="37" t="s">
        <v>15046</v>
      </c>
      <c r="I7944" s="7"/>
    </row>
    <row r="7945" spans="1:9" s="36" customFormat="1" ht="40.5" x14ac:dyDescent="0.25">
      <c r="A7945" s="34">
        <v>89442</v>
      </c>
      <c r="B7945" s="35" t="s">
        <v>15047</v>
      </c>
      <c r="F7945" s="34" t="s">
        <v>24</v>
      </c>
      <c r="G7945" s="37" t="s">
        <v>15048</v>
      </c>
      <c r="I7945" s="7"/>
    </row>
    <row r="7946" spans="1:9" s="36" customFormat="1" ht="40.5" x14ac:dyDescent="0.25">
      <c r="A7946" s="34">
        <v>89443</v>
      </c>
      <c r="B7946" s="35" t="s">
        <v>15049</v>
      </c>
      <c r="F7946" s="34" t="s">
        <v>24</v>
      </c>
      <c r="G7946" s="37" t="s">
        <v>15050</v>
      </c>
      <c r="I7946" s="7"/>
    </row>
    <row r="7947" spans="1:9" s="36" customFormat="1" ht="54" x14ac:dyDescent="0.25">
      <c r="A7947" s="34">
        <v>89444</v>
      </c>
      <c r="B7947" s="35" t="s">
        <v>15051</v>
      </c>
      <c r="F7947" s="34" t="s">
        <v>24</v>
      </c>
      <c r="G7947" s="37" t="s">
        <v>9534</v>
      </c>
      <c r="I7947" s="7"/>
    </row>
    <row r="7948" spans="1:9" s="36" customFormat="1" ht="40.5" x14ac:dyDescent="0.25">
      <c r="A7948" s="34">
        <v>89445</v>
      </c>
      <c r="B7948" s="35" t="s">
        <v>15052</v>
      </c>
      <c r="F7948" s="34" t="s">
        <v>24</v>
      </c>
      <c r="G7948" s="37" t="s">
        <v>15053</v>
      </c>
      <c r="I7948" s="7"/>
    </row>
    <row r="7949" spans="1:9" s="36" customFormat="1" ht="40.5" x14ac:dyDescent="0.25">
      <c r="A7949" s="34">
        <v>89481</v>
      </c>
      <c r="B7949" s="35" t="s">
        <v>15054</v>
      </c>
      <c r="F7949" s="34" t="s">
        <v>24</v>
      </c>
      <c r="G7949" s="37" t="s">
        <v>10166</v>
      </c>
      <c r="I7949" s="7"/>
    </row>
    <row r="7950" spans="1:9" s="36" customFormat="1" ht="40.5" x14ac:dyDescent="0.25">
      <c r="A7950" s="34">
        <v>89485</v>
      </c>
      <c r="B7950" s="35" t="s">
        <v>15055</v>
      </c>
      <c r="F7950" s="34" t="s">
        <v>24</v>
      </c>
      <c r="G7950" s="37" t="s">
        <v>15056</v>
      </c>
      <c r="I7950" s="7"/>
    </row>
    <row r="7951" spans="1:9" s="36" customFormat="1" ht="40.5" x14ac:dyDescent="0.25">
      <c r="A7951" s="34">
        <v>89489</v>
      </c>
      <c r="B7951" s="35" t="s">
        <v>15057</v>
      </c>
      <c r="F7951" s="34" t="s">
        <v>24</v>
      </c>
      <c r="G7951" s="37" t="s">
        <v>15058</v>
      </c>
      <c r="I7951" s="7"/>
    </row>
    <row r="7952" spans="1:9" s="36" customFormat="1" ht="40.5" x14ac:dyDescent="0.25">
      <c r="A7952" s="34">
        <v>89490</v>
      </c>
      <c r="B7952" s="35" t="s">
        <v>15059</v>
      </c>
      <c r="F7952" s="34" t="s">
        <v>24</v>
      </c>
      <c r="G7952" s="37" t="s">
        <v>15060</v>
      </c>
      <c r="I7952" s="7"/>
    </row>
    <row r="7953" spans="1:9" s="36" customFormat="1" ht="40.5" x14ac:dyDescent="0.25">
      <c r="A7953" s="34">
        <v>89492</v>
      </c>
      <c r="B7953" s="35" t="s">
        <v>15061</v>
      </c>
      <c r="F7953" s="34" t="s">
        <v>24</v>
      </c>
      <c r="G7953" s="37" t="s">
        <v>10251</v>
      </c>
      <c r="I7953" s="7"/>
    </row>
    <row r="7954" spans="1:9" s="36" customFormat="1" ht="40.5" x14ac:dyDescent="0.25">
      <c r="A7954" s="34">
        <v>89493</v>
      </c>
      <c r="B7954" s="35" t="s">
        <v>15062</v>
      </c>
      <c r="F7954" s="34" t="s">
        <v>24</v>
      </c>
      <c r="G7954" s="37" t="s">
        <v>15063</v>
      </c>
      <c r="I7954" s="7"/>
    </row>
    <row r="7955" spans="1:9" s="36" customFormat="1" ht="40.5" x14ac:dyDescent="0.25">
      <c r="A7955" s="34">
        <v>89494</v>
      </c>
      <c r="B7955" s="35" t="s">
        <v>15064</v>
      </c>
      <c r="F7955" s="34" t="s">
        <v>24</v>
      </c>
      <c r="G7955" s="37" t="s">
        <v>15065</v>
      </c>
      <c r="I7955" s="7"/>
    </row>
    <row r="7956" spans="1:9" s="36" customFormat="1" ht="40.5" x14ac:dyDescent="0.25">
      <c r="A7956" s="34">
        <v>89496</v>
      </c>
      <c r="B7956" s="35" t="s">
        <v>15066</v>
      </c>
      <c r="F7956" s="34" t="s">
        <v>24</v>
      </c>
      <c r="G7956" s="37" t="s">
        <v>13107</v>
      </c>
      <c r="I7956" s="7"/>
    </row>
    <row r="7957" spans="1:9" s="36" customFormat="1" ht="40.5" x14ac:dyDescent="0.25">
      <c r="A7957" s="34">
        <v>89497</v>
      </c>
      <c r="B7957" s="35" t="s">
        <v>15067</v>
      </c>
      <c r="F7957" s="34" t="s">
        <v>24</v>
      </c>
      <c r="G7957" s="37" t="s">
        <v>15068</v>
      </c>
      <c r="I7957" s="7"/>
    </row>
    <row r="7958" spans="1:9" s="36" customFormat="1" ht="40.5" x14ac:dyDescent="0.25">
      <c r="A7958" s="34">
        <v>89498</v>
      </c>
      <c r="B7958" s="35" t="s">
        <v>15069</v>
      </c>
      <c r="F7958" s="34" t="s">
        <v>24</v>
      </c>
      <c r="G7958" s="37" t="s">
        <v>15070</v>
      </c>
      <c r="I7958" s="7"/>
    </row>
    <row r="7959" spans="1:9" s="36" customFormat="1" ht="40.5" x14ac:dyDescent="0.25">
      <c r="A7959" s="34">
        <v>89499</v>
      </c>
      <c r="B7959" s="35" t="s">
        <v>15071</v>
      </c>
      <c r="F7959" s="34" t="s">
        <v>24</v>
      </c>
      <c r="G7959" s="37" t="s">
        <v>15072</v>
      </c>
      <c r="I7959" s="7"/>
    </row>
    <row r="7960" spans="1:9" s="36" customFormat="1" ht="40.5" x14ac:dyDescent="0.25">
      <c r="A7960" s="34">
        <v>89500</v>
      </c>
      <c r="B7960" s="35" t="s">
        <v>15073</v>
      </c>
      <c r="F7960" s="34" t="s">
        <v>24</v>
      </c>
      <c r="G7960" s="37" t="s">
        <v>7991</v>
      </c>
      <c r="I7960" s="7"/>
    </row>
    <row r="7961" spans="1:9" s="36" customFormat="1" ht="40.5" x14ac:dyDescent="0.25">
      <c r="A7961" s="34">
        <v>89501</v>
      </c>
      <c r="B7961" s="35" t="s">
        <v>15074</v>
      </c>
      <c r="F7961" s="34" t="s">
        <v>24</v>
      </c>
      <c r="G7961" s="37" t="s">
        <v>13255</v>
      </c>
      <c r="I7961" s="7"/>
    </row>
    <row r="7962" spans="1:9" s="36" customFormat="1" ht="40.5" x14ac:dyDescent="0.25">
      <c r="A7962" s="34">
        <v>89502</v>
      </c>
      <c r="B7962" s="35" t="s">
        <v>15075</v>
      </c>
      <c r="F7962" s="34" t="s">
        <v>24</v>
      </c>
      <c r="G7962" s="37" t="s">
        <v>15076</v>
      </c>
      <c r="I7962" s="7"/>
    </row>
    <row r="7963" spans="1:9" s="36" customFormat="1" ht="40.5" x14ac:dyDescent="0.25">
      <c r="A7963" s="34">
        <v>89503</v>
      </c>
      <c r="B7963" s="35" t="s">
        <v>15077</v>
      </c>
      <c r="F7963" s="34" t="s">
        <v>24</v>
      </c>
      <c r="G7963" s="37" t="s">
        <v>15078</v>
      </c>
      <c r="I7963" s="7"/>
    </row>
    <row r="7964" spans="1:9" s="36" customFormat="1" ht="40.5" x14ac:dyDescent="0.25">
      <c r="A7964" s="34">
        <v>89504</v>
      </c>
      <c r="B7964" s="35" t="s">
        <v>15079</v>
      </c>
      <c r="F7964" s="34" t="s">
        <v>24</v>
      </c>
      <c r="G7964" s="37" t="s">
        <v>15080</v>
      </c>
      <c r="I7964" s="7"/>
    </row>
    <row r="7965" spans="1:9" s="36" customFormat="1" ht="40.5" x14ac:dyDescent="0.25">
      <c r="A7965" s="34">
        <v>89505</v>
      </c>
      <c r="B7965" s="35" t="s">
        <v>15081</v>
      </c>
      <c r="F7965" s="34" t="s">
        <v>24</v>
      </c>
      <c r="G7965" s="37" t="s">
        <v>15082</v>
      </c>
      <c r="I7965" s="7"/>
    </row>
    <row r="7966" spans="1:9" s="36" customFormat="1" ht="40.5" x14ac:dyDescent="0.25">
      <c r="A7966" s="34">
        <v>89506</v>
      </c>
      <c r="B7966" s="35" t="s">
        <v>15083</v>
      </c>
      <c r="F7966" s="34" t="s">
        <v>24</v>
      </c>
      <c r="G7966" s="37" t="s">
        <v>15084</v>
      </c>
      <c r="I7966" s="7"/>
    </row>
    <row r="7967" spans="1:9" s="36" customFormat="1" ht="40.5" x14ac:dyDescent="0.25">
      <c r="A7967" s="34">
        <v>89507</v>
      </c>
      <c r="B7967" s="35" t="s">
        <v>15085</v>
      </c>
      <c r="F7967" s="34" t="s">
        <v>24</v>
      </c>
      <c r="G7967" s="37" t="s">
        <v>11520</v>
      </c>
      <c r="I7967" s="7"/>
    </row>
    <row r="7968" spans="1:9" s="36" customFormat="1" ht="40.5" x14ac:dyDescent="0.25">
      <c r="A7968" s="34">
        <v>89510</v>
      </c>
      <c r="B7968" s="35" t="s">
        <v>15086</v>
      </c>
      <c r="F7968" s="34" t="s">
        <v>24</v>
      </c>
      <c r="G7968" s="37" t="s">
        <v>9790</v>
      </c>
      <c r="I7968" s="7"/>
    </row>
    <row r="7969" spans="1:9" s="36" customFormat="1" ht="40.5" x14ac:dyDescent="0.25">
      <c r="A7969" s="34">
        <v>89513</v>
      </c>
      <c r="B7969" s="35" t="s">
        <v>15087</v>
      </c>
      <c r="F7969" s="34" t="s">
        <v>24</v>
      </c>
      <c r="G7969" s="37" t="s">
        <v>15088</v>
      </c>
      <c r="I7969" s="7"/>
    </row>
    <row r="7970" spans="1:9" s="36" customFormat="1" ht="40.5" x14ac:dyDescent="0.25">
      <c r="A7970" s="34">
        <v>89514</v>
      </c>
      <c r="B7970" s="35" t="s">
        <v>15089</v>
      </c>
      <c r="F7970" s="34" t="s">
        <v>24</v>
      </c>
      <c r="G7970" s="37" t="s">
        <v>10181</v>
      </c>
      <c r="I7970" s="7"/>
    </row>
    <row r="7971" spans="1:9" s="36" customFormat="1" ht="40.5" x14ac:dyDescent="0.25">
      <c r="A7971" s="34">
        <v>89515</v>
      </c>
      <c r="B7971" s="35" t="s">
        <v>15090</v>
      </c>
      <c r="F7971" s="34" t="s">
        <v>24</v>
      </c>
      <c r="G7971" s="37" t="s">
        <v>15091</v>
      </c>
      <c r="I7971" s="7"/>
    </row>
    <row r="7972" spans="1:9" s="36" customFormat="1" ht="40.5" x14ac:dyDescent="0.25">
      <c r="A7972" s="34">
        <v>89516</v>
      </c>
      <c r="B7972" s="35" t="s">
        <v>15092</v>
      </c>
      <c r="F7972" s="34" t="s">
        <v>24</v>
      </c>
      <c r="G7972" s="37" t="s">
        <v>9739</v>
      </c>
      <c r="I7972" s="7"/>
    </row>
    <row r="7973" spans="1:9" s="36" customFormat="1" ht="40.5" x14ac:dyDescent="0.25">
      <c r="A7973" s="34">
        <v>89517</v>
      </c>
      <c r="B7973" s="35" t="s">
        <v>15093</v>
      </c>
      <c r="F7973" s="34" t="s">
        <v>24</v>
      </c>
      <c r="G7973" s="37" t="s">
        <v>15094</v>
      </c>
      <c r="I7973" s="7"/>
    </row>
    <row r="7974" spans="1:9" s="36" customFormat="1" ht="40.5" x14ac:dyDescent="0.25">
      <c r="A7974" s="34">
        <v>89518</v>
      </c>
      <c r="B7974" s="35" t="s">
        <v>15095</v>
      </c>
      <c r="F7974" s="34" t="s">
        <v>24</v>
      </c>
      <c r="G7974" s="37" t="s">
        <v>15096</v>
      </c>
      <c r="I7974" s="7"/>
    </row>
    <row r="7975" spans="1:9" s="36" customFormat="1" ht="40.5" x14ac:dyDescent="0.25">
      <c r="A7975" s="34">
        <v>89519</v>
      </c>
      <c r="B7975" s="35" t="s">
        <v>15097</v>
      </c>
      <c r="F7975" s="34" t="s">
        <v>24</v>
      </c>
      <c r="G7975" s="37" t="s">
        <v>15098</v>
      </c>
      <c r="I7975" s="7"/>
    </row>
    <row r="7976" spans="1:9" s="36" customFormat="1" ht="40.5" x14ac:dyDescent="0.25">
      <c r="A7976" s="34">
        <v>89520</v>
      </c>
      <c r="B7976" s="35" t="s">
        <v>15099</v>
      </c>
      <c r="F7976" s="34" t="s">
        <v>24</v>
      </c>
      <c r="G7976" s="37" t="s">
        <v>15100</v>
      </c>
      <c r="I7976" s="7"/>
    </row>
    <row r="7977" spans="1:9" s="36" customFormat="1" ht="40.5" x14ac:dyDescent="0.25">
      <c r="A7977" s="34">
        <v>89521</v>
      </c>
      <c r="B7977" s="35" t="s">
        <v>15101</v>
      </c>
      <c r="F7977" s="34" t="s">
        <v>24</v>
      </c>
      <c r="G7977" s="37" t="s">
        <v>15102</v>
      </c>
      <c r="I7977" s="7"/>
    </row>
    <row r="7978" spans="1:9" s="36" customFormat="1" ht="40.5" x14ac:dyDescent="0.25">
      <c r="A7978" s="34">
        <v>89522</v>
      </c>
      <c r="B7978" s="35" t="s">
        <v>15103</v>
      </c>
      <c r="F7978" s="34" t="s">
        <v>24</v>
      </c>
      <c r="G7978" s="37" t="s">
        <v>15104</v>
      </c>
      <c r="I7978" s="7"/>
    </row>
    <row r="7979" spans="1:9" s="36" customFormat="1" ht="40.5" x14ac:dyDescent="0.25">
      <c r="A7979" s="34">
        <v>89523</v>
      </c>
      <c r="B7979" s="35" t="s">
        <v>15105</v>
      </c>
      <c r="F7979" s="34" t="s">
        <v>24</v>
      </c>
      <c r="G7979" s="37" t="s">
        <v>15106</v>
      </c>
      <c r="I7979" s="7"/>
    </row>
    <row r="7980" spans="1:9" s="36" customFormat="1" ht="40.5" x14ac:dyDescent="0.25">
      <c r="A7980" s="34">
        <v>89524</v>
      </c>
      <c r="B7980" s="35" t="s">
        <v>15107</v>
      </c>
      <c r="F7980" s="34" t="s">
        <v>24</v>
      </c>
      <c r="G7980" s="37" t="s">
        <v>15108</v>
      </c>
      <c r="I7980" s="7"/>
    </row>
    <row r="7981" spans="1:9" s="36" customFormat="1" ht="40.5" x14ac:dyDescent="0.25">
      <c r="A7981" s="34">
        <v>89525</v>
      </c>
      <c r="B7981" s="35" t="s">
        <v>15109</v>
      </c>
      <c r="F7981" s="34" t="s">
        <v>24</v>
      </c>
      <c r="G7981" s="37" t="s">
        <v>15110</v>
      </c>
      <c r="I7981" s="7"/>
    </row>
    <row r="7982" spans="1:9" s="36" customFormat="1" ht="40.5" x14ac:dyDescent="0.25">
      <c r="A7982" s="34">
        <v>89526</v>
      </c>
      <c r="B7982" s="35" t="s">
        <v>15111</v>
      </c>
      <c r="F7982" s="34" t="s">
        <v>24</v>
      </c>
      <c r="G7982" s="37" t="s">
        <v>8033</v>
      </c>
      <c r="I7982" s="7"/>
    </row>
    <row r="7983" spans="1:9" s="36" customFormat="1" ht="40.5" x14ac:dyDescent="0.25">
      <c r="A7983" s="34">
        <v>89527</v>
      </c>
      <c r="B7983" s="35" t="s">
        <v>15112</v>
      </c>
      <c r="F7983" s="34" t="s">
        <v>24</v>
      </c>
      <c r="G7983" s="37" t="s">
        <v>15113</v>
      </c>
      <c r="I7983" s="7"/>
    </row>
    <row r="7984" spans="1:9" s="36" customFormat="1" ht="27" x14ac:dyDescent="0.25">
      <c r="A7984" s="34">
        <v>89528</v>
      </c>
      <c r="B7984" s="35" t="s">
        <v>15114</v>
      </c>
      <c r="F7984" s="34" t="s">
        <v>24</v>
      </c>
      <c r="G7984" s="37" t="s">
        <v>8951</v>
      </c>
      <c r="I7984" s="7"/>
    </row>
    <row r="7985" spans="1:9" s="36" customFormat="1" ht="40.5" x14ac:dyDescent="0.25">
      <c r="A7985" s="34">
        <v>89529</v>
      </c>
      <c r="B7985" s="35" t="s">
        <v>15115</v>
      </c>
      <c r="F7985" s="34" t="s">
        <v>24</v>
      </c>
      <c r="G7985" s="37" t="s">
        <v>15116</v>
      </c>
      <c r="I7985" s="7"/>
    </row>
    <row r="7986" spans="1:9" s="36" customFormat="1" ht="40.5" x14ac:dyDescent="0.25">
      <c r="A7986" s="34">
        <v>89530</v>
      </c>
      <c r="B7986" s="35" t="s">
        <v>15117</v>
      </c>
      <c r="F7986" s="34" t="s">
        <v>24</v>
      </c>
      <c r="G7986" s="37" t="s">
        <v>15118</v>
      </c>
      <c r="I7986" s="7"/>
    </row>
    <row r="7987" spans="1:9" s="36" customFormat="1" ht="40.5" x14ac:dyDescent="0.25">
      <c r="A7987" s="34">
        <v>89531</v>
      </c>
      <c r="B7987" s="35" t="s">
        <v>15119</v>
      </c>
      <c r="F7987" s="34" t="s">
        <v>24</v>
      </c>
      <c r="G7987" s="37" t="s">
        <v>15120</v>
      </c>
      <c r="I7987" s="7"/>
    </row>
    <row r="7988" spans="1:9" s="36" customFormat="1" ht="40.5" x14ac:dyDescent="0.25">
      <c r="A7988" s="34">
        <v>89532</v>
      </c>
      <c r="B7988" s="35" t="s">
        <v>15121</v>
      </c>
      <c r="F7988" s="34" t="s">
        <v>24</v>
      </c>
      <c r="G7988" s="37" t="s">
        <v>14919</v>
      </c>
      <c r="I7988" s="7"/>
    </row>
    <row r="7989" spans="1:9" s="36" customFormat="1" ht="40.5" x14ac:dyDescent="0.25">
      <c r="A7989" s="34">
        <v>89535</v>
      </c>
      <c r="B7989" s="35" t="s">
        <v>15122</v>
      </c>
      <c r="F7989" s="34" t="s">
        <v>24</v>
      </c>
      <c r="G7989" s="37" t="s">
        <v>15123</v>
      </c>
      <c r="I7989" s="7"/>
    </row>
    <row r="7990" spans="1:9" s="36" customFormat="1" ht="27" x14ac:dyDescent="0.25">
      <c r="A7990" s="34">
        <v>89536</v>
      </c>
      <c r="B7990" s="35" t="s">
        <v>15124</v>
      </c>
      <c r="F7990" s="34" t="s">
        <v>24</v>
      </c>
      <c r="G7990" s="37" t="s">
        <v>15125</v>
      </c>
      <c r="I7990" s="7"/>
    </row>
    <row r="7991" spans="1:9" s="36" customFormat="1" ht="40.5" x14ac:dyDescent="0.25">
      <c r="A7991" s="34">
        <v>89540</v>
      </c>
      <c r="B7991" s="35" t="s">
        <v>15126</v>
      </c>
      <c r="F7991" s="34" t="s">
        <v>24</v>
      </c>
      <c r="G7991" s="37" t="s">
        <v>8519</v>
      </c>
      <c r="I7991" s="7"/>
    </row>
    <row r="7992" spans="1:9" s="36" customFormat="1" ht="27" x14ac:dyDescent="0.25">
      <c r="A7992" s="34">
        <v>89541</v>
      </c>
      <c r="B7992" s="35" t="s">
        <v>15127</v>
      </c>
      <c r="F7992" s="34" t="s">
        <v>24</v>
      </c>
      <c r="G7992" s="37" t="s">
        <v>15128</v>
      </c>
      <c r="I7992" s="7"/>
    </row>
    <row r="7993" spans="1:9" s="36" customFormat="1" ht="40.5" x14ac:dyDescent="0.25">
      <c r="A7993" s="34">
        <v>89542</v>
      </c>
      <c r="B7993" s="35" t="s">
        <v>15129</v>
      </c>
      <c r="F7993" s="34" t="s">
        <v>24</v>
      </c>
      <c r="G7993" s="37" t="s">
        <v>15130</v>
      </c>
      <c r="I7993" s="7"/>
    </row>
    <row r="7994" spans="1:9" s="36" customFormat="1" ht="40.5" x14ac:dyDescent="0.25">
      <c r="A7994" s="34">
        <v>89544</v>
      </c>
      <c r="B7994" s="35" t="s">
        <v>15131</v>
      </c>
      <c r="F7994" s="34" t="s">
        <v>24</v>
      </c>
      <c r="G7994" s="37" t="s">
        <v>15132</v>
      </c>
      <c r="I7994" s="7"/>
    </row>
    <row r="7995" spans="1:9" s="36" customFormat="1" ht="40.5" x14ac:dyDescent="0.25">
      <c r="A7995" s="34">
        <v>89545</v>
      </c>
      <c r="B7995" s="35" t="s">
        <v>15133</v>
      </c>
      <c r="F7995" s="34" t="s">
        <v>24</v>
      </c>
      <c r="G7995" s="37" t="s">
        <v>15134</v>
      </c>
      <c r="I7995" s="7"/>
    </row>
    <row r="7996" spans="1:9" s="36" customFormat="1" ht="40.5" x14ac:dyDescent="0.25">
      <c r="A7996" s="34">
        <v>89546</v>
      </c>
      <c r="B7996" s="35" t="s">
        <v>15135</v>
      </c>
      <c r="F7996" s="34" t="s">
        <v>24</v>
      </c>
      <c r="G7996" s="37" t="s">
        <v>15136</v>
      </c>
      <c r="I7996" s="7"/>
    </row>
    <row r="7997" spans="1:9" s="36" customFormat="1" ht="40.5" x14ac:dyDescent="0.25">
      <c r="A7997" s="34">
        <v>89547</v>
      </c>
      <c r="B7997" s="35" t="s">
        <v>15137</v>
      </c>
      <c r="F7997" s="34" t="s">
        <v>24</v>
      </c>
      <c r="G7997" s="37" t="s">
        <v>9615</v>
      </c>
      <c r="I7997" s="7"/>
    </row>
    <row r="7998" spans="1:9" s="36" customFormat="1" ht="40.5" x14ac:dyDescent="0.25">
      <c r="A7998" s="34">
        <v>89548</v>
      </c>
      <c r="B7998" s="35" t="s">
        <v>15138</v>
      </c>
      <c r="F7998" s="34" t="s">
        <v>24</v>
      </c>
      <c r="G7998" s="37" t="s">
        <v>15139</v>
      </c>
      <c r="I7998" s="7"/>
    </row>
    <row r="7999" spans="1:9" s="36" customFormat="1" ht="40.5" x14ac:dyDescent="0.25">
      <c r="A7999" s="34">
        <v>89549</v>
      </c>
      <c r="B7999" s="35" t="s">
        <v>15140</v>
      </c>
      <c r="F7999" s="34" t="s">
        <v>24</v>
      </c>
      <c r="G7999" s="37" t="s">
        <v>15141</v>
      </c>
      <c r="I7999" s="7"/>
    </row>
    <row r="8000" spans="1:9" s="36" customFormat="1" ht="40.5" x14ac:dyDescent="0.25">
      <c r="A8000" s="34">
        <v>89550</v>
      </c>
      <c r="B8000" s="35" t="s">
        <v>15142</v>
      </c>
      <c r="F8000" s="34" t="s">
        <v>24</v>
      </c>
      <c r="G8000" s="37" t="s">
        <v>15143</v>
      </c>
      <c r="I8000" s="7"/>
    </row>
    <row r="8001" spans="1:9" s="36" customFormat="1" ht="40.5" x14ac:dyDescent="0.25">
      <c r="A8001" s="34">
        <v>89551</v>
      </c>
      <c r="B8001" s="35" t="s">
        <v>15144</v>
      </c>
      <c r="F8001" s="34" t="s">
        <v>24</v>
      </c>
      <c r="G8001" s="37" t="s">
        <v>15145</v>
      </c>
      <c r="I8001" s="7"/>
    </row>
    <row r="8002" spans="1:9" s="36" customFormat="1" ht="27" x14ac:dyDescent="0.25">
      <c r="A8002" s="34">
        <v>89552</v>
      </c>
      <c r="B8002" s="35" t="s">
        <v>15146</v>
      </c>
      <c r="F8002" s="34" t="s">
        <v>24</v>
      </c>
      <c r="G8002" s="37" t="s">
        <v>15147</v>
      </c>
      <c r="I8002" s="7"/>
    </row>
    <row r="8003" spans="1:9" s="36" customFormat="1" ht="40.5" x14ac:dyDescent="0.25">
      <c r="A8003" s="34">
        <v>89553</v>
      </c>
      <c r="B8003" s="35" t="s">
        <v>15148</v>
      </c>
      <c r="F8003" s="34" t="s">
        <v>24</v>
      </c>
      <c r="G8003" s="37" t="s">
        <v>15149</v>
      </c>
      <c r="I8003" s="7"/>
    </row>
    <row r="8004" spans="1:9" s="36" customFormat="1" ht="40.5" x14ac:dyDescent="0.25">
      <c r="A8004" s="34">
        <v>89554</v>
      </c>
      <c r="B8004" s="35" t="s">
        <v>15150</v>
      </c>
      <c r="F8004" s="34" t="s">
        <v>24</v>
      </c>
      <c r="G8004" s="37" t="s">
        <v>14481</v>
      </c>
      <c r="I8004" s="7"/>
    </row>
    <row r="8005" spans="1:9" s="36" customFormat="1" ht="40.5" x14ac:dyDescent="0.25">
      <c r="A8005" s="34">
        <v>89555</v>
      </c>
      <c r="B8005" s="35" t="s">
        <v>15151</v>
      </c>
      <c r="F8005" s="34" t="s">
        <v>24</v>
      </c>
      <c r="G8005" s="37" t="s">
        <v>15078</v>
      </c>
      <c r="I8005" s="7"/>
    </row>
    <row r="8006" spans="1:9" s="36" customFormat="1" ht="40.5" x14ac:dyDescent="0.25">
      <c r="A8006" s="34">
        <v>89556</v>
      </c>
      <c r="B8006" s="35" t="s">
        <v>15152</v>
      </c>
      <c r="F8006" s="34" t="s">
        <v>24</v>
      </c>
      <c r="G8006" s="37" t="s">
        <v>11983</v>
      </c>
      <c r="I8006" s="7"/>
    </row>
    <row r="8007" spans="1:9" s="36" customFormat="1" ht="40.5" x14ac:dyDescent="0.25">
      <c r="A8007" s="34">
        <v>89557</v>
      </c>
      <c r="B8007" s="35" t="s">
        <v>15153</v>
      </c>
      <c r="F8007" s="34" t="s">
        <v>24</v>
      </c>
      <c r="G8007" s="37" t="s">
        <v>15154</v>
      </c>
      <c r="I8007" s="7"/>
    </row>
    <row r="8008" spans="1:9" s="36" customFormat="1" ht="27" x14ac:dyDescent="0.25">
      <c r="A8008" s="34">
        <v>89558</v>
      </c>
      <c r="B8008" s="35" t="s">
        <v>15155</v>
      </c>
      <c r="F8008" s="34" t="s">
        <v>24</v>
      </c>
      <c r="G8008" s="37" t="s">
        <v>15156</v>
      </c>
      <c r="I8008" s="7"/>
    </row>
    <row r="8009" spans="1:9" s="36" customFormat="1" ht="40.5" x14ac:dyDescent="0.25">
      <c r="A8009" s="34">
        <v>89559</v>
      </c>
      <c r="B8009" s="35" t="s">
        <v>15157</v>
      </c>
      <c r="F8009" s="34" t="s">
        <v>24</v>
      </c>
      <c r="G8009" s="37" t="s">
        <v>15158</v>
      </c>
      <c r="I8009" s="7"/>
    </row>
    <row r="8010" spans="1:9" s="36" customFormat="1" ht="40.5" x14ac:dyDescent="0.25">
      <c r="A8010" s="34">
        <v>89560</v>
      </c>
      <c r="B8010" s="35" t="s">
        <v>15159</v>
      </c>
      <c r="F8010" s="34" t="s">
        <v>24</v>
      </c>
      <c r="G8010" s="37" t="s">
        <v>15160</v>
      </c>
      <c r="I8010" s="7"/>
    </row>
    <row r="8011" spans="1:9" s="36" customFormat="1" ht="40.5" x14ac:dyDescent="0.25">
      <c r="A8011" s="34">
        <v>89561</v>
      </c>
      <c r="B8011" s="35" t="s">
        <v>15161</v>
      </c>
      <c r="F8011" s="34" t="s">
        <v>24</v>
      </c>
      <c r="G8011" s="37" t="s">
        <v>15162</v>
      </c>
      <c r="I8011" s="7"/>
    </row>
    <row r="8012" spans="1:9" s="36" customFormat="1" ht="40.5" x14ac:dyDescent="0.25">
      <c r="A8012" s="34">
        <v>89562</v>
      </c>
      <c r="B8012" s="35" t="s">
        <v>15163</v>
      </c>
      <c r="F8012" s="34" t="s">
        <v>24</v>
      </c>
      <c r="G8012" s="37" t="s">
        <v>15164</v>
      </c>
      <c r="I8012" s="7"/>
    </row>
    <row r="8013" spans="1:9" s="36" customFormat="1" ht="40.5" x14ac:dyDescent="0.25">
      <c r="A8013" s="34">
        <v>89563</v>
      </c>
      <c r="B8013" s="35" t="s">
        <v>15165</v>
      </c>
      <c r="F8013" s="34" t="s">
        <v>24</v>
      </c>
      <c r="G8013" s="37" t="s">
        <v>15166</v>
      </c>
      <c r="I8013" s="7"/>
    </row>
    <row r="8014" spans="1:9" s="36" customFormat="1" ht="40.5" x14ac:dyDescent="0.25">
      <c r="A8014" s="34">
        <v>89564</v>
      </c>
      <c r="B8014" s="35" t="s">
        <v>15167</v>
      </c>
      <c r="F8014" s="34" t="s">
        <v>24</v>
      </c>
      <c r="G8014" s="37" t="s">
        <v>8208</v>
      </c>
      <c r="I8014" s="7"/>
    </row>
    <row r="8015" spans="1:9" s="36" customFormat="1" ht="40.5" x14ac:dyDescent="0.25">
      <c r="A8015" s="34">
        <v>89565</v>
      </c>
      <c r="B8015" s="35" t="s">
        <v>15168</v>
      </c>
      <c r="F8015" s="34" t="s">
        <v>24</v>
      </c>
      <c r="G8015" s="37" t="s">
        <v>15169</v>
      </c>
      <c r="I8015" s="7"/>
    </row>
    <row r="8016" spans="1:9" s="36" customFormat="1" ht="40.5" x14ac:dyDescent="0.25">
      <c r="A8016" s="34">
        <v>89566</v>
      </c>
      <c r="B8016" s="35" t="s">
        <v>15170</v>
      </c>
      <c r="F8016" s="34" t="s">
        <v>24</v>
      </c>
      <c r="G8016" s="37" t="s">
        <v>14566</v>
      </c>
      <c r="I8016" s="7"/>
    </row>
    <row r="8017" spans="1:9" s="36" customFormat="1" ht="40.5" x14ac:dyDescent="0.25">
      <c r="A8017" s="34">
        <v>89567</v>
      </c>
      <c r="B8017" s="35" t="s">
        <v>15171</v>
      </c>
      <c r="F8017" s="34" t="s">
        <v>24</v>
      </c>
      <c r="G8017" s="37" t="s">
        <v>15172</v>
      </c>
      <c r="I8017" s="7"/>
    </row>
    <row r="8018" spans="1:9" s="36" customFormat="1" ht="27" x14ac:dyDescent="0.25">
      <c r="A8018" s="34">
        <v>89568</v>
      </c>
      <c r="B8018" s="35" t="s">
        <v>15173</v>
      </c>
      <c r="F8018" s="34" t="s">
        <v>24</v>
      </c>
      <c r="G8018" s="37" t="s">
        <v>13749</v>
      </c>
      <c r="I8018" s="7"/>
    </row>
    <row r="8019" spans="1:9" s="36" customFormat="1" ht="40.5" x14ac:dyDescent="0.25">
      <c r="A8019" s="34">
        <v>89569</v>
      </c>
      <c r="B8019" s="35" t="s">
        <v>15174</v>
      </c>
      <c r="F8019" s="34" t="s">
        <v>24</v>
      </c>
      <c r="G8019" s="37" t="s">
        <v>15175</v>
      </c>
      <c r="I8019" s="7"/>
    </row>
    <row r="8020" spans="1:9" s="36" customFormat="1" ht="40.5" x14ac:dyDescent="0.25">
      <c r="A8020" s="34">
        <v>89570</v>
      </c>
      <c r="B8020" s="35" t="s">
        <v>15176</v>
      </c>
      <c r="F8020" s="34" t="s">
        <v>24</v>
      </c>
      <c r="G8020" s="37" t="s">
        <v>8992</v>
      </c>
      <c r="I8020" s="7"/>
    </row>
    <row r="8021" spans="1:9" s="36" customFormat="1" ht="40.5" x14ac:dyDescent="0.25">
      <c r="A8021" s="34">
        <v>89571</v>
      </c>
      <c r="B8021" s="35" t="s">
        <v>15177</v>
      </c>
      <c r="F8021" s="34" t="s">
        <v>24</v>
      </c>
      <c r="G8021" s="37" t="s">
        <v>15178</v>
      </c>
      <c r="I8021" s="7"/>
    </row>
    <row r="8022" spans="1:9" s="36" customFormat="1" ht="40.5" x14ac:dyDescent="0.25">
      <c r="A8022" s="34">
        <v>89572</v>
      </c>
      <c r="B8022" s="35" t="s">
        <v>15179</v>
      </c>
      <c r="F8022" s="34" t="s">
        <v>24</v>
      </c>
      <c r="G8022" s="37" t="s">
        <v>13184</v>
      </c>
      <c r="I8022" s="7"/>
    </row>
    <row r="8023" spans="1:9" s="36" customFormat="1" ht="40.5" x14ac:dyDescent="0.25">
      <c r="A8023" s="34">
        <v>89573</v>
      </c>
      <c r="B8023" s="35" t="s">
        <v>15180</v>
      </c>
      <c r="F8023" s="34" t="s">
        <v>24</v>
      </c>
      <c r="G8023" s="37" t="s">
        <v>15181</v>
      </c>
      <c r="I8023" s="7"/>
    </row>
    <row r="8024" spans="1:9" s="36" customFormat="1" ht="40.5" x14ac:dyDescent="0.25">
      <c r="A8024" s="34">
        <v>89574</v>
      </c>
      <c r="B8024" s="35" t="s">
        <v>15182</v>
      </c>
      <c r="F8024" s="34" t="s">
        <v>24</v>
      </c>
      <c r="G8024" s="37" t="s">
        <v>15183</v>
      </c>
      <c r="I8024" s="7"/>
    </row>
    <row r="8025" spans="1:9" s="36" customFormat="1" ht="27" x14ac:dyDescent="0.25">
      <c r="A8025" s="34">
        <v>89575</v>
      </c>
      <c r="B8025" s="35" t="s">
        <v>15184</v>
      </c>
      <c r="F8025" s="34" t="s">
        <v>24</v>
      </c>
      <c r="G8025" s="37" t="s">
        <v>15185</v>
      </c>
      <c r="I8025" s="7"/>
    </row>
    <row r="8026" spans="1:9" s="36" customFormat="1" ht="40.5" x14ac:dyDescent="0.25">
      <c r="A8026" s="34">
        <v>89577</v>
      </c>
      <c r="B8026" s="35" t="s">
        <v>15186</v>
      </c>
      <c r="F8026" s="34" t="s">
        <v>24</v>
      </c>
      <c r="G8026" s="37" t="s">
        <v>8011</v>
      </c>
      <c r="I8026" s="7"/>
    </row>
    <row r="8027" spans="1:9" s="36" customFormat="1" ht="40.5" x14ac:dyDescent="0.25">
      <c r="A8027" s="34">
        <v>89579</v>
      </c>
      <c r="B8027" s="35" t="s">
        <v>15187</v>
      </c>
      <c r="F8027" s="34" t="s">
        <v>24</v>
      </c>
      <c r="G8027" s="37" t="s">
        <v>15188</v>
      </c>
      <c r="I8027" s="7"/>
    </row>
    <row r="8028" spans="1:9" s="36" customFormat="1" ht="40.5" x14ac:dyDescent="0.25">
      <c r="A8028" s="34">
        <v>89581</v>
      </c>
      <c r="B8028" s="35" t="s">
        <v>15189</v>
      </c>
      <c r="F8028" s="34" t="s">
        <v>24</v>
      </c>
      <c r="G8028" s="37" t="s">
        <v>15190</v>
      </c>
      <c r="I8028" s="7"/>
    </row>
    <row r="8029" spans="1:9" s="36" customFormat="1" ht="40.5" x14ac:dyDescent="0.25">
      <c r="A8029" s="34">
        <v>89582</v>
      </c>
      <c r="B8029" s="35" t="s">
        <v>15191</v>
      </c>
      <c r="F8029" s="34" t="s">
        <v>24</v>
      </c>
      <c r="G8029" s="37" t="s">
        <v>15192</v>
      </c>
      <c r="I8029" s="7"/>
    </row>
    <row r="8030" spans="1:9" s="36" customFormat="1" ht="54" x14ac:dyDescent="0.25">
      <c r="A8030" s="34">
        <v>89583</v>
      </c>
      <c r="B8030" s="35" t="s">
        <v>15193</v>
      </c>
      <c r="F8030" s="34" t="s">
        <v>24</v>
      </c>
      <c r="G8030" s="37" t="s">
        <v>15194</v>
      </c>
      <c r="I8030" s="7"/>
    </row>
    <row r="8031" spans="1:9" s="36" customFormat="1" ht="40.5" x14ac:dyDescent="0.25">
      <c r="A8031" s="34">
        <v>89584</v>
      </c>
      <c r="B8031" s="35" t="s">
        <v>15195</v>
      </c>
      <c r="F8031" s="34" t="s">
        <v>24</v>
      </c>
      <c r="G8031" s="37" t="s">
        <v>8009</v>
      </c>
      <c r="I8031" s="7"/>
    </row>
    <row r="8032" spans="1:9" s="36" customFormat="1" ht="40.5" x14ac:dyDescent="0.25">
      <c r="A8032" s="34">
        <v>89585</v>
      </c>
      <c r="B8032" s="35" t="s">
        <v>15196</v>
      </c>
      <c r="F8032" s="34" t="s">
        <v>24</v>
      </c>
      <c r="G8032" s="37" t="s">
        <v>15197</v>
      </c>
      <c r="I8032" s="7"/>
    </row>
    <row r="8033" spans="1:9" s="36" customFormat="1" ht="54" x14ac:dyDescent="0.25">
      <c r="A8033" s="34">
        <v>89587</v>
      </c>
      <c r="B8033" s="35" t="s">
        <v>15198</v>
      </c>
      <c r="F8033" s="34" t="s">
        <v>24</v>
      </c>
      <c r="G8033" s="37" t="s">
        <v>15199</v>
      </c>
      <c r="I8033" s="7"/>
    </row>
    <row r="8034" spans="1:9" s="36" customFormat="1" ht="40.5" x14ac:dyDescent="0.25">
      <c r="A8034" s="34">
        <v>89590</v>
      </c>
      <c r="B8034" s="35" t="s">
        <v>15200</v>
      </c>
      <c r="F8034" s="34" t="s">
        <v>24</v>
      </c>
      <c r="G8034" s="37" t="s">
        <v>15201</v>
      </c>
      <c r="I8034" s="7"/>
    </row>
    <row r="8035" spans="1:9" s="36" customFormat="1" ht="40.5" x14ac:dyDescent="0.25">
      <c r="A8035" s="34">
        <v>89591</v>
      </c>
      <c r="B8035" s="35" t="s">
        <v>15202</v>
      </c>
      <c r="F8035" s="34" t="s">
        <v>24</v>
      </c>
      <c r="G8035" s="37" t="s">
        <v>15203</v>
      </c>
      <c r="I8035" s="7"/>
    </row>
    <row r="8036" spans="1:9" s="36" customFormat="1" ht="54" x14ac:dyDescent="0.25">
      <c r="A8036" s="34">
        <v>89592</v>
      </c>
      <c r="B8036" s="35" t="s">
        <v>15204</v>
      </c>
      <c r="F8036" s="34" t="s">
        <v>24</v>
      </c>
      <c r="G8036" s="37" t="s">
        <v>15205</v>
      </c>
      <c r="I8036" s="7"/>
    </row>
    <row r="8037" spans="1:9" s="36" customFormat="1" ht="40.5" x14ac:dyDescent="0.25">
      <c r="A8037" s="34">
        <v>89593</v>
      </c>
      <c r="B8037" s="35" t="s">
        <v>15206</v>
      </c>
      <c r="F8037" s="34" t="s">
        <v>24</v>
      </c>
      <c r="G8037" s="37" t="s">
        <v>13584</v>
      </c>
      <c r="I8037" s="7"/>
    </row>
    <row r="8038" spans="1:9" s="36" customFormat="1" ht="27" x14ac:dyDescent="0.25">
      <c r="A8038" s="34">
        <v>89594</v>
      </c>
      <c r="B8038" s="35" t="s">
        <v>15207</v>
      </c>
      <c r="F8038" s="34" t="s">
        <v>24</v>
      </c>
      <c r="G8038" s="37" t="s">
        <v>15208</v>
      </c>
      <c r="I8038" s="7"/>
    </row>
    <row r="8039" spans="1:9" s="36" customFormat="1" ht="40.5" x14ac:dyDescent="0.25">
      <c r="A8039" s="34">
        <v>89595</v>
      </c>
      <c r="B8039" s="35" t="s">
        <v>15209</v>
      </c>
      <c r="F8039" s="34" t="s">
        <v>24</v>
      </c>
      <c r="G8039" s="37" t="s">
        <v>15210</v>
      </c>
      <c r="I8039" s="7"/>
    </row>
    <row r="8040" spans="1:9" s="36" customFormat="1" ht="40.5" x14ac:dyDescent="0.25">
      <c r="A8040" s="34">
        <v>89596</v>
      </c>
      <c r="B8040" s="35" t="s">
        <v>15211</v>
      </c>
      <c r="F8040" s="34" t="s">
        <v>24</v>
      </c>
      <c r="G8040" s="37" t="s">
        <v>15212</v>
      </c>
      <c r="I8040" s="7"/>
    </row>
    <row r="8041" spans="1:9" s="36" customFormat="1" ht="27" x14ac:dyDescent="0.25">
      <c r="A8041" s="34">
        <v>89597</v>
      </c>
      <c r="B8041" s="35" t="s">
        <v>15213</v>
      </c>
      <c r="F8041" s="34" t="s">
        <v>24</v>
      </c>
      <c r="G8041" s="37" t="s">
        <v>15214</v>
      </c>
      <c r="I8041" s="7"/>
    </row>
    <row r="8042" spans="1:9" s="36" customFormat="1" ht="40.5" x14ac:dyDescent="0.25">
      <c r="A8042" s="34">
        <v>89598</v>
      </c>
      <c r="B8042" s="35" t="s">
        <v>15215</v>
      </c>
      <c r="F8042" s="34" t="s">
        <v>24</v>
      </c>
      <c r="G8042" s="37" t="s">
        <v>15216</v>
      </c>
      <c r="I8042" s="7"/>
    </row>
    <row r="8043" spans="1:9" s="36" customFormat="1" ht="40.5" x14ac:dyDescent="0.25">
      <c r="A8043" s="34">
        <v>89599</v>
      </c>
      <c r="B8043" s="35" t="s">
        <v>15217</v>
      </c>
      <c r="F8043" s="34" t="s">
        <v>24</v>
      </c>
      <c r="G8043" s="37" t="s">
        <v>9020</v>
      </c>
      <c r="I8043" s="7"/>
    </row>
    <row r="8044" spans="1:9" s="36" customFormat="1" ht="40.5" x14ac:dyDescent="0.25">
      <c r="A8044" s="34">
        <v>89600</v>
      </c>
      <c r="B8044" s="35" t="s">
        <v>15218</v>
      </c>
      <c r="F8044" s="34" t="s">
        <v>24</v>
      </c>
      <c r="G8044" s="37" t="s">
        <v>15219</v>
      </c>
      <c r="I8044" s="7"/>
    </row>
    <row r="8045" spans="1:9" s="36" customFormat="1" ht="40.5" x14ac:dyDescent="0.25">
      <c r="A8045" s="34">
        <v>89605</v>
      </c>
      <c r="B8045" s="35" t="s">
        <v>15220</v>
      </c>
      <c r="F8045" s="34" t="s">
        <v>24</v>
      </c>
      <c r="G8045" s="37" t="s">
        <v>13252</v>
      </c>
      <c r="I8045" s="7"/>
    </row>
    <row r="8046" spans="1:9" s="36" customFormat="1" ht="27" x14ac:dyDescent="0.25">
      <c r="A8046" s="34">
        <v>89609</v>
      </c>
      <c r="B8046" s="35" t="s">
        <v>15221</v>
      </c>
      <c r="F8046" s="34" t="s">
        <v>24</v>
      </c>
      <c r="G8046" s="37" t="s">
        <v>15222</v>
      </c>
      <c r="I8046" s="7"/>
    </row>
    <row r="8047" spans="1:9" s="36" customFormat="1" ht="40.5" x14ac:dyDescent="0.25">
      <c r="A8047" s="34">
        <v>89610</v>
      </c>
      <c r="B8047" s="35" t="s">
        <v>15223</v>
      </c>
      <c r="F8047" s="34" t="s">
        <v>24</v>
      </c>
      <c r="G8047" s="37" t="s">
        <v>15224</v>
      </c>
      <c r="I8047" s="7"/>
    </row>
    <row r="8048" spans="1:9" s="36" customFormat="1" ht="27" x14ac:dyDescent="0.25">
      <c r="A8048" s="34">
        <v>89611</v>
      </c>
      <c r="B8048" s="35" t="s">
        <v>15225</v>
      </c>
      <c r="F8048" s="34" t="s">
        <v>24</v>
      </c>
      <c r="G8048" s="37" t="s">
        <v>15226</v>
      </c>
      <c r="I8048" s="7"/>
    </row>
    <row r="8049" spans="1:9" s="36" customFormat="1" ht="27" x14ac:dyDescent="0.25">
      <c r="A8049" s="34">
        <v>89612</v>
      </c>
      <c r="B8049" s="35" t="s">
        <v>15227</v>
      </c>
      <c r="F8049" s="34" t="s">
        <v>24</v>
      </c>
      <c r="G8049" s="37" t="s">
        <v>15228</v>
      </c>
      <c r="I8049" s="7"/>
    </row>
    <row r="8050" spans="1:9" s="36" customFormat="1" ht="40.5" x14ac:dyDescent="0.25">
      <c r="A8050" s="34">
        <v>89613</v>
      </c>
      <c r="B8050" s="35" t="s">
        <v>15229</v>
      </c>
      <c r="F8050" s="34" t="s">
        <v>24</v>
      </c>
      <c r="G8050" s="37" t="s">
        <v>15230</v>
      </c>
      <c r="I8050" s="7"/>
    </row>
    <row r="8051" spans="1:9" s="36" customFormat="1" ht="27" x14ac:dyDescent="0.25">
      <c r="A8051" s="34">
        <v>89614</v>
      </c>
      <c r="B8051" s="35" t="s">
        <v>15231</v>
      </c>
      <c r="F8051" s="34" t="s">
        <v>24</v>
      </c>
      <c r="G8051" s="37" t="s">
        <v>15232</v>
      </c>
      <c r="I8051" s="7"/>
    </row>
    <row r="8052" spans="1:9" s="36" customFormat="1" ht="27" x14ac:dyDescent="0.25">
      <c r="A8052" s="34">
        <v>89615</v>
      </c>
      <c r="B8052" s="35" t="s">
        <v>15233</v>
      </c>
      <c r="F8052" s="34" t="s">
        <v>24</v>
      </c>
      <c r="G8052" s="37" t="s">
        <v>15234</v>
      </c>
      <c r="I8052" s="7"/>
    </row>
    <row r="8053" spans="1:9" s="36" customFormat="1" ht="40.5" x14ac:dyDescent="0.25">
      <c r="A8053" s="34">
        <v>89616</v>
      </c>
      <c r="B8053" s="35" t="s">
        <v>15235</v>
      </c>
      <c r="F8053" s="34" t="s">
        <v>24</v>
      </c>
      <c r="G8053" s="37" t="s">
        <v>8389</v>
      </c>
      <c r="I8053" s="7"/>
    </row>
    <row r="8054" spans="1:9" s="36" customFormat="1" ht="27" x14ac:dyDescent="0.25">
      <c r="A8054" s="34">
        <v>89617</v>
      </c>
      <c r="B8054" s="35" t="s">
        <v>15236</v>
      </c>
      <c r="F8054" s="34" t="s">
        <v>24</v>
      </c>
      <c r="G8054" s="37" t="s">
        <v>15237</v>
      </c>
      <c r="I8054" s="7"/>
    </row>
    <row r="8055" spans="1:9" s="36" customFormat="1" ht="27" x14ac:dyDescent="0.25">
      <c r="A8055" s="34">
        <v>89620</v>
      </c>
      <c r="B8055" s="35" t="s">
        <v>15238</v>
      </c>
      <c r="F8055" s="34" t="s">
        <v>24</v>
      </c>
      <c r="G8055" s="37" t="s">
        <v>15239</v>
      </c>
      <c r="I8055" s="7"/>
    </row>
    <row r="8056" spans="1:9" s="36" customFormat="1" ht="40.5" x14ac:dyDescent="0.25">
      <c r="A8056" s="34">
        <v>89622</v>
      </c>
      <c r="B8056" s="35" t="s">
        <v>15240</v>
      </c>
      <c r="F8056" s="34" t="s">
        <v>24</v>
      </c>
      <c r="G8056" s="37" t="s">
        <v>15241</v>
      </c>
      <c r="I8056" s="7"/>
    </row>
    <row r="8057" spans="1:9" s="36" customFormat="1" ht="27" x14ac:dyDescent="0.25">
      <c r="A8057" s="34">
        <v>89623</v>
      </c>
      <c r="B8057" s="35" t="s">
        <v>15242</v>
      </c>
      <c r="F8057" s="34" t="s">
        <v>24</v>
      </c>
      <c r="G8057" s="37" t="s">
        <v>15243</v>
      </c>
      <c r="I8057" s="7"/>
    </row>
    <row r="8058" spans="1:9" s="36" customFormat="1" ht="40.5" x14ac:dyDescent="0.25">
      <c r="A8058" s="34">
        <v>89624</v>
      </c>
      <c r="B8058" s="35" t="s">
        <v>15244</v>
      </c>
      <c r="F8058" s="34" t="s">
        <v>24</v>
      </c>
      <c r="G8058" s="37" t="s">
        <v>15245</v>
      </c>
      <c r="I8058" s="7"/>
    </row>
    <row r="8059" spans="1:9" s="36" customFormat="1" ht="27" x14ac:dyDescent="0.25">
      <c r="A8059" s="34">
        <v>89625</v>
      </c>
      <c r="B8059" s="35" t="s">
        <v>15246</v>
      </c>
      <c r="F8059" s="34" t="s">
        <v>24</v>
      </c>
      <c r="G8059" s="37" t="s">
        <v>9360</v>
      </c>
      <c r="I8059" s="7"/>
    </row>
    <row r="8060" spans="1:9" s="36" customFormat="1" ht="40.5" x14ac:dyDescent="0.25">
      <c r="A8060" s="34">
        <v>89626</v>
      </c>
      <c r="B8060" s="35" t="s">
        <v>15247</v>
      </c>
      <c r="F8060" s="34" t="s">
        <v>24</v>
      </c>
      <c r="G8060" s="37" t="s">
        <v>13347</v>
      </c>
      <c r="I8060" s="7"/>
    </row>
    <row r="8061" spans="1:9" s="36" customFormat="1" ht="40.5" x14ac:dyDescent="0.25">
      <c r="A8061" s="34">
        <v>89627</v>
      </c>
      <c r="B8061" s="35" t="s">
        <v>15248</v>
      </c>
      <c r="F8061" s="34" t="s">
        <v>24</v>
      </c>
      <c r="G8061" s="37" t="s">
        <v>15249</v>
      </c>
      <c r="I8061" s="7"/>
    </row>
    <row r="8062" spans="1:9" s="36" customFormat="1" ht="27" x14ac:dyDescent="0.25">
      <c r="A8062" s="34">
        <v>89628</v>
      </c>
      <c r="B8062" s="35" t="s">
        <v>15250</v>
      </c>
      <c r="F8062" s="34" t="s">
        <v>24</v>
      </c>
      <c r="G8062" s="37" t="s">
        <v>8370</v>
      </c>
      <c r="I8062" s="7"/>
    </row>
    <row r="8063" spans="1:9" s="36" customFormat="1" ht="27" x14ac:dyDescent="0.25">
      <c r="A8063" s="34">
        <v>89629</v>
      </c>
      <c r="B8063" s="35" t="s">
        <v>15251</v>
      </c>
      <c r="F8063" s="34" t="s">
        <v>24</v>
      </c>
      <c r="G8063" s="37" t="s">
        <v>15252</v>
      </c>
      <c r="I8063" s="7"/>
    </row>
    <row r="8064" spans="1:9" s="36" customFormat="1" ht="40.5" x14ac:dyDescent="0.25">
      <c r="A8064" s="34">
        <v>89630</v>
      </c>
      <c r="B8064" s="35" t="s">
        <v>15253</v>
      </c>
      <c r="F8064" s="34" t="s">
        <v>24</v>
      </c>
      <c r="G8064" s="37" t="s">
        <v>15254</v>
      </c>
      <c r="I8064" s="7"/>
    </row>
    <row r="8065" spans="1:9" s="36" customFormat="1" ht="27" x14ac:dyDescent="0.25">
      <c r="A8065" s="34">
        <v>89631</v>
      </c>
      <c r="B8065" s="35" t="s">
        <v>15255</v>
      </c>
      <c r="F8065" s="34" t="s">
        <v>24</v>
      </c>
      <c r="G8065" s="37" t="s">
        <v>15256</v>
      </c>
      <c r="I8065" s="7"/>
    </row>
    <row r="8066" spans="1:9" s="36" customFormat="1" ht="40.5" x14ac:dyDescent="0.25">
      <c r="A8066" s="34">
        <v>89632</v>
      </c>
      <c r="B8066" s="35" t="s">
        <v>15257</v>
      </c>
      <c r="F8066" s="34" t="s">
        <v>24</v>
      </c>
      <c r="G8066" s="37" t="s">
        <v>15258</v>
      </c>
      <c r="I8066" s="7"/>
    </row>
    <row r="8067" spans="1:9" s="36" customFormat="1" ht="40.5" x14ac:dyDescent="0.25">
      <c r="A8067" s="34">
        <v>89637</v>
      </c>
      <c r="B8067" s="35" t="s">
        <v>15259</v>
      </c>
      <c r="F8067" s="34" t="s">
        <v>24</v>
      </c>
      <c r="G8067" s="37" t="s">
        <v>15260</v>
      </c>
      <c r="I8067" s="7"/>
    </row>
    <row r="8068" spans="1:9" s="36" customFormat="1" ht="40.5" x14ac:dyDescent="0.25">
      <c r="A8068" s="34">
        <v>89638</v>
      </c>
      <c r="B8068" s="35" t="s">
        <v>15261</v>
      </c>
      <c r="F8068" s="34" t="s">
        <v>24</v>
      </c>
      <c r="G8068" s="37" t="s">
        <v>10913</v>
      </c>
      <c r="I8068" s="7"/>
    </row>
    <row r="8069" spans="1:9" s="36" customFormat="1" ht="40.5" x14ac:dyDescent="0.25">
      <c r="A8069" s="34">
        <v>89639</v>
      </c>
      <c r="B8069" s="35" t="s">
        <v>15262</v>
      </c>
      <c r="F8069" s="34" t="s">
        <v>24</v>
      </c>
      <c r="G8069" s="37" t="s">
        <v>15263</v>
      </c>
      <c r="I8069" s="7"/>
    </row>
    <row r="8070" spans="1:9" s="36" customFormat="1" ht="40.5" x14ac:dyDescent="0.25">
      <c r="A8070" s="34">
        <v>89640</v>
      </c>
      <c r="B8070" s="35" t="s">
        <v>15264</v>
      </c>
      <c r="F8070" s="34" t="s">
        <v>24</v>
      </c>
      <c r="G8070" s="37" t="s">
        <v>13157</v>
      </c>
      <c r="I8070" s="7"/>
    </row>
    <row r="8071" spans="1:9" s="36" customFormat="1" ht="40.5" x14ac:dyDescent="0.25">
      <c r="A8071" s="34">
        <v>89641</v>
      </c>
      <c r="B8071" s="35" t="s">
        <v>15265</v>
      </c>
      <c r="F8071" s="34" t="s">
        <v>24</v>
      </c>
      <c r="G8071" s="37" t="s">
        <v>11915</v>
      </c>
      <c r="I8071" s="7"/>
    </row>
    <row r="8072" spans="1:9" s="36" customFormat="1" ht="40.5" x14ac:dyDescent="0.25">
      <c r="A8072" s="34">
        <v>89642</v>
      </c>
      <c r="B8072" s="35" t="s">
        <v>15266</v>
      </c>
      <c r="F8072" s="34" t="s">
        <v>24</v>
      </c>
      <c r="G8072" s="37" t="s">
        <v>15267</v>
      </c>
      <c r="I8072" s="7"/>
    </row>
    <row r="8073" spans="1:9" s="36" customFormat="1" ht="40.5" x14ac:dyDescent="0.25">
      <c r="A8073" s="34">
        <v>89643</v>
      </c>
      <c r="B8073" s="35" t="s">
        <v>15268</v>
      </c>
      <c r="F8073" s="34" t="s">
        <v>24</v>
      </c>
      <c r="G8073" s="37" t="s">
        <v>13276</v>
      </c>
      <c r="I8073" s="7"/>
    </row>
    <row r="8074" spans="1:9" s="36" customFormat="1" ht="40.5" x14ac:dyDescent="0.25">
      <c r="A8074" s="34">
        <v>89644</v>
      </c>
      <c r="B8074" s="35" t="s">
        <v>15269</v>
      </c>
      <c r="F8074" s="34" t="s">
        <v>24</v>
      </c>
      <c r="G8074" s="37" t="s">
        <v>13300</v>
      </c>
      <c r="I8074" s="7"/>
    </row>
    <row r="8075" spans="1:9" s="36" customFormat="1" ht="40.5" x14ac:dyDescent="0.25">
      <c r="A8075" s="34">
        <v>89645</v>
      </c>
      <c r="B8075" s="35" t="s">
        <v>15270</v>
      </c>
      <c r="F8075" s="34" t="s">
        <v>24</v>
      </c>
      <c r="G8075" s="37" t="s">
        <v>15271</v>
      </c>
      <c r="I8075" s="7"/>
    </row>
    <row r="8076" spans="1:9" s="36" customFormat="1" ht="40.5" x14ac:dyDescent="0.25">
      <c r="A8076" s="34">
        <v>89646</v>
      </c>
      <c r="B8076" s="35" t="s">
        <v>15272</v>
      </c>
      <c r="F8076" s="34" t="s">
        <v>24</v>
      </c>
      <c r="G8076" s="37" t="s">
        <v>15273</v>
      </c>
      <c r="I8076" s="7"/>
    </row>
    <row r="8077" spans="1:9" s="36" customFormat="1" ht="40.5" x14ac:dyDescent="0.25">
      <c r="A8077" s="34">
        <v>89647</v>
      </c>
      <c r="B8077" s="35" t="s">
        <v>15274</v>
      </c>
      <c r="F8077" s="34" t="s">
        <v>24</v>
      </c>
      <c r="G8077" s="37" t="s">
        <v>15275</v>
      </c>
      <c r="I8077" s="7"/>
    </row>
    <row r="8078" spans="1:9" s="36" customFormat="1" ht="40.5" x14ac:dyDescent="0.25">
      <c r="A8078" s="34">
        <v>89648</v>
      </c>
      <c r="B8078" s="35" t="s">
        <v>15276</v>
      </c>
      <c r="F8078" s="34" t="s">
        <v>24</v>
      </c>
      <c r="G8078" s="37" t="s">
        <v>15277</v>
      </c>
      <c r="I8078" s="7"/>
    </row>
    <row r="8079" spans="1:9" s="36" customFormat="1" ht="40.5" x14ac:dyDescent="0.25">
      <c r="A8079" s="34">
        <v>89649</v>
      </c>
      <c r="B8079" s="35" t="s">
        <v>15278</v>
      </c>
      <c r="F8079" s="34" t="s">
        <v>24</v>
      </c>
      <c r="G8079" s="37" t="s">
        <v>13465</v>
      </c>
      <c r="I8079" s="7"/>
    </row>
    <row r="8080" spans="1:9" s="36" customFormat="1" ht="40.5" x14ac:dyDescent="0.25">
      <c r="A8080" s="34">
        <v>89650</v>
      </c>
      <c r="B8080" s="35" t="s">
        <v>15279</v>
      </c>
      <c r="F8080" s="34" t="s">
        <v>24</v>
      </c>
      <c r="G8080" s="37" t="s">
        <v>15280</v>
      </c>
      <c r="I8080" s="7"/>
    </row>
    <row r="8081" spans="1:9" s="36" customFormat="1" ht="40.5" x14ac:dyDescent="0.25">
      <c r="A8081" s="34">
        <v>89651</v>
      </c>
      <c r="B8081" s="35" t="s">
        <v>15281</v>
      </c>
      <c r="F8081" s="34" t="s">
        <v>24</v>
      </c>
      <c r="G8081" s="37" t="s">
        <v>15282</v>
      </c>
      <c r="I8081" s="7"/>
    </row>
    <row r="8082" spans="1:9" s="36" customFormat="1" ht="40.5" x14ac:dyDescent="0.25">
      <c r="A8082" s="34">
        <v>89652</v>
      </c>
      <c r="B8082" s="35" t="s">
        <v>15283</v>
      </c>
      <c r="F8082" s="34" t="s">
        <v>24</v>
      </c>
      <c r="G8082" s="37" t="s">
        <v>15284</v>
      </c>
      <c r="I8082" s="7"/>
    </row>
    <row r="8083" spans="1:9" s="36" customFormat="1" ht="40.5" x14ac:dyDescent="0.25">
      <c r="A8083" s="34">
        <v>89653</v>
      </c>
      <c r="B8083" s="35" t="s">
        <v>15285</v>
      </c>
      <c r="F8083" s="34" t="s">
        <v>24</v>
      </c>
      <c r="G8083" s="37" t="s">
        <v>15286</v>
      </c>
      <c r="I8083" s="7"/>
    </row>
    <row r="8084" spans="1:9" s="36" customFormat="1" ht="40.5" x14ac:dyDescent="0.25">
      <c r="A8084" s="34">
        <v>89654</v>
      </c>
      <c r="B8084" s="35" t="s">
        <v>15287</v>
      </c>
      <c r="F8084" s="34" t="s">
        <v>24</v>
      </c>
      <c r="G8084" s="37" t="s">
        <v>13670</v>
      </c>
      <c r="I8084" s="7"/>
    </row>
    <row r="8085" spans="1:9" s="36" customFormat="1" ht="40.5" x14ac:dyDescent="0.25">
      <c r="A8085" s="34">
        <v>89655</v>
      </c>
      <c r="B8085" s="35" t="s">
        <v>15288</v>
      </c>
      <c r="F8085" s="34" t="s">
        <v>24</v>
      </c>
      <c r="G8085" s="37" t="s">
        <v>15289</v>
      </c>
      <c r="I8085" s="7"/>
    </row>
    <row r="8086" spans="1:9" s="36" customFormat="1" ht="40.5" x14ac:dyDescent="0.25">
      <c r="A8086" s="34">
        <v>89656</v>
      </c>
      <c r="B8086" s="35" t="s">
        <v>15290</v>
      </c>
      <c r="F8086" s="34" t="s">
        <v>24</v>
      </c>
      <c r="G8086" s="37" t="s">
        <v>15291</v>
      </c>
      <c r="I8086" s="7"/>
    </row>
    <row r="8087" spans="1:9" s="36" customFormat="1" ht="40.5" x14ac:dyDescent="0.25">
      <c r="A8087" s="34">
        <v>89657</v>
      </c>
      <c r="B8087" s="35" t="s">
        <v>15292</v>
      </c>
      <c r="F8087" s="34" t="s">
        <v>24</v>
      </c>
      <c r="G8087" s="37" t="s">
        <v>11366</v>
      </c>
      <c r="I8087" s="7"/>
    </row>
    <row r="8088" spans="1:9" s="36" customFormat="1" ht="40.5" x14ac:dyDescent="0.25">
      <c r="A8088" s="34">
        <v>89658</v>
      </c>
      <c r="B8088" s="35" t="s">
        <v>15293</v>
      </c>
      <c r="F8088" s="34" t="s">
        <v>24</v>
      </c>
      <c r="G8088" s="37" t="s">
        <v>14923</v>
      </c>
      <c r="I8088" s="7"/>
    </row>
    <row r="8089" spans="1:9" s="36" customFormat="1" ht="40.5" x14ac:dyDescent="0.25">
      <c r="A8089" s="34">
        <v>89659</v>
      </c>
      <c r="B8089" s="35" t="s">
        <v>15294</v>
      </c>
      <c r="F8089" s="34" t="s">
        <v>24</v>
      </c>
      <c r="G8089" s="37" t="s">
        <v>15295</v>
      </c>
      <c r="I8089" s="7"/>
    </row>
    <row r="8090" spans="1:9" s="36" customFormat="1" ht="40.5" x14ac:dyDescent="0.25">
      <c r="A8090" s="34">
        <v>89660</v>
      </c>
      <c r="B8090" s="35" t="s">
        <v>15296</v>
      </c>
      <c r="F8090" s="34" t="s">
        <v>24</v>
      </c>
      <c r="G8090" s="37" t="s">
        <v>9759</v>
      </c>
      <c r="I8090" s="7"/>
    </row>
    <row r="8091" spans="1:9" s="36" customFormat="1" ht="40.5" x14ac:dyDescent="0.25">
      <c r="A8091" s="34">
        <v>89661</v>
      </c>
      <c r="B8091" s="35" t="s">
        <v>15297</v>
      </c>
      <c r="F8091" s="34" t="s">
        <v>24</v>
      </c>
      <c r="G8091" s="37" t="s">
        <v>15298</v>
      </c>
      <c r="I8091" s="7"/>
    </row>
    <row r="8092" spans="1:9" s="36" customFormat="1" ht="40.5" x14ac:dyDescent="0.25">
      <c r="A8092" s="34">
        <v>89662</v>
      </c>
      <c r="B8092" s="35" t="s">
        <v>15299</v>
      </c>
      <c r="F8092" s="34" t="s">
        <v>24</v>
      </c>
      <c r="G8092" s="37" t="s">
        <v>15300</v>
      </c>
      <c r="I8092" s="7"/>
    </row>
    <row r="8093" spans="1:9" s="36" customFormat="1" ht="40.5" x14ac:dyDescent="0.25">
      <c r="A8093" s="34">
        <v>89663</v>
      </c>
      <c r="B8093" s="35" t="s">
        <v>15301</v>
      </c>
      <c r="F8093" s="34" t="s">
        <v>24</v>
      </c>
      <c r="G8093" s="37" t="s">
        <v>15302</v>
      </c>
      <c r="I8093" s="7"/>
    </row>
    <row r="8094" spans="1:9" s="36" customFormat="1" ht="40.5" x14ac:dyDescent="0.25">
      <c r="A8094" s="34">
        <v>89664</v>
      </c>
      <c r="B8094" s="35" t="s">
        <v>15303</v>
      </c>
      <c r="F8094" s="34" t="s">
        <v>24</v>
      </c>
      <c r="G8094" s="37" t="s">
        <v>14654</v>
      </c>
      <c r="I8094" s="7"/>
    </row>
    <row r="8095" spans="1:9" s="36" customFormat="1" ht="40.5" x14ac:dyDescent="0.25">
      <c r="A8095" s="34">
        <v>89666</v>
      </c>
      <c r="B8095" s="35" t="s">
        <v>15304</v>
      </c>
      <c r="F8095" s="34" t="s">
        <v>24</v>
      </c>
      <c r="G8095" s="37" t="s">
        <v>15305</v>
      </c>
      <c r="I8095" s="7"/>
    </row>
    <row r="8096" spans="1:9" s="36" customFormat="1" ht="40.5" x14ac:dyDescent="0.25">
      <c r="A8096" s="34">
        <v>89667</v>
      </c>
      <c r="B8096" s="35" t="s">
        <v>15306</v>
      </c>
      <c r="F8096" s="34" t="s">
        <v>24</v>
      </c>
      <c r="G8096" s="37" t="s">
        <v>15307</v>
      </c>
      <c r="I8096" s="7"/>
    </row>
    <row r="8097" spans="1:9" s="36" customFormat="1" ht="40.5" x14ac:dyDescent="0.25">
      <c r="A8097" s="34">
        <v>89668</v>
      </c>
      <c r="B8097" s="35" t="s">
        <v>15308</v>
      </c>
      <c r="F8097" s="34" t="s">
        <v>24</v>
      </c>
      <c r="G8097" s="37" t="s">
        <v>8453</v>
      </c>
      <c r="I8097" s="7"/>
    </row>
    <row r="8098" spans="1:9" s="36" customFormat="1" ht="40.5" x14ac:dyDescent="0.25">
      <c r="A8098" s="34">
        <v>89669</v>
      </c>
      <c r="B8098" s="35" t="s">
        <v>15309</v>
      </c>
      <c r="F8098" s="34" t="s">
        <v>24</v>
      </c>
      <c r="G8098" s="37" t="s">
        <v>15310</v>
      </c>
      <c r="I8098" s="7"/>
    </row>
    <row r="8099" spans="1:9" s="36" customFormat="1" ht="40.5" x14ac:dyDescent="0.25">
      <c r="A8099" s="34">
        <v>89670</v>
      </c>
      <c r="B8099" s="35" t="s">
        <v>15311</v>
      </c>
      <c r="F8099" s="34" t="s">
        <v>24</v>
      </c>
      <c r="G8099" s="37" t="s">
        <v>10905</v>
      </c>
      <c r="I8099" s="7"/>
    </row>
    <row r="8100" spans="1:9" s="36" customFormat="1" ht="40.5" x14ac:dyDescent="0.25">
      <c r="A8100" s="34">
        <v>89671</v>
      </c>
      <c r="B8100" s="35" t="s">
        <v>15312</v>
      </c>
      <c r="F8100" s="34" t="s">
        <v>24</v>
      </c>
      <c r="G8100" s="37" t="s">
        <v>13686</v>
      </c>
      <c r="I8100" s="7"/>
    </row>
    <row r="8101" spans="1:9" s="36" customFormat="1" ht="40.5" x14ac:dyDescent="0.25">
      <c r="A8101" s="34">
        <v>89672</v>
      </c>
      <c r="B8101" s="35" t="s">
        <v>15313</v>
      </c>
      <c r="F8101" s="34" t="s">
        <v>24</v>
      </c>
      <c r="G8101" s="37" t="s">
        <v>15314</v>
      </c>
      <c r="I8101" s="7"/>
    </row>
    <row r="8102" spans="1:9" s="36" customFormat="1" ht="40.5" x14ac:dyDescent="0.25">
      <c r="A8102" s="34">
        <v>89673</v>
      </c>
      <c r="B8102" s="35" t="s">
        <v>15315</v>
      </c>
      <c r="F8102" s="34" t="s">
        <v>24</v>
      </c>
      <c r="G8102" s="37" t="s">
        <v>15316</v>
      </c>
      <c r="I8102" s="7"/>
    </row>
    <row r="8103" spans="1:9" s="36" customFormat="1" ht="40.5" x14ac:dyDescent="0.25">
      <c r="A8103" s="34">
        <v>89674</v>
      </c>
      <c r="B8103" s="35" t="s">
        <v>15317</v>
      </c>
      <c r="F8103" s="34" t="s">
        <v>24</v>
      </c>
      <c r="G8103" s="37" t="s">
        <v>15318</v>
      </c>
      <c r="I8103" s="7"/>
    </row>
    <row r="8104" spans="1:9" s="36" customFormat="1" ht="40.5" x14ac:dyDescent="0.25">
      <c r="A8104" s="34">
        <v>89675</v>
      </c>
      <c r="B8104" s="35" t="s">
        <v>15319</v>
      </c>
      <c r="F8104" s="34" t="s">
        <v>24</v>
      </c>
      <c r="G8104" s="37" t="s">
        <v>15320</v>
      </c>
      <c r="I8104" s="7"/>
    </row>
    <row r="8105" spans="1:9" s="36" customFormat="1" ht="40.5" x14ac:dyDescent="0.25">
      <c r="A8105" s="34">
        <v>89676</v>
      </c>
      <c r="B8105" s="35" t="s">
        <v>15321</v>
      </c>
      <c r="F8105" s="34" t="s">
        <v>24</v>
      </c>
      <c r="G8105" s="37" t="s">
        <v>15322</v>
      </c>
      <c r="I8105" s="7"/>
    </row>
    <row r="8106" spans="1:9" s="36" customFormat="1" ht="40.5" x14ac:dyDescent="0.25">
      <c r="A8106" s="34">
        <v>89677</v>
      </c>
      <c r="B8106" s="35" t="s">
        <v>15323</v>
      </c>
      <c r="F8106" s="34" t="s">
        <v>24</v>
      </c>
      <c r="G8106" s="37" t="s">
        <v>15324</v>
      </c>
      <c r="I8106" s="7"/>
    </row>
    <row r="8107" spans="1:9" s="36" customFormat="1" ht="40.5" x14ac:dyDescent="0.25">
      <c r="A8107" s="34">
        <v>89678</v>
      </c>
      <c r="B8107" s="35" t="s">
        <v>15325</v>
      </c>
      <c r="F8107" s="34" t="s">
        <v>24</v>
      </c>
      <c r="G8107" s="37" t="s">
        <v>12610</v>
      </c>
      <c r="I8107" s="7"/>
    </row>
    <row r="8108" spans="1:9" s="36" customFormat="1" ht="40.5" x14ac:dyDescent="0.25">
      <c r="A8108" s="34">
        <v>89679</v>
      </c>
      <c r="B8108" s="35" t="s">
        <v>15326</v>
      </c>
      <c r="F8108" s="34" t="s">
        <v>24</v>
      </c>
      <c r="G8108" s="37" t="s">
        <v>15327</v>
      </c>
      <c r="I8108" s="7"/>
    </row>
    <row r="8109" spans="1:9" s="36" customFormat="1" ht="40.5" x14ac:dyDescent="0.25">
      <c r="A8109" s="34">
        <v>89680</v>
      </c>
      <c r="B8109" s="35" t="s">
        <v>15328</v>
      </c>
      <c r="F8109" s="34" t="s">
        <v>24</v>
      </c>
      <c r="G8109" s="37" t="s">
        <v>15329</v>
      </c>
      <c r="I8109" s="7"/>
    </row>
    <row r="8110" spans="1:9" s="36" customFormat="1" ht="40.5" x14ac:dyDescent="0.25">
      <c r="A8110" s="34">
        <v>89681</v>
      </c>
      <c r="B8110" s="35" t="s">
        <v>15330</v>
      </c>
      <c r="F8110" s="34" t="s">
        <v>24</v>
      </c>
      <c r="G8110" s="37" t="s">
        <v>15331</v>
      </c>
      <c r="I8110" s="7"/>
    </row>
    <row r="8111" spans="1:9" s="36" customFormat="1" ht="40.5" x14ac:dyDescent="0.25">
      <c r="A8111" s="34">
        <v>89682</v>
      </c>
      <c r="B8111" s="35" t="s">
        <v>15332</v>
      </c>
      <c r="F8111" s="34" t="s">
        <v>24</v>
      </c>
      <c r="G8111" s="37" t="s">
        <v>15333</v>
      </c>
      <c r="I8111" s="7"/>
    </row>
    <row r="8112" spans="1:9" s="36" customFormat="1" ht="40.5" x14ac:dyDescent="0.25">
      <c r="A8112" s="34">
        <v>89683</v>
      </c>
      <c r="B8112" s="35" t="s">
        <v>15334</v>
      </c>
      <c r="F8112" s="34" t="s">
        <v>24</v>
      </c>
      <c r="G8112" s="37" t="s">
        <v>15335</v>
      </c>
      <c r="I8112" s="7"/>
    </row>
    <row r="8113" spans="1:9" s="36" customFormat="1" ht="40.5" x14ac:dyDescent="0.25">
      <c r="A8113" s="34">
        <v>89684</v>
      </c>
      <c r="B8113" s="35" t="s">
        <v>15336</v>
      </c>
      <c r="F8113" s="34" t="s">
        <v>24</v>
      </c>
      <c r="G8113" s="37" t="s">
        <v>13978</v>
      </c>
      <c r="I8113" s="7"/>
    </row>
    <row r="8114" spans="1:9" s="36" customFormat="1" ht="40.5" x14ac:dyDescent="0.25">
      <c r="A8114" s="34">
        <v>89685</v>
      </c>
      <c r="B8114" s="35" t="s">
        <v>15337</v>
      </c>
      <c r="F8114" s="34" t="s">
        <v>24</v>
      </c>
      <c r="G8114" s="37" t="s">
        <v>15338</v>
      </c>
      <c r="I8114" s="7"/>
    </row>
    <row r="8115" spans="1:9" s="36" customFormat="1" ht="40.5" x14ac:dyDescent="0.25">
      <c r="A8115" s="34">
        <v>89686</v>
      </c>
      <c r="B8115" s="35" t="s">
        <v>15339</v>
      </c>
      <c r="F8115" s="34" t="s">
        <v>24</v>
      </c>
      <c r="G8115" s="37" t="s">
        <v>15340</v>
      </c>
      <c r="I8115" s="7"/>
    </row>
    <row r="8116" spans="1:9" s="36" customFormat="1" ht="40.5" x14ac:dyDescent="0.25">
      <c r="A8116" s="34">
        <v>89687</v>
      </c>
      <c r="B8116" s="35" t="s">
        <v>15341</v>
      </c>
      <c r="F8116" s="34" t="s">
        <v>24</v>
      </c>
      <c r="G8116" s="37" t="s">
        <v>12155</v>
      </c>
      <c r="I8116" s="7"/>
    </row>
    <row r="8117" spans="1:9" s="36" customFormat="1" ht="40.5" x14ac:dyDescent="0.25">
      <c r="A8117" s="34">
        <v>89689</v>
      </c>
      <c r="B8117" s="35" t="s">
        <v>15342</v>
      </c>
      <c r="F8117" s="34" t="s">
        <v>24</v>
      </c>
      <c r="G8117" s="37" t="s">
        <v>15343</v>
      </c>
      <c r="I8117" s="7"/>
    </row>
    <row r="8118" spans="1:9" s="36" customFormat="1" ht="40.5" x14ac:dyDescent="0.25">
      <c r="A8118" s="34">
        <v>89690</v>
      </c>
      <c r="B8118" s="35" t="s">
        <v>15344</v>
      </c>
      <c r="F8118" s="34" t="s">
        <v>24</v>
      </c>
      <c r="G8118" s="37" t="s">
        <v>15345</v>
      </c>
      <c r="I8118" s="7"/>
    </row>
    <row r="8119" spans="1:9" s="36" customFormat="1" ht="40.5" x14ac:dyDescent="0.25">
      <c r="A8119" s="34">
        <v>89691</v>
      </c>
      <c r="B8119" s="35" t="s">
        <v>15346</v>
      </c>
      <c r="F8119" s="34" t="s">
        <v>24</v>
      </c>
      <c r="G8119" s="37" t="s">
        <v>15347</v>
      </c>
      <c r="I8119" s="7"/>
    </row>
    <row r="8120" spans="1:9" s="36" customFormat="1" ht="40.5" x14ac:dyDescent="0.25">
      <c r="A8120" s="34">
        <v>89692</v>
      </c>
      <c r="B8120" s="35" t="s">
        <v>15348</v>
      </c>
      <c r="F8120" s="34" t="s">
        <v>24</v>
      </c>
      <c r="G8120" s="37" t="s">
        <v>15349</v>
      </c>
      <c r="I8120" s="7"/>
    </row>
    <row r="8121" spans="1:9" s="36" customFormat="1" ht="40.5" x14ac:dyDescent="0.25">
      <c r="A8121" s="34">
        <v>89693</v>
      </c>
      <c r="B8121" s="35" t="s">
        <v>15350</v>
      </c>
      <c r="F8121" s="34" t="s">
        <v>24</v>
      </c>
      <c r="G8121" s="37" t="s">
        <v>15351</v>
      </c>
      <c r="I8121" s="7"/>
    </row>
    <row r="8122" spans="1:9" s="36" customFormat="1" ht="40.5" x14ac:dyDescent="0.25">
      <c r="A8122" s="34">
        <v>89694</v>
      </c>
      <c r="B8122" s="35" t="s">
        <v>15352</v>
      </c>
      <c r="F8122" s="34" t="s">
        <v>24</v>
      </c>
      <c r="G8122" s="37" t="s">
        <v>15353</v>
      </c>
      <c r="I8122" s="7"/>
    </row>
    <row r="8123" spans="1:9" s="36" customFormat="1" ht="40.5" x14ac:dyDescent="0.25">
      <c r="A8123" s="34">
        <v>89695</v>
      </c>
      <c r="B8123" s="35" t="s">
        <v>15354</v>
      </c>
      <c r="F8123" s="34" t="s">
        <v>24</v>
      </c>
      <c r="G8123" s="37" t="s">
        <v>15134</v>
      </c>
      <c r="I8123" s="7"/>
    </row>
    <row r="8124" spans="1:9" s="36" customFormat="1" ht="40.5" x14ac:dyDescent="0.25">
      <c r="A8124" s="34">
        <v>89696</v>
      </c>
      <c r="B8124" s="35" t="s">
        <v>15355</v>
      </c>
      <c r="F8124" s="34" t="s">
        <v>24</v>
      </c>
      <c r="G8124" s="37" t="s">
        <v>13641</v>
      </c>
      <c r="I8124" s="7"/>
    </row>
    <row r="8125" spans="1:9" s="36" customFormat="1" ht="40.5" x14ac:dyDescent="0.25">
      <c r="A8125" s="34">
        <v>89697</v>
      </c>
      <c r="B8125" s="35" t="s">
        <v>15356</v>
      </c>
      <c r="F8125" s="34" t="s">
        <v>24</v>
      </c>
      <c r="G8125" s="37" t="s">
        <v>15357</v>
      </c>
      <c r="I8125" s="7"/>
    </row>
    <row r="8126" spans="1:9" s="36" customFormat="1" ht="40.5" x14ac:dyDescent="0.25">
      <c r="A8126" s="34">
        <v>89698</v>
      </c>
      <c r="B8126" s="35" t="s">
        <v>15358</v>
      </c>
      <c r="F8126" s="34" t="s">
        <v>24</v>
      </c>
      <c r="G8126" s="37" t="s">
        <v>15359</v>
      </c>
      <c r="I8126" s="7"/>
    </row>
    <row r="8127" spans="1:9" s="36" customFormat="1" ht="40.5" x14ac:dyDescent="0.25">
      <c r="A8127" s="34">
        <v>89699</v>
      </c>
      <c r="B8127" s="35" t="s">
        <v>15360</v>
      </c>
      <c r="F8127" s="34" t="s">
        <v>24</v>
      </c>
      <c r="G8127" s="37" t="s">
        <v>15361</v>
      </c>
      <c r="I8127" s="7"/>
    </row>
    <row r="8128" spans="1:9" s="36" customFormat="1" ht="40.5" x14ac:dyDescent="0.25">
      <c r="A8128" s="34">
        <v>89700</v>
      </c>
      <c r="B8128" s="35" t="s">
        <v>15362</v>
      </c>
      <c r="F8128" s="34" t="s">
        <v>24</v>
      </c>
      <c r="G8128" s="37" t="s">
        <v>15363</v>
      </c>
      <c r="I8128" s="7"/>
    </row>
    <row r="8129" spans="1:9" s="36" customFormat="1" ht="40.5" x14ac:dyDescent="0.25">
      <c r="A8129" s="34">
        <v>89701</v>
      </c>
      <c r="B8129" s="35" t="s">
        <v>15364</v>
      </c>
      <c r="F8129" s="34" t="s">
        <v>24</v>
      </c>
      <c r="G8129" s="37" t="s">
        <v>15365</v>
      </c>
      <c r="I8129" s="7"/>
    </row>
    <row r="8130" spans="1:9" s="36" customFormat="1" ht="40.5" x14ac:dyDescent="0.25">
      <c r="A8130" s="34">
        <v>89702</v>
      </c>
      <c r="B8130" s="35" t="s">
        <v>15366</v>
      </c>
      <c r="F8130" s="34" t="s">
        <v>24</v>
      </c>
      <c r="G8130" s="37" t="s">
        <v>13264</v>
      </c>
      <c r="I8130" s="7"/>
    </row>
    <row r="8131" spans="1:9" s="36" customFormat="1" ht="40.5" x14ac:dyDescent="0.25">
      <c r="A8131" s="34">
        <v>89703</v>
      </c>
      <c r="B8131" s="35" t="s">
        <v>15367</v>
      </c>
      <c r="F8131" s="34" t="s">
        <v>24</v>
      </c>
      <c r="G8131" s="37" t="s">
        <v>14386</v>
      </c>
      <c r="I8131" s="7"/>
    </row>
    <row r="8132" spans="1:9" s="36" customFormat="1" ht="40.5" x14ac:dyDescent="0.25">
      <c r="A8132" s="34">
        <v>89704</v>
      </c>
      <c r="B8132" s="35" t="s">
        <v>15368</v>
      </c>
      <c r="F8132" s="34" t="s">
        <v>24</v>
      </c>
      <c r="G8132" s="37" t="s">
        <v>15369</v>
      </c>
      <c r="I8132" s="7"/>
    </row>
    <row r="8133" spans="1:9" s="36" customFormat="1" ht="27" x14ac:dyDescent="0.25">
      <c r="A8133" s="34">
        <v>89705</v>
      </c>
      <c r="B8133" s="35" t="s">
        <v>15370</v>
      </c>
      <c r="F8133" s="34" t="s">
        <v>24</v>
      </c>
      <c r="G8133" s="37" t="s">
        <v>15277</v>
      </c>
      <c r="I8133" s="7"/>
    </row>
    <row r="8134" spans="1:9" s="36" customFormat="1" ht="27" x14ac:dyDescent="0.25">
      <c r="A8134" s="34">
        <v>89706</v>
      </c>
      <c r="B8134" s="35" t="s">
        <v>15371</v>
      </c>
      <c r="F8134" s="34" t="s">
        <v>24</v>
      </c>
      <c r="G8134" s="37" t="s">
        <v>15372</v>
      </c>
      <c r="I8134" s="7"/>
    </row>
    <row r="8135" spans="1:9" s="36" customFormat="1" ht="40.5" x14ac:dyDescent="0.25">
      <c r="A8135" s="34">
        <v>89718</v>
      </c>
      <c r="B8135" s="35" t="s">
        <v>15373</v>
      </c>
      <c r="F8135" s="34" t="s">
        <v>26</v>
      </c>
      <c r="G8135" s="37" t="s">
        <v>8551</v>
      </c>
      <c r="I8135" s="7"/>
    </row>
    <row r="8136" spans="1:9" s="36" customFormat="1" ht="40.5" x14ac:dyDescent="0.25">
      <c r="A8136" s="34">
        <v>89719</v>
      </c>
      <c r="B8136" s="35" t="s">
        <v>15374</v>
      </c>
      <c r="F8136" s="34" t="s">
        <v>24</v>
      </c>
      <c r="G8136" s="37" t="s">
        <v>15375</v>
      </c>
      <c r="I8136" s="7"/>
    </row>
    <row r="8137" spans="1:9" s="36" customFormat="1" ht="40.5" x14ac:dyDescent="0.25">
      <c r="A8137" s="34">
        <v>89720</v>
      </c>
      <c r="B8137" s="35" t="s">
        <v>15376</v>
      </c>
      <c r="F8137" s="34" t="s">
        <v>24</v>
      </c>
      <c r="G8137" s="37" t="s">
        <v>15377</v>
      </c>
      <c r="I8137" s="7"/>
    </row>
    <row r="8138" spans="1:9" s="36" customFormat="1" ht="40.5" x14ac:dyDescent="0.25">
      <c r="A8138" s="34">
        <v>89721</v>
      </c>
      <c r="B8138" s="35" t="s">
        <v>15378</v>
      </c>
      <c r="F8138" s="34" t="s">
        <v>24</v>
      </c>
      <c r="G8138" s="37" t="s">
        <v>15379</v>
      </c>
      <c r="I8138" s="7"/>
    </row>
    <row r="8139" spans="1:9" s="36" customFormat="1" ht="40.5" x14ac:dyDescent="0.25">
      <c r="A8139" s="34">
        <v>89723</v>
      </c>
      <c r="B8139" s="35" t="s">
        <v>15380</v>
      </c>
      <c r="F8139" s="34" t="s">
        <v>24</v>
      </c>
      <c r="G8139" s="37" t="s">
        <v>13248</v>
      </c>
      <c r="I8139" s="7"/>
    </row>
    <row r="8140" spans="1:9" s="36" customFormat="1" ht="54" x14ac:dyDescent="0.25">
      <c r="A8140" s="34">
        <v>89724</v>
      </c>
      <c r="B8140" s="35" t="s">
        <v>15381</v>
      </c>
      <c r="F8140" s="34" t="s">
        <v>24</v>
      </c>
      <c r="G8140" s="37" t="s">
        <v>12571</v>
      </c>
      <c r="I8140" s="7"/>
    </row>
    <row r="8141" spans="1:9" s="36" customFormat="1" ht="40.5" x14ac:dyDescent="0.25">
      <c r="A8141" s="34">
        <v>89725</v>
      </c>
      <c r="B8141" s="35" t="s">
        <v>15382</v>
      </c>
      <c r="F8141" s="34" t="s">
        <v>24</v>
      </c>
      <c r="G8141" s="37" t="s">
        <v>15383</v>
      </c>
      <c r="I8141" s="7"/>
    </row>
    <row r="8142" spans="1:9" s="36" customFormat="1" ht="54" x14ac:dyDescent="0.25">
      <c r="A8142" s="34">
        <v>89726</v>
      </c>
      <c r="B8142" s="35" t="s">
        <v>15384</v>
      </c>
      <c r="F8142" s="34" t="s">
        <v>24</v>
      </c>
      <c r="G8142" s="37" t="s">
        <v>12534</v>
      </c>
      <c r="I8142" s="7"/>
    </row>
    <row r="8143" spans="1:9" s="36" customFormat="1" ht="40.5" x14ac:dyDescent="0.25">
      <c r="A8143" s="34">
        <v>89727</v>
      </c>
      <c r="B8143" s="35" t="s">
        <v>15385</v>
      </c>
      <c r="F8143" s="34" t="s">
        <v>24</v>
      </c>
      <c r="G8143" s="37" t="s">
        <v>13663</v>
      </c>
      <c r="I8143" s="7"/>
    </row>
    <row r="8144" spans="1:9" s="36" customFormat="1" ht="54" x14ac:dyDescent="0.25">
      <c r="A8144" s="34">
        <v>89728</v>
      </c>
      <c r="B8144" s="35" t="s">
        <v>15386</v>
      </c>
      <c r="F8144" s="34" t="s">
        <v>24</v>
      </c>
      <c r="G8144" s="37" t="s">
        <v>15387</v>
      </c>
      <c r="I8144" s="7"/>
    </row>
    <row r="8145" spans="1:9" s="36" customFormat="1" ht="40.5" x14ac:dyDescent="0.25">
      <c r="A8145" s="34">
        <v>89729</v>
      </c>
      <c r="B8145" s="35" t="s">
        <v>15388</v>
      </c>
      <c r="F8145" s="34" t="s">
        <v>24</v>
      </c>
      <c r="G8145" s="37" t="s">
        <v>15389</v>
      </c>
      <c r="I8145" s="7"/>
    </row>
    <row r="8146" spans="1:9" s="36" customFormat="1" ht="54" x14ac:dyDescent="0.25">
      <c r="A8146" s="34">
        <v>89730</v>
      </c>
      <c r="B8146" s="35" t="s">
        <v>15390</v>
      </c>
      <c r="F8146" s="34" t="s">
        <v>24</v>
      </c>
      <c r="G8146" s="37" t="s">
        <v>15391</v>
      </c>
      <c r="I8146" s="7"/>
    </row>
    <row r="8147" spans="1:9" s="36" customFormat="1" ht="54" x14ac:dyDescent="0.25">
      <c r="A8147" s="34">
        <v>89731</v>
      </c>
      <c r="B8147" s="35" t="s">
        <v>15392</v>
      </c>
      <c r="F8147" s="34" t="s">
        <v>24</v>
      </c>
      <c r="G8147" s="37" t="s">
        <v>11366</v>
      </c>
      <c r="I8147" s="7"/>
    </row>
    <row r="8148" spans="1:9" s="36" customFormat="1" ht="54" x14ac:dyDescent="0.25">
      <c r="A8148" s="34">
        <v>89732</v>
      </c>
      <c r="B8148" s="35" t="s">
        <v>15393</v>
      </c>
      <c r="F8148" s="34" t="s">
        <v>24</v>
      </c>
      <c r="G8148" s="37" t="s">
        <v>15394</v>
      </c>
      <c r="I8148" s="7"/>
    </row>
    <row r="8149" spans="1:9" s="36" customFormat="1" ht="54" x14ac:dyDescent="0.25">
      <c r="A8149" s="34">
        <v>89733</v>
      </c>
      <c r="B8149" s="35" t="s">
        <v>15395</v>
      </c>
      <c r="F8149" s="34" t="s">
        <v>24</v>
      </c>
      <c r="G8149" s="37" t="s">
        <v>13586</v>
      </c>
      <c r="I8149" s="7"/>
    </row>
    <row r="8150" spans="1:9" s="36" customFormat="1" ht="40.5" x14ac:dyDescent="0.25">
      <c r="A8150" s="34">
        <v>89734</v>
      </c>
      <c r="B8150" s="35" t="s">
        <v>15396</v>
      </c>
      <c r="F8150" s="34" t="s">
        <v>24</v>
      </c>
      <c r="G8150" s="37" t="s">
        <v>15397</v>
      </c>
      <c r="I8150" s="7"/>
    </row>
    <row r="8151" spans="1:9" s="36" customFormat="1" ht="54" x14ac:dyDescent="0.25">
      <c r="A8151" s="34">
        <v>89735</v>
      </c>
      <c r="B8151" s="35" t="s">
        <v>15398</v>
      </c>
      <c r="F8151" s="34" t="s">
        <v>24</v>
      </c>
      <c r="G8151" s="37" t="s">
        <v>11509</v>
      </c>
      <c r="I8151" s="7"/>
    </row>
    <row r="8152" spans="1:9" s="36" customFormat="1" ht="40.5" x14ac:dyDescent="0.25">
      <c r="A8152" s="34">
        <v>89736</v>
      </c>
      <c r="B8152" s="35" t="s">
        <v>15399</v>
      </c>
      <c r="F8152" s="34" t="s">
        <v>24</v>
      </c>
      <c r="G8152" s="37" t="s">
        <v>15400</v>
      </c>
      <c r="I8152" s="7"/>
    </row>
    <row r="8153" spans="1:9" s="36" customFormat="1" ht="54" x14ac:dyDescent="0.25">
      <c r="A8153" s="34">
        <v>89737</v>
      </c>
      <c r="B8153" s="35" t="s">
        <v>15401</v>
      </c>
      <c r="F8153" s="34" t="s">
        <v>24</v>
      </c>
      <c r="G8153" s="37" t="s">
        <v>15402</v>
      </c>
      <c r="I8153" s="7"/>
    </row>
    <row r="8154" spans="1:9" s="36" customFormat="1" ht="40.5" x14ac:dyDescent="0.25">
      <c r="A8154" s="34">
        <v>89738</v>
      </c>
      <c r="B8154" s="35" t="s">
        <v>15403</v>
      </c>
      <c r="F8154" s="34" t="s">
        <v>24</v>
      </c>
      <c r="G8154" s="37" t="s">
        <v>15404</v>
      </c>
      <c r="I8154" s="7"/>
    </row>
    <row r="8155" spans="1:9" s="36" customFormat="1" ht="54" x14ac:dyDescent="0.25">
      <c r="A8155" s="34">
        <v>89739</v>
      </c>
      <c r="B8155" s="35" t="s">
        <v>15405</v>
      </c>
      <c r="F8155" s="34" t="s">
        <v>24</v>
      </c>
      <c r="G8155" s="37" t="s">
        <v>13413</v>
      </c>
      <c r="I8155" s="7"/>
    </row>
    <row r="8156" spans="1:9" s="36" customFormat="1" ht="40.5" x14ac:dyDescent="0.25">
      <c r="A8156" s="34">
        <v>89740</v>
      </c>
      <c r="B8156" s="35" t="s">
        <v>15406</v>
      </c>
      <c r="F8156" s="34" t="s">
        <v>24</v>
      </c>
      <c r="G8156" s="37" t="s">
        <v>8352</v>
      </c>
      <c r="I8156" s="7"/>
    </row>
    <row r="8157" spans="1:9" s="36" customFormat="1" ht="40.5" x14ac:dyDescent="0.25">
      <c r="A8157" s="34">
        <v>89741</v>
      </c>
      <c r="B8157" s="35" t="s">
        <v>15407</v>
      </c>
      <c r="F8157" s="34" t="s">
        <v>24</v>
      </c>
      <c r="G8157" s="37" t="s">
        <v>15408</v>
      </c>
      <c r="I8157" s="7"/>
    </row>
    <row r="8158" spans="1:9" s="36" customFormat="1" ht="54" x14ac:dyDescent="0.25">
      <c r="A8158" s="34">
        <v>89742</v>
      </c>
      <c r="B8158" s="35" t="s">
        <v>15409</v>
      </c>
      <c r="F8158" s="34" t="s">
        <v>24</v>
      </c>
      <c r="G8158" s="37" t="s">
        <v>8266</v>
      </c>
      <c r="I8158" s="7"/>
    </row>
    <row r="8159" spans="1:9" s="36" customFormat="1" ht="54" x14ac:dyDescent="0.25">
      <c r="A8159" s="34">
        <v>89743</v>
      </c>
      <c r="B8159" s="35" t="s">
        <v>15410</v>
      </c>
      <c r="F8159" s="34" t="s">
        <v>24</v>
      </c>
      <c r="G8159" s="37" t="s">
        <v>15411</v>
      </c>
      <c r="I8159" s="7"/>
    </row>
    <row r="8160" spans="1:9" s="36" customFormat="1" ht="54" x14ac:dyDescent="0.25">
      <c r="A8160" s="34">
        <v>89744</v>
      </c>
      <c r="B8160" s="35" t="s">
        <v>15412</v>
      </c>
      <c r="F8160" s="34" t="s">
        <v>24</v>
      </c>
      <c r="G8160" s="37" t="s">
        <v>10647</v>
      </c>
      <c r="I8160" s="7"/>
    </row>
    <row r="8161" spans="1:9" s="36" customFormat="1" ht="54" x14ac:dyDescent="0.25">
      <c r="A8161" s="34">
        <v>89746</v>
      </c>
      <c r="B8161" s="35" t="s">
        <v>15413</v>
      </c>
      <c r="F8161" s="34" t="s">
        <v>24</v>
      </c>
      <c r="G8161" s="37" t="s">
        <v>15414</v>
      </c>
      <c r="I8161" s="7"/>
    </row>
    <row r="8162" spans="1:9" s="36" customFormat="1" ht="40.5" x14ac:dyDescent="0.25">
      <c r="A8162" s="34">
        <v>89747</v>
      </c>
      <c r="B8162" s="35" t="s">
        <v>15415</v>
      </c>
      <c r="F8162" s="34" t="s">
        <v>24</v>
      </c>
      <c r="G8162" s="37" t="s">
        <v>15416</v>
      </c>
      <c r="I8162" s="7"/>
    </row>
    <row r="8163" spans="1:9" s="36" customFormat="1" ht="54" x14ac:dyDescent="0.25">
      <c r="A8163" s="34">
        <v>89748</v>
      </c>
      <c r="B8163" s="35" t="s">
        <v>15417</v>
      </c>
      <c r="F8163" s="34" t="s">
        <v>24</v>
      </c>
      <c r="G8163" s="37" t="s">
        <v>15418</v>
      </c>
      <c r="I8163" s="7"/>
    </row>
    <row r="8164" spans="1:9" s="36" customFormat="1" ht="40.5" x14ac:dyDescent="0.25">
      <c r="A8164" s="34">
        <v>89749</v>
      </c>
      <c r="B8164" s="35" t="s">
        <v>15419</v>
      </c>
      <c r="F8164" s="34" t="s">
        <v>24</v>
      </c>
      <c r="G8164" s="37" t="s">
        <v>15420</v>
      </c>
      <c r="I8164" s="7"/>
    </row>
    <row r="8165" spans="1:9" s="36" customFormat="1" ht="54" x14ac:dyDescent="0.25">
      <c r="A8165" s="34">
        <v>89750</v>
      </c>
      <c r="B8165" s="35" t="s">
        <v>15421</v>
      </c>
      <c r="F8165" s="34" t="s">
        <v>24</v>
      </c>
      <c r="G8165" s="37" t="s">
        <v>15422</v>
      </c>
      <c r="I8165" s="7"/>
    </row>
    <row r="8166" spans="1:9" s="36" customFormat="1" ht="40.5" x14ac:dyDescent="0.25">
      <c r="A8166" s="34">
        <v>89752</v>
      </c>
      <c r="B8166" s="35" t="s">
        <v>15423</v>
      </c>
      <c r="F8166" s="34" t="s">
        <v>24</v>
      </c>
      <c r="G8166" s="37" t="s">
        <v>15237</v>
      </c>
      <c r="I8166" s="7"/>
    </row>
    <row r="8167" spans="1:9" s="36" customFormat="1" ht="40.5" x14ac:dyDescent="0.25">
      <c r="A8167" s="34">
        <v>89753</v>
      </c>
      <c r="B8167" s="35" t="s">
        <v>15424</v>
      </c>
      <c r="F8167" s="34" t="s">
        <v>24</v>
      </c>
      <c r="G8167" s="37" t="s">
        <v>15425</v>
      </c>
      <c r="I8167" s="7"/>
    </row>
    <row r="8168" spans="1:9" s="36" customFormat="1" ht="40.5" x14ac:dyDescent="0.25">
      <c r="A8168" s="34">
        <v>89754</v>
      </c>
      <c r="B8168" s="35" t="s">
        <v>15426</v>
      </c>
      <c r="F8168" s="34" t="s">
        <v>24</v>
      </c>
      <c r="G8168" s="37" t="s">
        <v>15427</v>
      </c>
      <c r="I8168" s="7"/>
    </row>
    <row r="8169" spans="1:9" s="36" customFormat="1" ht="40.5" x14ac:dyDescent="0.25">
      <c r="A8169" s="34">
        <v>89755</v>
      </c>
      <c r="B8169" s="35" t="s">
        <v>15428</v>
      </c>
      <c r="F8169" s="34" t="s">
        <v>24</v>
      </c>
      <c r="G8169" s="37" t="s">
        <v>15429</v>
      </c>
      <c r="I8169" s="7"/>
    </row>
    <row r="8170" spans="1:9" s="36" customFormat="1" ht="40.5" x14ac:dyDescent="0.25">
      <c r="A8170" s="34">
        <v>89756</v>
      </c>
      <c r="B8170" s="35" t="s">
        <v>15430</v>
      </c>
      <c r="F8170" s="34" t="s">
        <v>24</v>
      </c>
      <c r="G8170" s="37" t="s">
        <v>15431</v>
      </c>
      <c r="I8170" s="7"/>
    </row>
    <row r="8171" spans="1:9" s="36" customFormat="1" ht="40.5" x14ac:dyDescent="0.25">
      <c r="A8171" s="34">
        <v>89757</v>
      </c>
      <c r="B8171" s="35" t="s">
        <v>15432</v>
      </c>
      <c r="F8171" s="34" t="s">
        <v>24</v>
      </c>
      <c r="G8171" s="37" t="s">
        <v>13361</v>
      </c>
      <c r="I8171" s="7"/>
    </row>
    <row r="8172" spans="1:9" s="36" customFormat="1" ht="40.5" x14ac:dyDescent="0.25">
      <c r="A8172" s="34">
        <v>89758</v>
      </c>
      <c r="B8172" s="35" t="s">
        <v>15433</v>
      </c>
      <c r="F8172" s="34" t="s">
        <v>24</v>
      </c>
      <c r="G8172" s="37" t="s">
        <v>15434</v>
      </c>
      <c r="I8172" s="7"/>
    </row>
    <row r="8173" spans="1:9" s="36" customFormat="1" ht="40.5" x14ac:dyDescent="0.25">
      <c r="A8173" s="34">
        <v>89759</v>
      </c>
      <c r="B8173" s="35" t="s">
        <v>15435</v>
      </c>
      <c r="F8173" s="34" t="s">
        <v>24</v>
      </c>
      <c r="G8173" s="37" t="s">
        <v>13153</v>
      </c>
      <c r="I8173" s="7"/>
    </row>
    <row r="8174" spans="1:9" s="36" customFormat="1" ht="40.5" x14ac:dyDescent="0.25">
      <c r="A8174" s="34">
        <v>89760</v>
      </c>
      <c r="B8174" s="35" t="s">
        <v>15436</v>
      </c>
      <c r="F8174" s="34" t="s">
        <v>24</v>
      </c>
      <c r="G8174" s="37" t="s">
        <v>15437</v>
      </c>
      <c r="I8174" s="7"/>
    </row>
    <row r="8175" spans="1:9" s="36" customFormat="1" ht="40.5" x14ac:dyDescent="0.25">
      <c r="A8175" s="34">
        <v>89761</v>
      </c>
      <c r="B8175" s="35" t="s">
        <v>15438</v>
      </c>
      <c r="F8175" s="34" t="s">
        <v>24</v>
      </c>
      <c r="G8175" s="37" t="s">
        <v>15439</v>
      </c>
      <c r="I8175" s="7"/>
    </row>
    <row r="8176" spans="1:9" s="36" customFormat="1" ht="40.5" x14ac:dyDescent="0.25">
      <c r="A8176" s="34">
        <v>89762</v>
      </c>
      <c r="B8176" s="35" t="s">
        <v>15440</v>
      </c>
      <c r="F8176" s="34" t="s">
        <v>24</v>
      </c>
      <c r="G8176" s="37" t="s">
        <v>15441</v>
      </c>
      <c r="I8176" s="7"/>
    </row>
    <row r="8177" spans="1:9" s="36" customFormat="1" ht="40.5" x14ac:dyDescent="0.25">
      <c r="A8177" s="34">
        <v>89763</v>
      </c>
      <c r="B8177" s="35" t="s">
        <v>15442</v>
      </c>
      <c r="F8177" s="34" t="s">
        <v>24</v>
      </c>
      <c r="G8177" s="37" t="s">
        <v>15443</v>
      </c>
      <c r="I8177" s="7"/>
    </row>
    <row r="8178" spans="1:9" s="36" customFormat="1" ht="40.5" x14ac:dyDescent="0.25">
      <c r="A8178" s="34">
        <v>89764</v>
      </c>
      <c r="B8178" s="35" t="s">
        <v>15444</v>
      </c>
      <c r="F8178" s="34" t="s">
        <v>24</v>
      </c>
      <c r="G8178" s="37" t="s">
        <v>15445</v>
      </c>
      <c r="I8178" s="7"/>
    </row>
    <row r="8179" spans="1:9" s="36" customFormat="1" ht="40.5" x14ac:dyDescent="0.25">
      <c r="A8179" s="34">
        <v>89765</v>
      </c>
      <c r="B8179" s="35" t="s">
        <v>15446</v>
      </c>
      <c r="F8179" s="34" t="s">
        <v>24</v>
      </c>
      <c r="G8179" s="37" t="s">
        <v>15447</v>
      </c>
      <c r="I8179" s="7"/>
    </row>
    <row r="8180" spans="1:9" s="36" customFormat="1" ht="40.5" x14ac:dyDescent="0.25">
      <c r="A8180" s="34">
        <v>89767</v>
      </c>
      <c r="B8180" s="35" t="s">
        <v>15448</v>
      </c>
      <c r="F8180" s="34" t="s">
        <v>24</v>
      </c>
      <c r="G8180" s="37" t="s">
        <v>15449</v>
      </c>
      <c r="I8180" s="7"/>
    </row>
    <row r="8181" spans="1:9" s="36" customFormat="1" ht="40.5" x14ac:dyDescent="0.25">
      <c r="A8181" s="34">
        <v>89768</v>
      </c>
      <c r="B8181" s="35" t="s">
        <v>15450</v>
      </c>
      <c r="F8181" s="34" t="s">
        <v>24</v>
      </c>
      <c r="G8181" s="37" t="s">
        <v>15451</v>
      </c>
      <c r="I8181" s="7"/>
    </row>
    <row r="8182" spans="1:9" s="36" customFormat="1" ht="40.5" x14ac:dyDescent="0.25">
      <c r="A8182" s="34">
        <v>89769</v>
      </c>
      <c r="B8182" s="35" t="s">
        <v>15452</v>
      </c>
      <c r="F8182" s="34" t="s">
        <v>24</v>
      </c>
      <c r="G8182" s="37" t="s">
        <v>15453</v>
      </c>
      <c r="I8182" s="7"/>
    </row>
    <row r="8183" spans="1:9" s="36" customFormat="1" ht="27" x14ac:dyDescent="0.25">
      <c r="A8183" s="34">
        <v>89772</v>
      </c>
      <c r="B8183" s="35" t="s">
        <v>15454</v>
      </c>
      <c r="F8183" s="34" t="s">
        <v>26</v>
      </c>
      <c r="G8183" s="37" t="s">
        <v>15455</v>
      </c>
      <c r="I8183" s="7"/>
    </row>
    <row r="8184" spans="1:9" s="36" customFormat="1" ht="40.5" x14ac:dyDescent="0.25">
      <c r="A8184" s="34">
        <v>89774</v>
      </c>
      <c r="B8184" s="35" t="s">
        <v>15456</v>
      </c>
      <c r="F8184" s="34" t="s">
        <v>24</v>
      </c>
      <c r="G8184" s="37" t="s">
        <v>15457</v>
      </c>
      <c r="I8184" s="7"/>
    </row>
    <row r="8185" spans="1:9" s="36" customFormat="1" ht="40.5" x14ac:dyDescent="0.25">
      <c r="A8185" s="34">
        <v>89776</v>
      </c>
      <c r="B8185" s="35" t="s">
        <v>15458</v>
      </c>
      <c r="F8185" s="34" t="s">
        <v>24</v>
      </c>
      <c r="G8185" s="37" t="s">
        <v>15459</v>
      </c>
      <c r="I8185" s="7"/>
    </row>
    <row r="8186" spans="1:9" s="36" customFormat="1" ht="40.5" x14ac:dyDescent="0.25">
      <c r="A8186" s="34">
        <v>89777</v>
      </c>
      <c r="B8186" s="35" t="s">
        <v>15460</v>
      </c>
      <c r="F8186" s="34" t="s">
        <v>24</v>
      </c>
      <c r="G8186" s="37" t="s">
        <v>8909</v>
      </c>
      <c r="I8186" s="7"/>
    </row>
    <row r="8187" spans="1:9" s="36" customFormat="1" ht="54" x14ac:dyDescent="0.25">
      <c r="A8187" s="34">
        <v>89778</v>
      </c>
      <c r="B8187" s="35" t="s">
        <v>15461</v>
      </c>
      <c r="F8187" s="34" t="s">
        <v>24</v>
      </c>
      <c r="G8187" s="37" t="s">
        <v>15404</v>
      </c>
      <c r="I8187" s="7"/>
    </row>
    <row r="8188" spans="1:9" s="36" customFormat="1" ht="54" x14ac:dyDescent="0.25">
      <c r="A8188" s="34">
        <v>89779</v>
      </c>
      <c r="B8188" s="35" t="s">
        <v>15462</v>
      </c>
      <c r="F8188" s="34" t="s">
        <v>24</v>
      </c>
      <c r="G8188" s="37" t="s">
        <v>15463</v>
      </c>
      <c r="I8188" s="7"/>
    </row>
    <row r="8189" spans="1:9" s="36" customFormat="1" ht="40.5" x14ac:dyDescent="0.25">
      <c r="A8189" s="34">
        <v>89780</v>
      </c>
      <c r="B8189" s="35" t="s">
        <v>15464</v>
      </c>
      <c r="F8189" s="34" t="s">
        <v>24</v>
      </c>
      <c r="G8189" s="37" t="s">
        <v>15465</v>
      </c>
      <c r="I8189" s="7"/>
    </row>
    <row r="8190" spans="1:9" s="36" customFormat="1" ht="40.5" x14ac:dyDescent="0.25">
      <c r="A8190" s="34">
        <v>89781</v>
      </c>
      <c r="B8190" s="35" t="s">
        <v>15466</v>
      </c>
      <c r="F8190" s="34" t="s">
        <v>24</v>
      </c>
      <c r="G8190" s="37" t="s">
        <v>15467</v>
      </c>
      <c r="I8190" s="7"/>
    </row>
    <row r="8191" spans="1:9" s="36" customFormat="1" ht="40.5" x14ac:dyDescent="0.25">
      <c r="A8191" s="34">
        <v>89782</v>
      </c>
      <c r="B8191" s="35" t="s">
        <v>15468</v>
      </c>
      <c r="F8191" s="34" t="s">
        <v>24</v>
      </c>
      <c r="G8191" s="37" t="s">
        <v>15469</v>
      </c>
      <c r="I8191" s="7"/>
    </row>
    <row r="8192" spans="1:9" s="36" customFormat="1" ht="40.5" x14ac:dyDescent="0.25">
      <c r="A8192" s="34">
        <v>89783</v>
      </c>
      <c r="B8192" s="35" t="s">
        <v>15470</v>
      </c>
      <c r="F8192" s="34" t="s">
        <v>24</v>
      </c>
      <c r="G8192" s="37" t="s">
        <v>15471</v>
      </c>
      <c r="I8192" s="7"/>
    </row>
    <row r="8193" spans="1:9" s="36" customFormat="1" ht="40.5" x14ac:dyDescent="0.25">
      <c r="A8193" s="34">
        <v>89784</v>
      </c>
      <c r="B8193" s="35" t="s">
        <v>15472</v>
      </c>
      <c r="F8193" s="34" t="s">
        <v>24</v>
      </c>
      <c r="G8193" s="37" t="s">
        <v>15473</v>
      </c>
      <c r="I8193" s="7"/>
    </row>
    <row r="8194" spans="1:9" s="36" customFormat="1" ht="54" x14ac:dyDescent="0.25">
      <c r="A8194" s="34">
        <v>89785</v>
      </c>
      <c r="B8194" s="35" t="s">
        <v>15474</v>
      </c>
      <c r="F8194" s="34" t="s">
        <v>24</v>
      </c>
      <c r="G8194" s="37" t="s">
        <v>15475</v>
      </c>
      <c r="I8194" s="7"/>
    </row>
    <row r="8195" spans="1:9" s="36" customFormat="1" ht="40.5" x14ac:dyDescent="0.25">
      <c r="A8195" s="34">
        <v>89786</v>
      </c>
      <c r="B8195" s="35" t="s">
        <v>15476</v>
      </c>
      <c r="F8195" s="34" t="s">
        <v>24</v>
      </c>
      <c r="G8195" s="37" t="s">
        <v>15477</v>
      </c>
      <c r="I8195" s="7"/>
    </row>
    <row r="8196" spans="1:9" s="36" customFormat="1" ht="40.5" x14ac:dyDescent="0.25">
      <c r="A8196" s="34">
        <v>89787</v>
      </c>
      <c r="B8196" s="35" t="s">
        <v>15478</v>
      </c>
      <c r="F8196" s="34" t="s">
        <v>24</v>
      </c>
      <c r="G8196" s="37" t="s">
        <v>15479</v>
      </c>
      <c r="I8196" s="7"/>
    </row>
    <row r="8197" spans="1:9" s="36" customFormat="1" ht="40.5" x14ac:dyDescent="0.25">
      <c r="A8197" s="34">
        <v>89788</v>
      </c>
      <c r="B8197" s="35" t="s">
        <v>15480</v>
      </c>
      <c r="F8197" s="34" t="s">
        <v>24</v>
      </c>
      <c r="G8197" s="37" t="s">
        <v>15481</v>
      </c>
      <c r="I8197" s="7"/>
    </row>
    <row r="8198" spans="1:9" s="36" customFormat="1" ht="40.5" x14ac:dyDescent="0.25">
      <c r="A8198" s="34">
        <v>89789</v>
      </c>
      <c r="B8198" s="35" t="s">
        <v>15482</v>
      </c>
      <c r="F8198" s="34" t="s">
        <v>24</v>
      </c>
      <c r="G8198" s="37" t="s">
        <v>15483</v>
      </c>
      <c r="I8198" s="7"/>
    </row>
    <row r="8199" spans="1:9" s="36" customFormat="1" ht="40.5" x14ac:dyDescent="0.25">
      <c r="A8199" s="34">
        <v>89790</v>
      </c>
      <c r="B8199" s="35" t="s">
        <v>15484</v>
      </c>
      <c r="F8199" s="34" t="s">
        <v>24</v>
      </c>
      <c r="G8199" s="37" t="s">
        <v>15485</v>
      </c>
      <c r="I8199" s="7"/>
    </row>
    <row r="8200" spans="1:9" s="36" customFormat="1" ht="40.5" x14ac:dyDescent="0.25">
      <c r="A8200" s="34">
        <v>89791</v>
      </c>
      <c r="B8200" s="35" t="s">
        <v>15486</v>
      </c>
      <c r="F8200" s="34" t="s">
        <v>24</v>
      </c>
      <c r="G8200" s="37" t="s">
        <v>15487</v>
      </c>
      <c r="I8200" s="7"/>
    </row>
    <row r="8201" spans="1:9" s="36" customFormat="1" ht="40.5" x14ac:dyDescent="0.25">
      <c r="A8201" s="34">
        <v>89792</v>
      </c>
      <c r="B8201" s="35" t="s">
        <v>15488</v>
      </c>
      <c r="F8201" s="34" t="s">
        <v>24</v>
      </c>
      <c r="G8201" s="37" t="s">
        <v>15489</v>
      </c>
      <c r="I8201" s="7"/>
    </row>
    <row r="8202" spans="1:9" s="36" customFormat="1" ht="40.5" x14ac:dyDescent="0.25">
      <c r="A8202" s="34">
        <v>89793</v>
      </c>
      <c r="B8202" s="35" t="s">
        <v>15490</v>
      </c>
      <c r="F8202" s="34" t="s">
        <v>24</v>
      </c>
      <c r="G8202" s="37" t="s">
        <v>15491</v>
      </c>
      <c r="I8202" s="7"/>
    </row>
    <row r="8203" spans="1:9" s="36" customFormat="1" ht="27" x14ac:dyDescent="0.25">
      <c r="A8203" s="34">
        <v>89794</v>
      </c>
      <c r="B8203" s="35" t="s">
        <v>15492</v>
      </c>
      <c r="F8203" s="34" t="s">
        <v>24</v>
      </c>
      <c r="G8203" s="37" t="s">
        <v>15493</v>
      </c>
      <c r="I8203" s="7"/>
    </row>
    <row r="8204" spans="1:9" s="36" customFormat="1" ht="54" x14ac:dyDescent="0.25">
      <c r="A8204" s="34">
        <v>89795</v>
      </c>
      <c r="B8204" s="35" t="s">
        <v>15494</v>
      </c>
      <c r="F8204" s="34" t="s">
        <v>24</v>
      </c>
      <c r="G8204" s="37" t="s">
        <v>15495</v>
      </c>
      <c r="I8204" s="7"/>
    </row>
    <row r="8205" spans="1:9" s="36" customFormat="1" ht="40.5" x14ac:dyDescent="0.25">
      <c r="A8205" s="34">
        <v>89796</v>
      </c>
      <c r="B8205" s="35" t="s">
        <v>15496</v>
      </c>
      <c r="F8205" s="34" t="s">
        <v>24</v>
      </c>
      <c r="G8205" s="37" t="s">
        <v>15497</v>
      </c>
      <c r="I8205" s="7"/>
    </row>
    <row r="8206" spans="1:9" s="36" customFormat="1" ht="54" x14ac:dyDescent="0.25">
      <c r="A8206" s="34">
        <v>89797</v>
      </c>
      <c r="B8206" s="35" t="s">
        <v>15498</v>
      </c>
      <c r="F8206" s="34" t="s">
        <v>24</v>
      </c>
      <c r="G8206" s="37" t="s">
        <v>15499</v>
      </c>
      <c r="I8206" s="7"/>
    </row>
    <row r="8207" spans="1:9" s="36" customFormat="1" ht="40.5" x14ac:dyDescent="0.25">
      <c r="A8207" s="34">
        <v>89801</v>
      </c>
      <c r="B8207" s="35" t="s">
        <v>15500</v>
      </c>
      <c r="F8207" s="34" t="s">
        <v>24</v>
      </c>
      <c r="G8207" s="37" t="s">
        <v>15501</v>
      </c>
      <c r="I8207" s="7"/>
    </row>
    <row r="8208" spans="1:9" s="36" customFormat="1" ht="40.5" x14ac:dyDescent="0.25">
      <c r="A8208" s="34">
        <v>89802</v>
      </c>
      <c r="B8208" s="35" t="s">
        <v>15502</v>
      </c>
      <c r="F8208" s="34" t="s">
        <v>24</v>
      </c>
      <c r="G8208" s="37" t="s">
        <v>13924</v>
      </c>
      <c r="I8208" s="7"/>
    </row>
    <row r="8209" spans="1:9" s="36" customFormat="1" ht="54" x14ac:dyDescent="0.25">
      <c r="A8209" s="34">
        <v>89803</v>
      </c>
      <c r="B8209" s="35" t="s">
        <v>15503</v>
      </c>
      <c r="F8209" s="34" t="s">
        <v>24</v>
      </c>
      <c r="G8209" s="37" t="s">
        <v>15053</v>
      </c>
      <c r="I8209" s="7"/>
    </row>
    <row r="8210" spans="1:9" s="36" customFormat="1" ht="54" x14ac:dyDescent="0.25">
      <c r="A8210" s="34">
        <v>89804</v>
      </c>
      <c r="B8210" s="35" t="s">
        <v>15504</v>
      </c>
      <c r="F8210" s="34" t="s">
        <v>24</v>
      </c>
      <c r="G8210" s="37" t="s">
        <v>15505</v>
      </c>
      <c r="I8210" s="7"/>
    </row>
    <row r="8211" spans="1:9" s="36" customFormat="1" ht="40.5" x14ac:dyDescent="0.25">
      <c r="A8211" s="34">
        <v>89805</v>
      </c>
      <c r="B8211" s="35" t="s">
        <v>15506</v>
      </c>
      <c r="F8211" s="34" t="s">
        <v>24</v>
      </c>
      <c r="G8211" s="37" t="s">
        <v>15507</v>
      </c>
      <c r="I8211" s="7"/>
    </row>
    <row r="8212" spans="1:9" s="36" customFormat="1" ht="40.5" x14ac:dyDescent="0.25">
      <c r="A8212" s="34">
        <v>89806</v>
      </c>
      <c r="B8212" s="35" t="s">
        <v>15508</v>
      </c>
      <c r="F8212" s="34" t="s">
        <v>24</v>
      </c>
      <c r="G8212" s="37" t="s">
        <v>15505</v>
      </c>
      <c r="I8212" s="7"/>
    </row>
    <row r="8213" spans="1:9" s="36" customFormat="1" ht="54" x14ac:dyDescent="0.25">
      <c r="A8213" s="34">
        <v>89807</v>
      </c>
      <c r="B8213" s="35" t="s">
        <v>15509</v>
      </c>
      <c r="F8213" s="34" t="s">
        <v>24</v>
      </c>
      <c r="G8213" s="37" t="s">
        <v>10429</v>
      </c>
      <c r="I8213" s="7"/>
    </row>
    <row r="8214" spans="1:9" s="36" customFormat="1" ht="54" x14ac:dyDescent="0.25">
      <c r="A8214" s="34">
        <v>89808</v>
      </c>
      <c r="B8214" s="35" t="s">
        <v>15510</v>
      </c>
      <c r="F8214" s="34" t="s">
        <v>24</v>
      </c>
      <c r="G8214" s="37" t="s">
        <v>15511</v>
      </c>
      <c r="I8214" s="7"/>
    </row>
    <row r="8215" spans="1:9" s="36" customFormat="1" ht="40.5" x14ac:dyDescent="0.25">
      <c r="A8215" s="34">
        <v>89809</v>
      </c>
      <c r="B8215" s="35" t="s">
        <v>15512</v>
      </c>
      <c r="F8215" s="34" t="s">
        <v>24</v>
      </c>
      <c r="G8215" s="37" t="s">
        <v>15513</v>
      </c>
      <c r="I8215" s="7"/>
    </row>
    <row r="8216" spans="1:9" s="36" customFormat="1" ht="40.5" x14ac:dyDescent="0.25">
      <c r="A8216" s="34">
        <v>89810</v>
      </c>
      <c r="B8216" s="35" t="s">
        <v>15514</v>
      </c>
      <c r="F8216" s="34" t="s">
        <v>24</v>
      </c>
      <c r="G8216" s="37" t="s">
        <v>15515</v>
      </c>
      <c r="I8216" s="7"/>
    </row>
    <row r="8217" spans="1:9" s="36" customFormat="1" ht="54" x14ac:dyDescent="0.25">
      <c r="A8217" s="34">
        <v>89811</v>
      </c>
      <c r="B8217" s="35" t="s">
        <v>15516</v>
      </c>
      <c r="F8217" s="34" t="s">
        <v>24</v>
      </c>
      <c r="G8217" s="37" t="s">
        <v>15517</v>
      </c>
      <c r="I8217" s="7"/>
    </row>
    <row r="8218" spans="1:9" s="36" customFormat="1" ht="54" x14ac:dyDescent="0.25">
      <c r="A8218" s="34">
        <v>89812</v>
      </c>
      <c r="B8218" s="35" t="s">
        <v>15518</v>
      </c>
      <c r="F8218" s="34" t="s">
        <v>24</v>
      </c>
      <c r="G8218" s="37" t="s">
        <v>15519</v>
      </c>
      <c r="I8218" s="7"/>
    </row>
    <row r="8219" spans="1:9" s="36" customFormat="1" ht="40.5" x14ac:dyDescent="0.25">
      <c r="A8219" s="34">
        <v>89813</v>
      </c>
      <c r="B8219" s="35" t="s">
        <v>15520</v>
      </c>
      <c r="F8219" s="34" t="s">
        <v>24</v>
      </c>
      <c r="G8219" s="37" t="s">
        <v>15521</v>
      </c>
      <c r="I8219" s="7"/>
    </row>
    <row r="8220" spans="1:9" s="36" customFormat="1" ht="40.5" x14ac:dyDescent="0.25">
      <c r="A8220" s="34">
        <v>89814</v>
      </c>
      <c r="B8220" s="35" t="s">
        <v>15522</v>
      </c>
      <c r="F8220" s="34" t="s">
        <v>24</v>
      </c>
      <c r="G8220" s="37" t="s">
        <v>12988</v>
      </c>
      <c r="I8220" s="7"/>
    </row>
    <row r="8221" spans="1:9" s="36" customFormat="1" ht="40.5" x14ac:dyDescent="0.25">
      <c r="A8221" s="34">
        <v>89815</v>
      </c>
      <c r="B8221" s="35" t="s">
        <v>15523</v>
      </c>
      <c r="F8221" s="34" t="s">
        <v>24</v>
      </c>
      <c r="G8221" s="37" t="s">
        <v>15524</v>
      </c>
      <c r="I8221" s="7"/>
    </row>
    <row r="8222" spans="1:9" s="36" customFormat="1" ht="27" x14ac:dyDescent="0.25">
      <c r="A8222" s="34">
        <v>89816</v>
      </c>
      <c r="B8222" s="35" t="s">
        <v>15525</v>
      </c>
      <c r="F8222" s="34" t="s">
        <v>24</v>
      </c>
      <c r="G8222" s="37" t="s">
        <v>15526</v>
      </c>
      <c r="I8222" s="7"/>
    </row>
    <row r="8223" spans="1:9" s="36" customFormat="1" ht="40.5" x14ac:dyDescent="0.25">
      <c r="A8223" s="34">
        <v>89817</v>
      </c>
      <c r="B8223" s="35" t="s">
        <v>15527</v>
      </c>
      <c r="F8223" s="34" t="s">
        <v>24</v>
      </c>
      <c r="G8223" s="37" t="s">
        <v>15528</v>
      </c>
      <c r="I8223" s="7"/>
    </row>
    <row r="8224" spans="1:9" s="36" customFormat="1" ht="40.5" x14ac:dyDescent="0.25">
      <c r="A8224" s="34">
        <v>89818</v>
      </c>
      <c r="B8224" s="35" t="s">
        <v>15529</v>
      </c>
      <c r="F8224" s="34" t="s">
        <v>24</v>
      </c>
      <c r="G8224" s="37" t="s">
        <v>8537</v>
      </c>
      <c r="I8224" s="7"/>
    </row>
    <row r="8225" spans="1:9" s="36" customFormat="1" ht="40.5" x14ac:dyDescent="0.25">
      <c r="A8225" s="34">
        <v>89819</v>
      </c>
      <c r="B8225" s="35" t="s">
        <v>15530</v>
      </c>
      <c r="F8225" s="34" t="s">
        <v>24</v>
      </c>
      <c r="G8225" s="37" t="s">
        <v>9193</v>
      </c>
      <c r="I8225" s="7"/>
    </row>
    <row r="8226" spans="1:9" s="36" customFormat="1" ht="40.5" x14ac:dyDescent="0.25">
      <c r="A8226" s="34">
        <v>89821</v>
      </c>
      <c r="B8226" s="35" t="s">
        <v>15531</v>
      </c>
      <c r="F8226" s="34" t="s">
        <v>24</v>
      </c>
      <c r="G8226" s="37" t="s">
        <v>15532</v>
      </c>
      <c r="I8226" s="7"/>
    </row>
    <row r="8227" spans="1:9" s="36" customFormat="1" ht="27" x14ac:dyDescent="0.25">
      <c r="A8227" s="34">
        <v>89822</v>
      </c>
      <c r="B8227" s="35" t="s">
        <v>15533</v>
      </c>
      <c r="F8227" s="34" t="s">
        <v>24</v>
      </c>
      <c r="G8227" s="37" t="s">
        <v>15534</v>
      </c>
      <c r="I8227" s="7"/>
    </row>
    <row r="8228" spans="1:9" s="36" customFormat="1" ht="40.5" x14ac:dyDescent="0.25">
      <c r="A8228" s="34">
        <v>89823</v>
      </c>
      <c r="B8228" s="35" t="s">
        <v>15535</v>
      </c>
      <c r="F8228" s="34" t="s">
        <v>24</v>
      </c>
      <c r="G8228" s="37" t="s">
        <v>15536</v>
      </c>
      <c r="I8228" s="7"/>
    </row>
    <row r="8229" spans="1:9" s="36" customFormat="1" ht="40.5" x14ac:dyDescent="0.25">
      <c r="A8229" s="34">
        <v>89824</v>
      </c>
      <c r="B8229" s="35" t="s">
        <v>15537</v>
      </c>
      <c r="F8229" s="34" t="s">
        <v>24</v>
      </c>
      <c r="G8229" s="37" t="s">
        <v>8531</v>
      </c>
      <c r="I8229" s="7"/>
    </row>
    <row r="8230" spans="1:9" s="36" customFormat="1" ht="40.5" x14ac:dyDescent="0.25">
      <c r="A8230" s="34">
        <v>89825</v>
      </c>
      <c r="B8230" s="35" t="s">
        <v>15538</v>
      </c>
      <c r="F8230" s="34" t="s">
        <v>24</v>
      </c>
      <c r="G8230" s="37" t="s">
        <v>15539</v>
      </c>
      <c r="I8230" s="7"/>
    </row>
    <row r="8231" spans="1:9" s="36" customFormat="1" ht="40.5" x14ac:dyDescent="0.25">
      <c r="A8231" s="34">
        <v>89826</v>
      </c>
      <c r="B8231" s="35" t="s">
        <v>15540</v>
      </c>
      <c r="F8231" s="34" t="s">
        <v>24</v>
      </c>
      <c r="G8231" s="37" t="s">
        <v>15541</v>
      </c>
      <c r="I8231" s="7"/>
    </row>
    <row r="8232" spans="1:9" s="36" customFormat="1" ht="40.5" x14ac:dyDescent="0.25">
      <c r="A8232" s="34">
        <v>89827</v>
      </c>
      <c r="B8232" s="35" t="s">
        <v>15542</v>
      </c>
      <c r="F8232" s="34" t="s">
        <v>24</v>
      </c>
      <c r="G8232" s="37" t="s">
        <v>15543</v>
      </c>
      <c r="I8232" s="7"/>
    </row>
    <row r="8233" spans="1:9" s="36" customFormat="1" ht="27" x14ac:dyDescent="0.25">
      <c r="A8233" s="34">
        <v>89828</v>
      </c>
      <c r="B8233" s="35" t="s">
        <v>15544</v>
      </c>
      <c r="F8233" s="34" t="s">
        <v>24</v>
      </c>
      <c r="G8233" s="37" t="s">
        <v>15545</v>
      </c>
      <c r="I8233" s="7"/>
    </row>
    <row r="8234" spans="1:9" s="36" customFormat="1" ht="40.5" x14ac:dyDescent="0.25">
      <c r="A8234" s="34">
        <v>89829</v>
      </c>
      <c r="B8234" s="35" t="s">
        <v>15546</v>
      </c>
      <c r="F8234" s="34" t="s">
        <v>24</v>
      </c>
      <c r="G8234" s="37" t="s">
        <v>15547</v>
      </c>
      <c r="I8234" s="7"/>
    </row>
    <row r="8235" spans="1:9" s="36" customFormat="1" ht="40.5" x14ac:dyDescent="0.25">
      <c r="A8235" s="34">
        <v>89830</v>
      </c>
      <c r="B8235" s="35" t="s">
        <v>15548</v>
      </c>
      <c r="F8235" s="34" t="s">
        <v>24</v>
      </c>
      <c r="G8235" s="37" t="s">
        <v>15549</v>
      </c>
      <c r="I8235" s="7"/>
    </row>
    <row r="8236" spans="1:9" s="36" customFormat="1" ht="40.5" x14ac:dyDescent="0.25">
      <c r="A8236" s="34">
        <v>89831</v>
      </c>
      <c r="B8236" s="35" t="s">
        <v>15550</v>
      </c>
      <c r="F8236" s="34" t="s">
        <v>24</v>
      </c>
      <c r="G8236" s="37" t="s">
        <v>15551</v>
      </c>
      <c r="I8236" s="7"/>
    </row>
    <row r="8237" spans="1:9" s="36" customFormat="1" ht="40.5" x14ac:dyDescent="0.25">
      <c r="A8237" s="34">
        <v>89832</v>
      </c>
      <c r="B8237" s="35" t="s">
        <v>15552</v>
      </c>
      <c r="F8237" s="34" t="s">
        <v>24</v>
      </c>
      <c r="G8237" s="37" t="s">
        <v>15553</v>
      </c>
      <c r="I8237" s="7"/>
    </row>
    <row r="8238" spans="1:9" s="36" customFormat="1" ht="40.5" x14ac:dyDescent="0.25">
      <c r="A8238" s="34">
        <v>89833</v>
      </c>
      <c r="B8238" s="35" t="s">
        <v>15554</v>
      </c>
      <c r="F8238" s="34" t="s">
        <v>24</v>
      </c>
      <c r="G8238" s="37" t="s">
        <v>15555</v>
      </c>
      <c r="I8238" s="7"/>
    </row>
    <row r="8239" spans="1:9" s="36" customFormat="1" ht="54" x14ac:dyDescent="0.25">
      <c r="A8239" s="34">
        <v>89834</v>
      </c>
      <c r="B8239" s="35" t="s">
        <v>15556</v>
      </c>
      <c r="F8239" s="34" t="s">
        <v>24</v>
      </c>
      <c r="G8239" s="37" t="s">
        <v>15557</v>
      </c>
      <c r="I8239" s="7"/>
    </row>
    <row r="8240" spans="1:9" s="36" customFormat="1" ht="27" x14ac:dyDescent="0.25">
      <c r="A8240" s="34">
        <v>89835</v>
      </c>
      <c r="B8240" s="35" t="s">
        <v>15558</v>
      </c>
      <c r="F8240" s="34" t="s">
        <v>24</v>
      </c>
      <c r="G8240" s="37" t="s">
        <v>15559</v>
      </c>
      <c r="I8240" s="7"/>
    </row>
    <row r="8241" spans="1:9" s="36" customFormat="1" ht="40.5" x14ac:dyDescent="0.25">
      <c r="A8241" s="34">
        <v>89836</v>
      </c>
      <c r="B8241" s="35" t="s">
        <v>15560</v>
      </c>
      <c r="F8241" s="34" t="s">
        <v>24</v>
      </c>
      <c r="G8241" s="37" t="s">
        <v>15561</v>
      </c>
      <c r="I8241" s="7"/>
    </row>
    <row r="8242" spans="1:9" s="36" customFormat="1" ht="27" x14ac:dyDescent="0.25">
      <c r="A8242" s="34">
        <v>89837</v>
      </c>
      <c r="B8242" s="35" t="s">
        <v>15562</v>
      </c>
      <c r="F8242" s="34" t="s">
        <v>24</v>
      </c>
      <c r="G8242" s="37" t="s">
        <v>15563</v>
      </c>
      <c r="I8242" s="7"/>
    </row>
    <row r="8243" spans="1:9" s="36" customFormat="1" ht="27" x14ac:dyDescent="0.25">
      <c r="A8243" s="34">
        <v>89838</v>
      </c>
      <c r="B8243" s="35" t="s">
        <v>15564</v>
      </c>
      <c r="F8243" s="34" t="s">
        <v>24</v>
      </c>
      <c r="G8243" s="37" t="s">
        <v>15565</v>
      </c>
      <c r="I8243" s="7"/>
    </row>
    <row r="8244" spans="1:9" s="36" customFormat="1" ht="27" x14ac:dyDescent="0.25">
      <c r="A8244" s="34">
        <v>89839</v>
      </c>
      <c r="B8244" s="35" t="s">
        <v>15566</v>
      </c>
      <c r="F8244" s="34" t="s">
        <v>24</v>
      </c>
      <c r="G8244" s="37" t="s">
        <v>15567</v>
      </c>
      <c r="I8244" s="7"/>
    </row>
    <row r="8245" spans="1:9" s="36" customFormat="1" ht="27" x14ac:dyDescent="0.25">
      <c r="A8245" s="34">
        <v>89840</v>
      </c>
      <c r="B8245" s="35" t="s">
        <v>15568</v>
      </c>
      <c r="F8245" s="34" t="s">
        <v>24</v>
      </c>
      <c r="G8245" s="37" t="s">
        <v>15569</v>
      </c>
      <c r="I8245" s="7"/>
    </row>
    <row r="8246" spans="1:9" s="36" customFormat="1" ht="27" x14ac:dyDescent="0.25">
      <c r="A8246" s="34">
        <v>89841</v>
      </c>
      <c r="B8246" s="35" t="s">
        <v>15570</v>
      </c>
      <c r="F8246" s="34" t="s">
        <v>24</v>
      </c>
      <c r="G8246" s="37" t="s">
        <v>15571</v>
      </c>
      <c r="I8246" s="7"/>
    </row>
    <row r="8247" spans="1:9" s="36" customFormat="1" ht="27" x14ac:dyDescent="0.25">
      <c r="A8247" s="34">
        <v>89842</v>
      </c>
      <c r="B8247" s="35" t="s">
        <v>15572</v>
      </c>
      <c r="F8247" s="34" t="s">
        <v>24</v>
      </c>
      <c r="G8247" s="37" t="s">
        <v>15573</v>
      </c>
      <c r="I8247" s="7"/>
    </row>
    <row r="8248" spans="1:9" s="36" customFormat="1" ht="27" x14ac:dyDescent="0.25">
      <c r="A8248" s="34">
        <v>89844</v>
      </c>
      <c r="B8248" s="35" t="s">
        <v>15574</v>
      </c>
      <c r="F8248" s="34" t="s">
        <v>24</v>
      </c>
      <c r="G8248" s="37" t="s">
        <v>15575</v>
      </c>
      <c r="I8248" s="7"/>
    </row>
    <row r="8249" spans="1:9" s="36" customFormat="1" ht="27" x14ac:dyDescent="0.25">
      <c r="A8249" s="34">
        <v>89845</v>
      </c>
      <c r="B8249" s="35" t="s">
        <v>15576</v>
      </c>
      <c r="F8249" s="34" t="s">
        <v>24</v>
      </c>
      <c r="G8249" s="37" t="s">
        <v>9988</v>
      </c>
      <c r="I8249" s="7"/>
    </row>
    <row r="8250" spans="1:9" s="36" customFormat="1" ht="27" x14ac:dyDescent="0.25">
      <c r="A8250" s="34">
        <v>89846</v>
      </c>
      <c r="B8250" s="35" t="s">
        <v>15577</v>
      </c>
      <c r="F8250" s="34" t="s">
        <v>24</v>
      </c>
      <c r="G8250" s="37" t="s">
        <v>15578</v>
      </c>
      <c r="I8250" s="7"/>
    </row>
    <row r="8251" spans="1:9" s="36" customFormat="1" ht="27" x14ac:dyDescent="0.25">
      <c r="A8251" s="34">
        <v>89847</v>
      </c>
      <c r="B8251" s="35" t="s">
        <v>15579</v>
      </c>
      <c r="F8251" s="34" t="s">
        <v>24</v>
      </c>
      <c r="G8251" s="37" t="s">
        <v>15580</v>
      </c>
      <c r="I8251" s="7"/>
    </row>
    <row r="8252" spans="1:9" s="36" customFormat="1" ht="40.5" x14ac:dyDescent="0.25">
      <c r="A8252" s="34">
        <v>89850</v>
      </c>
      <c r="B8252" s="35" t="s">
        <v>15581</v>
      </c>
      <c r="F8252" s="34" t="s">
        <v>24</v>
      </c>
      <c r="G8252" s="37" t="s">
        <v>15582</v>
      </c>
      <c r="I8252" s="7"/>
    </row>
    <row r="8253" spans="1:9" s="36" customFormat="1" ht="40.5" x14ac:dyDescent="0.25">
      <c r="A8253" s="34">
        <v>89851</v>
      </c>
      <c r="B8253" s="35" t="s">
        <v>15583</v>
      </c>
      <c r="F8253" s="34" t="s">
        <v>24</v>
      </c>
      <c r="G8253" s="37" t="s">
        <v>15584</v>
      </c>
      <c r="I8253" s="7"/>
    </row>
    <row r="8254" spans="1:9" s="36" customFormat="1" ht="54" x14ac:dyDescent="0.25">
      <c r="A8254" s="34">
        <v>89852</v>
      </c>
      <c r="B8254" s="35" t="s">
        <v>15585</v>
      </c>
      <c r="F8254" s="34" t="s">
        <v>24</v>
      </c>
      <c r="G8254" s="37" t="s">
        <v>11843</v>
      </c>
      <c r="I8254" s="7"/>
    </row>
    <row r="8255" spans="1:9" s="36" customFormat="1" ht="54" x14ac:dyDescent="0.25">
      <c r="A8255" s="34">
        <v>89853</v>
      </c>
      <c r="B8255" s="35" t="s">
        <v>15586</v>
      </c>
      <c r="F8255" s="34" t="s">
        <v>24</v>
      </c>
      <c r="G8255" s="37" t="s">
        <v>15587</v>
      </c>
      <c r="I8255" s="7"/>
    </row>
    <row r="8256" spans="1:9" s="36" customFormat="1" ht="40.5" x14ac:dyDescent="0.25">
      <c r="A8256" s="34">
        <v>89854</v>
      </c>
      <c r="B8256" s="35" t="s">
        <v>15588</v>
      </c>
      <c r="F8256" s="34" t="s">
        <v>24</v>
      </c>
      <c r="G8256" s="37" t="s">
        <v>15589</v>
      </c>
      <c r="I8256" s="7"/>
    </row>
    <row r="8257" spans="1:9" s="36" customFormat="1" ht="40.5" x14ac:dyDescent="0.25">
      <c r="A8257" s="34">
        <v>89855</v>
      </c>
      <c r="B8257" s="35" t="s">
        <v>15590</v>
      </c>
      <c r="F8257" s="34" t="s">
        <v>24</v>
      </c>
      <c r="G8257" s="37" t="s">
        <v>15591</v>
      </c>
      <c r="I8257" s="7"/>
    </row>
    <row r="8258" spans="1:9" s="36" customFormat="1" ht="40.5" x14ac:dyDescent="0.25">
      <c r="A8258" s="34">
        <v>89856</v>
      </c>
      <c r="B8258" s="35" t="s">
        <v>15592</v>
      </c>
      <c r="F8258" s="34" t="s">
        <v>24</v>
      </c>
      <c r="G8258" s="37" t="s">
        <v>9863</v>
      </c>
      <c r="I8258" s="7"/>
    </row>
    <row r="8259" spans="1:9" s="36" customFormat="1" ht="40.5" x14ac:dyDescent="0.25">
      <c r="A8259" s="34">
        <v>89857</v>
      </c>
      <c r="B8259" s="35" t="s">
        <v>15593</v>
      </c>
      <c r="F8259" s="34" t="s">
        <v>24</v>
      </c>
      <c r="G8259" s="37" t="s">
        <v>15594</v>
      </c>
      <c r="I8259" s="7"/>
    </row>
    <row r="8260" spans="1:9" s="36" customFormat="1" ht="40.5" x14ac:dyDescent="0.25">
      <c r="A8260" s="34">
        <v>89860</v>
      </c>
      <c r="B8260" s="35" t="s">
        <v>15595</v>
      </c>
      <c r="F8260" s="34" t="s">
        <v>24</v>
      </c>
      <c r="G8260" s="37" t="s">
        <v>15596</v>
      </c>
      <c r="I8260" s="7"/>
    </row>
    <row r="8261" spans="1:9" s="36" customFormat="1" ht="40.5" x14ac:dyDescent="0.25">
      <c r="A8261" s="34">
        <v>89861</v>
      </c>
      <c r="B8261" s="35" t="s">
        <v>15597</v>
      </c>
      <c r="F8261" s="34" t="s">
        <v>24</v>
      </c>
      <c r="G8261" s="37" t="s">
        <v>8459</v>
      </c>
      <c r="I8261" s="7"/>
    </row>
    <row r="8262" spans="1:9" s="36" customFormat="1" ht="40.5" x14ac:dyDescent="0.25">
      <c r="A8262" s="34">
        <v>89866</v>
      </c>
      <c r="B8262" s="35" t="s">
        <v>15598</v>
      </c>
      <c r="F8262" s="34" t="s">
        <v>24</v>
      </c>
      <c r="G8262" s="37" t="s">
        <v>8762</v>
      </c>
      <c r="I8262" s="7"/>
    </row>
    <row r="8263" spans="1:9" s="36" customFormat="1" ht="40.5" x14ac:dyDescent="0.25">
      <c r="A8263" s="34">
        <v>89867</v>
      </c>
      <c r="B8263" s="35" t="s">
        <v>15599</v>
      </c>
      <c r="F8263" s="34" t="s">
        <v>24</v>
      </c>
      <c r="G8263" s="37" t="s">
        <v>15600</v>
      </c>
      <c r="I8263" s="7"/>
    </row>
    <row r="8264" spans="1:9" s="36" customFormat="1" ht="40.5" x14ac:dyDescent="0.25">
      <c r="A8264" s="34">
        <v>89868</v>
      </c>
      <c r="B8264" s="35" t="s">
        <v>15601</v>
      </c>
      <c r="F8264" s="34" t="s">
        <v>24</v>
      </c>
      <c r="G8264" s="37" t="s">
        <v>9977</v>
      </c>
      <c r="I8264" s="7"/>
    </row>
    <row r="8265" spans="1:9" s="36" customFormat="1" ht="27" x14ac:dyDescent="0.25">
      <c r="A8265" s="34">
        <v>89869</v>
      </c>
      <c r="B8265" s="35" t="s">
        <v>15602</v>
      </c>
      <c r="F8265" s="34" t="s">
        <v>24</v>
      </c>
      <c r="G8265" s="37" t="s">
        <v>8843</v>
      </c>
      <c r="I8265" s="7"/>
    </row>
    <row r="8266" spans="1:9" s="36" customFormat="1" ht="40.5" x14ac:dyDescent="0.25">
      <c r="A8266" s="34">
        <v>89979</v>
      </c>
      <c r="B8266" s="35" t="s">
        <v>15603</v>
      </c>
      <c r="F8266" s="34" t="s">
        <v>24</v>
      </c>
      <c r="G8266" s="37" t="s">
        <v>15604</v>
      </c>
      <c r="I8266" s="7"/>
    </row>
    <row r="8267" spans="1:9" s="36" customFormat="1" ht="40.5" x14ac:dyDescent="0.25">
      <c r="A8267" s="34">
        <v>89981</v>
      </c>
      <c r="B8267" s="35" t="s">
        <v>15605</v>
      </c>
      <c r="F8267" s="34" t="s">
        <v>24</v>
      </c>
      <c r="G8267" s="37" t="s">
        <v>15606</v>
      </c>
      <c r="I8267" s="7"/>
    </row>
    <row r="8268" spans="1:9" s="36" customFormat="1" ht="40.5" x14ac:dyDescent="0.25">
      <c r="A8268" s="34">
        <v>90373</v>
      </c>
      <c r="B8268" s="35" t="s">
        <v>15607</v>
      </c>
      <c r="F8268" s="34" t="s">
        <v>24</v>
      </c>
      <c r="G8268" s="37" t="s">
        <v>10637</v>
      </c>
      <c r="I8268" s="7"/>
    </row>
    <row r="8269" spans="1:9" s="36" customFormat="1" ht="40.5" x14ac:dyDescent="0.25">
      <c r="A8269" s="34">
        <v>90374</v>
      </c>
      <c r="B8269" s="35" t="s">
        <v>15608</v>
      </c>
      <c r="F8269" s="34" t="s">
        <v>24</v>
      </c>
      <c r="G8269" s="37" t="s">
        <v>15609</v>
      </c>
      <c r="I8269" s="7"/>
    </row>
    <row r="8270" spans="1:9" s="36" customFormat="1" ht="40.5" x14ac:dyDescent="0.25">
      <c r="A8270" s="34">
        <v>92287</v>
      </c>
      <c r="B8270" s="35" t="s">
        <v>15610</v>
      </c>
      <c r="F8270" s="34" t="s">
        <v>24</v>
      </c>
      <c r="G8270" s="37" t="s">
        <v>15611</v>
      </c>
      <c r="I8270" s="7"/>
    </row>
    <row r="8271" spans="1:9" s="36" customFormat="1" ht="40.5" x14ac:dyDescent="0.25">
      <c r="A8271" s="34">
        <v>92288</v>
      </c>
      <c r="B8271" s="35" t="s">
        <v>15612</v>
      </c>
      <c r="F8271" s="34" t="s">
        <v>24</v>
      </c>
      <c r="G8271" s="37" t="s">
        <v>15613</v>
      </c>
      <c r="I8271" s="7"/>
    </row>
    <row r="8272" spans="1:9" s="36" customFormat="1" ht="40.5" x14ac:dyDescent="0.25">
      <c r="A8272" s="34">
        <v>92289</v>
      </c>
      <c r="B8272" s="35" t="s">
        <v>15614</v>
      </c>
      <c r="F8272" s="34" t="s">
        <v>24</v>
      </c>
      <c r="G8272" s="37" t="s">
        <v>15615</v>
      </c>
      <c r="I8272" s="7"/>
    </row>
    <row r="8273" spans="1:9" s="36" customFormat="1" ht="40.5" x14ac:dyDescent="0.25">
      <c r="A8273" s="34">
        <v>92290</v>
      </c>
      <c r="B8273" s="35" t="s">
        <v>15616</v>
      </c>
      <c r="F8273" s="34" t="s">
        <v>24</v>
      </c>
      <c r="G8273" s="37" t="s">
        <v>15617</v>
      </c>
      <c r="I8273" s="7"/>
    </row>
    <row r="8274" spans="1:9" s="36" customFormat="1" ht="40.5" x14ac:dyDescent="0.25">
      <c r="A8274" s="34">
        <v>92291</v>
      </c>
      <c r="B8274" s="35" t="s">
        <v>15618</v>
      </c>
      <c r="F8274" s="34" t="s">
        <v>24</v>
      </c>
      <c r="G8274" s="37" t="s">
        <v>15619</v>
      </c>
      <c r="I8274" s="7"/>
    </row>
    <row r="8275" spans="1:9" s="36" customFormat="1" ht="40.5" x14ac:dyDescent="0.25">
      <c r="A8275" s="34">
        <v>92292</v>
      </c>
      <c r="B8275" s="35" t="s">
        <v>15620</v>
      </c>
      <c r="F8275" s="34" t="s">
        <v>24</v>
      </c>
      <c r="G8275" s="37" t="s">
        <v>15621</v>
      </c>
      <c r="I8275" s="7"/>
    </row>
    <row r="8276" spans="1:9" s="36" customFormat="1" ht="40.5" x14ac:dyDescent="0.25">
      <c r="A8276" s="34">
        <v>92293</v>
      </c>
      <c r="B8276" s="35" t="s">
        <v>15622</v>
      </c>
      <c r="F8276" s="34" t="s">
        <v>24</v>
      </c>
      <c r="G8276" s="37" t="s">
        <v>10058</v>
      </c>
      <c r="I8276" s="7"/>
    </row>
    <row r="8277" spans="1:9" s="36" customFormat="1" ht="40.5" x14ac:dyDescent="0.25">
      <c r="A8277" s="34">
        <v>92294</v>
      </c>
      <c r="B8277" s="35" t="s">
        <v>15623</v>
      </c>
      <c r="F8277" s="34" t="s">
        <v>24</v>
      </c>
      <c r="G8277" s="37" t="s">
        <v>15624</v>
      </c>
      <c r="I8277" s="7"/>
    </row>
    <row r="8278" spans="1:9" s="36" customFormat="1" ht="40.5" x14ac:dyDescent="0.25">
      <c r="A8278" s="34">
        <v>92295</v>
      </c>
      <c r="B8278" s="35" t="s">
        <v>15625</v>
      </c>
      <c r="F8278" s="34" t="s">
        <v>24</v>
      </c>
      <c r="G8278" s="37" t="s">
        <v>8829</v>
      </c>
      <c r="I8278" s="7"/>
    </row>
    <row r="8279" spans="1:9" s="36" customFormat="1" ht="40.5" x14ac:dyDescent="0.25">
      <c r="A8279" s="34">
        <v>92296</v>
      </c>
      <c r="B8279" s="35" t="s">
        <v>15626</v>
      </c>
      <c r="F8279" s="34" t="s">
        <v>24</v>
      </c>
      <c r="G8279" s="37" t="s">
        <v>15627</v>
      </c>
      <c r="I8279" s="7"/>
    </row>
    <row r="8280" spans="1:9" s="36" customFormat="1" ht="40.5" x14ac:dyDescent="0.25">
      <c r="A8280" s="34">
        <v>92297</v>
      </c>
      <c r="B8280" s="35" t="s">
        <v>15628</v>
      </c>
      <c r="F8280" s="34" t="s">
        <v>24</v>
      </c>
      <c r="G8280" s="37" t="s">
        <v>15629</v>
      </c>
      <c r="I8280" s="7"/>
    </row>
    <row r="8281" spans="1:9" s="36" customFormat="1" ht="40.5" x14ac:dyDescent="0.25">
      <c r="A8281" s="34">
        <v>92298</v>
      </c>
      <c r="B8281" s="35" t="s">
        <v>15630</v>
      </c>
      <c r="F8281" s="34" t="s">
        <v>24</v>
      </c>
      <c r="G8281" s="37" t="s">
        <v>15631</v>
      </c>
      <c r="I8281" s="7"/>
    </row>
    <row r="8282" spans="1:9" s="36" customFormat="1" ht="40.5" x14ac:dyDescent="0.25">
      <c r="A8282" s="34">
        <v>92299</v>
      </c>
      <c r="B8282" s="35" t="s">
        <v>15632</v>
      </c>
      <c r="F8282" s="34" t="s">
        <v>24</v>
      </c>
      <c r="G8282" s="37" t="s">
        <v>10216</v>
      </c>
      <c r="I8282" s="7"/>
    </row>
    <row r="8283" spans="1:9" s="36" customFormat="1" ht="40.5" x14ac:dyDescent="0.25">
      <c r="A8283" s="34">
        <v>92300</v>
      </c>
      <c r="B8283" s="35" t="s">
        <v>15633</v>
      </c>
      <c r="F8283" s="34" t="s">
        <v>24</v>
      </c>
      <c r="G8283" s="37" t="s">
        <v>8366</v>
      </c>
      <c r="I8283" s="7"/>
    </row>
    <row r="8284" spans="1:9" s="36" customFormat="1" ht="40.5" x14ac:dyDescent="0.25">
      <c r="A8284" s="34">
        <v>92301</v>
      </c>
      <c r="B8284" s="35" t="s">
        <v>15634</v>
      </c>
      <c r="F8284" s="34" t="s">
        <v>24</v>
      </c>
      <c r="G8284" s="37" t="s">
        <v>15635</v>
      </c>
      <c r="I8284" s="7"/>
    </row>
    <row r="8285" spans="1:9" s="36" customFormat="1" ht="40.5" x14ac:dyDescent="0.25">
      <c r="A8285" s="34">
        <v>92302</v>
      </c>
      <c r="B8285" s="35" t="s">
        <v>15636</v>
      </c>
      <c r="F8285" s="34" t="s">
        <v>24</v>
      </c>
      <c r="G8285" s="37" t="s">
        <v>15637</v>
      </c>
      <c r="I8285" s="7"/>
    </row>
    <row r="8286" spans="1:9" s="36" customFormat="1" ht="40.5" x14ac:dyDescent="0.25">
      <c r="A8286" s="34">
        <v>92303</v>
      </c>
      <c r="B8286" s="35" t="s">
        <v>15638</v>
      </c>
      <c r="F8286" s="34" t="s">
        <v>24</v>
      </c>
      <c r="G8286" s="37" t="s">
        <v>15639</v>
      </c>
      <c r="I8286" s="7"/>
    </row>
    <row r="8287" spans="1:9" s="36" customFormat="1" ht="40.5" x14ac:dyDescent="0.25">
      <c r="A8287" s="34">
        <v>92304</v>
      </c>
      <c r="B8287" s="35" t="s">
        <v>15640</v>
      </c>
      <c r="F8287" s="34" t="s">
        <v>24</v>
      </c>
      <c r="G8287" s="37" t="s">
        <v>15641</v>
      </c>
      <c r="I8287" s="7"/>
    </row>
    <row r="8288" spans="1:9" s="36" customFormat="1" ht="40.5" x14ac:dyDescent="0.25">
      <c r="A8288" s="34">
        <v>92311</v>
      </c>
      <c r="B8288" s="35" t="s">
        <v>15642</v>
      </c>
      <c r="F8288" s="34" t="s">
        <v>24</v>
      </c>
      <c r="G8288" s="37" t="s">
        <v>10639</v>
      </c>
      <c r="I8288" s="7"/>
    </row>
    <row r="8289" spans="1:9" s="36" customFormat="1" ht="54" x14ac:dyDescent="0.25">
      <c r="A8289" s="34">
        <v>92312</v>
      </c>
      <c r="B8289" s="35" t="s">
        <v>15643</v>
      </c>
      <c r="F8289" s="34" t="s">
        <v>24</v>
      </c>
      <c r="G8289" s="37" t="s">
        <v>15644</v>
      </c>
      <c r="I8289" s="7"/>
    </row>
    <row r="8290" spans="1:9" s="36" customFormat="1" ht="54" x14ac:dyDescent="0.25">
      <c r="A8290" s="34">
        <v>92313</v>
      </c>
      <c r="B8290" s="35" t="s">
        <v>15645</v>
      </c>
      <c r="F8290" s="34" t="s">
        <v>24</v>
      </c>
      <c r="G8290" s="37" t="s">
        <v>15646</v>
      </c>
      <c r="I8290" s="7"/>
    </row>
    <row r="8291" spans="1:9" s="36" customFormat="1" ht="40.5" x14ac:dyDescent="0.25">
      <c r="A8291" s="34">
        <v>92314</v>
      </c>
      <c r="B8291" s="35" t="s">
        <v>15647</v>
      </c>
      <c r="F8291" s="34" t="s">
        <v>24</v>
      </c>
      <c r="G8291" s="37" t="s">
        <v>10087</v>
      </c>
      <c r="I8291" s="7"/>
    </row>
    <row r="8292" spans="1:9" s="36" customFormat="1" ht="40.5" x14ac:dyDescent="0.25">
      <c r="A8292" s="34">
        <v>92315</v>
      </c>
      <c r="B8292" s="35" t="s">
        <v>15648</v>
      </c>
      <c r="F8292" s="34" t="s">
        <v>24</v>
      </c>
      <c r="G8292" s="37" t="s">
        <v>15649</v>
      </c>
      <c r="I8292" s="7"/>
    </row>
    <row r="8293" spans="1:9" s="36" customFormat="1" ht="40.5" x14ac:dyDescent="0.25">
      <c r="A8293" s="34">
        <v>92316</v>
      </c>
      <c r="B8293" s="35" t="s">
        <v>15650</v>
      </c>
      <c r="F8293" s="34" t="s">
        <v>24</v>
      </c>
      <c r="G8293" s="37" t="s">
        <v>15651</v>
      </c>
      <c r="I8293" s="7"/>
    </row>
    <row r="8294" spans="1:9" s="36" customFormat="1" ht="40.5" x14ac:dyDescent="0.25">
      <c r="A8294" s="34">
        <v>92317</v>
      </c>
      <c r="B8294" s="35" t="s">
        <v>15652</v>
      </c>
      <c r="F8294" s="34" t="s">
        <v>24</v>
      </c>
      <c r="G8294" s="37" t="s">
        <v>15653</v>
      </c>
      <c r="I8294" s="7"/>
    </row>
    <row r="8295" spans="1:9" s="36" customFormat="1" ht="40.5" x14ac:dyDescent="0.25">
      <c r="A8295" s="34">
        <v>92318</v>
      </c>
      <c r="B8295" s="35" t="s">
        <v>15654</v>
      </c>
      <c r="F8295" s="34" t="s">
        <v>24</v>
      </c>
      <c r="G8295" s="37" t="s">
        <v>8853</v>
      </c>
      <c r="I8295" s="7"/>
    </row>
    <row r="8296" spans="1:9" s="36" customFormat="1" ht="40.5" x14ac:dyDescent="0.25">
      <c r="A8296" s="34">
        <v>92319</v>
      </c>
      <c r="B8296" s="35" t="s">
        <v>15655</v>
      </c>
      <c r="F8296" s="34" t="s">
        <v>24</v>
      </c>
      <c r="G8296" s="37" t="s">
        <v>15656</v>
      </c>
      <c r="I8296" s="7"/>
    </row>
    <row r="8297" spans="1:9" s="36" customFormat="1" ht="40.5" x14ac:dyDescent="0.25">
      <c r="A8297" s="34">
        <v>92326</v>
      </c>
      <c r="B8297" s="35" t="s">
        <v>15657</v>
      </c>
      <c r="F8297" s="34" t="s">
        <v>24</v>
      </c>
      <c r="G8297" s="37" t="s">
        <v>15658</v>
      </c>
      <c r="I8297" s="7"/>
    </row>
    <row r="8298" spans="1:9" s="36" customFormat="1" ht="40.5" x14ac:dyDescent="0.25">
      <c r="A8298" s="34">
        <v>92327</v>
      </c>
      <c r="B8298" s="35" t="s">
        <v>15659</v>
      </c>
      <c r="F8298" s="34" t="s">
        <v>24</v>
      </c>
      <c r="G8298" s="37" t="s">
        <v>15660</v>
      </c>
      <c r="I8298" s="7"/>
    </row>
    <row r="8299" spans="1:9" s="36" customFormat="1" ht="40.5" x14ac:dyDescent="0.25">
      <c r="A8299" s="34">
        <v>92328</v>
      </c>
      <c r="B8299" s="35" t="s">
        <v>15661</v>
      </c>
      <c r="F8299" s="34" t="s">
        <v>24</v>
      </c>
      <c r="G8299" s="37" t="s">
        <v>15662</v>
      </c>
      <c r="I8299" s="7"/>
    </row>
    <row r="8300" spans="1:9" s="36" customFormat="1" ht="40.5" x14ac:dyDescent="0.25">
      <c r="A8300" s="34">
        <v>92329</v>
      </c>
      <c r="B8300" s="35" t="s">
        <v>15663</v>
      </c>
      <c r="F8300" s="34" t="s">
        <v>24</v>
      </c>
      <c r="G8300" s="37" t="s">
        <v>9038</v>
      </c>
      <c r="I8300" s="7"/>
    </row>
    <row r="8301" spans="1:9" s="36" customFormat="1" ht="40.5" x14ac:dyDescent="0.25">
      <c r="A8301" s="34">
        <v>92330</v>
      </c>
      <c r="B8301" s="35" t="s">
        <v>15664</v>
      </c>
      <c r="F8301" s="34" t="s">
        <v>24</v>
      </c>
      <c r="G8301" s="37" t="s">
        <v>15665</v>
      </c>
      <c r="I8301" s="7"/>
    </row>
    <row r="8302" spans="1:9" s="36" customFormat="1" ht="40.5" x14ac:dyDescent="0.25">
      <c r="A8302" s="34">
        <v>92331</v>
      </c>
      <c r="B8302" s="35" t="s">
        <v>15666</v>
      </c>
      <c r="F8302" s="34" t="s">
        <v>24</v>
      </c>
      <c r="G8302" s="37" t="s">
        <v>15667</v>
      </c>
      <c r="I8302" s="7"/>
    </row>
    <row r="8303" spans="1:9" s="36" customFormat="1" ht="40.5" x14ac:dyDescent="0.25">
      <c r="A8303" s="34">
        <v>92332</v>
      </c>
      <c r="B8303" s="35" t="s">
        <v>15668</v>
      </c>
      <c r="F8303" s="34" t="s">
        <v>24</v>
      </c>
      <c r="G8303" s="37" t="s">
        <v>15669</v>
      </c>
      <c r="I8303" s="7"/>
    </row>
    <row r="8304" spans="1:9" s="36" customFormat="1" ht="40.5" x14ac:dyDescent="0.25">
      <c r="A8304" s="34">
        <v>92333</v>
      </c>
      <c r="B8304" s="35" t="s">
        <v>15670</v>
      </c>
      <c r="F8304" s="34" t="s">
        <v>24</v>
      </c>
      <c r="G8304" s="37" t="s">
        <v>15671</v>
      </c>
      <c r="I8304" s="7"/>
    </row>
    <row r="8305" spans="1:9" s="36" customFormat="1" ht="40.5" x14ac:dyDescent="0.25">
      <c r="A8305" s="34">
        <v>92334</v>
      </c>
      <c r="B8305" s="35" t="s">
        <v>15672</v>
      </c>
      <c r="F8305" s="34" t="s">
        <v>24</v>
      </c>
      <c r="G8305" s="37" t="s">
        <v>15673</v>
      </c>
      <c r="I8305" s="7"/>
    </row>
    <row r="8306" spans="1:9" s="36" customFormat="1" ht="40.5" x14ac:dyDescent="0.25">
      <c r="A8306" s="34">
        <v>92344</v>
      </c>
      <c r="B8306" s="35" t="s">
        <v>15674</v>
      </c>
      <c r="F8306" s="34" t="s">
        <v>24</v>
      </c>
      <c r="G8306" s="37" t="s">
        <v>15675</v>
      </c>
      <c r="I8306" s="7"/>
    </row>
    <row r="8307" spans="1:9" s="36" customFormat="1" ht="40.5" x14ac:dyDescent="0.25">
      <c r="A8307" s="34">
        <v>92345</v>
      </c>
      <c r="B8307" s="35" t="s">
        <v>15676</v>
      </c>
      <c r="F8307" s="34" t="s">
        <v>24</v>
      </c>
      <c r="G8307" s="37" t="s">
        <v>15677</v>
      </c>
      <c r="I8307" s="7"/>
    </row>
    <row r="8308" spans="1:9" s="36" customFormat="1" ht="40.5" x14ac:dyDescent="0.25">
      <c r="A8308" s="34">
        <v>92346</v>
      </c>
      <c r="B8308" s="35" t="s">
        <v>15678</v>
      </c>
      <c r="F8308" s="34" t="s">
        <v>24</v>
      </c>
      <c r="G8308" s="37" t="s">
        <v>15679</v>
      </c>
      <c r="I8308" s="7"/>
    </row>
    <row r="8309" spans="1:9" s="36" customFormat="1" ht="40.5" x14ac:dyDescent="0.25">
      <c r="A8309" s="34">
        <v>92347</v>
      </c>
      <c r="B8309" s="35" t="s">
        <v>15680</v>
      </c>
      <c r="F8309" s="34" t="s">
        <v>24</v>
      </c>
      <c r="G8309" s="37" t="s">
        <v>15681</v>
      </c>
      <c r="I8309" s="7"/>
    </row>
    <row r="8310" spans="1:9" s="36" customFormat="1" ht="40.5" x14ac:dyDescent="0.25">
      <c r="A8310" s="34">
        <v>92348</v>
      </c>
      <c r="B8310" s="35" t="s">
        <v>15682</v>
      </c>
      <c r="F8310" s="34" t="s">
        <v>24</v>
      </c>
      <c r="G8310" s="37" t="s">
        <v>15683</v>
      </c>
      <c r="I8310" s="7"/>
    </row>
    <row r="8311" spans="1:9" s="36" customFormat="1" ht="40.5" x14ac:dyDescent="0.25">
      <c r="A8311" s="34">
        <v>92349</v>
      </c>
      <c r="B8311" s="35" t="s">
        <v>15684</v>
      </c>
      <c r="F8311" s="34" t="s">
        <v>24</v>
      </c>
      <c r="G8311" s="37" t="s">
        <v>15685</v>
      </c>
      <c r="I8311" s="7"/>
    </row>
    <row r="8312" spans="1:9" s="36" customFormat="1" ht="40.5" x14ac:dyDescent="0.25">
      <c r="A8312" s="34">
        <v>92350</v>
      </c>
      <c r="B8312" s="35" t="s">
        <v>15686</v>
      </c>
      <c r="F8312" s="34" t="s">
        <v>24</v>
      </c>
      <c r="G8312" s="37" t="s">
        <v>15687</v>
      </c>
      <c r="I8312" s="7"/>
    </row>
    <row r="8313" spans="1:9" s="36" customFormat="1" ht="40.5" x14ac:dyDescent="0.25">
      <c r="A8313" s="34">
        <v>92351</v>
      </c>
      <c r="B8313" s="35" t="s">
        <v>15688</v>
      </c>
      <c r="F8313" s="34" t="s">
        <v>24</v>
      </c>
      <c r="G8313" s="37" t="s">
        <v>15689</v>
      </c>
      <c r="I8313" s="7"/>
    </row>
    <row r="8314" spans="1:9" s="36" customFormat="1" ht="40.5" x14ac:dyDescent="0.25">
      <c r="A8314" s="34">
        <v>92352</v>
      </c>
      <c r="B8314" s="35" t="s">
        <v>15690</v>
      </c>
      <c r="F8314" s="34" t="s">
        <v>24</v>
      </c>
      <c r="G8314" s="37" t="s">
        <v>15691</v>
      </c>
      <c r="I8314" s="7"/>
    </row>
    <row r="8315" spans="1:9" s="36" customFormat="1" ht="40.5" x14ac:dyDescent="0.25">
      <c r="A8315" s="34">
        <v>92353</v>
      </c>
      <c r="B8315" s="35" t="s">
        <v>15692</v>
      </c>
      <c r="F8315" s="34" t="s">
        <v>24</v>
      </c>
      <c r="G8315" s="37" t="s">
        <v>15693</v>
      </c>
      <c r="I8315" s="7"/>
    </row>
    <row r="8316" spans="1:9" s="36" customFormat="1" ht="40.5" x14ac:dyDescent="0.25">
      <c r="A8316" s="34">
        <v>92354</v>
      </c>
      <c r="B8316" s="35" t="s">
        <v>15694</v>
      </c>
      <c r="F8316" s="34" t="s">
        <v>24</v>
      </c>
      <c r="G8316" s="37" t="s">
        <v>15695</v>
      </c>
      <c r="I8316" s="7"/>
    </row>
    <row r="8317" spans="1:9" s="36" customFormat="1" ht="40.5" x14ac:dyDescent="0.25">
      <c r="A8317" s="34">
        <v>92355</v>
      </c>
      <c r="B8317" s="35" t="s">
        <v>15696</v>
      </c>
      <c r="F8317" s="34" t="s">
        <v>24</v>
      </c>
      <c r="G8317" s="37" t="s">
        <v>15697</v>
      </c>
      <c r="I8317" s="7"/>
    </row>
    <row r="8318" spans="1:9" s="36" customFormat="1" ht="40.5" x14ac:dyDescent="0.25">
      <c r="A8318" s="34">
        <v>92356</v>
      </c>
      <c r="B8318" s="35" t="s">
        <v>15698</v>
      </c>
      <c r="F8318" s="34" t="s">
        <v>24</v>
      </c>
      <c r="G8318" s="37" t="s">
        <v>15699</v>
      </c>
      <c r="I8318" s="7"/>
    </row>
    <row r="8319" spans="1:9" s="36" customFormat="1" ht="40.5" x14ac:dyDescent="0.25">
      <c r="A8319" s="34">
        <v>92357</v>
      </c>
      <c r="B8319" s="35" t="s">
        <v>15700</v>
      </c>
      <c r="F8319" s="34" t="s">
        <v>24</v>
      </c>
      <c r="G8319" s="37" t="s">
        <v>15701</v>
      </c>
      <c r="I8319" s="7"/>
    </row>
    <row r="8320" spans="1:9" s="36" customFormat="1" ht="40.5" x14ac:dyDescent="0.25">
      <c r="A8320" s="34">
        <v>92358</v>
      </c>
      <c r="B8320" s="35" t="s">
        <v>15702</v>
      </c>
      <c r="F8320" s="34" t="s">
        <v>24</v>
      </c>
      <c r="G8320" s="37" t="s">
        <v>14855</v>
      </c>
      <c r="I8320" s="7"/>
    </row>
    <row r="8321" spans="1:9" s="36" customFormat="1" ht="40.5" x14ac:dyDescent="0.25">
      <c r="A8321" s="34">
        <v>92369</v>
      </c>
      <c r="B8321" s="35" t="s">
        <v>15703</v>
      </c>
      <c r="F8321" s="34" t="s">
        <v>24</v>
      </c>
      <c r="G8321" s="37" t="s">
        <v>15704</v>
      </c>
      <c r="I8321" s="7"/>
    </row>
    <row r="8322" spans="1:9" s="36" customFormat="1" ht="40.5" x14ac:dyDescent="0.25">
      <c r="A8322" s="34">
        <v>92370</v>
      </c>
      <c r="B8322" s="35" t="s">
        <v>15705</v>
      </c>
      <c r="F8322" s="34" t="s">
        <v>24</v>
      </c>
      <c r="G8322" s="37" t="s">
        <v>15706</v>
      </c>
      <c r="I8322" s="7"/>
    </row>
    <row r="8323" spans="1:9" s="36" customFormat="1" ht="40.5" x14ac:dyDescent="0.25">
      <c r="A8323" s="34">
        <v>92371</v>
      </c>
      <c r="B8323" s="35" t="s">
        <v>15707</v>
      </c>
      <c r="F8323" s="34" t="s">
        <v>24</v>
      </c>
      <c r="G8323" s="37" t="s">
        <v>15708</v>
      </c>
      <c r="I8323" s="7"/>
    </row>
    <row r="8324" spans="1:9" s="36" customFormat="1" ht="40.5" x14ac:dyDescent="0.25">
      <c r="A8324" s="34">
        <v>92372</v>
      </c>
      <c r="B8324" s="35" t="s">
        <v>15709</v>
      </c>
      <c r="F8324" s="34" t="s">
        <v>24</v>
      </c>
      <c r="G8324" s="37" t="s">
        <v>15710</v>
      </c>
      <c r="I8324" s="7"/>
    </row>
    <row r="8325" spans="1:9" s="36" customFormat="1" ht="40.5" x14ac:dyDescent="0.25">
      <c r="A8325" s="34">
        <v>92373</v>
      </c>
      <c r="B8325" s="35" t="s">
        <v>15711</v>
      </c>
      <c r="F8325" s="34" t="s">
        <v>24</v>
      </c>
      <c r="G8325" s="37" t="s">
        <v>15712</v>
      </c>
      <c r="I8325" s="7"/>
    </row>
    <row r="8326" spans="1:9" s="36" customFormat="1" ht="40.5" x14ac:dyDescent="0.25">
      <c r="A8326" s="34">
        <v>92374</v>
      </c>
      <c r="B8326" s="35" t="s">
        <v>15713</v>
      </c>
      <c r="F8326" s="34" t="s">
        <v>24</v>
      </c>
      <c r="G8326" s="37" t="s">
        <v>15714</v>
      </c>
      <c r="I8326" s="7"/>
    </row>
    <row r="8327" spans="1:9" s="36" customFormat="1" ht="40.5" x14ac:dyDescent="0.25">
      <c r="A8327" s="34">
        <v>92375</v>
      </c>
      <c r="B8327" s="35" t="s">
        <v>15715</v>
      </c>
      <c r="F8327" s="34" t="s">
        <v>24</v>
      </c>
      <c r="G8327" s="37" t="s">
        <v>15716</v>
      </c>
      <c r="I8327" s="7"/>
    </row>
    <row r="8328" spans="1:9" s="36" customFormat="1" ht="40.5" x14ac:dyDescent="0.25">
      <c r="A8328" s="34">
        <v>92376</v>
      </c>
      <c r="B8328" s="35" t="s">
        <v>15717</v>
      </c>
      <c r="F8328" s="34" t="s">
        <v>24</v>
      </c>
      <c r="G8328" s="37" t="s">
        <v>15718</v>
      </c>
      <c r="I8328" s="7"/>
    </row>
    <row r="8329" spans="1:9" s="36" customFormat="1" ht="40.5" x14ac:dyDescent="0.25">
      <c r="A8329" s="34">
        <v>92377</v>
      </c>
      <c r="B8329" s="35" t="s">
        <v>15719</v>
      </c>
      <c r="F8329" s="34" t="s">
        <v>24</v>
      </c>
      <c r="G8329" s="37" t="s">
        <v>15720</v>
      </c>
      <c r="I8329" s="7"/>
    </row>
    <row r="8330" spans="1:9" s="36" customFormat="1" ht="40.5" x14ac:dyDescent="0.25">
      <c r="A8330" s="34">
        <v>92378</v>
      </c>
      <c r="B8330" s="35" t="s">
        <v>15721</v>
      </c>
      <c r="F8330" s="34" t="s">
        <v>24</v>
      </c>
      <c r="G8330" s="37" t="s">
        <v>15722</v>
      </c>
      <c r="I8330" s="7"/>
    </row>
    <row r="8331" spans="1:9" s="36" customFormat="1" ht="40.5" x14ac:dyDescent="0.25">
      <c r="A8331" s="34">
        <v>92379</v>
      </c>
      <c r="B8331" s="35" t="s">
        <v>15723</v>
      </c>
      <c r="F8331" s="34" t="s">
        <v>24</v>
      </c>
      <c r="G8331" s="37" t="s">
        <v>15724</v>
      </c>
      <c r="I8331" s="7"/>
    </row>
    <row r="8332" spans="1:9" s="36" customFormat="1" ht="40.5" x14ac:dyDescent="0.25">
      <c r="A8332" s="34">
        <v>92380</v>
      </c>
      <c r="B8332" s="35" t="s">
        <v>15725</v>
      </c>
      <c r="F8332" s="34" t="s">
        <v>24</v>
      </c>
      <c r="G8332" s="37" t="s">
        <v>15726</v>
      </c>
      <c r="I8332" s="7"/>
    </row>
    <row r="8333" spans="1:9" s="36" customFormat="1" ht="40.5" x14ac:dyDescent="0.25">
      <c r="A8333" s="34">
        <v>92381</v>
      </c>
      <c r="B8333" s="35" t="s">
        <v>15727</v>
      </c>
      <c r="F8333" s="34" t="s">
        <v>24</v>
      </c>
      <c r="G8333" s="37" t="s">
        <v>15728</v>
      </c>
      <c r="I8333" s="7"/>
    </row>
    <row r="8334" spans="1:9" s="36" customFormat="1" ht="40.5" x14ac:dyDescent="0.25">
      <c r="A8334" s="34">
        <v>92382</v>
      </c>
      <c r="B8334" s="35" t="s">
        <v>15729</v>
      </c>
      <c r="F8334" s="34" t="s">
        <v>24</v>
      </c>
      <c r="G8334" s="37" t="s">
        <v>15730</v>
      </c>
      <c r="I8334" s="7"/>
    </row>
    <row r="8335" spans="1:9" s="36" customFormat="1" ht="54" x14ac:dyDescent="0.25">
      <c r="A8335" s="34">
        <v>92383</v>
      </c>
      <c r="B8335" s="35" t="s">
        <v>15731</v>
      </c>
      <c r="F8335" s="34" t="s">
        <v>24</v>
      </c>
      <c r="G8335" s="37" t="s">
        <v>15732</v>
      </c>
      <c r="I8335" s="7"/>
    </row>
    <row r="8336" spans="1:9" s="36" customFormat="1" ht="54" x14ac:dyDescent="0.25">
      <c r="A8336" s="34">
        <v>92384</v>
      </c>
      <c r="B8336" s="35" t="s">
        <v>15733</v>
      </c>
      <c r="F8336" s="34" t="s">
        <v>24</v>
      </c>
      <c r="G8336" s="37" t="s">
        <v>15734</v>
      </c>
      <c r="I8336" s="7"/>
    </row>
    <row r="8337" spans="1:9" s="36" customFormat="1" ht="54" x14ac:dyDescent="0.25">
      <c r="A8337" s="34">
        <v>92385</v>
      </c>
      <c r="B8337" s="35" t="s">
        <v>15735</v>
      </c>
      <c r="F8337" s="34" t="s">
        <v>24</v>
      </c>
      <c r="G8337" s="37" t="s">
        <v>15736</v>
      </c>
      <c r="I8337" s="7"/>
    </row>
    <row r="8338" spans="1:9" s="36" customFormat="1" ht="54" x14ac:dyDescent="0.25">
      <c r="A8338" s="34">
        <v>92386</v>
      </c>
      <c r="B8338" s="35" t="s">
        <v>15737</v>
      </c>
      <c r="F8338" s="34" t="s">
        <v>24</v>
      </c>
      <c r="G8338" s="37" t="s">
        <v>8994</v>
      </c>
      <c r="I8338" s="7"/>
    </row>
    <row r="8339" spans="1:9" s="36" customFormat="1" ht="40.5" x14ac:dyDescent="0.25">
      <c r="A8339" s="34">
        <v>92387</v>
      </c>
      <c r="B8339" s="35" t="s">
        <v>15738</v>
      </c>
      <c r="F8339" s="34" t="s">
        <v>24</v>
      </c>
      <c r="G8339" s="37" t="s">
        <v>15739</v>
      </c>
      <c r="I8339" s="7"/>
    </row>
    <row r="8340" spans="1:9" s="36" customFormat="1" ht="40.5" x14ac:dyDescent="0.25">
      <c r="A8340" s="34">
        <v>92388</v>
      </c>
      <c r="B8340" s="35" t="s">
        <v>15740</v>
      </c>
      <c r="F8340" s="34" t="s">
        <v>24</v>
      </c>
      <c r="G8340" s="37" t="s">
        <v>15741</v>
      </c>
      <c r="I8340" s="7"/>
    </row>
    <row r="8341" spans="1:9" s="36" customFormat="1" ht="54" x14ac:dyDescent="0.25">
      <c r="A8341" s="34">
        <v>92389</v>
      </c>
      <c r="B8341" s="35" t="s">
        <v>15742</v>
      </c>
      <c r="F8341" s="34" t="s">
        <v>24</v>
      </c>
      <c r="G8341" s="37" t="s">
        <v>15743</v>
      </c>
      <c r="I8341" s="7"/>
    </row>
    <row r="8342" spans="1:9" s="36" customFormat="1" ht="54" x14ac:dyDescent="0.25">
      <c r="A8342" s="34">
        <v>92390</v>
      </c>
      <c r="B8342" s="35" t="s">
        <v>15744</v>
      </c>
      <c r="F8342" s="34" t="s">
        <v>24</v>
      </c>
      <c r="G8342" s="37" t="s">
        <v>15745</v>
      </c>
      <c r="I8342" s="7"/>
    </row>
    <row r="8343" spans="1:9" s="36" customFormat="1" ht="54" x14ac:dyDescent="0.25">
      <c r="A8343" s="34">
        <v>92635</v>
      </c>
      <c r="B8343" s="35" t="s">
        <v>15746</v>
      </c>
      <c r="F8343" s="34" t="s">
        <v>24</v>
      </c>
      <c r="G8343" s="37" t="s">
        <v>15747</v>
      </c>
      <c r="I8343" s="7"/>
    </row>
    <row r="8344" spans="1:9" s="36" customFormat="1" ht="54" x14ac:dyDescent="0.25">
      <c r="A8344" s="34">
        <v>92636</v>
      </c>
      <c r="B8344" s="35" t="s">
        <v>15748</v>
      </c>
      <c r="F8344" s="34" t="s">
        <v>24</v>
      </c>
      <c r="G8344" s="37" t="s">
        <v>15749</v>
      </c>
      <c r="I8344" s="7"/>
    </row>
    <row r="8345" spans="1:9" s="36" customFormat="1" ht="40.5" x14ac:dyDescent="0.25">
      <c r="A8345" s="34">
        <v>92637</v>
      </c>
      <c r="B8345" s="35" t="s">
        <v>15750</v>
      </c>
      <c r="F8345" s="34" t="s">
        <v>24</v>
      </c>
      <c r="G8345" s="37" t="s">
        <v>15751</v>
      </c>
      <c r="I8345" s="7"/>
    </row>
    <row r="8346" spans="1:9" s="36" customFormat="1" ht="40.5" x14ac:dyDescent="0.25">
      <c r="A8346" s="34">
        <v>92638</v>
      </c>
      <c r="B8346" s="35" t="s">
        <v>15752</v>
      </c>
      <c r="F8346" s="34" t="s">
        <v>24</v>
      </c>
      <c r="G8346" s="37" t="s">
        <v>15753</v>
      </c>
      <c r="I8346" s="7"/>
    </row>
    <row r="8347" spans="1:9" s="36" customFormat="1" ht="40.5" x14ac:dyDescent="0.25">
      <c r="A8347" s="34">
        <v>92639</v>
      </c>
      <c r="B8347" s="35" t="s">
        <v>15754</v>
      </c>
      <c r="F8347" s="34" t="s">
        <v>24</v>
      </c>
      <c r="G8347" s="37" t="s">
        <v>15755</v>
      </c>
      <c r="I8347" s="7"/>
    </row>
    <row r="8348" spans="1:9" s="36" customFormat="1" ht="40.5" x14ac:dyDescent="0.25">
      <c r="A8348" s="34">
        <v>92640</v>
      </c>
      <c r="B8348" s="35" t="s">
        <v>15756</v>
      </c>
      <c r="F8348" s="34" t="s">
        <v>24</v>
      </c>
      <c r="G8348" s="37" t="s">
        <v>15757</v>
      </c>
      <c r="I8348" s="7"/>
    </row>
    <row r="8349" spans="1:9" s="36" customFormat="1" ht="40.5" x14ac:dyDescent="0.25">
      <c r="A8349" s="34">
        <v>92642</v>
      </c>
      <c r="B8349" s="35" t="s">
        <v>15758</v>
      </c>
      <c r="F8349" s="34" t="s">
        <v>24</v>
      </c>
      <c r="G8349" s="37" t="s">
        <v>15759</v>
      </c>
      <c r="I8349" s="7"/>
    </row>
    <row r="8350" spans="1:9" s="36" customFormat="1" ht="40.5" x14ac:dyDescent="0.25">
      <c r="A8350" s="34">
        <v>92644</v>
      </c>
      <c r="B8350" s="35" t="s">
        <v>15760</v>
      </c>
      <c r="F8350" s="34" t="s">
        <v>24</v>
      </c>
      <c r="G8350" s="37" t="s">
        <v>15761</v>
      </c>
      <c r="I8350" s="7"/>
    </row>
    <row r="8351" spans="1:9" s="36" customFormat="1" ht="40.5" x14ac:dyDescent="0.25">
      <c r="A8351" s="34">
        <v>92657</v>
      </c>
      <c r="B8351" s="35" t="s">
        <v>15762</v>
      </c>
      <c r="F8351" s="34" t="s">
        <v>24</v>
      </c>
      <c r="G8351" s="37" t="s">
        <v>14841</v>
      </c>
      <c r="I8351" s="7"/>
    </row>
    <row r="8352" spans="1:9" s="36" customFormat="1" ht="40.5" x14ac:dyDescent="0.25">
      <c r="A8352" s="34">
        <v>92658</v>
      </c>
      <c r="B8352" s="35" t="s">
        <v>15763</v>
      </c>
      <c r="F8352" s="34" t="s">
        <v>24</v>
      </c>
      <c r="G8352" s="37" t="s">
        <v>9649</v>
      </c>
      <c r="I8352" s="7"/>
    </row>
    <row r="8353" spans="1:9" s="36" customFormat="1" ht="40.5" x14ac:dyDescent="0.25">
      <c r="A8353" s="34">
        <v>92659</v>
      </c>
      <c r="B8353" s="35" t="s">
        <v>15764</v>
      </c>
      <c r="F8353" s="34" t="s">
        <v>24</v>
      </c>
      <c r="G8353" s="37" t="s">
        <v>9206</v>
      </c>
      <c r="I8353" s="7"/>
    </row>
    <row r="8354" spans="1:9" s="36" customFormat="1" ht="40.5" x14ac:dyDescent="0.25">
      <c r="A8354" s="34">
        <v>92660</v>
      </c>
      <c r="B8354" s="35" t="s">
        <v>15765</v>
      </c>
      <c r="F8354" s="34" t="s">
        <v>24</v>
      </c>
      <c r="G8354" s="37" t="s">
        <v>15766</v>
      </c>
      <c r="I8354" s="7"/>
    </row>
    <row r="8355" spans="1:9" s="36" customFormat="1" ht="40.5" x14ac:dyDescent="0.25">
      <c r="A8355" s="34">
        <v>92661</v>
      </c>
      <c r="B8355" s="35" t="s">
        <v>15767</v>
      </c>
      <c r="F8355" s="34" t="s">
        <v>24</v>
      </c>
      <c r="G8355" s="37" t="s">
        <v>15768</v>
      </c>
      <c r="I8355" s="7"/>
    </row>
    <row r="8356" spans="1:9" s="36" customFormat="1" ht="40.5" x14ac:dyDescent="0.25">
      <c r="A8356" s="34">
        <v>92662</v>
      </c>
      <c r="B8356" s="35" t="s">
        <v>15769</v>
      </c>
      <c r="F8356" s="34" t="s">
        <v>24</v>
      </c>
      <c r="G8356" s="37" t="s">
        <v>13382</v>
      </c>
      <c r="I8356" s="7"/>
    </row>
    <row r="8357" spans="1:9" s="36" customFormat="1" ht="40.5" x14ac:dyDescent="0.25">
      <c r="A8357" s="34">
        <v>92663</v>
      </c>
      <c r="B8357" s="35" t="s">
        <v>15770</v>
      </c>
      <c r="F8357" s="34" t="s">
        <v>24</v>
      </c>
      <c r="G8357" s="37" t="s">
        <v>15771</v>
      </c>
      <c r="I8357" s="7"/>
    </row>
    <row r="8358" spans="1:9" s="36" customFormat="1" ht="40.5" x14ac:dyDescent="0.25">
      <c r="A8358" s="34">
        <v>92664</v>
      </c>
      <c r="B8358" s="35" t="s">
        <v>15772</v>
      </c>
      <c r="F8358" s="34" t="s">
        <v>24</v>
      </c>
      <c r="G8358" s="37" t="s">
        <v>15773</v>
      </c>
      <c r="I8358" s="7"/>
    </row>
    <row r="8359" spans="1:9" s="36" customFormat="1" ht="40.5" x14ac:dyDescent="0.25">
      <c r="A8359" s="34">
        <v>92665</v>
      </c>
      <c r="B8359" s="35" t="s">
        <v>15774</v>
      </c>
      <c r="F8359" s="34" t="s">
        <v>24</v>
      </c>
      <c r="G8359" s="37" t="s">
        <v>15775</v>
      </c>
      <c r="I8359" s="7"/>
    </row>
    <row r="8360" spans="1:9" s="36" customFormat="1" ht="40.5" x14ac:dyDescent="0.25">
      <c r="A8360" s="34">
        <v>92666</v>
      </c>
      <c r="B8360" s="35" t="s">
        <v>15776</v>
      </c>
      <c r="F8360" s="34" t="s">
        <v>24</v>
      </c>
      <c r="G8360" s="37" t="s">
        <v>9409</v>
      </c>
      <c r="I8360" s="7"/>
    </row>
    <row r="8361" spans="1:9" s="36" customFormat="1" ht="40.5" x14ac:dyDescent="0.25">
      <c r="A8361" s="34">
        <v>92667</v>
      </c>
      <c r="B8361" s="35" t="s">
        <v>15777</v>
      </c>
      <c r="F8361" s="34" t="s">
        <v>24</v>
      </c>
      <c r="G8361" s="37" t="s">
        <v>15778</v>
      </c>
      <c r="I8361" s="7"/>
    </row>
    <row r="8362" spans="1:9" s="36" customFormat="1" ht="40.5" x14ac:dyDescent="0.25">
      <c r="A8362" s="34">
        <v>92668</v>
      </c>
      <c r="B8362" s="35" t="s">
        <v>15779</v>
      </c>
      <c r="F8362" s="34" t="s">
        <v>24</v>
      </c>
      <c r="G8362" s="37" t="s">
        <v>15780</v>
      </c>
      <c r="I8362" s="7"/>
    </row>
    <row r="8363" spans="1:9" s="36" customFormat="1" ht="54" x14ac:dyDescent="0.25">
      <c r="A8363" s="34">
        <v>92669</v>
      </c>
      <c r="B8363" s="35" t="s">
        <v>15781</v>
      </c>
      <c r="F8363" s="34" t="s">
        <v>24</v>
      </c>
      <c r="G8363" s="37" t="s">
        <v>15782</v>
      </c>
      <c r="I8363" s="7"/>
    </row>
    <row r="8364" spans="1:9" s="36" customFormat="1" ht="54" x14ac:dyDescent="0.25">
      <c r="A8364" s="34">
        <v>92670</v>
      </c>
      <c r="B8364" s="35" t="s">
        <v>15783</v>
      </c>
      <c r="F8364" s="34" t="s">
        <v>24</v>
      </c>
      <c r="G8364" s="37" t="s">
        <v>15784</v>
      </c>
      <c r="I8364" s="7"/>
    </row>
    <row r="8365" spans="1:9" s="36" customFormat="1" ht="54" x14ac:dyDescent="0.25">
      <c r="A8365" s="34">
        <v>92671</v>
      </c>
      <c r="B8365" s="35" t="s">
        <v>15785</v>
      </c>
      <c r="F8365" s="34" t="s">
        <v>24</v>
      </c>
      <c r="G8365" s="37" t="s">
        <v>15786</v>
      </c>
      <c r="I8365" s="7"/>
    </row>
    <row r="8366" spans="1:9" s="36" customFormat="1" ht="54" x14ac:dyDescent="0.25">
      <c r="A8366" s="34">
        <v>92672</v>
      </c>
      <c r="B8366" s="35" t="s">
        <v>15787</v>
      </c>
      <c r="F8366" s="34" t="s">
        <v>24</v>
      </c>
      <c r="G8366" s="37" t="s">
        <v>9068</v>
      </c>
      <c r="I8366" s="7"/>
    </row>
    <row r="8367" spans="1:9" s="36" customFormat="1" ht="54" x14ac:dyDescent="0.25">
      <c r="A8367" s="34">
        <v>92673</v>
      </c>
      <c r="B8367" s="35" t="s">
        <v>15788</v>
      </c>
      <c r="F8367" s="34" t="s">
        <v>24</v>
      </c>
      <c r="G8367" s="37" t="s">
        <v>15789</v>
      </c>
      <c r="I8367" s="7"/>
    </row>
    <row r="8368" spans="1:9" s="36" customFormat="1" ht="54" x14ac:dyDescent="0.25">
      <c r="A8368" s="34">
        <v>92674</v>
      </c>
      <c r="B8368" s="35" t="s">
        <v>15790</v>
      </c>
      <c r="F8368" s="34" t="s">
        <v>24</v>
      </c>
      <c r="G8368" s="37" t="s">
        <v>15791</v>
      </c>
      <c r="I8368" s="7"/>
    </row>
    <row r="8369" spans="1:9" s="36" customFormat="1" ht="54" x14ac:dyDescent="0.25">
      <c r="A8369" s="34">
        <v>92675</v>
      </c>
      <c r="B8369" s="35" t="s">
        <v>15792</v>
      </c>
      <c r="F8369" s="34" t="s">
        <v>24</v>
      </c>
      <c r="G8369" s="37" t="s">
        <v>15793</v>
      </c>
      <c r="I8369" s="7"/>
    </row>
    <row r="8370" spans="1:9" s="36" customFormat="1" ht="54" x14ac:dyDescent="0.25">
      <c r="A8370" s="34">
        <v>92676</v>
      </c>
      <c r="B8370" s="35" t="s">
        <v>15794</v>
      </c>
      <c r="F8370" s="34" t="s">
        <v>24</v>
      </c>
      <c r="G8370" s="37" t="s">
        <v>15795</v>
      </c>
      <c r="I8370" s="7"/>
    </row>
    <row r="8371" spans="1:9" s="36" customFormat="1" ht="54" x14ac:dyDescent="0.25">
      <c r="A8371" s="34">
        <v>92677</v>
      </c>
      <c r="B8371" s="35" t="s">
        <v>15796</v>
      </c>
      <c r="F8371" s="34" t="s">
        <v>24</v>
      </c>
      <c r="G8371" s="37" t="s">
        <v>15797</v>
      </c>
      <c r="I8371" s="7"/>
    </row>
    <row r="8372" spans="1:9" s="36" customFormat="1" ht="54" x14ac:dyDescent="0.25">
      <c r="A8372" s="34">
        <v>92678</v>
      </c>
      <c r="B8372" s="35" t="s">
        <v>15798</v>
      </c>
      <c r="F8372" s="34" t="s">
        <v>24</v>
      </c>
      <c r="G8372" s="37" t="s">
        <v>12963</v>
      </c>
      <c r="I8372" s="7"/>
    </row>
    <row r="8373" spans="1:9" s="36" customFormat="1" ht="54" x14ac:dyDescent="0.25">
      <c r="A8373" s="34">
        <v>92679</v>
      </c>
      <c r="B8373" s="35" t="s">
        <v>15799</v>
      </c>
      <c r="F8373" s="34" t="s">
        <v>24</v>
      </c>
      <c r="G8373" s="37" t="s">
        <v>15800</v>
      </c>
      <c r="I8373" s="7"/>
    </row>
    <row r="8374" spans="1:9" s="36" customFormat="1" ht="54" x14ac:dyDescent="0.25">
      <c r="A8374" s="34">
        <v>92680</v>
      </c>
      <c r="B8374" s="35" t="s">
        <v>15801</v>
      </c>
      <c r="F8374" s="34" t="s">
        <v>24</v>
      </c>
      <c r="G8374" s="37" t="s">
        <v>15802</v>
      </c>
      <c r="I8374" s="7"/>
    </row>
    <row r="8375" spans="1:9" s="36" customFormat="1" ht="40.5" x14ac:dyDescent="0.25">
      <c r="A8375" s="34">
        <v>92681</v>
      </c>
      <c r="B8375" s="35" t="s">
        <v>15803</v>
      </c>
      <c r="F8375" s="34" t="s">
        <v>24</v>
      </c>
      <c r="G8375" s="37" t="s">
        <v>15804</v>
      </c>
      <c r="I8375" s="7"/>
    </row>
    <row r="8376" spans="1:9" s="36" customFormat="1" ht="40.5" x14ac:dyDescent="0.25">
      <c r="A8376" s="34">
        <v>92682</v>
      </c>
      <c r="B8376" s="35" t="s">
        <v>15805</v>
      </c>
      <c r="F8376" s="34" t="s">
        <v>24</v>
      </c>
      <c r="G8376" s="37" t="s">
        <v>15806</v>
      </c>
      <c r="I8376" s="7"/>
    </row>
    <row r="8377" spans="1:9" s="36" customFormat="1" ht="40.5" x14ac:dyDescent="0.25">
      <c r="A8377" s="34">
        <v>92683</v>
      </c>
      <c r="B8377" s="35" t="s">
        <v>15807</v>
      </c>
      <c r="F8377" s="34" t="s">
        <v>24</v>
      </c>
      <c r="G8377" s="37" t="s">
        <v>15808</v>
      </c>
      <c r="I8377" s="7"/>
    </row>
    <row r="8378" spans="1:9" s="36" customFormat="1" ht="40.5" x14ac:dyDescent="0.25">
      <c r="A8378" s="34">
        <v>92684</v>
      </c>
      <c r="B8378" s="35" t="s">
        <v>15809</v>
      </c>
      <c r="F8378" s="34" t="s">
        <v>24</v>
      </c>
      <c r="G8378" s="37" t="s">
        <v>15810</v>
      </c>
      <c r="I8378" s="7"/>
    </row>
    <row r="8379" spans="1:9" s="36" customFormat="1" ht="40.5" x14ac:dyDescent="0.25">
      <c r="A8379" s="34">
        <v>92685</v>
      </c>
      <c r="B8379" s="35" t="s">
        <v>15811</v>
      </c>
      <c r="F8379" s="34" t="s">
        <v>24</v>
      </c>
      <c r="G8379" s="37" t="s">
        <v>15812</v>
      </c>
      <c r="I8379" s="7"/>
    </row>
    <row r="8380" spans="1:9" s="36" customFormat="1" ht="40.5" x14ac:dyDescent="0.25">
      <c r="A8380" s="34">
        <v>92686</v>
      </c>
      <c r="B8380" s="35" t="s">
        <v>15813</v>
      </c>
      <c r="F8380" s="34" t="s">
        <v>24</v>
      </c>
      <c r="G8380" s="37" t="s">
        <v>15814</v>
      </c>
      <c r="I8380" s="7"/>
    </row>
    <row r="8381" spans="1:9" s="36" customFormat="1" ht="40.5" x14ac:dyDescent="0.25">
      <c r="A8381" s="34">
        <v>92692</v>
      </c>
      <c r="B8381" s="35" t="s">
        <v>15815</v>
      </c>
      <c r="F8381" s="34" t="s">
        <v>24</v>
      </c>
      <c r="G8381" s="37" t="s">
        <v>13130</v>
      </c>
      <c r="I8381" s="7"/>
    </row>
    <row r="8382" spans="1:9" s="36" customFormat="1" ht="40.5" x14ac:dyDescent="0.25">
      <c r="A8382" s="34">
        <v>92693</v>
      </c>
      <c r="B8382" s="35" t="s">
        <v>15816</v>
      </c>
      <c r="F8382" s="34" t="s">
        <v>24</v>
      </c>
      <c r="G8382" s="37" t="s">
        <v>15817</v>
      </c>
      <c r="I8382" s="7"/>
    </row>
    <row r="8383" spans="1:9" s="36" customFormat="1" ht="40.5" x14ac:dyDescent="0.25">
      <c r="A8383" s="34">
        <v>92694</v>
      </c>
      <c r="B8383" s="35" t="s">
        <v>15818</v>
      </c>
      <c r="F8383" s="34" t="s">
        <v>24</v>
      </c>
      <c r="G8383" s="37" t="s">
        <v>15819</v>
      </c>
      <c r="I8383" s="7"/>
    </row>
    <row r="8384" spans="1:9" s="36" customFormat="1" ht="40.5" x14ac:dyDescent="0.25">
      <c r="A8384" s="34">
        <v>92695</v>
      </c>
      <c r="B8384" s="35" t="s">
        <v>15820</v>
      </c>
      <c r="F8384" s="34" t="s">
        <v>24</v>
      </c>
      <c r="G8384" s="37" t="s">
        <v>13250</v>
      </c>
      <c r="I8384" s="7"/>
    </row>
    <row r="8385" spans="1:9" s="36" customFormat="1" ht="40.5" x14ac:dyDescent="0.25">
      <c r="A8385" s="34">
        <v>92696</v>
      </c>
      <c r="B8385" s="35" t="s">
        <v>15821</v>
      </c>
      <c r="F8385" s="34" t="s">
        <v>24</v>
      </c>
      <c r="G8385" s="37" t="s">
        <v>15822</v>
      </c>
      <c r="I8385" s="7"/>
    </row>
    <row r="8386" spans="1:9" s="36" customFormat="1" ht="40.5" x14ac:dyDescent="0.25">
      <c r="A8386" s="34">
        <v>92697</v>
      </c>
      <c r="B8386" s="35" t="s">
        <v>15823</v>
      </c>
      <c r="F8386" s="34" t="s">
        <v>24</v>
      </c>
      <c r="G8386" s="37" t="s">
        <v>15824</v>
      </c>
      <c r="I8386" s="7"/>
    </row>
    <row r="8387" spans="1:9" s="36" customFormat="1" ht="40.5" x14ac:dyDescent="0.25">
      <c r="A8387" s="34">
        <v>92698</v>
      </c>
      <c r="B8387" s="35" t="s">
        <v>15825</v>
      </c>
      <c r="F8387" s="34" t="s">
        <v>24</v>
      </c>
      <c r="G8387" s="37" t="s">
        <v>15826</v>
      </c>
      <c r="I8387" s="7"/>
    </row>
    <row r="8388" spans="1:9" s="36" customFormat="1" ht="40.5" x14ac:dyDescent="0.25">
      <c r="A8388" s="34">
        <v>92699</v>
      </c>
      <c r="B8388" s="35" t="s">
        <v>15827</v>
      </c>
      <c r="F8388" s="34" t="s">
        <v>24</v>
      </c>
      <c r="G8388" s="37" t="s">
        <v>13363</v>
      </c>
      <c r="I8388" s="7"/>
    </row>
    <row r="8389" spans="1:9" s="36" customFormat="1" ht="40.5" x14ac:dyDescent="0.25">
      <c r="A8389" s="34">
        <v>92700</v>
      </c>
      <c r="B8389" s="35" t="s">
        <v>15828</v>
      </c>
      <c r="F8389" s="34" t="s">
        <v>24</v>
      </c>
      <c r="G8389" s="37" t="s">
        <v>15829</v>
      </c>
      <c r="I8389" s="7"/>
    </row>
    <row r="8390" spans="1:9" s="36" customFormat="1" ht="40.5" x14ac:dyDescent="0.25">
      <c r="A8390" s="34">
        <v>92701</v>
      </c>
      <c r="B8390" s="35" t="s">
        <v>15830</v>
      </c>
      <c r="F8390" s="34" t="s">
        <v>24</v>
      </c>
      <c r="G8390" s="37" t="s">
        <v>15831</v>
      </c>
      <c r="I8390" s="7"/>
    </row>
    <row r="8391" spans="1:9" s="36" customFormat="1" ht="40.5" x14ac:dyDescent="0.25">
      <c r="A8391" s="34">
        <v>92702</v>
      </c>
      <c r="B8391" s="35" t="s">
        <v>15832</v>
      </c>
      <c r="F8391" s="34" t="s">
        <v>24</v>
      </c>
      <c r="G8391" s="37" t="s">
        <v>15833</v>
      </c>
      <c r="I8391" s="7"/>
    </row>
    <row r="8392" spans="1:9" s="36" customFormat="1" ht="40.5" x14ac:dyDescent="0.25">
      <c r="A8392" s="34">
        <v>92703</v>
      </c>
      <c r="B8392" s="35" t="s">
        <v>15834</v>
      </c>
      <c r="F8392" s="34" t="s">
        <v>24</v>
      </c>
      <c r="G8392" s="37" t="s">
        <v>15835</v>
      </c>
      <c r="I8392" s="7"/>
    </row>
    <row r="8393" spans="1:9" s="36" customFormat="1" ht="40.5" x14ac:dyDescent="0.25">
      <c r="A8393" s="34">
        <v>92704</v>
      </c>
      <c r="B8393" s="35" t="s">
        <v>15836</v>
      </c>
      <c r="F8393" s="34" t="s">
        <v>24</v>
      </c>
      <c r="G8393" s="37" t="s">
        <v>15837</v>
      </c>
      <c r="I8393" s="7"/>
    </row>
    <row r="8394" spans="1:9" s="36" customFormat="1" ht="40.5" x14ac:dyDescent="0.25">
      <c r="A8394" s="34">
        <v>92705</v>
      </c>
      <c r="B8394" s="35" t="s">
        <v>15838</v>
      </c>
      <c r="F8394" s="34" t="s">
        <v>24</v>
      </c>
      <c r="G8394" s="37" t="s">
        <v>15839</v>
      </c>
      <c r="I8394" s="7"/>
    </row>
    <row r="8395" spans="1:9" s="36" customFormat="1" ht="40.5" x14ac:dyDescent="0.25">
      <c r="A8395" s="34">
        <v>92706</v>
      </c>
      <c r="B8395" s="35" t="s">
        <v>15840</v>
      </c>
      <c r="F8395" s="34" t="s">
        <v>24</v>
      </c>
      <c r="G8395" s="37" t="s">
        <v>15841</v>
      </c>
      <c r="I8395" s="7"/>
    </row>
    <row r="8396" spans="1:9" s="36" customFormat="1" ht="40.5" x14ac:dyDescent="0.25">
      <c r="A8396" s="34">
        <v>92889</v>
      </c>
      <c r="B8396" s="35" t="s">
        <v>15842</v>
      </c>
      <c r="F8396" s="34" t="s">
        <v>24</v>
      </c>
      <c r="G8396" s="37" t="s">
        <v>15843</v>
      </c>
      <c r="I8396" s="7"/>
    </row>
    <row r="8397" spans="1:9" s="36" customFormat="1" ht="40.5" x14ac:dyDescent="0.25">
      <c r="A8397" s="34">
        <v>92890</v>
      </c>
      <c r="B8397" s="35" t="s">
        <v>15844</v>
      </c>
      <c r="F8397" s="34" t="s">
        <v>24</v>
      </c>
      <c r="G8397" s="37" t="s">
        <v>15845</v>
      </c>
      <c r="I8397" s="7"/>
    </row>
    <row r="8398" spans="1:9" s="36" customFormat="1" ht="40.5" x14ac:dyDescent="0.25">
      <c r="A8398" s="34">
        <v>92891</v>
      </c>
      <c r="B8398" s="35" t="s">
        <v>15846</v>
      </c>
      <c r="F8398" s="34" t="s">
        <v>24</v>
      </c>
      <c r="G8398" s="37" t="s">
        <v>15847</v>
      </c>
      <c r="I8398" s="7"/>
    </row>
    <row r="8399" spans="1:9" s="36" customFormat="1" ht="40.5" x14ac:dyDescent="0.25">
      <c r="A8399" s="34">
        <v>92892</v>
      </c>
      <c r="B8399" s="35" t="s">
        <v>15848</v>
      </c>
      <c r="F8399" s="34" t="s">
        <v>24</v>
      </c>
      <c r="G8399" s="37" t="s">
        <v>15849</v>
      </c>
      <c r="I8399" s="7"/>
    </row>
    <row r="8400" spans="1:9" s="36" customFormat="1" ht="40.5" x14ac:dyDescent="0.25">
      <c r="A8400" s="34">
        <v>92893</v>
      </c>
      <c r="B8400" s="35" t="s">
        <v>15850</v>
      </c>
      <c r="F8400" s="34" t="s">
        <v>24</v>
      </c>
      <c r="G8400" s="37" t="s">
        <v>15851</v>
      </c>
      <c r="I8400" s="7"/>
    </row>
    <row r="8401" spans="1:9" s="36" customFormat="1" ht="40.5" x14ac:dyDescent="0.25">
      <c r="A8401" s="34">
        <v>92894</v>
      </c>
      <c r="B8401" s="35" t="s">
        <v>15852</v>
      </c>
      <c r="F8401" s="34" t="s">
        <v>24</v>
      </c>
      <c r="G8401" s="37" t="s">
        <v>15853</v>
      </c>
      <c r="I8401" s="7"/>
    </row>
    <row r="8402" spans="1:9" s="36" customFormat="1" ht="40.5" x14ac:dyDescent="0.25">
      <c r="A8402" s="34">
        <v>92895</v>
      </c>
      <c r="B8402" s="35" t="s">
        <v>15854</v>
      </c>
      <c r="F8402" s="34" t="s">
        <v>24</v>
      </c>
      <c r="G8402" s="37" t="s">
        <v>15855</v>
      </c>
      <c r="I8402" s="7"/>
    </row>
    <row r="8403" spans="1:9" s="36" customFormat="1" ht="40.5" x14ac:dyDescent="0.25">
      <c r="A8403" s="34">
        <v>92896</v>
      </c>
      <c r="B8403" s="35" t="s">
        <v>15856</v>
      </c>
      <c r="F8403" s="34" t="s">
        <v>24</v>
      </c>
      <c r="G8403" s="37" t="s">
        <v>15857</v>
      </c>
      <c r="I8403" s="7"/>
    </row>
    <row r="8404" spans="1:9" s="36" customFormat="1" ht="40.5" x14ac:dyDescent="0.25">
      <c r="A8404" s="34">
        <v>92897</v>
      </c>
      <c r="B8404" s="35" t="s">
        <v>15858</v>
      </c>
      <c r="F8404" s="34" t="s">
        <v>24</v>
      </c>
      <c r="G8404" s="37" t="s">
        <v>15859</v>
      </c>
      <c r="I8404" s="7"/>
    </row>
    <row r="8405" spans="1:9" s="36" customFormat="1" ht="40.5" x14ac:dyDescent="0.25">
      <c r="A8405" s="34">
        <v>92898</v>
      </c>
      <c r="B8405" s="35" t="s">
        <v>15860</v>
      </c>
      <c r="F8405" s="34" t="s">
        <v>24</v>
      </c>
      <c r="G8405" s="37" t="s">
        <v>15861</v>
      </c>
      <c r="I8405" s="7"/>
    </row>
    <row r="8406" spans="1:9" s="36" customFormat="1" ht="40.5" x14ac:dyDescent="0.25">
      <c r="A8406" s="34">
        <v>92899</v>
      </c>
      <c r="B8406" s="35" t="s">
        <v>15862</v>
      </c>
      <c r="F8406" s="34" t="s">
        <v>24</v>
      </c>
      <c r="G8406" s="37" t="s">
        <v>15863</v>
      </c>
      <c r="I8406" s="7"/>
    </row>
    <row r="8407" spans="1:9" s="36" customFormat="1" ht="40.5" x14ac:dyDescent="0.25">
      <c r="A8407" s="34">
        <v>92900</v>
      </c>
      <c r="B8407" s="35" t="s">
        <v>15864</v>
      </c>
      <c r="F8407" s="34" t="s">
        <v>24</v>
      </c>
      <c r="G8407" s="37" t="s">
        <v>15865</v>
      </c>
      <c r="I8407" s="7"/>
    </row>
    <row r="8408" spans="1:9" s="36" customFormat="1" ht="40.5" x14ac:dyDescent="0.25">
      <c r="A8408" s="34">
        <v>92901</v>
      </c>
      <c r="B8408" s="35" t="s">
        <v>15866</v>
      </c>
      <c r="F8408" s="34" t="s">
        <v>24</v>
      </c>
      <c r="G8408" s="37" t="s">
        <v>15867</v>
      </c>
      <c r="I8408" s="7"/>
    </row>
    <row r="8409" spans="1:9" s="36" customFormat="1" ht="40.5" x14ac:dyDescent="0.25">
      <c r="A8409" s="34">
        <v>92902</v>
      </c>
      <c r="B8409" s="35" t="s">
        <v>15868</v>
      </c>
      <c r="F8409" s="34" t="s">
        <v>24</v>
      </c>
      <c r="G8409" s="37" t="s">
        <v>15869</v>
      </c>
      <c r="I8409" s="7"/>
    </row>
    <row r="8410" spans="1:9" s="36" customFormat="1" ht="40.5" x14ac:dyDescent="0.25">
      <c r="A8410" s="34">
        <v>92903</v>
      </c>
      <c r="B8410" s="35" t="s">
        <v>15870</v>
      </c>
      <c r="F8410" s="34" t="s">
        <v>24</v>
      </c>
      <c r="G8410" s="37" t="s">
        <v>15871</v>
      </c>
      <c r="I8410" s="7"/>
    </row>
    <row r="8411" spans="1:9" s="36" customFormat="1" ht="40.5" x14ac:dyDescent="0.25">
      <c r="A8411" s="34">
        <v>92904</v>
      </c>
      <c r="B8411" s="35" t="s">
        <v>15872</v>
      </c>
      <c r="F8411" s="34" t="s">
        <v>24</v>
      </c>
      <c r="G8411" s="37" t="s">
        <v>15873</v>
      </c>
      <c r="I8411" s="7"/>
    </row>
    <row r="8412" spans="1:9" s="36" customFormat="1" ht="40.5" x14ac:dyDescent="0.25">
      <c r="A8412" s="34">
        <v>92905</v>
      </c>
      <c r="B8412" s="35" t="s">
        <v>15874</v>
      </c>
      <c r="F8412" s="34" t="s">
        <v>24</v>
      </c>
      <c r="G8412" s="37" t="s">
        <v>15875</v>
      </c>
      <c r="I8412" s="7"/>
    </row>
    <row r="8413" spans="1:9" s="36" customFormat="1" ht="40.5" x14ac:dyDescent="0.25">
      <c r="A8413" s="34">
        <v>92906</v>
      </c>
      <c r="B8413" s="35" t="s">
        <v>15876</v>
      </c>
      <c r="F8413" s="34" t="s">
        <v>24</v>
      </c>
      <c r="G8413" s="37" t="s">
        <v>15877</v>
      </c>
      <c r="I8413" s="7"/>
    </row>
    <row r="8414" spans="1:9" s="36" customFormat="1" ht="40.5" x14ac:dyDescent="0.25">
      <c r="A8414" s="34">
        <v>92907</v>
      </c>
      <c r="B8414" s="35" t="s">
        <v>15878</v>
      </c>
      <c r="F8414" s="34" t="s">
        <v>24</v>
      </c>
      <c r="G8414" s="37" t="s">
        <v>15879</v>
      </c>
      <c r="I8414" s="7"/>
    </row>
    <row r="8415" spans="1:9" s="36" customFormat="1" ht="40.5" x14ac:dyDescent="0.25">
      <c r="A8415" s="34">
        <v>92908</v>
      </c>
      <c r="B8415" s="35" t="s">
        <v>15880</v>
      </c>
      <c r="F8415" s="34" t="s">
        <v>24</v>
      </c>
      <c r="G8415" s="37" t="s">
        <v>15879</v>
      </c>
      <c r="I8415" s="7"/>
    </row>
    <row r="8416" spans="1:9" s="36" customFormat="1" ht="40.5" x14ac:dyDescent="0.25">
      <c r="A8416" s="34">
        <v>92909</v>
      </c>
      <c r="B8416" s="35" t="s">
        <v>15881</v>
      </c>
      <c r="F8416" s="34" t="s">
        <v>24</v>
      </c>
      <c r="G8416" s="37" t="s">
        <v>15879</v>
      </c>
      <c r="I8416" s="7"/>
    </row>
    <row r="8417" spans="1:9" s="36" customFormat="1" ht="40.5" x14ac:dyDescent="0.25">
      <c r="A8417" s="34">
        <v>92910</v>
      </c>
      <c r="B8417" s="35" t="s">
        <v>15882</v>
      </c>
      <c r="F8417" s="34" t="s">
        <v>24</v>
      </c>
      <c r="G8417" s="37" t="s">
        <v>15883</v>
      </c>
      <c r="I8417" s="7"/>
    </row>
    <row r="8418" spans="1:9" s="36" customFormat="1" ht="40.5" x14ac:dyDescent="0.25">
      <c r="A8418" s="34">
        <v>92911</v>
      </c>
      <c r="B8418" s="35" t="s">
        <v>15884</v>
      </c>
      <c r="F8418" s="34" t="s">
        <v>24</v>
      </c>
      <c r="G8418" s="37" t="s">
        <v>15883</v>
      </c>
      <c r="I8418" s="7"/>
    </row>
    <row r="8419" spans="1:9" s="36" customFormat="1" ht="40.5" x14ac:dyDescent="0.25">
      <c r="A8419" s="34">
        <v>92912</v>
      </c>
      <c r="B8419" s="35" t="s">
        <v>15885</v>
      </c>
      <c r="F8419" s="34" t="s">
        <v>24</v>
      </c>
      <c r="G8419" s="37" t="s">
        <v>15886</v>
      </c>
      <c r="I8419" s="7"/>
    </row>
    <row r="8420" spans="1:9" s="36" customFormat="1" ht="40.5" x14ac:dyDescent="0.25">
      <c r="A8420" s="34">
        <v>92913</v>
      </c>
      <c r="B8420" s="35" t="s">
        <v>15887</v>
      </c>
      <c r="F8420" s="34" t="s">
        <v>24</v>
      </c>
      <c r="G8420" s="37" t="s">
        <v>15888</v>
      </c>
      <c r="I8420" s="7"/>
    </row>
    <row r="8421" spans="1:9" s="36" customFormat="1" ht="40.5" x14ac:dyDescent="0.25">
      <c r="A8421" s="34">
        <v>92914</v>
      </c>
      <c r="B8421" s="35" t="s">
        <v>15889</v>
      </c>
      <c r="F8421" s="34" t="s">
        <v>24</v>
      </c>
      <c r="G8421" s="37" t="s">
        <v>15888</v>
      </c>
      <c r="I8421" s="7"/>
    </row>
    <row r="8422" spans="1:9" s="36" customFormat="1" ht="40.5" x14ac:dyDescent="0.25">
      <c r="A8422" s="34">
        <v>92918</v>
      </c>
      <c r="B8422" s="35" t="s">
        <v>15890</v>
      </c>
      <c r="F8422" s="34" t="s">
        <v>24</v>
      </c>
      <c r="G8422" s="37" t="s">
        <v>15891</v>
      </c>
      <c r="I8422" s="7"/>
    </row>
    <row r="8423" spans="1:9" s="36" customFormat="1" ht="40.5" x14ac:dyDescent="0.25">
      <c r="A8423" s="34">
        <v>92920</v>
      </c>
      <c r="B8423" s="35" t="s">
        <v>15892</v>
      </c>
      <c r="F8423" s="34" t="s">
        <v>24</v>
      </c>
      <c r="G8423" s="37" t="s">
        <v>15893</v>
      </c>
      <c r="I8423" s="7"/>
    </row>
    <row r="8424" spans="1:9" s="36" customFormat="1" ht="40.5" x14ac:dyDescent="0.25">
      <c r="A8424" s="34">
        <v>92925</v>
      </c>
      <c r="B8424" s="35" t="s">
        <v>15894</v>
      </c>
      <c r="F8424" s="34" t="s">
        <v>24</v>
      </c>
      <c r="G8424" s="37" t="s">
        <v>15895</v>
      </c>
      <c r="I8424" s="7"/>
    </row>
    <row r="8425" spans="1:9" s="36" customFormat="1" ht="40.5" x14ac:dyDescent="0.25">
      <c r="A8425" s="34">
        <v>92926</v>
      </c>
      <c r="B8425" s="35" t="s">
        <v>15896</v>
      </c>
      <c r="F8425" s="34" t="s">
        <v>24</v>
      </c>
      <c r="G8425" s="37" t="s">
        <v>15307</v>
      </c>
      <c r="I8425" s="7"/>
    </row>
    <row r="8426" spans="1:9" s="36" customFormat="1" ht="40.5" x14ac:dyDescent="0.25">
      <c r="A8426" s="34">
        <v>92927</v>
      </c>
      <c r="B8426" s="35" t="s">
        <v>15897</v>
      </c>
      <c r="F8426" s="34" t="s">
        <v>24</v>
      </c>
      <c r="G8426" s="37" t="s">
        <v>15307</v>
      </c>
      <c r="I8426" s="7"/>
    </row>
    <row r="8427" spans="1:9" s="36" customFormat="1" ht="54" x14ac:dyDescent="0.25">
      <c r="A8427" s="34">
        <v>92928</v>
      </c>
      <c r="B8427" s="35" t="s">
        <v>15898</v>
      </c>
      <c r="F8427" s="34" t="s">
        <v>24</v>
      </c>
      <c r="G8427" s="37" t="s">
        <v>15899</v>
      </c>
      <c r="I8427" s="7"/>
    </row>
    <row r="8428" spans="1:9" s="36" customFormat="1" ht="40.5" x14ac:dyDescent="0.25">
      <c r="A8428" s="34">
        <v>92929</v>
      </c>
      <c r="B8428" s="35" t="s">
        <v>15900</v>
      </c>
      <c r="F8428" s="34" t="s">
        <v>24</v>
      </c>
      <c r="G8428" s="37" t="s">
        <v>15899</v>
      </c>
      <c r="I8428" s="7"/>
    </row>
    <row r="8429" spans="1:9" s="36" customFormat="1" ht="40.5" x14ac:dyDescent="0.25">
      <c r="A8429" s="34">
        <v>92930</v>
      </c>
      <c r="B8429" s="35" t="s">
        <v>15901</v>
      </c>
      <c r="F8429" s="34" t="s">
        <v>24</v>
      </c>
      <c r="G8429" s="37" t="s">
        <v>15899</v>
      </c>
      <c r="I8429" s="7"/>
    </row>
    <row r="8430" spans="1:9" s="36" customFormat="1" ht="40.5" x14ac:dyDescent="0.25">
      <c r="A8430" s="34">
        <v>92931</v>
      </c>
      <c r="B8430" s="35" t="s">
        <v>15902</v>
      </c>
      <c r="F8430" s="34" t="s">
        <v>24</v>
      </c>
      <c r="G8430" s="37" t="s">
        <v>15903</v>
      </c>
      <c r="I8430" s="7"/>
    </row>
    <row r="8431" spans="1:9" s="36" customFormat="1" ht="40.5" x14ac:dyDescent="0.25">
      <c r="A8431" s="34">
        <v>92932</v>
      </c>
      <c r="B8431" s="35" t="s">
        <v>15904</v>
      </c>
      <c r="F8431" s="34" t="s">
        <v>24</v>
      </c>
      <c r="G8431" s="37" t="s">
        <v>15903</v>
      </c>
      <c r="I8431" s="7"/>
    </row>
    <row r="8432" spans="1:9" s="36" customFormat="1" ht="40.5" x14ac:dyDescent="0.25">
      <c r="A8432" s="34">
        <v>92933</v>
      </c>
      <c r="B8432" s="35" t="s">
        <v>15905</v>
      </c>
      <c r="F8432" s="34" t="s">
        <v>24</v>
      </c>
      <c r="G8432" s="37" t="s">
        <v>15903</v>
      </c>
      <c r="I8432" s="7"/>
    </row>
    <row r="8433" spans="1:9" s="36" customFormat="1" ht="54" x14ac:dyDescent="0.25">
      <c r="A8433" s="34">
        <v>92934</v>
      </c>
      <c r="B8433" s="35" t="s">
        <v>15906</v>
      </c>
      <c r="F8433" s="34" t="s">
        <v>24</v>
      </c>
      <c r="G8433" s="37" t="s">
        <v>15907</v>
      </c>
      <c r="I8433" s="7"/>
    </row>
    <row r="8434" spans="1:9" s="36" customFormat="1" ht="40.5" x14ac:dyDescent="0.25">
      <c r="A8434" s="34">
        <v>92935</v>
      </c>
      <c r="B8434" s="35" t="s">
        <v>15908</v>
      </c>
      <c r="F8434" s="34" t="s">
        <v>24</v>
      </c>
      <c r="G8434" s="37" t="s">
        <v>15907</v>
      </c>
      <c r="I8434" s="7"/>
    </row>
    <row r="8435" spans="1:9" s="36" customFormat="1" ht="40.5" x14ac:dyDescent="0.25">
      <c r="A8435" s="34">
        <v>92936</v>
      </c>
      <c r="B8435" s="35" t="s">
        <v>15909</v>
      </c>
      <c r="F8435" s="34" t="s">
        <v>24</v>
      </c>
      <c r="G8435" s="37" t="s">
        <v>15910</v>
      </c>
      <c r="I8435" s="7"/>
    </row>
    <row r="8436" spans="1:9" s="36" customFormat="1" ht="40.5" x14ac:dyDescent="0.25">
      <c r="A8436" s="34">
        <v>92937</v>
      </c>
      <c r="B8436" s="35" t="s">
        <v>15911</v>
      </c>
      <c r="F8436" s="34" t="s">
        <v>24</v>
      </c>
      <c r="G8436" s="37" t="s">
        <v>15910</v>
      </c>
      <c r="I8436" s="7"/>
    </row>
    <row r="8437" spans="1:9" s="36" customFormat="1" ht="54" x14ac:dyDescent="0.25">
      <c r="A8437" s="34">
        <v>92938</v>
      </c>
      <c r="B8437" s="35" t="s">
        <v>15912</v>
      </c>
      <c r="F8437" s="34" t="s">
        <v>24</v>
      </c>
      <c r="G8437" s="37" t="s">
        <v>15913</v>
      </c>
      <c r="I8437" s="7"/>
    </row>
    <row r="8438" spans="1:9" s="36" customFormat="1" ht="54" x14ac:dyDescent="0.25">
      <c r="A8438" s="34">
        <v>92939</v>
      </c>
      <c r="B8438" s="35" t="s">
        <v>15914</v>
      </c>
      <c r="F8438" s="34" t="s">
        <v>24</v>
      </c>
      <c r="G8438" s="37" t="s">
        <v>15915</v>
      </c>
      <c r="I8438" s="7"/>
    </row>
    <row r="8439" spans="1:9" s="36" customFormat="1" ht="54" x14ac:dyDescent="0.25">
      <c r="A8439" s="34">
        <v>92940</v>
      </c>
      <c r="B8439" s="35" t="s">
        <v>15916</v>
      </c>
      <c r="F8439" s="34" t="s">
        <v>24</v>
      </c>
      <c r="G8439" s="37" t="s">
        <v>15917</v>
      </c>
      <c r="I8439" s="7"/>
    </row>
    <row r="8440" spans="1:9" s="36" customFormat="1" ht="54" x14ac:dyDescent="0.25">
      <c r="A8440" s="34">
        <v>92941</v>
      </c>
      <c r="B8440" s="35" t="s">
        <v>15918</v>
      </c>
      <c r="F8440" s="34" t="s">
        <v>24</v>
      </c>
      <c r="G8440" s="37" t="s">
        <v>15919</v>
      </c>
      <c r="I8440" s="7"/>
    </row>
    <row r="8441" spans="1:9" s="36" customFormat="1" ht="54" x14ac:dyDescent="0.25">
      <c r="A8441" s="34">
        <v>92942</v>
      </c>
      <c r="B8441" s="35" t="s">
        <v>15920</v>
      </c>
      <c r="F8441" s="34" t="s">
        <v>24</v>
      </c>
      <c r="G8441" s="37" t="s">
        <v>15919</v>
      </c>
      <c r="I8441" s="7"/>
    </row>
    <row r="8442" spans="1:9" s="36" customFormat="1" ht="54" x14ac:dyDescent="0.25">
      <c r="A8442" s="34">
        <v>92943</v>
      </c>
      <c r="B8442" s="35" t="s">
        <v>15921</v>
      </c>
      <c r="F8442" s="34" t="s">
        <v>24</v>
      </c>
      <c r="G8442" s="37" t="s">
        <v>15922</v>
      </c>
      <c r="I8442" s="7"/>
    </row>
    <row r="8443" spans="1:9" s="36" customFormat="1" ht="54" x14ac:dyDescent="0.25">
      <c r="A8443" s="34">
        <v>92944</v>
      </c>
      <c r="B8443" s="35" t="s">
        <v>15923</v>
      </c>
      <c r="F8443" s="34" t="s">
        <v>24</v>
      </c>
      <c r="G8443" s="37" t="s">
        <v>15922</v>
      </c>
      <c r="I8443" s="7"/>
    </row>
    <row r="8444" spans="1:9" s="36" customFormat="1" ht="54" x14ac:dyDescent="0.25">
      <c r="A8444" s="34">
        <v>92945</v>
      </c>
      <c r="B8444" s="35" t="s">
        <v>15924</v>
      </c>
      <c r="F8444" s="34" t="s">
        <v>24</v>
      </c>
      <c r="G8444" s="37" t="s">
        <v>15922</v>
      </c>
      <c r="I8444" s="7"/>
    </row>
    <row r="8445" spans="1:9" s="36" customFormat="1" ht="54" x14ac:dyDescent="0.25">
      <c r="A8445" s="34">
        <v>92946</v>
      </c>
      <c r="B8445" s="35" t="s">
        <v>15925</v>
      </c>
      <c r="F8445" s="34" t="s">
        <v>24</v>
      </c>
      <c r="G8445" s="37" t="s">
        <v>15926</v>
      </c>
      <c r="I8445" s="7"/>
    </row>
    <row r="8446" spans="1:9" s="36" customFormat="1" ht="54" x14ac:dyDescent="0.25">
      <c r="A8446" s="34">
        <v>92947</v>
      </c>
      <c r="B8446" s="35" t="s">
        <v>15927</v>
      </c>
      <c r="F8446" s="34" t="s">
        <v>24</v>
      </c>
      <c r="G8446" s="37" t="s">
        <v>15926</v>
      </c>
      <c r="I8446" s="7"/>
    </row>
    <row r="8447" spans="1:9" s="36" customFormat="1" ht="54" x14ac:dyDescent="0.25">
      <c r="A8447" s="34">
        <v>92948</v>
      </c>
      <c r="B8447" s="35" t="s">
        <v>15928</v>
      </c>
      <c r="F8447" s="34" t="s">
        <v>24</v>
      </c>
      <c r="G8447" s="37" t="s">
        <v>15926</v>
      </c>
      <c r="I8447" s="7"/>
    </row>
    <row r="8448" spans="1:9" s="36" customFormat="1" ht="54" x14ac:dyDescent="0.25">
      <c r="A8448" s="34">
        <v>92949</v>
      </c>
      <c r="B8448" s="35" t="s">
        <v>15929</v>
      </c>
      <c r="F8448" s="34" t="s">
        <v>24</v>
      </c>
      <c r="G8448" s="37" t="s">
        <v>15930</v>
      </c>
      <c r="I8448" s="7"/>
    </row>
    <row r="8449" spans="1:9" s="36" customFormat="1" ht="54" x14ac:dyDescent="0.25">
      <c r="A8449" s="34">
        <v>92950</v>
      </c>
      <c r="B8449" s="35" t="s">
        <v>15931</v>
      </c>
      <c r="F8449" s="34" t="s">
        <v>24</v>
      </c>
      <c r="G8449" s="37" t="s">
        <v>15930</v>
      </c>
      <c r="I8449" s="7"/>
    </row>
    <row r="8450" spans="1:9" s="36" customFormat="1" ht="54" x14ac:dyDescent="0.25">
      <c r="A8450" s="34">
        <v>92951</v>
      </c>
      <c r="B8450" s="35" t="s">
        <v>15932</v>
      </c>
      <c r="F8450" s="34" t="s">
        <v>24</v>
      </c>
      <c r="G8450" s="37" t="s">
        <v>15933</v>
      </c>
      <c r="I8450" s="7"/>
    </row>
    <row r="8451" spans="1:9" s="36" customFormat="1" ht="54" x14ac:dyDescent="0.25">
      <c r="A8451" s="34">
        <v>92952</v>
      </c>
      <c r="B8451" s="35" t="s">
        <v>15934</v>
      </c>
      <c r="F8451" s="34" t="s">
        <v>24</v>
      </c>
      <c r="G8451" s="37" t="s">
        <v>15933</v>
      </c>
      <c r="I8451" s="7"/>
    </row>
    <row r="8452" spans="1:9" s="36" customFormat="1" ht="40.5" x14ac:dyDescent="0.25">
      <c r="A8452" s="34">
        <v>92953</v>
      </c>
      <c r="B8452" s="35" t="s">
        <v>15935</v>
      </c>
      <c r="F8452" s="34" t="s">
        <v>24</v>
      </c>
      <c r="G8452" s="37" t="s">
        <v>14969</v>
      </c>
      <c r="I8452" s="7"/>
    </row>
    <row r="8453" spans="1:9" s="36" customFormat="1" ht="40.5" x14ac:dyDescent="0.25">
      <c r="A8453" s="34">
        <v>93050</v>
      </c>
      <c r="B8453" s="35" t="s">
        <v>15936</v>
      </c>
      <c r="F8453" s="34" t="s">
        <v>24</v>
      </c>
      <c r="G8453" s="37" t="s">
        <v>15937</v>
      </c>
      <c r="I8453" s="7"/>
    </row>
    <row r="8454" spans="1:9" s="36" customFormat="1" ht="40.5" x14ac:dyDescent="0.25">
      <c r="A8454" s="34">
        <v>93052</v>
      </c>
      <c r="B8454" s="35" t="s">
        <v>15938</v>
      </c>
      <c r="F8454" s="34" t="s">
        <v>24</v>
      </c>
      <c r="G8454" s="37" t="s">
        <v>15939</v>
      </c>
      <c r="I8454" s="7"/>
    </row>
    <row r="8455" spans="1:9" s="36" customFormat="1" ht="54" x14ac:dyDescent="0.25">
      <c r="A8455" s="34">
        <v>93054</v>
      </c>
      <c r="B8455" s="35" t="s">
        <v>15940</v>
      </c>
      <c r="F8455" s="34" t="s">
        <v>24</v>
      </c>
      <c r="G8455" s="37" t="s">
        <v>15941</v>
      </c>
      <c r="I8455" s="7"/>
    </row>
    <row r="8456" spans="1:9" s="36" customFormat="1" ht="54" x14ac:dyDescent="0.25">
      <c r="A8456" s="34">
        <v>93055</v>
      </c>
      <c r="B8456" s="35" t="s">
        <v>15942</v>
      </c>
      <c r="F8456" s="34" t="s">
        <v>24</v>
      </c>
      <c r="G8456" s="37" t="s">
        <v>15943</v>
      </c>
      <c r="I8456" s="7"/>
    </row>
    <row r="8457" spans="1:9" s="36" customFormat="1" ht="40.5" x14ac:dyDescent="0.25">
      <c r="A8457" s="34">
        <v>93056</v>
      </c>
      <c r="B8457" s="35" t="s">
        <v>15944</v>
      </c>
      <c r="F8457" s="34" t="s">
        <v>24</v>
      </c>
      <c r="G8457" s="37" t="s">
        <v>15624</v>
      </c>
      <c r="I8457" s="7"/>
    </row>
    <row r="8458" spans="1:9" s="36" customFormat="1" ht="54" x14ac:dyDescent="0.25">
      <c r="A8458" s="34">
        <v>93057</v>
      </c>
      <c r="B8458" s="35" t="s">
        <v>15945</v>
      </c>
      <c r="F8458" s="34" t="s">
        <v>24</v>
      </c>
      <c r="G8458" s="37" t="s">
        <v>15946</v>
      </c>
      <c r="I8458" s="7"/>
    </row>
    <row r="8459" spans="1:9" s="36" customFormat="1" ht="40.5" x14ac:dyDescent="0.25">
      <c r="A8459" s="34">
        <v>93058</v>
      </c>
      <c r="B8459" s="35" t="s">
        <v>15947</v>
      </c>
      <c r="F8459" s="34" t="s">
        <v>24</v>
      </c>
      <c r="G8459" s="37" t="s">
        <v>15948</v>
      </c>
      <c r="I8459" s="7"/>
    </row>
    <row r="8460" spans="1:9" s="36" customFormat="1" ht="54" x14ac:dyDescent="0.25">
      <c r="A8460" s="34">
        <v>93059</v>
      </c>
      <c r="B8460" s="35" t="s">
        <v>15949</v>
      </c>
      <c r="F8460" s="34" t="s">
        <v>24</v>
      </c>
      <c r="G8460" s="37" t="s">
        <v>13038</v>
      </c>
      <c r="I8460" s="7"/>
    </row>
    <row r="8461" spans="1:9" s="36" customFormat="1" ht="54" x14ac:dyDescent="0.25">
      <c r="A8461" s="34">
        <v>93060</v>
      </c>
      <c r="B8461" s="35" t="s">
        <v>15950</v>
      </c>
      <c r="F8461" s="34" t="s">
        <v>24</v>
      </c>
      <c r="G8461" s="37" t="s">
        <v>15951</v>
      </c>
      <c r="I8461" s="7"/>
    </row>
    <row r="8462" spans="1:9" s="36" customFormat="1" ht="40.5" x14ac:dyDescent="0.25">
      <c r="A8462" s="34">
        <v>93061</v>
      </c>
      <c r="B8462" s="35" t="s">
        <v>15952</v>
      </c>
      <c r="F8462" s="34" t="s">
        <v>24</v>
      </c>
      <c r="G8462" s="37" t="s">
        <v>15953</v>
      </c>
      <c r="I8462" s="7"/>
    </row>
    <row r="8463" spans="1:9" s="36" customFormat="1" ht="54" x14ac:dyDescent="0.25">
      <c r="A8463" s="34">
        <v>93062</v>
      </c>
      <c r="B8463" s="35" t="s">
        <v>15954</v>
      </c>
      <c r="F8463" s="34" t="s">
        <v>24</v>
      </c>
      <c r="G8463" s="37" t="s">
        <v>15955</v>
      </c>
      <c r="I8463" s="7"/>
    </row>
    <row r="8464" spans="1:9" s="36" customFormat="1" ht="40.5" x14ac:dyDescent="0.25">
      <c r="A8464" s="34">
        <v>93063</v>
      </c>
      <c r="B8464" s="35" t="s">
        <v>15956</v>
      </c>
      <c r="F8464" s="34" t="s">
        <v>24</v>
      </c>
      <c r="G8464" s="37" t="s">
        <v>15957</v>
      </c>
      <c r="I8464" s="7"/>
    </row>
    <row r="8465" spans="1:9" s="36" customFormat="1" ht="40.5" x14ac:dyDescent="0.25">
      <c r="A8465" s="34">
        <v>93064</v>
      </c>
      <c r="B8465" s="35" t="s">
        <v>15958</v>
      </c>
      <c r="F8465" s="34" t="s">
        <v>24</v>
      </c>
      <c r="G8465" s="37" t="s">
        <v>14707</v>
      </c>
      <c r="I8465" s="7"/>
    </row>
    <row r="8466" spans="1:9" s="36" customFormat="1" ht="54" x14ac:dyDescent="0.25">
      <c r="A8466" s="34">
        <v>93065</v>
      </c>
      <c r="B8466" s="35" t="s">
        <v>15959</v>
      </c>
      <c r="F8466" s="34" t="s">
        <v>24</v>
      </c>
      <c r="G8466" s="37" t="s">
        <v>15960</v>
      </c>
      <c r="I8466" s="7"/>
    </row>
    <row r="8467" spans="1:9" s="36" customFormat="1" ht="40.5" x14ac:dyDescent="0.25">
      <c r="A8467" s="34">
        <v>93066</v>
      </c>
      <c r="B8467" s="35" t="s">
        <v>15961</v>
      </c>
      <c r="F8467" s="34" t="s">
        <v>24</v>
      </c>
      <c r="G8467" s="37" t="s">
        <v>15962</v>
      </c>
      <c r="I8467" s="7"/>
    </row>
    <row r="8468" spans="1:9" s="36" customFormat="1" ht="40.5" x14ac:dyDescent="0.25">
      <c r="A8468" s="34">
        <v>93067</v>
      </c>
      <c r="B8468" s="35" t="s">
        <v>15963</v>
      </c>
      <c r="F8468" s="34" t="s">
        <v>24</v>
      </c>
      <c r="G8468" s="37" t="s">
        <v>15964</v>
      </c>
      <c r="I8468" s="7"/>
    </row>
    <row r="8469" spans="1:9" s="36" customFormat="1" ht="54" x14ac:dyDescent="0.25">
      <c r="A8469" s="34">
        <v>93068</v>
      </c>
      <c r="B8469" s="35" t="s">
        <v>15965</v>
      </c>
      <c r="F8469" s="34" t="s">
        <v>24</v>
      </c>
      <c r="G8469" s="37" t="s">
        <v>13728</v>
      </c>
      <c r="I8469" s="7"/>
    </row>
    <row r="8470" spans="1:9" s="36" customFormat="1" ht="40.5" x14ac:dyDescent="0.25">
      <c r="A8470" s="34">
        <v>93069</v>
      </c>
      <c r="B8470" s="35" t="s">
        <v>15966</v>
      </c>
      <c r="F8470" s="34" t="s">
        <v>24</v>
      </c>
      <c r="G8470" s="37" t="s">
        <v>15967</v>
      </c>
      <c r="I8470" s="7"/>
    </row>
    <row r="8471" spans="1:9" s="36" customFormat="1" ht="40.5" x14ac:dyDescent="0.25">
      <c r="A8471" s="34">
        <v>93070</v>
      </c>
      <c r="B8471" s="35" t="s">
        <v>15968</v>
      </c>
      <c r="F8471" s="34" t="s">
        <v>24</v>
      </c>
      <c r="G8471" s="37" t="s">
        <v>15631</v>
      </c>
      <c r="I8471" s="7"/>
    </row>
    <row r="8472" spans="1:9" s="36" customFormat="1" ht="54" x14ac:dyDescent="0.25">
      <c r="A8472" s="34">
        <v>93071</v>
      </c>
      <c r="B8472" s="35" t="s">
        <v>15969</v>
      </c>
      <c r="F8472" s="34" t="s">
        <v>24</v>
      </c>
      <c r="G8472" s="37" t="s">
        <v>15970</v>
      </c>
      <c r="I8472" s="7"/>
    </row>
    <row r="8473" spans="1:9" s="36" customFormat="1" ht="40.5" x14ac:dyDescent="0.25">
      <c r="A8473" s="34">
        <v>93072</v>
      </c>
      <c r="B8473" s="35" t="s">
        <v>15971</v>
      </c>
      <c r="F8473" s="34" t="s">
        <v>24</v>
      </c>
      <c r="G8473" s="37" t="s">
        <v>15972</v>
      </c>
      <c r="I8473" s="7"/>
    </row>
    <row r="8474" spans="1:9" s="36" customFormat="1" ht="54" x14ac:dyDescent="0.25">
      <c r="A8474" s="34">
        <v>93074</v>
      </c>
      <c r="B8474" s="35" t="s">
        <v>15973</v>
      </c>
      <c r="F8474" s="34" t="s">
        <v>24</v>
      </c>
      <c r="G8474" s="37" t="s">
        <v>12618</v>
      </c>
      <c r="I8474" s="7"/>
    </row>
    <row r="8475" spans="1:9" s="36" customFormat="1" ht="54" x14ac:dyDescent="0.25">
      <c r="A8475" s="34">
        <v>93075</v>
      </c>
      <c r="B8475" s="35" t="s">
        <v>15974</v>
      </c>
      <c r="F8475" s="34" t="s">
        <v>24</v>
      </c>
      <c r="G8475" s="37" t="s">
        <v>15975</v>
      </c>
      <c r="I8475" s="7"/>
    </row>
    <row r="8476" spans="1:9" s="36" customFormat="1" ht="54" x14ac:dyDescent="0.25">
      <c r="A8476" s="34">
        <v>93076</v>
      </c>
      <c r="B8476" s="35" t="s">
        <v>15976</v>
      </c>
      <c r="F8476" s="34" t="s">
        <v>24</v>
      </c>
      <c r="G8476" s="37" t="s">
        <v>15977</v>
      </c>
      <c r="I8476" s="7"/>
    </row>
    <row r="8477" spans="1:9" s="36" customFormat="1" ht="54" x14ac:dyDescent="0.25">
      <c r="A8477" s="34">
        <v>93077</v>
      </c>
      <c r="B8477" s="35" t="s">
        <v>15978</v>
      </c>
      <c r="F8477" s="34" t="s">
        <v>24</v>
      </c>
      <c r="G8477" s="37" t="s">
        <v>15979</v>
      </c>
      <c r="I8477" s="7"/>
    </row>
    <row r="8478" spans="1:9" s="36" customFormat="1" ht="54" x14ac:dyDescent="0.25">
      <c r="A8478" s="34">
        <v>93078</v>
      </c>
      <c r="B8478" s="35" t="s">
        <v>15980</v>
      </c>
      <c r="F8478" s="34" t="s">
        <v>24</v>
      </c>
      <c r="G8478" s="37" t="s">
        <v>15981</v>
      </c>
      <c r="I8478" s="7"/>
    </row>
    <row r="8479" spans="1:9" s="36" customFormat="1" ht="54" x14ac:dyDescent="0.25">
      <c r="A8479" s="34">
        <v>93079</v>
      </c>
      <c r="B8479" s="35" t="s">
        <v>15982</v>
      </c>
      <c r="F8479" s="34" t="s">
        <v>24</v>
      </c>
      <c r="G8479" s="37" t="s">
        <v>15983</v>
      </c>
      <c r="I8479" s="7"/>
    </row>
    <row r="8480" spans="1:9" s="36" customFormat="1" ht="40.5" x14ac:dyDescent="0.25">
      <c r="A8480" s="34">
        <v>93080</v>
      </c>
      <c r="B8480" s="35" t="s">
        <v>15984</v>
      </c>
      <c r="F8480" s="34" t="s">
        <v>24</v>
      </c>
      <c r="G8480" s="37" t="s">
        <v>9485</v>
      </c>
      <c r="I8480" s="7"/>
    </row>
    <row r="8481" spans="1:9" s="36" customFormat="1" ht="54" x14ac:dyDescent="0.25">
      <c r="A8481" s="34">
        <v>93081</v>
      </c>
      <c r="B8481" s="35" t="s">
        <v>15985</v>
      </c>
      <c r="F8481" s="34" t="s">
        <v>24</v>
      </c>
      <c r="G8481" s="37" t="s">
        <v>9284</v>
      </c>
      <c r="I8481" s="7"/>
    </row>
    <row r="8482" spans="1:9" s="36" customFormat="1" ht="54" x14ac:dyDescent="0.25">
      <c r="A8482" s="34">
        <v>93082</v>
      </c>
      <c r="B8482" s="35" t="s">
        <v>15986</v>
      </c>
      <c r="F8482" s="34" t="s">
        <v>24</v>
      </c>
      <c r="G8482" s="37" t="s">
        <v>13300</v>
      </c>
      <c r="I8482" s="7"/>
    </row>
    <row r="8483" spans="1:9" s="36" customFormat="1" ht="40.5" x14ac:dyDescent="0.25">
      <c r="A8483" s="34">
        <v>93083</v>
      </c>
      <c r="B8483" s="35" t="s">
        <v>15987</v>
      </c>
      <c r="F8483" s="34" t="s">
        <v>24</v>
      </c>
      <c r="G8483" s="37" t="s">
        <v>15988</v>
      </c>
      <c r="I8483" s="7"/>
    </row>
    <row r="8484" spans="1:9" s="36" customFormat="1" ht="40.5" x14ac:dyDescent="0.25">
      <c r="A8484" s="34">
        <v>93084</v>
      </c>
      <c r="B8484" s="35" t="s">
        <v>15989</v>
      </c>
      <c r="F8484" s="34" t="s">
        <v>24</v>
      </c>
      <c r="G8484" s="37" t="s">
        <v>12526</v>
      </c>
      <c r="I8484" s="7"/>
    </row>
    <row r="8485" spans="1:9" s="36" customFormat="1" ht="54" x14ac:dyDescent="0.25">
      <c r="A8485" s="34">
        <v>93085</v>
      </c>
      <c r="B8485" s="35" t="s">
        <v>15990</v>
      </c>
      <c r="F8485" s="34" t="s">
        <v>24</v>
      </c>
      <c r="G8485" s="37" t="s">
        <v>15991</v>
      </c>
      <c r="I8485" s="7"/>
    </row>
    <row r="8486" spans="1:9" s="36" customFormat="1" ht="40.5" x14ac:dyDescent="0.25">
      <c r="A8486" s="34">
        <v>93086</v>
      </c>
      <c r="B8486" s="35" t="s">
        <v>15992</v>
      </c>
      <c r="F8486" s="34" t="s">
        <v>24</v>
      </c>
      <c r="G8486" s="37" t="s">
        <v>15993</v>
      </c>
      <c r="I8486" s="7"/>
    </row>
    <row r="8487" spans="1:9" s="36" customFormat="1" ht="54" x14ac:dyDescent="0.25">
      <c r="A8487" s="34">
        <v>93087</v>
      </c>
      <c r="B8487" s="35" t="s">
        <v>15994</v>
      </c>
      <c r="F8487" s="34" t="s">
        <v>24</v>
      </c>
      <c r="G8487" s="37" t="s">
        <v>15995</v>
      </c>
      <c r="I8487" s="7"/>
    </row>
    <row r="8488" spans="1:9" s="36" customFormat="1" ht="54" x14ac:dyDescent="0.25">
      <c r="A8488" s="34">
        <v>93088</v>
      </c>
      <c r="B8488" s="35" t="s">
        <v>15996</v>
      </c>
      <c r="F8488" s="34" t="s">
        <v>24</v>
      </c>
      <c r="G8488" s="37" t="s">
        <v>15997</v>
      </c>
      <c r="I8488" s="7"/>
    </row>
    <row r="8489" spans="1:9" s="36" customFormat="1" ht="54" x14ac:dyDescent="0.25">
      <c r="A8489" s="34">
        <v>93089</v>
      </c>
      <c r="B8489" s="35" t="s">
        <v>15998</v>
      </c>
      <c r="F8489" s="34" t="s">
        <v>24</v>
      </c>
      <c r="G8489" s="37" t="s">
        <v>15999</v>
      </c>
      <c r="I8489" s="7"/>
    </row>
    <row r="8490" spans="1:9" s="36" customFormat="1" ht="40.5" x14ac:dyDescent="0.25">
      <c r="A8490" s="34">
        <v>93090</v>
      </c>
      <c r="B8490" s="35" t="s">
        <v>16000</v>
      </c>
      <c r="F8490" s="34" t="s">
        <v>24</v>
      </c>
      <c r="G8490" s="37" t="s">
        <v>15651</v>
      </c>
      <c r="I8490" s="7"/>
    </row>
    <row r="8491" spans="1:9" s="36" customFormat="1" ht="54" x14ac:dyDescent="0.25">
      <c r="A8491" s="34">
        <v>93091</v>
      </c>
      <c r="B8491" s="35" t="s">
        <v>16001</v>
      </c>
      <c r="F8491" s="34" t="s">
        <v>24</v>
      </c>
      <c r="G8491" s="37" t="s">
        <v>16002</v>
      </c>
      <c r="I8491" s="7"/>
    </row>
    <row r="8492" spans="1:9" s="36" customFormat="1" ht="40.5" x14ac:dyDescent="0.25">
      <c r="A8492" s="34">
        <v>93092</v>
      </c>
      <c r="B8492" s="35" t="s">
        <v>16003</v>
      </c>
      <c r="F8492" s="34" t="s">
        <v>24</v>
      </c>
      <c r="G8492" s="37" t="s">
        <v>16004</v>
      </c>
      <c r="I8492" s="7"/>
    </row>
    <row r="8493" spans="1:9" s="36" customFormat="1" ht="54" x14ac:dyDescent="0.25">
      <c r="A8493" s="34">
        <v>93093</v>
      </c>
      <c r="B8493" s="35" t="s">
        <v>16005</v>
      </c>
      <c r="F8493" s="34" t="s">
        <v>24</v>
      </c>
      <c r="G8493" s="37" t="s">
        <v>16006</v>
      </c>
      <c r="I8493" s="7"/>
    </row>
    <row r="8494" spans="1:9" s="36" customFormat="1" ht="54" x14ac:dyDescent="0.25">
      <c r="A8494" s="34">
        <v>93094</v>
      </c>
      <c r="B8494" s="35" t="s">
        <v>16007</v>
      </c>
      <c r="F8494" s="34" t="s">
        <v>24</v>
      </c>
      <c r="G8494" s="37" t="s">
        <v>16008</v>
      </c>
      <c r="I8494" s="7"/>
    </row>
    <row r="8495" spans="1:9" s="36" customFormat="1" ht="54" x14ac:dyDescent="0.25">
      <c r="A8495" s="34">
        <v>93097</v>
      </c>
      <c r="B8495" s="35" t="s">
        <v>16009</v>
      </c>
      <c r="F8495" s="34" t="s">
        <v>24</v>
      </c>
      <c r="G8495" s="37" t="s">
        <v>16010</v>
      </c>
      <c r="I8495" s="7"/>
    </row>
    <row r="8496" spans="1:9" s="36" customFormat="1" ht="54" x14ac:dyDescent="0.25">
      <c r="A8496" s="34">
        <v>93098</v>
      </c>
      <c r="B8496" s="35" t="s">
        <v>16011</v>
      </c>
      <c r="F8496" s="34" t="s">
        <v>24</v>
      </c>
      <c r="G8496" s="37" t="s">
        <v>12066</v>
      </c>
      <c r="I8496" s="7"/>
    </row>
    <row r="8497" spans="1:9" s="36" customFormat="1" ht="54" x14ac:dyDescent="0.25">
      <c r="A8497" s="34">
        <v>93099</v>
      </c>
      <c r="B8497" s="35" t="s">
        <v>16012</v>
      </c>
      <c r="F8497" s="34" t="s">
        <v>24</v>
      </c>
      <c r="G8497" s="37" t="s">
        <v>9241</v>
      </c>
      <c r="I8497" s="7"/>
    </row>
    <row r="8498" spans="1:9" s="36" customFormat="1" ht="54" x14ac:dyDescent="0.25">
      <c r="A8498" s="34">
        <v>93100</v>
      </c>
      <c r="B8498" s="35" t="s">
        <v>16013</v>
      </c>
      <c r="F8498" s="34" t="s">
        <v>24</v>
      </c>
      <c r="G8498" s="37" t="s">
        <v>16014</v>
      </c>
      <c r="I8498" s="7"/>
    </row>
    <row r="8499" spans="1:9" s="36" customFormat="1" ht="54" x14ac:dyDescent="0.25">
      <c r="A8499" s="34">
        <v>93101</v>
      </c>
      <c r="B8499" s="35" t="s">
        <v>16015</v>
      </c>
      <c r="F8499" s="34" t="s">
        <v>24</v>
      </c>
      <c r="G8499" s="37" t="s">
        <v>9513</v>
      </c>
      <c r="I8499" s="7"/>
    </row>
    <row r="8500" spans="1:9" s="36" customFormat="1" ht="54" x14ac:dyDescent="0.25">
      <c r="A8500" s="34">
        <v>93102</v>
      </c>
      <c r="B8500" s="35" t="s">
        <v>16016</v>
      </c>
      <c r="F8500" s="34" t="s">
        <v>24</v>
      </c>
      <c r="G8500" s="37" t="s">
        <v>16017</v>
      </c>
      <c r="I8500" s="7"/>
    </row>
    <row r="8501" spans="1:9" s="36" customFormat="1" ht="40.5" x14ac:dyDescent="0.25">
      <c r="A8501" s="34">
        <v>93103</v>
      </c>
      <c r="B8501" s="35" t="s">
        <v>16018</v>
      </c>
      <c r="F8501" s="34" t="s">
        <v>24</v>
      </c>
      <c r="G8501" s="37" t="s">
        <v>9105</v>
      </c>
      <c r="I8501" s="7"/>
    </row>
    <row r="8502" spans="1:9" s="36" customFormat="1" ht="54" x14ac:dyDescent="0.25">
      <c r="A8502" s="34">
        <v>93104</v>
      </c>
      <c r="B8502" s="35" t="s">
        <v>16019</v>
      </c>
      <c r="F8502" s="34" t="s">
        <v>24</v>
      </c>
      <c r="G8502" s="37" t="s">
        <v>16020</v>
      </c>
      <c r="I8502" s="7"/>
    </row>
    <row r="8503" spans="1:9" s="36" customFormat="1" ht="54" x14ac:dyDescent="0.25">
      <c r="A8503" s="34">
        <v>93105</v>
      </c>
      <c r="B8503" s="35" t="s">
        <v>16021</v>
      </c>
      <c r="F8503" s="34" t="s">
        <v>24</v>
      </c>
      <c r="G8503" s="37" t="s">
        <v>16022</v>
      </c>
      <c r="I8503" s="7"/>
    </row>
    <row r="8504" spans="1:9" s="36" customFormat="1" ht="40.5" x14ac:dyDescent="0.25">
      <c r="A8504" s="34">
        <v>93106</v>
      </c>
      <c r="B8504" s="35" t="s">
        <v>16023</v>
      </c>
      <c r="F8504" s="34" t="s">
        <v>24</v>
      </c>
      <c r="G8504" s="37" t="s">
        <v>16024</v>
      </c>
      <c r="I8504" s="7"/>
    </row>
    <row r="8505" spans="1:9" s="36" customFormat="1" ht="40.5" x14ac:dyDescent="0.25">
      <c r="A8505" s="34">
        <v>93107</v>
      </c>
      <c r="B8505" s="35" t="s">
        <v>16025</v>
      </c>
      <c r="F8505" s="34" t="s">
        <v>24</v>
      </c>
      <c r="G8505" s="37" t="s">
        <v>16026</v>
      </c>
      <c r="I8505" s="7"/>
    </row>
    <row r="8506" spans="1:9" s="36" customFormat="1" ht="54" x14ac:dyDescent="0.25">
      <c r="A8506" s="34">
        <v>93108</v>
      </c>
      <c r="B8506" s="35" t="s">
        <v>16027</v>
      </c>
      <c r="F8506" s="34" t="s">
        <v>24</v>
      </c>
      <c r="G8506" s="37" t="s">
        <v>12540</v>
      </c>
      <c r="I8506" s="7"/>
    </row>
    <row r="8507" spans="1:9" s="36" customFormat="1" ht="40.5" x14ac:dyDescent="0.25">
      <c r="A8507" s="34">
        <v>93109</v>
      </c>
      <c r="B8507" s="35" t="s">
        <v>16028</v>
      </c>
      <c r="F8507" s="34" t="s">
        <v>24</v>
      </c>
      <c r="G8507" s="37" t="s">
        <v>16029</v>
      </c>
      <c r="I8507" s="7"/>
    </row>
    <row r="8508" spans="1:9" s="36" customFormat="1" ht="54" x14ac:dyDescent="0.25">
      <c r="A8508" s="34">
        <v>93110</v>
      </c>
      <c r="B8508" s="35" t="s">
        <v>16030</v>
      </c>
      <c r="F8508" s="34" t="s">
        <v>24</v>
      </c>
      <c r="G8508" s="37" t="s">
        <v>16031</v>
      </c>
      <c r="I8508" s="7"/>
    </row>
    <row r="8509" spans="1:9" s="36" customFormat="1" ht="54" x14ac:dyDescent="0.25">
      <c r="A8509" s="34">
        <v>93111</v>
      </c>
      <c r="B8509" s="35" t="s">
        <v>16032</v>
      </c>
      <c r="F8509" s="34" t="s">
        <v>24</v>
      </c>
      <c r="G8509" s="37" t="s">
        <v>16033</v>
      </c>
      <c r="I8509" s="7"/>
    </row>
    <row r="8510" spans="1:9" s="36" customFormat="1" ht="54" x14ac:dyDescent="0.25">
      <c r="A8510" s="34">
        <v>93112</v>
      </c>
      <c r="B8510" s="35" t="s">
        <v>16034</v>
      </c>
      <c r="F8510" s="34" t="s">
        <v>24</v>
      </c>
      <c r="G8510" s="37" t="s">
        <v>16035</v>
      </c>
      <c r="I8510" s="7"/>
    </row>
    <row r="8511" spans="1:9" s="36" customFormat="1" ht="40.5" x14ac:dyDescent="0.25">
      <c r="A8511" s="34">
        <v>93113</v>
      </c>
      <c r="B8511" s="35" t="s">
        <v>16036</v>
      </c>
      <c r="F8511" s="34" t="s">
        <v>24</v>
      </c>
      <c r="G8511" s="37" t="s">
        <v>15667</v>
      </c>
      <c r="I8511" s="7"/>
    </row>
    <row r="8512" spans="1:9" s="36" customFormat="1" ht="54" x14ac:dyDescent="0.25">
      <c r="A8512" s="34">
        <v>93114</v>
      </c>
      <c r="B8512" s="35" t="s">
        <v>16037</v>
      </c>
      <c r="F8512" s="34" t="s">
        <v>24</v>
      </c>
      <c r="G8512" s="37" t="s">
        <v>16038</v>
      </c>
      <c r="I8512" s="7"/>
    </row>
    <row r="8513" spans="1:9" s="36" customFormat="1" ht="54" x14ac:dyDescent="0.25">
      <c r="A8513" s="34">
        <v>93115</v>
      </c>
      <c r="B8513" s="35" t="s">
        <v>16039</v>
      </c>
      <c r="F8513" s="34" t="s">
        <v>24</v>
      </c>
      <c r="G8513" s="37" t="s">
        <v>16040</v>
      </c>
      <c r="I8513" s="7"/>
    </row>
    <row r="8514" spans="1:9" s="36" customFormat="1" ht="40.5" x14ac:dyDescent="0.25">
      <c r="A8514" s="34">
        <v>93116</v>
      </c>
      <c r="B8514" s="35" t="s">
        <v>16041</v>
      </c>
      <c r="F8514" s="34" t="s">
        <v>24</v>
      </c>
      <c r="G8514" s="37" t="s">
        <v>16042</v>
      </c>
      <c r="I8514" s="7"/>
    </row>
    <row r="8515" spans="1:9" s="36" customFormat="1" ht="54" x14ac:dyDescent="0.25">
      <c r="A8515" s="34">
        <v>93117</v>
      </c>
      <c r="B8515" s="35" t="s">
        <v>16043</v>
      </c>
      <c r="F8515" s="34" t="s">
        <v>24</v>
      </c>
      <c r="G8515" s="37" t="s">
        <v>16044</v>
      </c>
      <c r="I8515" s="7"/>
    </row>
    <row r="8516" spans="1:9" s="36" customFormat="1" ht="54" x14ac:dyDescent="0.25">
      <c r="A8516" s="34">
        <v>93118</v>
      </c>
      <c r="B8516" s="35" t="s">
        <v>16045</v>
      </c>
      <c r="F8516" s="34" t="s">
        <v>24</v>
      </c>
      <c r="G8516" s="37" t="s">
        <v>16046</v>
      </c>
      <c r="I8516" s="7"/>
    </row>
    <row r="8517" spans="1:9" s="36" customFormat="1" ht="54" x14ac:dyDescent="0.25">
      <c r="A8517" s="34">
        <v>93119</v>
      </c>
      <c r="B8517" s="35" t="s">
        <v>16047</v>
      </c>
      <c r="F8517" s="34" t="s">
        <v>24</v>
      </c>
      <c r="G8517" s="37" t="s">
        <v>13337</v>
      </c>
      <c r="I8517" s="7"/>
    </row>
    <row r="8518" spans="1:9" s="36" customFormat="1" ht="54" x14ac:dyDescent="0.25">
      <c r="A8518" s="34">
        <v>93120</v>
      </c>
      <c r="B8518" s="35" t="s">
        <v>16048</v>
      </c>
      <c r="F8518" s="34" t="s">
        <v>24</v>
      </c>
      <c r="G8518" s="37" t="s">
        <v>10666</v>
      </c>
      <c r="I8518" s="7"/>
    </row>
    <row r="8519" spans="1:9" s="36" customFormat="1" ht="54" x14ac:dyDescent="0.25">
      <c r="A8519" s="34">
        <v>93121</v>
      </c>
      <c r="B8519" s="35" t="s">
        <v>16049</v>
      </c>
      <c r="F8519" s="34" t="s">
        <v>24</v>
      </c>
      <c r="G8519" s="37" t="s">
        <v>16050</v>
      </c>
      <c r="I8519" s="7"/>
    </row>
    <row r="8520" spans="1:9" s="36" customFormat="1" ht="54" x14ac:dyDescent="0.25">
      <c r="A8520" s="34">
        <v>93122</v>
      </c>
      <c r="B8520" s="35" t="s">
        <v>16051</v>
      </c>
      <c r="F8520" s="34" t="s">
        <v>24</v>
      </c>
      <c r="G8520" s="37" t="s">
        <v>16052</v>
      </c>
      <c r="I8520" s="7"/>
    </row>
    <row r="8521" spans="1:9" s="36" customFormat="1" ht="54" x14ac:dyDescent="0.25">
      <c r="A8521" s="34">
        <v>93123</v>
      </c>
      <c r="B8521" s="35" t="s">
        <v>16053</v>
      </c>
      <c r="F8521" s="34" t="s">
        <v>24</v>
      </c>
      <c r="G8521" s="37" t="s">
        <v>16054</v>
      </c>
      <c r="I8521" s="7"/>
    </row>
    <row r="8522" spans="1:9" s="36" customFormat="1" ht="54" x14ac:dyDescent="0.25">
      <c r="A8522" s="34">
        <v>93124</v>
      </c>
      <c r="B8522" s="35" t="s">
        <v>16055</v>
      </c>
      <c r="F8522" s="34" t="s">
        <v>24</v>
      </c>
      <c r="G8522" s="37" t="s">
        <v>16056</v>
      </c>
      <c r="I8522" s="7"/>
    </row>
    <row r="8523" spans="1:9" s="36" customFormat="1" ht="54" x14ac:dyDescent="0.25">
      <c r="A8523" s="34">
        <v>93125</v>
      </c>
      <c r="B8523" s="35" t="s">
        <v>16057</v>
      </c>
      <c r="F8523" s="34" t="s">
        <v>24</v>
      </c>
      <c r="G8523" s="37" t="s">
        <v>16058</v>
      </c>
      <c r="I8523" s="7"/>
    </row>
    <row r="8524" spans="1:9" s="36" customFormat="1" ht="54" x14ac:dyDescent="0.25">
      <c r="A8524" s="34">
        <v>93126</v>
      </c>
      <c r="B8524" s="35" t="s">
        <v>16059</v>
      </c>
      <c r="F8524" s="34" t="s">
        <v>24</v>
      </c>
      <c r="G8524" s="37" t="s">
        <v>16060</v>
      </c>
      <c r="I8524" s="7"/>
    </row>
    <row r="8525" spans="1:9" s="36" customFormat="1" ht="54" x14ac:dyDescent="0.25">
      <c r="A8525" s="34">
        <v>93133</v>
      </c>
      <c r="B8525" s="35" t="s">
        <v>16061</v>
      </c>
      <c r="F8525" s="34" t="s">
        <v>24</v>
      </c>
      <c r="G8525" s="37" t="s">
        <v>16062</v>
      </c>
      <c r="I8525" s="7"/>
    </row>
    <row r="8526" spans="1:9" s="36" customFormat="1" ht="54" x14ac:dyDescent="0.25">
      <c r="A8526" s="34">
        <v>94465</v>
      </c>
      <c r="B8526" s="35" t="s">
        <v>16063</v>
      </c>
      <c r="F8526" s="34" t="s">
        <v>24</v>
      </c>
      <c r="G8526" s="37" t="s">
        <v>16064</v>
      </c>
      <c r="I8526" s="7"/>
    </row>
    <row r="8527" spans="1:9" s="36" customFormat="1" ht="54" x14ac:dyDescent="0.25">
      <c r="A8527" s="34">
        <v>94466</v>
      </c>
      <c r="B8527" s="35" t="s">
        <v>16065</v>
      </c>
      <c r="F8527" s="34" t="s">
        <v>24</v>
      </c>
      <c r="G8527" s="37" t="s">
        <v>16066</v>
      </c>
      <c r="I8527" s="7"/>
    </row>
    <row r="8528" spans="1:9" s="36" customFormat="1" ht="67.5" x14ac:dyDescent="0.25">
      <c r="A8528" s="34">
        <v>94467</v>
      </c>
      <c r="B8528" s="35" t="s">
        <v>16067</v>
      </c>
      <c r="F8528" s="34" t="s">
        <v>24</v>
      </c>
      <c r="G8528" s="37" t="s">
        <v>16068</v>
      </c>
      <c r="I8528" s="7"/>
    </row>
    <row r="8529" spans="1:9" s="36" customFormat="1" ht="67.5" x14ac:dyDescent="0.25">
      <c r="A8529" s="34">
        <v>94468</v>
      </c>
      <c r="B8529" s="35" t="s">
        <v>16069</v>
      </c>
      <c r="F8529" s="34" t="s">
        <v>24</v>
      </c>
      <c r="G8529" s="37" t="s">
        <v>16070</v>
      </c>
      <c r="I8529" s="7"/>
    </row>
    <row r="8530" spans="1:9" s="36" customFormat="1" ht="54" x14ac:dyDescent="0.25">
      <c r="A8530" s="34">
        <v>94469</v>
      </c>
      <c r="B8530" s="35" t="s">
        <v>16071</v>
      </c>
      <c r="F8530" s="34" t="s">
        <v>24</v>
      </c>
      <c r="G8530" s="37" t="s">
        <v>16072</v>
      </c>
      <c r="I8530" s="7"/>
    </row>
    <row r="8531" spans="1:9" s="36" customFormat="1" ht="54" x14ac:dyDescent="0.25">
      <c r="A8531" s="34">
        <v>94470</v>
      </c>
      <c r="B8531" s="35" t="s">
        <v>16073</v>
      </c>
      <c r="F8531" s="34" t="s">
        <v>24</v>
      </c>
      <c r="G8531" s="37" t="s">
        <v>16074</v>
      </c>
      <c r="I8531" s="7"/>
    </row>
    <row r="8532" spans="1:9" s="36" customFormat="1" ht="67.5" x14ac:dyDescent="0.25">
      <c r="A8532" s="34">
        <v>94471</v>
      </c>
      <c r="B8532" s="35" t="s">
        <v>16075</v>
      </c>
      <c r="F8532" s="34" t="s">
        <v>24</v>
      </c>
      <c r="G8532" s="37" t="s">
        <v>10543</v>
      </c>
      <c r="I8532" s="7"/>
    </row>
    <row r="8533" spans="1:9" s="36" customFormat="1" ht="67.5" x14ac:dyDescent="0.25">
      <c r="A8533" s="34">
        <v>94472</v>
      </c>
      <c r="B8533" s="35" t="s">
        <v>16076</v>
      </c>
      <c r="F8533" s="34" t="s">
        <v>24</v>
      </c>
      <c r="G8533" s="37" t="s">
        <v>16077</v>
      </c>
      <c r="I8533" s="7"/>
    </row>
    <row r="8534" spans="1:9" s="36" customFormat="1" ht="67.5" x14ac:dyDescent="0.25">
      <c r="A8534" s="34">
        <v>94473</v>
      </c>
      <c r="B8534" s="35" t="s">
        <v>16078</v>
      </c>
      <c r="F8534" s="34" t="s">
        <v>24</v>
      </c>
      <c r="G8534" s="37" t="s">
        <v>16079</v>
      </c>
      <c r="I8534" s="7"/>
    </row>
    <row r="8535" spans="1:9" s="36" customFormat="1" ht="67.5" x14ac:dyDescent="0.25">
      <c r="A8535" s="34">
        <v>94474</v>
      </c>
      <c r="B8535" s="35" t="s">
        <v>16080</v>
      </c>
      <c r="F8535" s="34" t="s">
        <v>24</v>
      </c>
      <c r="G8535" s="37" t="s">
        <v>16081</v>
      </c>
      <c r="I8535" s="7"/>
    </row>
    <row r="8536" spans="1:9" s="36" customFormat="1" ht="67.5" x14ac:dyDescent="0.25">
      <c r="A8536" s="34">
        <v>94475</v>
      </c>
      <c r="B8536" s="35" t="s">
        <v>16082</v>
      </c>
      <c r="F8536" s="34" t="s">
        <v>24</v>
      </c>
      <c r="G8536" s="37" t="s">
        <v>16083</v>
      </c>
      <c r="I8536" s="7"/>
    </row>
    <row r="8537" spans="1:9" s="36" customFormat="1" ht="67.5" x14ac:dyDescent="0.25">
      <c r="A8537" s="34">
        <v>94476</v>
      </c>
      <c r="B8537" s="35" t="s">
        <v>16084</v>
      </c>
      <c r="F8537" s="34" t="s">
        <v>24</v>
      </c>
      <c r="G8537" s="37" t="s">
        <v>16085</v>
      </c>
      <c r="I8537" s="7"/>
    </row>
    <row r="8538" spans="1:9" s="36" customFormat="1" ht="54" x14ac:dyDescent="0.25">
      <c r="A8538" s="34">
        <v>94477</v>
      </c>
      <c r="B8538" s="35" t="s">
        <v>16086</v>
      </c>
      <c r="F8538" s="34" t="s">
        <v>24</v>
      </c>
      <c r="G8538" s="37" t="s">
        <v>12029</v>
      </c>
      <c r="I8538" s="7"/>
    </row>
    <row r="8539" spans="1:9" s="36" customFormat="1" ht="54" x14ac:dyDescent="0.25">
      <c r="A8539" s="34">
        <v>94478</v>
      </c>
      <c r="B8539" s="35" t="s">
        <v>16087</v>
      </c>
      <c r="F8539" s="34" t="s">
        <v>24</v>
      </c>
      <c r="G8539" s="37" t="s">
        <v>16088</v>
      </c>
      <c r="I8539" s="7"/>
    </row>
    <row r="8540" spans="1:9" s="36" customFormat="1" ht="54" x14ac:dyDescent="0.25">
      <c r="A8540" s="34">
        <v>94479</v>
      </c>
      <c r="B8540" s="35" t="s">
        <v>16089</v>
      </c>
      <c r="F8540" s="34" t="s">
        <v>24</v>
      </c>
      <c r="G8540" s="37" t="s">
        <v>16090</v>
      </c>
      <c r="I8540" s="7"/>
    </row>
    <row r="8541" spans="1:9" s="36" customFormat="1" ht="54" x14ac:dyDescent="0.25">
      <c r="A8541" s="34">
        <v>94606</v>
      </c>
      <c r="B8541" s="35" t="s">
        <v>16091</v>
      </c>
      <c r="F8541" s="34" t="s">
        <v>24</v>
      </c>
      <c r="G8541" s="37" t="s">
        <v>16092</v>
      </c>
      <c r="I8541" s="7"/>
    </row>
    <row r="8542" spans="1:9" s="36" customFormat="1" ht="54" x14ac:dyDescent="0.25">
      <c r="A8542" s="34">
        <v>94608</v>
      </c>
      <c r="B8542" s="35" t="s">
        <v>16093</v>
      </c>
      <c r="F8542" s="34" t="s">
        <v>24</v>
      </c>
      <c r="G8542" s="37" t="s">
        <v>16094</v>
      </c>
      <c r="I8542" s="7"/>
    </row>
    <row r="8543" spans="1:9" s="36" customFormat="1" ht="54" x14ac:dyDescent="0.25">
      <c r="A8543" s="34">
        <v>94610</v>
      </c>
      <c r="B8543" s="35" t="s">
        <v>16095</v>
      </c>
      <c r="F8543" s="34" t="s">
        <v>24</v>
      </c>
      <c r="G8543" s="37" t="s">
        <v>16096</v>
      </c>
      <c r="I8543" s="7"/>
    </row>
    <row r="8544" spans="1:9" s="36" customFormat="1" ht="54" x14ac:dyDescent="0.25">
      <c r="A8544" s="34">
        <v>94612</v>
      </c>
      <c r="B8544" s="35" t="s">
        <v>16097</v>
      </c>
      <c r="F8544" s="34" t="s">
        <v>24</v>
      </c>
      <c r="G8544" s="37" t="s">
        <v>16098</v>
      </c>
      <c r="I8544" s="7"/>
    </row>
    <row r="8545" spans="1:9" s="36" customFormat="1" ht="54" x14ac:dyDescent="0.25">
      <c r="A8545" s="34">
        <v>94614</v>
      </c>
      <c r="B8545" s="35" t="s">
        <v>16099</v>
      </c>
      <c r="F8545" s="34" t="s">
        <v>24</v>
      </c>
      <c r="G8545" s="37" t="s">
        <v>16100</v>
      </c>
      <c r="I8545" s="7"/>
    </row>
    <row r="8546" spans="1:9" s="36" customFormat="1" ht="67.5" x14ac:dyDescent="0.25">
      <c r="A8546" s="34">
        <v>94615</v>
      </c>
      <c r="B8546" s="35" t="s">
        <v>16101</v>
      </c>
      <c r="F8546" s="34" t="s">
        <v>24</v>
      </c>
      <c r="G8546" s="37" t="s">
        <v>16102</v>
      </c>
      <c r="I8546" s="7"/>
    </row>
    <row r="8547" spans="1:9" s="36" customFormat="1" ht="54" x14ac:dyDescent="0.25">
      <c r="A8547" s="34">
        <v>94616</v>
      </c>
      <c r="B8547" s="35" t="s">
        <v>16103</v>
      </c>
      <c r="F8547" s="34" t="s">
        <v>24</v>
      </c>
      <c r="G8547" s="37" t="s">
        <v>16104</v>
      </c>
      <c r="I8547" s="7"/>
    </row>
    <row r="8548" spans="1:9" s="36" customFormat="1" ht="67.5" x14ac:dyDescent="0.25">
      <c r="A8548" s="34">
        <v>94617</v>
      </c>
      <c r="B8548" s="35" t="s">
        <v>16105</v>
      </c>
      <c r="F8548" s="34" t="s">
        <v>24</v>
      </c>
      <c r="G8548" s="37" t="s">
        <v>16106</v>
      </c>
      <c r="I8548" s="7"/>
    </row>
    <row r="8549" spans="1:9" s="36" customFormat="1" ht="54" x14ac:dyDescent="0.25">
      <c r="A8549" s="34">
        <v>94618</v>
      </c>
      <c r="B8549" s="35" t="s">
        <v>16107</v>
      </c>
      <c r="F8549" s="34" t="s">
        <v>24</v>
      </c>
      <c r="G8549" s="37" t="s">
        <v>16108</v>
      </c>
      <c r="I8549" s="7"/>
    </row>
    <row r="8550" spans="1:9" s="36" customFormat="1" ht="54" x14ac:dyDescent="0.25">
      <c r="A8550" s="34">
        <v>94620</v>
      </c>
      <c r="B8550" s="35" t="s">
        <v>16109</v>
      </c>
      <c r="F8550" s="34" t="s">
        <v>24</v>
      </c>
      <c r="G8550" s="37" t="s">
        <v>16110</v>
      </c>
      <c r="I8550" s="7"/>
    </row>
    <row r="8551" spans="1:9" s="36" customFormat="1" ht="54" x14ac:dyDescent="0.25">
      <c r="A8551" s="34">
        <v>94622</v>
      </c>
      <c r="B8551" s="35" t="s">
        <v>16111</v>
      </c>
      <c r="F8551" s="34" t="s">
        <v>24</v>
      </c>
      <c r="G8551" s="37" t="s">
        <v>16112</v>
      </c>
      <c r="I8551" s="7"/>
    </row>
    <row r="8552" spans="1:9" s="36" customFormat="1" ht="54" x14ac:dyDescent="0.25">
      <c r="A8552" s="34">
        <v>94623</v>
      </c>
      <c r="B8552" s="35" t="s">
        <v>16113</v>
      </c>
      <c r="F8552" s="34" t="s">
        <v>24</v>
      </c>
      <c r="G8552" s="37" t="s">
        <v>16114</v>
      </c>
      <c r="I8552" s="7"/>
    </row>
    <row r="8553" spans="1:9" s="36" customFormat="1" ht="54" x14ac:dyDescent="0.25">
      <c r="A8553" s="34">
        <v>94624</v>
      </c>
      <c r="B8553" s="35" t="s">
        <v>16115</v>
      </c>
      <c r="F8553" s="34" t="s">
        <v>24</v>
      </c>
      <c r="G8553" s="37" t="s">
        <v>16116</v>
      </c>
      <c r="I8553" s="7"/>
    </row>
    <row r="8554" spans="1:9" s="36" customFormat="1" ht="54" x14ac:dyDescent="0.25">
      <c r="A8554" s="34">
        <v>94625</v>
      </c>
      <c r="B8554" s="35" t="s">
        <v>16117</v>
      </c>
      <c r="F8554" s="34" t="s">
        <v>24</v>
      </c>
      <c r="G8554" s="37" t="s">
        <v>16118</v>
      </c>
      <c r="I8554" s="7"/>
    </row>
    <row r="8555" spans="1:9" s="36" customFormat="1" ht="67.5" x14ac:dyDescent="0.25">
      <c r="A8555" s="34">
        <v>94656</v>
      </c>
      <c r="B8555" s="35" t="s">
        <v>16119</v>
      </c>
      <c r="F8555" s="34" t="s">
        <v>24</v>
      </c>
      <c r="G8555" s="37" t="s">
        <v>16120</v>
      </c>
      <c r="I8555" s="7"/>
    </row>
    <row r="8556" spans="1:9" s="36" customFormat="1" ht="54" x14ac:dyDescent="0.25">
      <c r="A8556" s="34">
        <v>94657</v>
      </c>
      <c r="B8556" s="35" t="s">
        <v>16121</v>
      </c>
      <c r="F8556" s="34" t="s">
        <v>24</v>
      </c>
      <c r="G8556" s="37" t="s">
        <v>16122</v>
      </c>
      <c r="I8556" s="7"/>
    </row>
    <row r="8557" spans="1:9" s="36" customFormat="1" ht="67.5" x14ac:dyDescent="0.25">
      <c r="A8557" s="34">
        <v>94658</v>
      </c>
      <c r="B8557" s="35" t="s">
        <v>16123</v>
      </c>
      <c r="F8557" s="34" t="s">
        <v>24</v>
      </c>
      <c r="G8557" s="37" t="s">
        <v>16124</v>
      </c>
      <c r="I8557" s="7"/>
    </row>
    <row r="8558" spans="1:9" s="36" customFormat="1" ht="54" x14ac:dyDescent="0.25">
      <c r="A8558" s="34">
        <v>94659</v>
      </c>
      <c r="B8558" s="35" t="s">
        <v>16125</v>
      </c>
      <c r="F8558" s="34" t="s">
        <v>24</v>
      </c>
      <c r="G8558" s="37" t="s">
        <v>16126</v>
      </c>
      <c r="I8558" s="7"/>
    </row>
    <row r="8559" spans="1:9" s="36" customFormat="1" ht="67.5" x14ac:dyDescent="0.25">
      <c r="A8559" s="34">
        <v>94660</v>
      </c>
      <c r="B8559" s="35" t="s">
        <v>16127</v>
      </c>
      <c r="F8559" s="34" t="s">
        <v>24</v>
      </c>
      <c r="G8559" s="37" t="s">
        <v>11557</v>
      </c>
      <c r="I8559" s="7"/>
    </row>
    <row r="8560" spans="1:9" s="36" customFormat="1" ht="54" x14ac:dyDescent="0.25">
      <c r="A8560" s="34">
        <v>94661</v>
      </c>
      <c r="B8560" s="35" t="s">
        <v>16128</v>
      </c>
      <c r="F8560" s="34" t="s">
        <v>24</v>
      </c>
      <c r="G8560" s="37" t="s">
        <v>15125</v>
      </c>
      <c r="I8560" s="7"/>
    </row>
    <row r="8561" spans="1:9" s="36" customFormat="1" ht="67.5" x14ac:dyDescent="0.25">
      <c r="A8561" s="34">
        <v>94662</v>
      </c>
      <c r="B8561" s="35" t="s">
        <v>16129</v>
      </c>
      <c r="F8561" s="34" t="s">
        <v>24</v>
      </c>
      <c r="G8561" s="37" t="s">
        <v>16130</v>
      </c>
      <c r="I8561" s="7"/>
    </row>
    <row r="8562" spans="1:9" s="36" customFormat="1" ht="54" x14ac:dyDescent="0.25">
      <c r="A8562" s="34">
        <v>94663</v>
      </c>
      <c r="B8562" s="35" t="s">
        <v>16131</v>
      </c>
      <c r="F8562" s="34" t="s">
        <v>24</v>
      </c>
      <c r="G8562" s="37" t="s">
        <v>15658</v>
      </c>
      <c r="I8562" s="7"/>
    </row>
    <row r="8563" spans="1:9" s="36" customFormat="1" ht="67.5" x14ac:dyDescent="0.25">
      <c r="A8563" s="34">
        <v>94664</v>
      </c>
      <c r="B8563" s="35" t="s">
        <v>16132</v>
      </c>
      <c r="F8563" s="34" t="s">
        <v>24</v>
      </c>
      <c r="G8563" s="37" t="s">
        <v>16133</v>
      </c>
      <c r="I8563" s="7"/>
    </row>
    <row r="8564" spans="1:9" s="36" customFormat="1" ht="54" x14ac:dyDescent="0.25">
      <c r="A8564" s="34">
        <v>94665</v>
      </c>
      <c r="B8564" s="35" t="s">
        <v>16134</v>
      </c>
      <c r="F8564" s="34" t="s">
        <v>24</v>
      </c>
      <c r="G8564" s="37" t="s">
        <v>16135</v>
      </c>
      <c r="I8564" s="7"/>
    </row>
    <row r="8565" spans="1:9" s="36" customFormat="1" ht="67.5" x14ac:dyDescent="0.25">
      <c r="A8565" s="34">
        <v>94666</v>
      </c>
      <c r="B8565" s="35" t="s">
        <v>16136</v>
      </c>
      <c r="F8565" s="34" t="s">
        <v>24</v>
      </c>
      <c r="G8565" s="37" t="s">
        <v>16137</v>
      </c>
      <c r="I8565" s="7"/>
    </row>
    <row r="8566" spans="1:9" s="36" customFormat="1" ht="54" x14ac:dyDescent="0.25">
      <c r="A8566" s="34">
        <v>94667</v>
      </c>
      <c r="B8566" s="35" t="s">
        <v>16138</v>
      </c>
      <c r="F8566" s="34" t="s">
        <v>24</v>
      </c>
      <c r="G8566" s="37" t="s">
        <v>16139</v>
      </c>
      <c r="I8566" s="7"/>
    </row>
    <row r="8567" spans="1:9" s="36" customFormat="1" ht="67.5" x14ac:dyDescent="0.25">
      <c r="A8567" s="34">
        <v>94668</v>
      </c>
      <c r="B8567" s="35" t="s">
        <v>16140</v>
      </c>
      <c r="F8567" s="34" t="s">
        <v>24</v>
      </c>
      <c r="G8567" s="37" t="s">
        <v>16141</v>
      </c>
      <c r="I8567" s="7"/>
    </row>
    <row r="8568" spans="1:9" s="36" customFormat="1" ht="54" x14ac:dyDescent="0.25">
      <c r="A8568" s="34">
        <v>94669</v>
      </c>
      <c r="B8568" s="35" t="s">
        <v>16142</v>
      </c>
      <c r="F8568" s="34" t="s">
        <v>24</v>
      </c>
      <c r="G8568" s="37" t="s">
        <v>16143</v>
      </c>
      <c r="I8568" s="7"/>
    </row>
    <row r="8569" spans="1:9" s="36" customFormat="1" ht="67.5" x14ac:dyDescent="0.25">
      <c r="A8569" s="34">
        <v>94670</v>
      </c>
      <c r="B8569" s="35" t="s">
        <v>16144</v>
      </c>
      <c r="F8569" s="34" t="s">
        <v>24</v>
      </c>
      <c r="G8569" s="37" t="s">
        <v>16145</v>
      </c>
      <c r="I8569" s="7"/>
    </row>
    <row r="8570" spans="1:9" s="36" customFormat="1" ht="54" x14ac:dyDescent="0.25">
      <c r="A8570" s="34">
        <v>94671</v>
      </c>
      <c r="B8570" s="35" t="s">
        <v>16146</v>
      </c>
      <c r="F8570" s="34" t="s">
        <v>24</v>
      </c>
      <c r="G8570" s="37" t="s">
        <v>16147</v>
      </c>
      <c r="I8570" s="7"/>
    </row>
    <row r="8571" spans="1:9" s="36" customFormat="1" ht="67.5" x14ac:dyDescent="0.25">
      <c r="A8571" s="34">
        <v>94672</v>
      </c>
      <c r="B8571" s="35" t="s">
        <v>16148</v>
      </c>
      <c r="F8571" s="34" t="s">
        <v>24</v>
      </c>
      <c r="G8571" s="37" t="s">
        <v>16149</v>
      </c>
      <c r="I8571" s="7"/>
    </row>
    <row r="8572" spans="1:9" s="36" customFormat="1" ht="54" x14ac:dyDescent="0.25">
      <c r="A8572" s="34">
        <v>94673</v>
      </c>
      <c r="B8572" s="35" t="s">
        <v>16150</v>
      </c>
      <c r="F8572" s="34" t="s">
        <v>24</v>
      </c>
      <c r="G8572" s="37" t="s">
        <v>16151</v>
      </c>
      <c r="I8572" s="7"/>
    </row>
    <row r="8573" spans="1:9" s="36" customFormat="1" ht="54" x14ac:dyDescent="0.25">
      <c r="A8573" s="34">
        <v>94674</v>
      </c>
      <c r="B8573" s="35" t="s">
        <v>16152</v>
      </c>
      <c r="F8573" s="34" t="s">
        <v>24</v>
      </c>
      <c r="G8573" s="37" t="s">
        <v>16149</v>
      </c>
      <c r="I8573" s="7"/>
    </row>
    <row r="8574" spans="1:9" s="36" customFormat="1" ht="54" x14ac:dyDescent="0.25">
      <c r="A8574" s="34">
        <v>94675</v>
      </c>
      <c r="B8574" s="35" t="s">
        <v>16153</v>
      </c>
      <c r="F8574" s="34" t="s">
        <v>24</v>
      </c>
      <c r="G8574" s="37" t="s">
        <v>10903</v>
      </c>
      <c r="I8574" s="7"/>
    </row>
    <row r="8575" spans="1:9" s="36" customFormat="1" ht="54" x14ac:dyDescent="0.25">
      <c r="A8575" s="34">
        <v>94676</v>
      </c>
      <c r="B8575" s="35" t="s">
        <v>16154</v>
      </c>
      <c r="F8575" s="34" t="s">
        <v>24</v>
      </c>
      <c r="G8575" s="37" t="s">
        <v>16155</v>
      </c>
      <c r="I8575" s="7"/>
    </row>
    <row r="8576" spans="1:9" s="36" customFormat="1" ht="54" x14ac:dyDescent="0.25">
      <c r="A8576" s="34">
        <v>94677</v>
      </c>
      <c r="B8576" s="35" t="s">
        <v>16156</v>
      </c>
      <c r="F8576" s="34" t="s">
        <v>24</v>
      </c>
      <c r="G8576" s="37" t="s">
        <v>16157</v>
      </c>
      <c r="I8576" s="7"/>
    </row>
    <row r="8577" spans="1:9" s="36" customFormat="1" ht="54" x14ac:dyDescent="0.25">
      <c r="A8577" s="34">
        <v>94678</v>
      </c>
      <c r="B8577" s="35" t="s">
        <v>16158</v>
      </c>
      <c r="F8577" s="34" t="s">
        <v>24</v>
      </c>
      <c r="G8577" s="37" t="s">
        <v>16159</v>
      </c>
      <c r="I8577" s="7"/>
    </row>
    <row r="8578" spans="1:9" s="36" customFormat="1" ht="54" x14ac:dyDescent="0.25">
      <c r="A8578" s="34">
        <v>94679</v>
      </c>
      <c r="B8578" s="35" t="s">
        <v>16160</v>
      </c>
      <c r="F8578" s="34" t="s">
        <v>24</v>
      </c>
      <c r="G8578" s="37" t="s">
        <v>16161</v>
      </c>
      <c r="I8578" s="7"/>
    </row>
    <row r="8579" spans="1:9" s="36" customFormat="1" ht="54" x14ac:dyDescent="0.25">
      <c r="A8579" s="34">
        <v>94680</v>
      </c>
      <c r="B8579" s="35" t="s">
        <v>16162</v>
      </c>
      <c r="F8579" s="34" t="s">
        <v>24</v>
      </c>
      <c r="G8579" s="37" t="s">
        <v>9785</v>
      </c>
      <c r="I8579" s="7"/>
    </row>
    <row r="8580" spans="1:9" s="36" customFormat="1" ht="54" x14ac:dyDescent="0.25">
      <c r="A8580" s="34">
        <v>94681</v>
      </c>
      <c r="B8580" s="35" t="s">
        <v>16163</v>
      </c>
      <c r="F8580" s="34" t="s">
        <v>24</v>
      </c>
      <c r="G8580" s="37" t="s">
        <v>16164</v>
      </c>
      <c r="I8580" s="7"/>
    </row>
    <row r="8581" spans="1:9" s="36" customFormat="1" ht="54" x14ac:dyDescent="0.25">
      <c r="A8581" s="34">
        <v>94682</v>
      </c>
      <c r="B8581" s="35" t="s">
        <v>16165</v>
      </c>
      <c r="F8581" s="34" t="s">
        <v>24</v>
      </c>
      <c r="G8581" s="37" t="s">
        <v>8067</v>
      </c>
      <c r="I8581" s="7"/>
    </row>
    <row r="8582" spans="1:9" s="36" customFormat="1" ht="54" x14ac:dyDescent="0.25">
      <c r="A8582" s="34">
        <v>94683</v>
      </c>
      <c r="B8582" s="35" t="s">
        <v>16166</v>
      </c>
      <c r="F8582" s="34" t="s">
        <v>24</v>
      </c>
      <c r="G8582" s="37" t="s">
        <v>16167</v>
      </c>
      <c r="I8582" s="7"/>
    </row>
    <row r="8583" spans="1:9" s="36" customFormat="1" ht="54" x14ac:dyDescent="0.25">
      <c r="A8583" s="34">
        <v>94684</v>
      </c>
      <c r="B8583" s="35" t="s">
        <v>16168</v>
      </c>
      <c r="F8583" s="34" t="s">
        <v>24</v>
      </c>
      <c r="G8583" s="37" t="s">
        <v>16169</v>
      </c>
      <c r="I8583" s="7"/>
    </row>
    <row r="8584" spans="1:9" s="36" customFormat="1" ht="54" x14ac:dyDescent="0.25">
      <c r="A8584" s="34">
        <v>94685</v>
      </c>
      <c r="B8584" s="35" t="s">
        <v>16170</v>
      </c>
      <c r="F8584" s="34" t="s">
        <v>24</v>
      </c>
      <c r="G8584" s="37" t="s">
        <v>16171</v>
      </c>
      <c r="I8584" s="7"/>
    </row>
    <row r="8585" spans="1:9" s="36" customFormat="1" ht="54" x14ac:dyDescent="0.25">
      <c r="A8585" s="34">
        <v>94686</v>
      </c>
      <c r="B8585" s="35" t="s">
        <v>16172</v>
      </c>
      <c r="F8585" s="34" t="s">
        <v>24</v>
      </c>
      <c r="G8585" s="37" t="s">
        <v>16173</v>
      </c>
      <c r="I8585" s="7"/>
    </row>
    <row r="8586" spans="1:9" s="36" customFormat="1" ht="54" x14ac:dyDescent="0.25">
      <c r="A8586" s="34">
        <v>94687</v>
      </c>
      <c r="B8586" s="35" t="s">
        <v>16174</v>
      </c>
      <c r="F8586" s="34" t="s">
        <v>24</v>
      </c>
      <c r="G8586" s="37" t="s">
        <v>16175</v>
      </c>
      <c r="I8586" s="7"/>
    </row>
    <row r="8587" spans="1:9" s="36" customFormat="1" ht="54" x14ac:dyDescent="0.25">
      <c r="A8587" s="34">
        <v>94688</v>
      </c>
      <c r="B8587" s="35" t="s">
        <v>16176</v>
      </c>
      <c r="F8587" s="34" t="s">
        <v>24</v>
      </c>
      <c r="G8587" s="37" t="s">
        <v>15212</v>
      </c>
      <c r="I8587" s="7"/>
    </row>
    <row r="8588" spans="1:9" s="36" customFormat="1" ht="67.5" x14ac:dyDescent="0.25">
      <c r="A8588" s="34">
        <v>94689</v>
      </c>
      <c r="B8588" s="35" t="s">
        <v>16177</v>
      </c>
      <c r="F8588" s="34" t="s">
        <v>24</v>
      </c>
      <c r="G8588" s="37" t="s">
        <v>16178</v>
      </c>
      <c r="I8588" s="7"/>
    </row>
    <row r="8589" spans="1:9" s="36" customFormat="1" ht="54" x14ac:dyDescent="0.25">
      <c r="A8589" s="34">
        <v>94690</v>
      </c>
      <c r="B8589" s="35" t="s">
        <v>16179</v>
      </c>
      <c r="F8589" s="34" t="s">
        <v>24</v>
      </c>
      <c r="G8589" s="37" t="s">
        <v>16180</v>
      </c>
      <c r="I8589" s="7"/>
    </row>
    <row r="8590" spans="1:9" s="36" customFormat="1" ht="54" x14ac:dyDescent="0.25">
      <c r="A8590" s="34">
        <v>94691</v>
      </c>
      <c r="B8590" s="35" t="s">
        <v>16181</v>
      </c>
      <c r="F8590" s="34" t="s">
        <v>24</v>
      </c>
      <c r="G8590" s="37" t="s">
        <v>14984</v>
      </c>
      <c r="I8590" s="7"/>
    </row>
    <row r="8591" spans="1:9" s="36" customFormat="1" ht="54" x14ac:dyDescent="0.25">
      <c r="A8591" s="34">
        <v>94692</v>
      </c>
      <c r="B8591" s="35" t="s">
        <v>16182</v>
      </c>
      <c r="F8591" s="34" t="s">
        <v>24</v>
      </c>
      <c r="G8591" s="37" t="s">
        <v>8705</v>
      </c>
      <c r="I8591" s="7"/>
    </row>
    <row r="8592" spans="1:9" s="36" customFormat="1" ht="54" x14ac:dyDescent="0.25">
      <c r="A8592" s="34">
        <v>94693</v>
      </c>
      <c r="B8592" s="35" t="s">
        <v>16183</v>
      </c>
      <c r="F8592" s="34" t="s">
        <v>24</v>
      </c>
      <c r="G8592" s="37" t="s">
        <v>16184</v>
      </c>
      <c r="I8592" s="7"/>
    </row>
    <row r="8593" spans="1:9" s="36" customFormat="1" ht="54" x14ac:dyDescent="0.25">
      <c r="A8593" s="34">
        <v>94694</v>
      </c>
      <c r="B8593" s="35" t="s">
        <v>16185</v>
      </c>
      <c r="F8593" s="34" t="s">
        <v>24</v>
      </c>
      <c r="G8593" s="37" t="s">
        <v>16186</v>
      </c>
      <c r="I8593" s="7"/>
    </row>
    <row r="8594" spans="1:9" s="36" customFormat="1" ht="54" x14ac:dyDescent="0.25">
      <c r="A8594" s="34">
        <v>94695</v>
      </c>
      <c r="B8594" s="35" t="s">
        <v>16187</v>
      </c>
      <c r="F8594" s="34" t="s">
        <v>24</v>
      </c>
      <c r="G8594" s="37" t="s">
        <v>16188</v>
      </c>
      <c r="I8594" s="7"/>
    </row>
    <row r="8595" spans="1:9" s="36" customFormat="1" ht="54" x14ac:dyDescent="0.25">
      <c r="A8595" s="34">
        <v>94696</v>
      </c>
      <c r="B8595" s="35" t="s">
        <v>16189</v>
      </c>
      <c r="F8595" s="34" t="s">
        <v>24</v>
      </c>
      <c r="G8595" s="37" t="s">
        <v>16190</v>
      </c>
      <c r="I8595" s="7"/>
    </row>
    <row r="8596" spans="1:9" s="36" customFormat="1" ht="54" x14ac:dyDescent="0.25">
      <c r="A8596" s="34">
        <v>94697</v>
      </c>
      <c r="B8596" s="35" t="s">
        <v>16191</v>
      </c>
      <c r="F8596" s="34" t="s">
        <v>24</v>
      </c>
      <c r="G8596" s="37" t="s">
        <v>16192</v>
      </c>
      <c r="I8596" s="7"/>
    </row>
    <row r="8597" spans="1:9" s="36" customFormat="1" ht="54" x14ac:dyDescent="0.25">
      <c r="A8597" s="34">
        <v>94698</v>
      </c>
      <c r="B8597" s="35" t="s">
        <v>16193</v>
      </c>
      <c r="F8597" s="34" t="s">
        <v>24</v>
      </c>
      <c r="G8597" s="37" t="s">
        <v>16194</v>
      </c>
      <c r="I8597" s="7"/>
    </row>
    <row r="8598" spans="1:9" s="36" customFormat="1" ht="54" x14ac:dyDescent="0.25">
      <c r="A8598" s="34">
        <v>94699</v>
      </c>
      <c r="B8598" s="35" t="s">
        <v>16195</v>
      </c>
      <c r="F8598" s="34" t="s">
        <v>24</v>
      </c>
      <c r="G8598" s="37" t="s">
        <v>16196</v>
      </c>
      <c r="I8598" s="7"/>
    </row>
    <row r="8599" spans="1:9" s="36" customFormat="1" ht="54" x14ac:dyDescent="0.25">
      <c r="A8599" s="34">
        <v>94700</v>
      </c>
      <c r="B8599" s="35" t="s">
        <v>16197</v>
      </c>
      <c r="F8599" s="34" t="s">
        <v>24</v>
      </c>
      <c r="G8599" s="37" t="s">
        <v>16198</v>
      </c>
      <c r="I8599" s="7"/>
    </row>
    <row r="8600" spans="1:9" s="36" customFormat="1" ht="54" x14ac:dyDescent="0.25">
      <c r="A8600" s="34">
        <v>94701</v>
      </c>
      <c r="B8600" s="35" t="s">
        <v>16199</v>
      </c>
      <c r="F8600" s="34" t="s">
        <v>24</v>
      </c>
      <c r="G8600" s="37" t="s">
        <v>16200</v>
      </c>
      <c r="I8600" s="7"/>
    </row>
    <row r="8601" spans="1:9" s="36" customFormat="1" ht="54" x14ac:dyDescent="0.25">
      <c r="A8601" s="34">
        <v>94702</v>
      </c>
      <c r="B8601" s="35" t="s">
        <v>16201</v>
      </c>
      <c r="F8601" s="34" t="s">
        <v>24</v>
      </c>
      <c r="G8601" s="37" t="s">
        <v>16202</v>
      </c>
      <c r="I8601" s="7"/>
    </row>
    <row r="8602" spans="1:9" s="36" customFormat="1" ht="67.5" x14ac:dyDescent="0.25">
      <c r="A8602" s="34">
        <v>94703</v>
      </c>
      <c r="B8602" s="35" t="s">
        <v>16203</v>
      </c>
      <c r="F8602" s="34" t="s">
        <v>24</v>
      </c>
      <c r="G8602" s="37" t="s">
        <v>14693</v>
      </c>
      <c r="I8602" s="7"/>
    </row>
    <row r="8603" spans="1:9" s="36" customFormat="1" ht="67.5" x14ac:dyDescent="0.25">
      <c r="A8603" s="34">
        <v>94704</v>
      </c>
      <c r="B8603" s="35" t="s">
        <v>16204</v>
      </c>
      <c r="F8603" s="34" t="s">
        <v>24</v>
      </c>
      <c r="G8603" s="37" t="s">
        <v>16205</v>
      </c>
      <c r="I8603" s="7"/>
    </row>
    <row r="8604" spans="1:9" s="36" customFormat="1" ht="67.5" x14ac:dyDescent="0.25">
      <c r="A8604" s="34">
        <v>94705</v>
      </c>
      <c r="B8604" s="35" t="s">
        <v>16206</v>
      </c>
      <c r="F8604" s="34" t="s">
        <v>24</v>
      </c>
      <c r="G8604" s="37" t="s">
        <v>16207</v>
      </c>
      <c r="I8604" s="7"/>
    </row>
    <row r="8605" spans="1:9" s="36" customFormat="1" ht="67.5" x14ac:dyDescent="0.25">
      <c r="A8605" s="34">
        <v>94706</v>
      </c>
      <c r="B8605" s="35" t="s">
        <v>16208</v>
      </c>
      <c r="F8605" s="34" t="s">
        <v>24</v>
      </c>
      <c r="G8605" s="37" t="s">
        <v>16209</v>
      </c>
      <c r="I8605" s="7"/>
    </row>
    <row r="8606" spans="1:9" s="36" customFormat="1" ht="67.5" x14ac:dyDescent="0.25">
      <c r="A8606" s="34">
        <v>94707</v>
      </c>
      <c r="B8606" s="35" t="s">
        <v>16210</v>
      </c>
      <c r="F8606" s="34" t="s">
        <v>24</v>
      </c>
      <c r="G8606" s="37" t="s">
        <v>16211</v>
      </c>
      <c r="I8606" s="7"/>
    </row>
    <row r="8607" spans="1:9" s="36" customFormat="1" ht="67.5" x14ac:dyDescent="0.25">
      <c r="A8607" s="34">
        <v>94713</v>
      </c>
      <c r="B8607" s="35" t="s">
        <v>16212</v>
      </c>
      <c r="F8607" s="34" t="s">
        <v>24</v>
      </c>
      <c r="G8607" s="37" t="s">
        <v>16213</v>
      </c>
      <c r="I8607" s="7"/>
    </row>
    <row r="8608" spans="1:9" s="36" customFormat="1" ht="54" x14ac:dyDescent="0.25">
      <c r="A8608" s="34">
        <v>94714</v>
      </c>
      <c r="B8608" s="35" t="s">
        <v>16214</v>
      </c>
      <c r="F8608" s="34" t="s">
        <v>24</v>
      </c>
      <c r="G8608" s="37" t="s">
        <v>14868</v>
      </c>
      <c r="I8608" s="7"/>
    </row>
    <row r="8609" spans="1:9" s="36" customFormat="1" ht="67.5" x14ac:dyDescent="0.25">
      <c r="A8609" s="34">
        <v>94715</v>
      </c>
      <c r="B8609" s="35" t="s">
        <v>16215</v>
      </c>
      <c r="F8609" s="34" t="s">
        <v>24</v>
      </c>
      <c r="G8609" s="37" t="s">
        <v>16216</v>
      </c>
      <c r="I8609" s="7"/>
    </row>
    <row r="8610" spans="1:9" s="36" customFormat="1" ht="54" x14ac:dyDescent="0.25">
      <c r="A8610" s="34">
        <v>94724</v>
      </c>
      <c r="B8610" s="35" t="s">
        <v>16217</v>
      </c>
      <c r="F8610" s="34" t="s">
        <v>24</v>
      </c>
      <c r="G8610" s="37" t="s">
        <v>14657</v>
      </c>
      <c r="I8610" s="7"/>
    </row>
    <row r="8611" spans="1:9" s="36" customFormat="1" ht="54" x14ac:dyDescent="0.25">
      <c r="A8611" s="34">
        <v>94725</v>
      </c>
      <c r="B8611" s="35" t="s">
        <v>16218</v>
      </c>
      <c r="F8611" s="34" t="s">
        <v>24</v>
      </c>
      <c r="G8611" s="37" t="s">
        <v>16219</v>
      </c>
      <c r="I8611" s="7"/>
    </row>
    <row r="8612" spans="1:9" s="36" customFormat="1" ht="54" x14ac:dyDescent="0.25">
      <c r="A8612" s="34">
        <v>94726</v>
      </c>
      <c r="B8612" s="35" t="s">
        <v>16220</v>
      </c>
      <c r="F8612" s="34" t="s">
        <v>24</v>
      </c>
      <c r="G8612" s="37" t="s">
        <v>16221</v>
      </c>
      <c r="I8612" s="7"/>
    </row>
    <row r="8613" spans="1:9" s="36" customFormat="1" ht="54" x14ac:dyDescent="0.25">
      <c r="A8613" s="34">
        <v>94727</v>
      </c>
      <c r="B8613" s="35" t="s">
        <v>16222</v>
      </c>
      <c r="F8613" s="34" t="s">
        <v>24</v>
      </c>
      <c r="G8613" s="37" t="s">
        <v>15501</v>
      </c>
      <c r="I8613" s="7"/>
    </row>
    <row r="8614" spans="1:9" s="36" customFormat="1" ht="54" x14ac:dyDescent="0.25">
      <c r="A8614" s="34">
        <v>94728</v>
      </c>
      <c r="B8614" s="35" t="s">
        <v>16223</v>
      </c>
      <c r="F8614" s="34" t="s">
        <v>24</v>
      </c>
      <c r="G8614" s="37" t="s">
        <v>12885</v>
      </c>
      <c r="I8614" s="7"/>
    </row>
    <row r="8615" spans="1:9" s="36" customFormat="1" ht="54" x14ac:dyDescent="0.25">
      <c r="A8615" s="34">
        <v>94729</v>
      </c>
      <c r="B8615" s="35" t="s">
        <v>16224</v>
      </c>
      <c r="F8615" s="34" t="s">
        <v>24</v>
      </c>
      <c r="G8615" s="37" t="s">
        <v>12988</v>
      </c>
      <c r="I8615" s="7"/>
    </row>
    <row r="8616" spans="1:9" s="36" customFormat="1" ht="54" x14ac:dyDescent="0.25">
      <c r="A8616" s="34">
        <v>94730</v>
      </c>
      <c r="B8616" s="35" t="s">
        <v>16225</v>
      </c>
      <c r="F8616" s="34" t="s">
        <v>24</v>
      </c>
      <c r="G8616" s="37" t="s">
        <v>16226</v>
      </c>
      <c r="I8616" s="7"/>
    </row>
    <row r="8617" spans="1:9" s="36" customFormat="1" ht="54" x14ac:dyDescent="0.25">
      <c r="A8617" s="34">
        <v>94731</v>
      </c>
      <c r="B8617" s="35" t="s">
        <v>16227</v>
      </c>
      <c r="F8617" s="34" t="s">
        <v>24</v>
      </c>
      <c r="G8617" s="37" t="s">
        <v>16228</v>
      </c>
      <c r="I8617" s="7"/>
    </row>
    <row r="8618" spans="1:9" s="36" customFormat="1" ht="54" x14ac:dyDescent="0.25">
      <c r="A8618" s="34">
        <v>94732</v>
      </c>
      <c r="B8618" s="35" t="s">
        <v>16229</v>
      </c>
      <c r="F8618" s="34" t="s">
        <v>24</v>
      </c>
      <c r="G8618" s="37" t="s">
        <v>16230</v>
      </c>
      <c r="I8618" s="7"/>
    </row>
    <row r="8619" spans="1:9" s="36" customFormat="1" ht="54" x14ac:dyDescent="0.25">
      <c r="A8619" s="34">
        <v>94733</v>
      </c>
      <c r="B8619" s="35" t="s">
        <v>16231</v>
      </c>
      <c r="F8619" s="34" t="s">
        <v>24</v>
      </c>
      <c r="G8619" s="37" t="s">
        <v>15960</v>
      </c>
      <c r="I8619" s="7"/>
    </row>
    <row r="8620" spans="1:9" s="36" customFormat="1" ht="54" x14ac:dyDescent="0.25">
      <c r="A8620" s="34">
        <v>94734</v>
      </c>
      <c r="B8620" s="35" t="s">
        <v>16232</v>
      </c>
      <c r="F8620" s="34" t="s">
        <v>24</v>
      </c>
      <c r="G8620" s="37" t="s">
        <v>16233</v>
      </c>
      <c r="I8620" s="7"/>
    </row>
    <row r="8621" spans="1:9" s="36" customFormat="1" ht="54" x14ac:dyDescent="0.25">
      <c r="A8621" s="34">
        <v>94736</v>
      </c>
      <c r="B8621" s="35" t="s">
        <v>16234</v>
      </c>
      <c r="F8621" s="34" t="s">
        <v>24</v>
      </c>
      <c r="G8621" s="37" t="s">
        <v>16235</v>
      </c>
      <c r="I8621" s="7"/>
    </row>
    <row r="8622" spans="1:9" s="36" customFormat="1" ht="54" x14ac:dyDescent="0.25">
      <c r="A8622" s="34">
        <v>94737</v>
      </c>
      <c r="B8622" s="35" t="s">
        <v>16236</v>
      </c>
      <c r="F8622" s="34" t="s">
        <v>24</v>
      </c>
      <c r="G8622" s="37" t="s">
        <v>16237</v>
      </c>
      <c r="I8622" s="7"/>
    </row>
    <row r="8623" spans="1:9" s="36" customFormat="1" ht="54" x14ac:dyDescent="0.25">
      <c r="A8623" s="34">
        <v>94738</v>
      </c>
      <c r="B8623" s="35" t="s">
        <v>16238</v>
      </c>
      <c r="F8623" s="34" t="s">
        <v>24</v>
      </c>
      <c r="G8623" s="37" t="s">
        <v>16239</v>
      </c>
      <c r="I8623" s="7"/>
    </row>
    <row r="8624" spans="1:9" s="36" customFormat="1" ht="54" x14ac:dyDescent="0.25">
      <c r="A8624" s="34">
        <v>94739</v>
      </c>
      <c r="B8624" s="35" t="s">
        <v>16240</v>
      </c>
      <c r="F8624" s="34" t="s">
        <v>24</v>
      </c>
      <c r="G8624" s="37" t="s">
        <v>16241</v>
      </c>
      <c r="I8624" s="7"/>
    </row>
    <row r="8625" spans="1:9" s="36" customFormat="1" ht="54" x14ac:dyDescent="0.25">
      <c r="A8625" s="34">
        <v>94740</v>
      </c>
      <c r="B8625" s="35" t="s">
        <v>16242</v>
      </c>
      <c r="F8625" s="34" t="s">
        <v>24</v>
      </c>
      <c r="G8625" s="37" t="s">
        <v>16243</v>
      </c>
      <c r="I8625" s="7"/>
    </row>
    <row r="8626" spans="1:9" s="36" customFormat="1" ht="54" x14ac:dyDescent="0.25">
      <c r="A8626" s="34">
        <v>94741</v>
      </c>
      <c r="B8626" s="35" t="s">
        <v>16244</v>
      </c>
      <c r="F8626" s="34" t="s">
        <v>24</v>
      </c>
      <c r="G8626" s="37" t="s">
        <v>16245</v>
      </c>
      <c r="I8626" s="7"/>
    </row>
    <row r="8627" spans="1:9" s="36" customFormat="1" ht="54" x14ac:dyDescent="0.25">
      <c r="A8627" s="34">
        <v>94742</v>
      </c>
      <c r="B8627" s="35" t="s">
        <v>16246</v>
      </c>
      <c r="F8627" s="34" t="s">
        <v>24</v>
      </c>
      <c r="G8627" s="37" t="s">
        <v>15210</v>
      </c>
      <c r="I8627" s="7"/>
    </row>
    <row r="8628" spans="1:9" s="36" customFormat="1" ht="54" x14ac:dyDescent="0.25">
      <c r="A8628" s="34">
        <v>94743</v>
      </c>
      <c r="B8628" s="35" t="s">
        <v>16247</v>
      </c>
      <c r="F8628" s="34" t="s">
        <v>24</v>
      </c>
      <c r="G8628" s="37" t="s">
        <v>16248</v>
      </c>
      <c r="I8628" s="7"/>
    </row>
    <row r="8629" spans="1:9" s="36" customFormat="1" ht="54" x14ac:dyDescent="0.25">
      <c r="A8629" s="34">
        <v>94744</v>
      </c>
      <c r="B8629" s="35" t="s">
        <v>16249</v>
      </c>
      <c r="F8629" s="34" t="s">
        <v>24</v>
      </c>
      <c r="G8629" s="37" t="s">
        <v>15837</v>
      </c>
      <c r="I8629" s="7"/>
    </row>
    <row r="8630" spans="1:9" s="36" customFormat="1" ht="54" x14ac:dyDescent="0.25">
      <c r="A8630" s="34">
        <v>94746</v>
      </c>
      <c r="B8630" s="35" t="s">
        <v>16250</v>
      </c>
      <c r="F8630" s="34" t="s">
        <v>24</v>
      </c>
      <c r="G8630" s="37" t="s">
        <v>16251</v>
      </c>
      <c r="I8630" s="7"/>
    </row>
    <row r="8631" spans="1:9" s="36" customFormat="1" ht="54" x14ac:dyDescent="0.25">
      <c r="A8631" s="34">
        <v>94748</v>
      </c>
      <c r="B8631" s="35" t="s">
        <v>16252</v>
      </c>
      <c r="F8631" s="34" t="s">
        <v>24</v>
      </c>
      <c r="G8631" s="37" t="s">
        <v>11835</v>
      </c>
      <c r="I8631" s="7"/>
    </row>
    <row r="8632" spans="1:9" s="36" customFormat="1" ht="54" x14ac:dyDescent="0.25">
      <c r="A8632" s="34">
        <v>94750</v>
      </c>
      <c r="B8632" s="35" t="s">
        <v>16253</v>
      </c>
      <c r="F8632" s="34" t="s">
        <v>24</v>
      </c>
      <c r="G8632" s="37" t="s">
        <v>16254</v>
      </c>
      <c r="I8632" s="7"/>
    </row>
    <row r="8633" spans="1:9" s="36" customFormat="1" ht="54" x14ac:dyDescent="0.25">
      <c r="A8633" s="34">
        <v>94752</v>
      </c>
      <c r="B8633" s="35" t="s">
        <v>16255</v>
      </c>
      <c r="F8633" s="34" t="s">
        <v>24</v>
      </c>
      <c r="G8633" s="37" t="s">
        <v>16256</v>
      </c>
      <c r="I8633" s="7"/>
    </row>
    <row r="8634" spans="1:9" s="36" customFormat="1" ht="54" x14ac:dyDescent="0.25">
      <c r="A8634" s="34">
        <v>94754</v>
      </c>
      <c r="B8634" s="35" t="s">
        <v>16257</v>
      </c>
      <c r="F8634" s="34" t="s">
        <v>24</v>
      </c>
      <c r="G8634" s="37" t="s">
        <v>16258</v>
      </c>
      <c r="I8634" s="7"/>
    </row>
    <row r="8635" spans="1:9" s="36" customFormat="1" ht="54" x14ac:dyDescent="0.25">
      <c r="A8635" s="34">
        <v>94756</v>
      </c>
      <c r="B8635" s="35" t="s">
        <v>16259</v>
      </c>
      <c r="F8635" s="34" t="s">
        <v>24</v>
      </c>
      <c r="G8635" s="37" t="s">
        <v>16260</v>
      </c>
      <c r="I8635" s="7"/>
    </row>
    <row r="8636" spans="1:9" s="36" customFormat="1" ht="54" x14ac:dyDescent="0.25">
      <c r="A8636" s="34">
        <v>94757</v>
      </c>
      <c r="B8636" s="35" t="s">
        <v>16261</v>
      </c>
      <c r="F8636" s="34" t="s">
        <v>24</v>
      </c>
      <c r="G8636" s="37" t="s">
        <v>13188</v>
      </c>
      <c r="I8636" s="7"/>
    </row>
    <row r="8637" spans="1:9" s="36" customFormat="1" ht="54" x14ac:dyDescent="0.25">
      <c r="A8637" s="34">
        <v>94758</v>
      </c>
      <c r="B8637" s="35" t="s">
        <v>16262</v>
      </c>
      <c r="F8637" s="34" t="s">
        <v>24</v>
      </c>
      <c r="G8637" s="37" t="s">
        <v>16263</v>
      </c>
      <c r="I8637" s="7"/>
    </row>
    <row r="8638" spans="1:9" s="36" customFormat="1" ht="54" x14ac:dyDescent="0.25">
      <c r="A8638" s="34">
        <v>94759</v>
      </c>
      <c r="B8638" s="35" t="s">
        <v>16264</v>
      </c>
      <c r="F8638" s="34" t="s">
        <v>24</v>
      </c>
      <c r="G8638" s="37" t="s">
        <v>16265</v>
      </c>
      <c r="I8638" s="7"/>
    </row>
    <row r="8639" spans="1:9" s="36" customFormat="1" ht="54" x14ac:dyDescent="0.25">
      <c r="A8639" s="34">
        <v>94760</v>
      </c>
      <c r="B8639" s="35" t="s">
        <v>16266</v>
      </c>
      <c r="F8639" s="34" t="s">
        <v>24</v>
      </c>
      <c r="G8639" s="37" t="s">
        <v>16267</v>
      </c>
      <c r="I8639" s="7"/>
    </row>
    <row r="8640" spans="1:9" s="36" customFormat="1" ht="54" x14ac:dyDescent="0.25">
      <c r="A8640" s="34">
        <v>94761</v>
      </c>
      <c r="B8640" s="35" t="s">
        <v>16268</v>
      </c>
      <c r="F8640" s="34" t="s">
        <v>24</v>
      </c>
      <c r="G8640" s="37" t="s">
        <v>16269</v>
      </c>
      <c r="I8640" s="7"/>
    </row>
    <row r="8641" spans="1:9" s="36" customFormat="1" ht="54" x14ac:dyDescent="0.25">
      <c r="A8641" s="34">
        <v>94762</v>
      </c>
      <c r="B8641" s="35" t="s">
        <v>16270</v>
      </c>
      <c r="F8641" s="34" t="s">
        <v>24</v>
      </c>
      <c r="G8641" s="37" t="s">
        <v>16271</v>
      </c>
      <c r="I8641" s="7"/>
    </row>
    <row r="8642" spans="1:9" s="36" customFormat="1" ht="54" x14ac:dyDescent="0.25">
      <c r="A8642" s="34">
        <v>94763</v>
      </c>
      <c r="B8642" s="35" t="s">
        <v>16272</v>
      </c>
      <c r="F8642" s="34" t="s">
        <v>24</v>
      </c>
      <c r="G8642" s="37" t="s">
        <v>16273</v>
      </c>
      <c r="I8642" s="7"/>
    </row>
    <row r="8643" spans="1:9" s="36" customFormat="1" ht="67.5" x14ac:dyDescent="0.25">
      <c r="A8643" s="34">
        <v>94764</v>
      </c>
      <c r="B8643" s="35" t="s">
        <v>16274</v>
      </c>
      <c r="F8643" s="34" t="s">
        <v>24</v>
      </c>
      <c r="G8643" s="37" t="s">
        <v>16275</v>
      </c>
      <c r="I8643" s="7"/>
    </row>
    <row r="8644" spans="1:9" s="36" customFormat="1" ht="67.5" x14ac:dyDescent="0.25">
      <c r="A8644" s="34">
        <v>94765</v>
      </c>
      <c r="B8644" s="35" t="s">
        <v>16276</v>
      </c>
      <c r="F8644" s="34" t="s">
        <v>24</v>
      </c>
      <c r="G8644" s="37" t="s">
        <v>16277</v>
      </c>
      <c r="I8644" s="7"/>
    </row>
    <row r="8645" spans="1:9" s="36" customFormat="1" ht="67.5" x14ac:dyDescent="0.25">
      <c r="A8645" s="34">
        <v>94766</v>
      </c>
      <c r="B8645" s="35" t="s">
        <v>16278</v>
      </c>
      <c r="F8645" s="34" t="s">
        <v>24</v>
      </c>
      <c r="G8645" s="37" t="s">
        <v>16279</v>
      </c>
      <c r="I8645" s="7"/>
    </row>
    <row r="8646" spans="1:9" s="36" customFormat="1" ht="67.5" x14ac:dyDescent="0.25">
      <c r="A8646" s="34">
        <v>94767</v>
      </c>
      <c r="B8646" s="35" t="s">
        <v>16280</v>
      </c>
      <c r="F8646" s="34" t="s">
        <v>24</v>
      </c>
      <c r="G8646" s="37" t="s">
        <v>16281</v>
      </c>
      <c r="I8646" s="7"/>
    </row>
    <row r="8647" spans="1:9" s="36" customFormat="1" ht="67.5" x14ac:dyDescent="0.25">
      <c r="A8647" s="34">
        <v>94768</v>
      </c>
      <c r="B8647" s="35" t="s">
        <v>16282</v>
      </c>
      <c r="F8647" s="34" t="s">
        <v>24</v>
      </c>
      <c r="G8647" s="37" t="s">
        <v>16283</v>
      </c>
      <c r="I8647" s="7"/>
    </row>
    <row r="8648" spans="1:9" s="36" customFormat="1" ht="67.5" x14ac:dyDescent="0.25">
      <c r="A8648" s="34">
        <v>94769</v>
      </c>
      <c r="B8648" s="35" t="s">
        <v>16284</v>
      </c>
      <c r="F8648" s="34" t="s">
        <v>24</v>
      </c>
      <c r="G8648" s="37" t="s">
        <v>16285</v>
      </c>
      <c r="I8648" s="7"/>
    </row>
    <row r="8649" spans="1:9" s="36" customFormat="1" ht="54" x14ac:dyDescent="0.25">
      <c r="A8649" s="34">
        <v>94770</v>
      </c>
      <c r="B8649" s="35" t="s">
        <v>16286</v>
      </c>
      <c r="F8649" s="34" t="s">
        <v>24</v>
      </c>
      <c r="G8649" s="37" t="s">
        <v>16287</v>
      </c>
      <c r="I8649" s="7"/>
    </row>
    <row r="8650" spans="1:9" s="36" customFormat="1" ht="54" x14ac:dyDescent="0.25">
      <c r="A8650" s="34">
        <v>94771</v>
      </c>
      <c r="B8650" s="35" t="s">
        <v>16288</v>
      </c>
      <c r="F8650" s="34" t="s">
        <v>24</v>
      </c>
      <c r="G8650" s="37" t="s">
        <v>16289</v>
      </c>
      <c r="I8650" s="7"/>
    </row>
    <row r="8651" spans="1:9" s="36" customFormat="1" ht="54" x14ac:dyDescent="0.25">
      <c r="A8651" s="34">
        <v>94772</v>
      </c>
      <c r="B8651" s="35" t="s">
        <v>16290</v>
      </c>
      <c r="F8651" s="34" t="s">
        <v>24</v>
      </c>
      <c r="G8651" s="37" t="s">
        <v>16291</v>
      </c>
      <c r="I8651" s="7"/>
    </row>
    <row r="8652" spans="1:9" s="36" customFormat="1" ht="54" x14ac:dyDescent="0.25">
      <c r="A8652" s="34">
        <v>94773</v>
      </c>
      <c r="B8652" s="35" t="s">
        <v>16292</v>
      </c>
      <c r="F8652" s="34" t="s">
        <v>24</v>
      </c>
      <c r="G8652" s="37" t="s">
        <v>16293</v>
      </c>
      <c r="I8652" s="7"/>
    </row>
    <row r="8653" spans="1:9" s="36" customFormat="1" ht="54" x14ac:dyDescent="0.25">
      <c r="A8653" s="34">
        <v>94774</v>
      </c>
      <c r="B8653" s="35" t="s">
        <v>16294</v>
      </c>
      <c r="F8653" s="34" t="s">
        <v>24</v>
      </c>
      <c r="G8653" s="37" t="s">
        <v>16295</v>
      </c>
      <c r="I8653" s="7"/>
    </row>
    <row r="8654" spans="1:9" s="36" customFormat="1" ht="54" x14ac:dyDescent="0.25">
      <c r="A8654" s="34">
        <v>94775</v>
      </c>
      <c r="B8654" s="35" t="s">
        <v>16296</v>
      </c>
      <c r="F8654" s="34" t="s">
        <v>24</v>
      </c>
      <c r="G8654" s="37" t="s">
        <v>16297</v>
      </c>
      <c r="I8654" s="7"/>
    </row>
    <row r="8655" spans="1:9" s="36" customFormat="1" ht="67.5" x14ac:dyDescent="0.25">
      <c r="A8655" s="34">
        <v>94783</v>
      </c>
      <c r="B8655" s="35" t="s">
        <v>16298</v>
      </c>
      <c r="F8655" s="34" t="s">
        <v>24</v>
      </c>
      <c r="G8655" s="37" t="s">
        <v>16299</v>
      </c>
      <c r="I8655" s="7"/>
    </row>
    <row r="8656" spans="1:9" s="36" customFormat="1" ht="67.5" x14ac:dyDescent="0.25">
      <c r="A8656" s="34">
        <v>94785</v>
      </c>
      <c r="B8656" s="35" t="s">
        <v>16300</v>
      </c>
      <c r="F8656" s="34" t="s">
        <v>24</v>
      </c>
      <c r="G8656" s="37" t="s">
        <v>16301</v>
      </c>
      <c r="I8656" s="7"/>
    </row>
    <row r="8657" spans="1:9" s="36" customFormat="1" ht="67.5" x14ac:dyDescent="0.25">
      <c r="A8657" s="34">
        <v>94789</v>
      </c>
      <c r="B8657" s="35" t="s">
        <v>16302</v>
      </c>
      <c r="F8657" s="34" t="s">
        <v>24</v>
      </c>
      <c r="G8657" s="37" t="s">
        <v>16303</v>
      </c>
      <c r="I8657" s="7"/>
    </row>
    <row r="8658" spans="1:9" s="36" customFormat="1" ht="67.5" x14ac:dyDescent="0.25">
      <c r="A8658" s="34">
        <v>94790</v>
      </c>
      <c r="B8658" s="35" t="s">
        <v>16304</v>
      </c>
      <c r="F8658" s="34" t="s">
        <v>24</v>
      </c>
      <c r="G8658" s="37" t="s">
        <v>16305</v>
      </c>
      <c r="I8658" s="7"/>
    </row>
    <row r="8659" spans="1:9" s="36" customFormat="1" ht="67.5" x14ac:dyDescent="0.25">
      <c r="A8659" s="34">
        <v>94791</v>
      </c>
      <c r="B8659" s="35" t="s">
        <v>16306</v>
      </c>
      <c r="F8659" s="34" t="s">
        <v>24</v>
      </c>
      <c r="G8659" s="37" t="s">
        <v>16307</v>
      </c>
      <c r="I8659" s="7"/>
    </row>
    <row r="8660" spans="1:9" s="36" customFormat="1" ht="54" x14ac:dyDescent="0.25">
      <c r="A8660" s="34">
        <v>94863</v>
      </c>
      <c r="B8660" s="35" t="s">
        <v>16308</v>
      </c>
      <c r="F8660" s="34" t="s">
        <v>24</v>
      </c>
      <c r="G8660" s="37" t="s">
        <v>16309</v>
      </c>
      <c r="I8660" s="7"/>
    </row>
    <row r="8661" spans="1:9" s="36" customFormat="1" ht="40.5" x14ac:dyDescent="0.25">
      <c r="A8661" s="34">
        <v>95237</v>
      </c>
      <c r="B8661" s="35" t="s">
        <v>16310</v>
      </c>
      <c r="F8661" s="34" t="s">
        <v>24</v>
      </c>
      <c r="G8661" s="37" t="s">
        <v>16311</v>
      </c>
      <c r="I8661" s="7"/>
    </row>
    <row r="8662" spans="1:9" s="36" customFormat="1" ht="40.5" x14ac:dyDescent="0.25">
      <c r="A8662" s="34">
        <v>95693</v>
      </c>
      <c r="B8662" s="35" t="s">
        <v>16312</v>
      </c>
      <c r="F8662" s="34" t="s">
        <v>24</v>
      </c>
      <c r="G8662" s="37" t="s">
        <v>16313</v>
      </c>
      <c r="I8662" s="7"/>
    </row>
    <row r="8663" spans="1:9" s="36" customFormat="1" ht="40.5" x14ac:dyDescent="0.25">
      <c r="A8663" s="34">
        <v>95694</v>
      </c>
      <c r="B8663" s="35" t="s">
        <v>16314</v>
      </c>
      <c r="F8663" s="34" t="s">
        <v>24</v>
      </c>
      <c r="G8663" s="37" t="s">
        <v>16315</v>
      </c>
      <c r="I8663" s="7"/>
    </row>
    <row r="8664" spans="1:9" s="36" customFormat="1" ht="40.5" x14ac:dyDescent="0.25">
      <c r="A8664" s="34">
        <v>95695</v>
      </c>
      <c r="B8664" s="35" t="s">
        <v>16316</v>
      </c>
      <c r="F8664" s="34" t="s">
        <v>24</v>
      </c>
      <c r="G8664" s="37" t="s">
        <v>16317</v>
      </c>
      <c r="I8664" s="7"/>
    </row>
    <row r="8665" spans="1:9" s="36" customFormat="1" ht="27" x14ac:dyDescent="0.25">
      <c r="A8665" s="34">
        <v>95696</v>
      </c>
      <c r="B8665" s="35" t="s">
        <v>16318</v>
      </c>
      <c r="F8665" s="34" t="s">
        <v>24</v>
      </c>
      <c r="G8665" s="37" t="s">
        <v>11511</v>
      </c>
      <c r="I8665" s="7"/>
    </row>
    <row r="8666" spans="1:9" s="36" customFormat="1" ht="40.5" x14ac:dyDescent="0.25">
      <c r="A8666" s="34">
        <v>96637</v>
      </c>
      <c r="B8666" s="35" t="s">
        <v>16319</v>
      </c>
      <c r="F8666" s="34" t="s">
        <v>24</v>
      </c>
      <c r="G8666" s="37" t="s">
        <v>16320</v>
      </c>
      <c r="I8666" s="7"/>
    </row>
    <row r="8667" spans="1:9" s="36" customFormat="1" ht="40.5" x14ac:dyDescent="0.25">
      <c r="A8667" s="34">
        <v>96638</v>
      </c>
      <c r="B8667" s="35" t="s">
        <v>16321</v>
      </c>
      <c r="F8667" s="34" t="s">
        <v>24</v>
      </c>
      <c r="G8667" s="37" t="s">
        <v>15991</v>
      </c>
      <c r="I8667" s="7"/>
    </row>
    <row r="8668" spans="1:9" s="36" customFormat="1" ht="40.5" x14ac:dyDescent="0.25">
      <c r="A8668" s="34">
        <v>96639</v>
      </c>
      <c r="B8668" s="35" t="s">
        <v>16322</v>
      </c>
      <c r="F8668" s="34" t="s">
        <v>24</v>
      </c>
      <c r="G8668" s="37" t="s">
        <v>13329</v>
      </c>
      <c r="I8668" s="7"/>
    </row>
    <row r="8669" spans="1:9" s="36" customFormat="1" ht="40.5" x14ac:dyDescent="0.25">
      <c r="A8669" s="34">
        <v>96640</v>
      </c>
      <c r="B8669" s="35" t="s">
        <v>16323</v>
      </c>
      <c r="F8669" s="34" t="s">
        <v>24</v>
      </c>
      <c r="G8669" s="37" t="s">
        <v>16324</v>
      </c>
      <c r="I8669" s="7"/>
    </row>
    <row r="8670" spans="1:9" s="36" customFormat="1" ht="40.5" x14ac:dyDescent="0.25">
      <c r="A8670" s="34">
        <v>96641</v>
      </c>
      <c r="B8670" s="35" t="s">
        <v>16325</v>
      </c>
      <c r="F8670" s="34" t="s">
        <v>24</v>
      </c>
      <c r="G8670" s="37" t="s">
        <v>16326</v>
      </c>
      <c r="I8670" s="7"/>
    </row>
    <row r="8671" spans="1:9" s="36" customFormat="1" ht="40.5" x14ac:dyDescent="0.25">
      <c r="A8671" s="34">
        <v>96642</v>
      </c>
      <c r="B8671" s="35" t="s">
        <v>16327</v>
      </c>
      <c r="F8671" s="34" t="s">
        <v>24</v>
      </c>
      <c r="G8671" s="37" t="s">
        <v>16328</v>
      </c>
      <c r="I8671" s="7"/>
    </row>
    <row r="8672" spans="1:9" s="36" customFormat="1" ht="40.5" x14ac:dyDescent="0.25">
      <c r="A8672" s="34">
        <v>96643</v>
      </c>
      <c r="B8672" s="35" t="s">
        <v>16329</v>
      </c>
      <c r="F8672" s="34" t="s">
        <v>24</v>
      </c>
      <c r="G8672" s="37" t="s">
        <v>16330</v>
      </c>
      <c r="I8672" s="7"/>
    </row>
    <row r="8673" spans="1:9" s="36" customFormat="1" ht="40.5" x14ac:dyDescent="0.25">
      <c r="A8673" s="34">
        <v>96650</v>
      </c>
      <c r="B8673" s="35" t="s">
        <v>16331</v>
      </c>
      <c r="F8673" s="34" t="s">
        <v>24</v>
      </c>
      <c r="G8673" s="37" t="s">
        <v>16332</v>
      </c>
      <c r="I8673" s="7"/>
    </row>
    <row r="8674" spans="1:9" s="36" customFormat="1" ht="40.5" x14ac:dyDescent="0.25">
      <c r="A8674" s="34">
        <v>96651</v>
      </c>
      <c r="B8674" s="35" t="s">
        <v>16333</v>
      </c>
      <c r="F8674" s="34" t="s">
        <v>24</v>
      </c>
      <c r="G8674" s="37" t="s">
        <v>13126</v>
      </c>
      <c r="I8674" s="7"/>
    </row>
    <row r="8675" spans="1:9" s="36" customFormat="1" ht="40.5" x14ac:dyDescent="0.25">
      <c r="A8675" s="34">
        <v>96652</v>
      </c>
      <c r="B8675" s="35" t="s">
        <v>16334</v>
      </c>
      <c r="F8675" s="34" t="s">
        <v>24</v>
      </c>
      <c r="G8675" s="37" t="s">
        <v>16335</v>
      </c>
      <c r="I8675" s="7"/>
    </row>
    <row r="8676" spans="1:9" s="36" customFormat="1" ht="40.5" x14ac:dyDescent="0.25">
      <c r="A8676" s="34">
        <v>96653</v>
      </c>
      <c r="B8676" s="35" t="s">
        <v>16336</v>
      </c>
      <c r="F8676" s="34" t="s">
        <v>24</v>
      </c>
      <c r="G8676" s="37" t="s">
        <v>8796</v>
      </c>
      <c r="I8676" s="7"/>
    </row>
    <row r="8677" spans="1:9" s="36" customFormat="1" ht="40.5" x14ac:dyDescent="0.25">
      <c r="A8677" s="34">
        <v>96654</v>
      </c>
      <c r="B8677" s="35" t="s">
        <v>16337</v>
      </c>
      <c r="F8677" s="34" t="s">
        <v>24</v>
      </c>
      <c r="G8677" s="37" t="s">
        <v>16338</v>
      </c>
      <c r="I8677" s="7"/>
    </row>
    <row r="8678" spans="1:9" s="36" customFormat="1" ht="40.5" x14ac:dyDescent="0.25">
      <c r="A8678" s="34">
        <v>96655</v>
      </c>
      <c r="B8678" s="35" t="s">
        <v>16339</v>
      </c>
      <c r="F8678" s="34" t="s">
        <v>24</v>
      </c>
      <c r="G8678" s="37" t="s">
        <v>16340</v>
      </c>
      <c r="I8678" s="7"/>
    </row>
    <row r="8679" spans="1:9" s="36" customFormat="1" ht="40.5" x14ac:dyDescent="0.25">
      <c r="A8679" s="34">
        <v>96656</v>
      </c>
      <c r="B8679" s="35" t="s">
        <v>16341</v>
      </c>
      <c r="F8679" s="34" t="s">
        <v>24</v>
      </c>
      <c r="G8679" s="37" t="s">
        <v>8784</v>
      </c>
      <c r="I8679" s="7"/>
    </row>
    <row r="8680" spans="1:9" s="36" customFormat="1" ht="40.5" x14ac:dyDescent="0.25">
      <c r="A8680" s="34">
        <v>96657</v>
      </c>
      <c r="B8680" s="35" t="s">
        <v>16342</v>
      </c>
      <c r="F8680" s="34" t="s">
        <v>24</v>
      </c>
      <c r="G8680" s="37" t="s">
        <v>16343</v>
      </c>
      <c r="I8680" s="7"/>
    </row>
    <row r="8681" spans="1:9" s="36" customFormat="1" ht="40.5" x14ac:dyDescent="0.25">
      <c r="A8681" s="34">
        <v>96658</v>
      </c>
      <c r="B8681" s="35" t="s">
        <v>16344</v>
      </c>
      <c r="F8681" s="34" t="s">
        <v>24</v>
      </c>
      <c r="G8681" s="37" t="s">
        <v>16345</v>
      </c>
      <c r="I8681" s="7"/>
    </row>
    <row r="8682" spans="1:9" s="36" customFormat="1" ht="40.5" x14ac:dyDescent="0.25">
      <c r="A8682" s="34">
        <v>96659</v>
      </c>
      <c r="B8682" s="35" t="s">
        <v>16346</v>
      </c>
      <c r="F8682" s="34" t="s">
        <v>24</v>
      </c>
      <c r="G8682" s="37" t="s">
        <v>16347</v>
      </c>
      <c r="I8682" s="7"/>
    </row>
    <row r="8683" spans="1:9" s="36" customFormat="1" ht="40.5" x14ac:dyDescent="0.25">
      <c r="A8683" s="34">
        <v>96660</v>
      </c>
      <c r="B8683" s="35" t="s">
        <v>16348</v>
      </c>
      <c r="F8683" s="34" t="s">
        <v>24</v>
      </c>
      <c r="G8683" s="37" t="s">
        <v>16349</v>
      </c>
      <c r="I8683" s="7"/>
    </row>
    <row r="8684" spans="1:9" s="36" customFormat="1" ht="40.5" x14ac:dyDescent="0.25">
      <c r="A8684" s="34">
        <v>96661</v>
      </c>
      <c r="B8684" s="35" t="s">
        <v>16350</v>
      </c>
      <c r="F8684" s="34" t="s">
        <v>24</v>
      </c>
      <c r="G8684" s="37" t="s">
        <v>8003</v>
      </c>
      <c r="I8684" s="7"/>
    </row>
    <row r="8685" spans="1:9" s="36" customFormat="1" ht="40.5" x14ac:dyDescent="0.25">
      <c r="A8685" s="34">
        <v>96662</v>
      </c>
      <c r="B8685" s="35" t="s">
        <v>16351</v>
      </c>
      <c r="F8685" s="34" t="s">
        <v>24</v>
      </c>
      <c r="G8685" s="37" t="s">
        <v>9443</v>
      </c>
      <c r="I8685" s="7"/>
    </row>
    <row r="8686" spans="1:9" s="36" customFormat="1" ht="40.5" x14ac:dyDescent="0.25">
      <c r="A8686" s="34">
        <v>96663</v>
      </c>
      <c r="B8686" s="35" t="s">
        <v>16352</v>
      </c>
      <c r="F8686" s="34" t="s">
        <v>24</v>
      </c>
      <c r="G8686" s="37" t="s">
        <v>12530</v>
      </c>
      <c r="I8686" s="7"/>
    </row>
    <row r="8687" spans="1:9" s="36" customFormat="1" ht="40.5" x14ac:dyDescent="0.25">
      <c r="A8687" s="34">
        <v>96664</v>
      </c>
      <c r="B8687" s="35" t="s">
        <v>16353</v>
      </c>
      <c r="F8687" s="34" t="s">
        <v>24</v>
      </c>
      <c r="G8687" s="37" t="s">
        <v>16354</v>
      </c>
      <c r="I8687" s="7"/>
    </row>
    <row r="8688" spans="1:9" s="36" customFormat="1" ht="40.5" x14ac:dyDescent="0.25">
      <c r="A8688" s="34">
        <v>96665</v>
      </c>
      <c r="B8688" s="35" t="s">
        <v>16355</v>
      </c>
      <c r="F8688" s="34" t="s">
        <v>24</v>
      </c>
      <c r="G8688" s="37" t="s">
        <v>16356</v>
      </c>
      <c r="I8688" s="7"/>
    </row>
    <row r="8689" spans="1:9" s="36" customFormat="1" ht="40.5" x14ac:dyDescent="0.25">
      <c r="A8689" s="34">
        <v>96666</v>
      </c>
      <c r="B8689" s="35" t="s">
        <v>16357</v>
      </c>
      <c r="F8689" s="34" t="s">
        <v>24</v>
      </c>
      <c r="G8689" s="37" t="s">
        <v>16358</v>
      </c>
      <c r="I8689" s="7"/>
    </row>
    <row r="8690" spans="1:9" s="36" customFormat="1" ht="40.5" x14ac:dyDescent="0.25">
      <c r="A8690" s="34">
        <v>96667</v>
      </c>
      <c r="B8690" s="35" t="s">
        <v>16359</v>
      </c>
      <c r="F8690" s="34" t="s">
        <v>24</v>
      </c>
      <c r="G8690" s="37" t="s">
        <v>16360</v>
      </c>
      <c r="I8690" s="7"/>
    </row>
    <row r="8691" spans="1:9" s="36" customFormat="1" ht="40.5" x14ac:dyDescent="0.25">
      <c r="A8691" s="34">
        <v>96684</v>
      </c>
      <c r="B8691" s="35" t="s">
        <v>16361</v>
      </c>
      <c r="F8691" s="34" t="s">
        <v>24</v>
      </c>
      <c r="G8691" s="37" t="s">
        <v>13161</v>
      </c>
      <c r="I8691" s="7"/>
    </row>
    <row r="8692" spans="1:9" s="36" customFormat="1" ht="40.5" x14ac:dyDescent="0.25">
      <c r="A8692" s="34">
        <v>96685</v>
      </c>
      <c r="B8692" s="35" t="s">
        <v>16362</v>
      </c>
      <c r="F8692" s="34" t="s">
        <v>24</v>
      </c>
      <c r="G8692" s="37" t="s">
        <v>13302</v>
      </c>
      <c r="I8692" s="7"/>
    </row>
    <row r="8693" spans="1:9" s="36" customFormat="1" ht="40.5" x14ac:dyDescent="0.25">
      <c r="A8693" s="34">
        <v>96686</v>
      </c>
      <c r="B8693" s="35" t="s">
        <v>16363</v>
      </c>
      <c r="F8693" s="34" t="s">
        <v>24</v>
      </c>
      <c r="G8693" s="37" t="s">
        <v>11719</v>
      </c>
      <c r="I8693" s="7"/>
    </row>
    <row r="8694" spans="1:9" s="36" customFormat="1" ht="40.5" x14ac:dyDescent="0.25">
      <c r="A8694" s="34">
        <v>96687</v>
      </c>
      <c r="B8694" s="35" t="s">
        <v>16364</v>
      </c>
      <c r="F8694" s="34" t="s">
        <v>24</v>
      </c>
      <c r="G8694" s="37" t="s">
        <v>16365</v>
      </c>
      <c r="I8694" s="7"/>
    </row>
    <row r="8695" spans="1:9" s="36" customFormat="1" ht="40.5" x14ac:dyDescent="0.25">
      <c r="A8695" s="34">
        <v>96688</v>
      </c>
      <c r="B8695" s="35" t="s">
        <v>16366</v>
      </c>
      <c r="F8695" s="34" t="s">
        <v>24</v>
      </c>
      <c r="G8695" s="37" t="s">
        <v>16367</v>
      </c>
      <c r="I8695" s="7"/>
    </row>
    <row r="8696" spans="1:9" s="36" customFormat="1" ht="40.5" x14ac:dyDescent="0.25">
      <c r="A8696" s="34">
        <v>96689</v>
      </c>
      <c r="B8696" s="35" t="s">
        <v>16368</v>
      </c>
      <c r="F8696" s="34" t="s">
        <v>24</v>
      </c>
      <c r="G8696" s="37" t="s">
        <v>16369</v>
      </c>
      <c r="I8696" s="7"/>
    </row>
    <row r="8697" spans="1:9" s="36" customFormat="1" ht="40.5" x14ac:dyDescent="0.25">
      <c r="A8697" s="34">
        <v>96690</v>
      </c>
      <c r="B8697" s="35" t="s">
        <v>16370</v>
      </c>
      <c r="F8697" s="34" t="s">
        <v>24</v>
      </c>
      <c r="G8697" s="37" t="s">
        <v>16371</v>
      </c>
      <c r="I8697" s="7"/>
    </row>
    <row r="8698" spans="1:9" s="36" customFormat="1" ht="40.5" x14ac:dyDescent="0.25">
      <c r="A8698" s="34">
        <v>96691</v>
      </c>
      <c r="B8698" s="35" t="s">
        <v>16372</v>
      </c>
      <c r="F8698" s="34" t="s">
        <v>24</v>
      </c>
      <c r="G8698" s="37" t="s">
        <v>16373</v>
      </c>
      <c r="I8698" s="7"/>
    </row>
    <row r="8699" spans="1:9" s="36" customFormat="1" ht="40.5" x14ac:dyDescent="0.25">
      <c r="A8699" s="34">
        <v>96692</v>
      </c>
      <c r="B8699" s="35" t="s">
        <v>16374</v>
      </c>
      <c r="F8699" s="34" t="s">
        <v>24</v>
      </c>
      <c r="G8699" s="37" t="s">
        <v>16375</v>
      </c>
      <c r="I8699" s="7"/>
    </row>
    <row r="8700" spans="1:9" s="36" customFormat="1" ht="40.5" x14ac:dyDescent="0.25">
      <c r="A8700" s="34">
        <v>96693</v>
      </c>
      <c r="B8700" s="35" t="s">
        <v>16376</v>
      </c>
      <c r="F8700" s="34" t="s">
        <v>24</v>
      </c>
      <c r="G8700" s="37" t="s">
        <v>16377</v>
      </c>
      <c r="I8700" s="7"/>
    </row>
    <row r="8701" spans="1:9" s="36" customFormat="1" ht="40.5" x14ac:dyDescent="0.25">
      <c r="A8701" s="34">
        <v>96694</v>
      </c>
      <c r="B8701" s="35" t="s">
        <v>16378</v>
      </c>
      <c r="F8701" s="34" t="s">
        <v>24</v>
      </c>
      <c r="G8701" s="37" t="s">
        <v>16379</v>
      </c>
      <c r="I8701" s="7"/>
    </row>
    <row r="8702" spans="1:9" s="36" customFormat="1" ht="40.5" x14ac:dyDescent="0.25">
      <c r="A8702" s="34">
        <v>96695</v>
      </c>
      <c r="B8702" s="35" t="s">
        <v>16380</v>
      </c>
      <c r="F8702" s="34" t="s">
        <v>24</v>
      </c>
      <c r="G8702" s="37" t="s">
        <v>16381</v>
      </c>
      <c r="I8702" s="7"/>
    </row>
    <row r="8703" spans="1:9" s="36" customFormat="1" ht="40.5" x14ac:dyDescent="0.25">
      <c r="A8703" s="34">
        <v>96696</v>
      </c>
      <c r="B8703" s="35" t="s">
        <v>16382</v>
      </c>
      <c r="F8703" s="34" t="s">
        <v>24</v>
      </c>
      <c r="G8703" s="37" t="s">
        <v>16383</v>
      </c>
      <c r="I8703" s="7"/>
    </row>
    <row r="8704" spans="1:9" s="36" customFormat="1" ht="40.5" x14ac:dyDescent="0.25">
      <c r="A8704" s="34">
        <v>96697</v>
      </c>
      <c r="B8704" s="35" t="s">
        <v>16384</v>
      </c>
      <c r="F8704" s="34" t="s">
        <v>24</v>
      </c>
      <c r="G8704" s="37" t="s">
        <v>16385</v>
      </c>
      <c r="I8704" s="7"/>
    </row>
    <row r="8705" spans="1:9" s="36" customFormat="1" ht="40.5" x14ac:dyDescent="0.25">
      <c r="A8705" s="34">
        <v>96698</v>
      </c>
      <c r="B8705" s="35" t="s">
        <v>16386</v>
      </c>
      <c r="F8705" s="34" t="s">
        <v>24</v>
      </c>
      <c r="G8705" s="37" t="s">
        <v>16387</v>
      </c>
      <c r="I8705" s="7"/>
    </row>
    <row r="8706" spans="1:9" s="36" customFormat="1" ht="40.5" x14ac:dyDescent="0.25">
      <c r="A8706" s="34">
        <v>96699</v>
      </c>
      <c r="B8706" s="35" t="s">
        <v>16388</v>
      </c>
      <c r="F8706" s="34" t="s">
        <v>24</v>
      </c>
      <c r="G8706" s="37" t="s">
        <v>16389</v>
      </c>
      <c r="I8706" s="7"/>
    </row>
    <row r="8707" spans="1:9" s="36" customFormat="1" ht="40.5" x14ac:dyDescent="0.25">
      <c r="A8707" s="34">
        <v>96700</v>
      </c>
      <c r="B8707" s="35" t="s">
        <v>16390</v>
      </c>
      <c r="F8707" s="34" t="s">
        <v>24</v>
      </c>
      <c r="G8707" s="37" t="s">
        <v>16391</v>
      </c>
      <c r="I8707" s="7"/>
    </row>
    <row r="8708" spans="1:9" s="36" customFormat="1" ht="40.5" x14ac:dyDescent="0.25">
      <c r="A8708" s="34">
        <v>96701</v>
      </c>
      <c r="B8708" s="35" t="s">
        <v>16392</v>
      </c>
      <c r="F8708" s="34" t="s">
        <v>24</v>
      </c>
      <c r="G8708" s="37" t="s">
        <v>16393</v>
      </c>
      <c r="I8708" s="7"/>
    </row>
    <row r="8709" spans="1:9" s="36" customFormat="1" ht="40.5" x14ac:dyDescent="0.25">
      <c r="A8709" s="34">
        <v>96702</v>
      </c>
      <c r="B8709" s="35" t="s">
        <v>16394</v>
      </c>
      <c r="F8709" s="34" t="s">
        <v>24</v>
      </c>
      <c r="G8709" s="37" t="s">
        <v>16395</v>
      </c>
      <c r="I8709" s="7"/>
    </row>
    <row r="8710" spans="1:9" s="36" customFormat="1" ht="40.5" x14ac:dyDescent="0.25">
      <c r="A8710" s="34">
        <v>96703</v>
      </c>
      <c r="B8710" s="35" t="s">
        <v>16396</v>
      </c>
      <c r="F8710" s="34" t="s">
        <v>24</v>
      </c>
      <c r="G8710" s="37" t="s">
        <v>13170</v>
      </c>
      <c r="I8710" s="7"/>
    </row>
    <row r="8711" spans="1:9" s="36" customFormat="1" ht="40.5" x14ac:dyDescent="0.25">
      <c r="A8711" s="34">
        <v>96704</v>
      </c>
      <c r="B8711" s="35" t="s">
        <v>16397</v>
      </c>
      <c r="F8711" s="34" t="s">
        <v>24</v>
      </c>
      <c r="G8711" s="37" t="s">
        <v>14832</v>
      </c>
      <c r="I8711" s="7"/>
    </row>
    <row r="8712" spans="1:9" s="36" customFormat="1" ht="40.5" x14ac:dyDescent="0.25">
      <c r="A8712" s="34">
        <v>96705</v>
      </c>
      <c r="B8712" s="35" t="s">
        <v>16398</v>
      </c>
      <c r="F8712" s="34" t="s">
        <v>24</v>
      </c>
      <c r="G8712" s="37" t="s">
        <v>16399</v>
      </c>
      <c r="I8712" s="7"/>
    </row>
    <row r="8713" spans="1:9" s="36" customFormat="1" ht="40.5" x14ac:dyDescent="0.25">
      <c r="A8713" s="34">
        <v>96706</v>
      </c>
      <c r="B8713" s="35" t="s">
        <v>16400</v>
      </c>
      <c r="F8713" s="34" t="s">
        <v>24</v>
      </c>
      <c r="G8713" s="37" t="s">
        <v>16401</v>
      </c>
      <c r="I8713" s="7"/>
    </row>
    <row r="8714" spans="1:9" s="36" customFormat="1" ht="40.5" x14ac:dyDescent="0.25">
      <c r="A8714" s="34">
        <v>96707</v>
      </c>
      <c r="B8714" s="35" t="s">
        <v>16402</v>
      </c>
      <c r="F8714" s="34" t="s">
        <v>24</v>
      </c>
      <c r="G8714" s="37" t="s">
        <v>16403</v>
      </c>
      <c r="I8714" s="7"/>
    </row>
    <row r="8715" spans="1:9" s="36" customFormat="1" ht="40.5" x14ac:dyDescent="0.25">
      <c r="A8715" s="34">
        <v>96708</v>
      </c>
      <c r="B8715" s="35" t="s">
        <v>16404</v>
      </c>
      <c r="F8715" s="34" t="s">
        <v>24</v>
      </c>
      <c r="G8715" s="37" t="s">
        <v>16405</v>
      </c>
      <c r="I8715" s="7"/>
    </row>
    <row r="8716" spans="1:9" s="36" customFormat="1" ht="40.5" x14ac:dyDescent="0.25">
      <c r="A8716" s="34">
        <v>96709</v>
      </c>
      <c r="B8716" s="35" t="s">
        <v>16406</v>
      </c>
      <c r="F8716" s="34" t="s">
        <v>24</v>
      </c>
      <c r="G8716" s="37" t="s">
        <v>16407</v>
      </c>
      <c r="I8716" s="7"/>
    </row>
    <row r="8717" spans="1:9" s="36" customFormat="1" ht="40.5" x14ac:dyDescent="0.25">
      <c r="A8717" s="34">
        <v>96710</v>
      </c>
      <c r="B8717" s="35" t="s">
        <v>16408</v>
      </c>
      <c r="F8717" s="34" t="s">
        <v>24</v>
      </c>
      <c r="G8717" s="37" t="s">
        <v>10637</v>
      </c>
      <c r="I8717" s="7"/>
    </row>
    <row r="8718" spans="1:9" s="36" customFormat="1" ht="40.5" x14ac:dyDescent="0.25">
      <c r="A8718" s="34">
        <v>96711</v>
      </c>
      <c r="B8718" s="35" t="s">
        <v>16409</v>
      </c>
      <c r="F8718" s="34" t="s">
        <v>24</v>
      </c>
      <c r="G8718" s="37" t="s">
        <v>16410</v>
      </c>
      <c r="I8718" s="7"/>
    </row>
    <row r="8719" spans="1:9" s="36" customFormat="1" ht="40.5" x14ac:dyDescent="0.25">
      <c r="A8719" s="34">
        <v>96712</v>
      </c>
      <c r="B8719" s="35" t="s">
        <v>16411</v>
      </c>
      <c r="F8719" s="34" t="s">
        <v>24</v>
      </c>
      <c r="G8719" s="37" t="s">
        <v>16412</v>
      </c>
      <c r="I8719" s="7"/>
    </row>
    <row r="8720" spans="1:9" s="36" customFormat="1" ht="40.5" x14ac:dyDescent="0.25">
      <c r="A8720" s="34">
        <v>96713</v>
      </c>
      <c r="B8720" s="35" t="s">
        <v>16413</v>
      </c>
      <c r="F8720" s="34" t="s">
        <v>24</v>
      </c>
      <c r="G8720" s="37" t="s">
        <v>16414</v>
      </c>
      <c r="I8720" s="7"/>
    </row>
    <row r="8721" spans="1:9" s="36" customFormat="1" ht="40.5" x14ac:dyDescent="0.25">
      <c r="A8721" s="34">
        <v>96714</v>
      </c>
      <c r="B8721" s="35" t="s">
        <v>16415</v>
      </c>
      <c r="F8721" s="34" t="s">
        <v>24</v>
      </c>
      <c r="G8721" s="37" t="s">
        <v>12248</v>
      </c>
      <c r="I8721" s="7"/>
    </row>
    <row r="8722" spans="1:9" s="36" customFormat="1" ht="40.5" x14ac:dyDescent="0.25">
      <c r="A8722" s="34">
        <v>96715</v>
      </c>
      <c r="B8722" s="35" t="s">
        <v>16416</v>
      </c>
      <c r="F8722" s="34" t="s">
        <v>24</v>
      </c>
      <c r="G8722" s="37" t="s">
        <v>16417</v>
      </c>
      <c r="I8722" s="7"/>
    </row>
    <row r="8723" spans="1:9" s="36" customFormat="1" ht="40.5" x14ac:dyDescent="0.25">
      <c r="A8723" s="34">
        <v>96716</v>
      </c>
      <c r="B8723" s="35" t="s">
        <v>16418</v>
      </c>
      <c r="F8723" s="34" t="s">
        <v>24</v>
      </c>
      <c r="G8723" s="37" t="s">
        <v>16419</v>
      </c>
      <c r="I8723" s="7"/>
    </row>
    <row r="8724" spans="1:9" s="36" customFormat="1" ht="40.5" x14ac:dyDescent="0.25">
      <c r="A8724" s="34">
        <v>96717</v>
      </c>
      <c r="B8724" s="35" t="s">
        <v>16420</v>
      </c>
      <c r="F8724" s="34" t="s">
        <v>24</v>
      </c>
      <c r="G8724" s="37" t="s">
        <v>16421</v>
      </c>
      <c r="I8724" s="7"/>
    </row>
    <row r="8725" spans="1:9" s="36" customFormat="1" ht="54" x14ac:dyDescent="0.25">
      <c r="A8725" s="34">
        <v>96736</v>
      </c>
      <c r="B8725" s="35" t="s">
        <v>16422</v>
      </c>
      <c r="F8725" s="34" t="s">
        <v>24</v>
      </c>
      <c r="G8725" s="37" t="s">
        <v>16423</v>
      </c>
      <c r="I8725" s="7"/>
    </row>
    <row r="8726" spans="1:9" s="36" customFormat="1" ht="54" x14ac:dyDescent="0.25">
      <c r="A8726" s="34">
        <v>96737</v>
      </c>
      <c r="B8726" s="35" t="s">
        <v>16424</v>
      </c>
      <c r="F8726" s="34" t="s">
        <v>24</v>
      </c>
      <c r="G8726" s="37" t="s">
        <v>16425</v>
      </c>
      <c r="I8726" s="7"/>
    </row>
    <row r="8727" spans="1:9" s="36" customFormat="1" ht="54" x14ac:dyDescent="0.25">
      <c r="A8727" s="34">
        <v>96738</v>
      </c>
      <c r="B8727" s="35" t="s">
        <v>16426</v>
      </c>
      <c r="F8727" s="34" t="s">
        <v>24</v>
      </c>
      <c r="G8727" s="37" t="s">
        <v>16427</v>
      </c>
      <c r="I8727" s="7"/>
    </row>
    <row r="8728" spans="1:9" s="36" customFormat="1" ht="54" x14ac:dyDescent="0.25">
      <c r="A8728" s="34">
        <v>96739</v>
      </c>
      <c r="B8728" s="35" t="s">
        <v>16428</v>
      </c>
      <c r="F8728" s="34" t="s">
        <v>24</v>
      </c>
      <c r="G8728" s="37" t="s">
        <v>12585</v>
      </c>
      <c r="I8728" s="7"/>
    </row>
    <row r="8729" spans="1:9" s="36" customFormat="1" ht="54" x14ac:dyDescent="0.25">
      <c r="A8729" s="34">
        <v>96740</v>
      </c>
      <c r="B8729" s="35" t="s">
        <v>16429</v>
      </c>
      <c r="F8729" s="34" t="s">
        <v>24</v>
      </c>
      <c r="G8729" s="37" t="s">
        <v>13361</v>
      </c>
      <c r="I8729" s="7"/>
    </row>
    <row r="8730" spans="1:9" s="36" customFormat="1" ht="54" x14ac:dyDescent="0.25">
      <c r="A8730" s="34">
        <v>96741</v>
      </c>
      <c r="B8730" s="35" t="s">
        <v>16430</v>
      </c>
      <c r="F8730" s="34" t="s">
        <v>24</v>
      </c>
      <c r="G8730" s="37" t="s">
        <v>16431</v>
      </c>
      <c r="I8730" s="7"/>
    </row>
    <row r="8731" spans="1:9" s="36" customFormat="1" ht="54" x14ac:dyDescent="0.25">
      <c r="A8731" s="34">
        <v>96742</v>
      </c>
      <c r="B8731" s="35" t="s">
        <v>16432</v>
      </c>
      <c r="F8731" s="34" t="s">
        <v>24</v>
      </c>
      <c r="G8731" s="37" t="s">
        <v>16433</v>
      </c>
      <c r="I8731" s="7"/>
    </row>
    <row r="8732" spans="1:9" s="36" customFormat="1" ht="54" x14ac:dyDescent="0.25">
      <c r="A8732" s="34">
        <v>96743</v>
      </c>
      <c r="B8732" s="35" t="s">
        <v>16434</v>
      </c>
      <c r="F8732" s="34" t="s">
        <v>24</v>
      </c>
      <c r="G8732" s="37" t="s">
        <v>15280</v>
      </c>
      <c r="I8732" s="7"/>
    </row>
    <row r="8733" spans="1:9" s="36" customFormat="1" ht="54" x14ac:dyDescent="0.25">
      <c r="A8733" s="34">
        <v>96744</v>
      </c>
      <c r="B8733" s="35" t="s">
        <v>16435</v>
      </c>
      <c r="F8733" s="34" t="s">
        <v>24</v>
      </c>
      <c r="G8733" s="37" t="s">
        <v>16436</v>
      </c>
      <c r="I8733" s="7"/>
    </row>
    <row r="8734" spans="1:9" s="36" customFormat="1" ht="54" x14ac:dyDescent="0.25">
      <c r="A8734" s="34">
        <v>96745</v>
      </c>
      <c r="B8734" s="35" t="s">
        <v>16437</v>
      </c>
      <c r="F8734" s="34" t="s">
        <v>24</v>
      </c>
      <c r="G8734" s="37" t="s">
        <v>16438</v>
      </c>
      <c r="I8734" s="7"/>
    </row>
    <row r="8735" spans="1:9" s="36" customFormat="1" ht="54" x14ac:dyDescent="0.25">
      <c r="A8735" s="34">
        <v>96746</v>
      </c>
      <c r="B8735" s="35" t="s">
        <v>16439</v>
      </c>
      <c r="F8735" s="34" t="s">
        <v>24</v>
      </c>
      <c r="G8735" s="37" t="s">
        <v>16440</v>
      </c>
      <c r="I8735" s="7"/>
    </row>
    <row r="8736" spans="1:9" s="36" customFormat="1" ht="54" x14ac:dyDescent="0.25">
      <c r="A8736" s="34">
        <v>96747</v>
      </c>
      <c r="B8736" s="35" t="s">
        <v>16441</v>
      </c>
      <c r="F8736" s="34" t="s">
        <v>24</v>
      </c>
      <c r="G8736" s="37" t="s">
        <v>9179</v>
      </c>
      <c r="I8736" s="7"/>
    </row>
    <row r="8737" spans="1:9" s="36" customFormat="1" ht="54" x14ac:dyDescent="0.25">
      <c r="A8737" s="34">
        <v>96748</v>
      </c>
      <c r="B8737" s="35" t="s">
        <v>16442</v>
      </c>
      <c r="F8737" s="34" t="s">
        <v>24</v>
      </c>
      <c r="G8737" s="37" t="s">
        <v>16443</v>
      </c>
      <c r="I8737" s="7"/>
    </row>
    <row r="8738" spans="1:9" s="36" customFormat="1" ht="54" x14ac:dyDescent="0.25">
      <c r="A8738" s="34">
        <v>96749</v>
      </c>
      <c r="B8738" s="35" t="s">
        <v>16444</v>
      </c>
      <c r="F8738" s="34" t="s">
        <v>24</v>
      </c>
      <c r="G8738" s="37" t="s">
        <v>16445</v>
      </c>
      <c r="I8738" s="7"/>
    </row>
    <row r="8739" spans="1:9" s="36" customFormat="1" ht="54" x14ac:dyDescent="0.25">
      <c r="A8739" s="34">
        <v>96750</v>
      </c>
      <c r="B8739" s="35" t="s">
        <v>16446</v>
      </c>
      <c r="F8739" s="34" t="s">
        <v>24</v>
      </c>
      <c r="G8739" s="37" t="s">
        <v>11969</v>
      </c>
      <c r="I8739" s="7"/>
    </row>
    <row r="8740" spans="1:9" s="36" customFormat="1" ht="54" x14ac:dyDescent="0.25">
      <c r="A8740" s="34">
        <v>96751</v>
      </c>
      <c r="B8740" s="35" t="s">
        <v>16447</v>
      </c>
      <c r="F8740" s="34" t="s">
        <v>24</v>
      </c>
      <c r="G8740" s="37" t="s">
        <v>16448</v>
      </c>
      <c r="I8740" s="7"/>
    </row>
    <row r="8741" spans="1:9" s="36" customFormat="1" ht="54" x14ac:dyDescent="0.25">
      <c r="A8741" s="34">
        <v>96752</v>
      </c>
      <c r="B8741" s="35" t="s">
        <v>16449</v>
      </c>
      <c r="F8741" s="34" t="s">
        <v>24</v>
      </c>
      <c r="G8741" s="37" t="s">
        <v>16450</v>
      </c>
      <c r="I8741" s="7"/>
    </row>
    <row r="8742" spans="1:9" s="36" customFormat="1" ht="54" x14ac:dyDescent="0.25">
      <c r="A8742" s="34">
        <v>96753</v>
      </c>
      <c r="B8742" s="35" t="s">
        <v>16451</v>
      </c>
      <c r="F8742" s="34" t="s">
        <v>24</v>
      </c>
      <c r="G8742" s="37" t="s">
        <v>16452</v>
      </c>
      <c r="I8742" s="7"/>
    </row>
    <row r="8743" spans="1:9" s="36" customFormat="1" ht="54" x14ac:dyDescent="0.25">
      <c r="A8743" s="34">
        <v>96754</v>
      </c>
      <c r="B8743" s="35" t="s">
        <v>16453</v>
      </c>
      <c r="F8743" s="34" t="s">
        <v>24</v>
      </c>
      <c r="G8743" s="37" t="s">
        <v>16454</v>
      </c>
      <c r="I8743" s="7"/>
    </row>
    <row r="8744" spans="1:9" s="36" customFormat="1" ht="54" x14ac:dyDescent="0.25">
      <c r="A8744" s="34">
        <v>96755</v>
      </c>
      <c r="B8744" s="35" t="s">
        <v>16455</v>
      </c>
      <c r="F8744" s="34" t="s">
        <v>24</v>
      </c>
      <c r="G8744" s="37" t="s">
        <v>16456</v>
      </c>
      <c r="I8744" s="7"/>
    </row>
    <row r="8745" spans="1:9" s="36" customFormat="1" ht="54" x14ac:dyDescent="0.25">
      <c r="A8745" s="34">
        <v>96756</v>
      </c>
      <c r="B8745" s="35" t="s">
        <v>16457</v>
      </c>
      <c r="F8745" s="34" t="s">
        <v>24</v>
      </c>
      <c r="G8745" s="37" t="s">
        <v>16458</v>
      </c>
      <c r="I8745" s="7"/>
    </row>
    <row r="8746" spans="1:9" s="36" customFormat="1" ht="54" x14ac:dyDescent="0.25">
      <c r="A8746" s="34">
        <v>96757</v>
      </c>
      <c r="B8746" s="35" t="s">
        <v>16459</v>
      </c>
      <c r="F8746" s="34" t="s">
        <v>24</v>
      </c>
      <c r="G8746" s="37" t="s">
        <v>14495</v>
      </c>
      <c r="I8746" s="7"/>
    </row>
    <row r="8747" spans="1:9" s="36" customFormat="1" ht="54" x14ac:dyDescent="0.25">
      <c r="A8747" s="34">
        <v>96758</v>
      </c>
      <c r="B8747" s="35" t="s">
        <v>16460</v>
      </c>
      <c r="F8747" s="34" t="s">
        <v>24</v>
      </c>
      <c r="G8747" s="37" t="s">
        <v>14932</v>
      </c>
      <c r="I8747" s="7"/>
    </row>
    <row r="8748" spans="1:9" s="36" customFormat="1" ht="54" x14ac:dyDescent="0.25">
      <c r="A8748" s="34">
        <v>96759</v>
      </c>
      <c r="B8748" s="35" t="s">
        <v>16461</v>
      </c>
      <c r="F8748" s="34" t="s">
        <v>24</v>
      </c>
      <c r="G8748" s="37" t="s">
        <v>13195</v>
      </c>
      <c r="I8748" s="7"/>
    </row>
    <row r="8749" spans="1:9" s="36" customFormat="1" ht="54" x14ac:dyDescent="0.25">
      <c r="A8749" s="34">
        <v>96760</v>
      </c>
      <c r="B8749" s="35" t="s">
        <v>16462</v>
      </c>
      <c r="F8749" s="34" t="s">
        <v>24</v>
      </c>
      <c r="G8749" s="37" t="s">
        <v>16463</v>
      </c>
      <c r="I8749" s="7"/>
    </row>
    <row r="8750" spans="1:9" s="36" customFormat="1" ht="54" x14ac:dyDescent="0.25">
      <c r="A8750" s="34">
        <v>96761</v>
      </c>
      <c r="B8750" s="35" t="s">
        <v>16464</v>
      </c>
      <c r="F8750" s="34" t="s">
        <v>24</v>
      </c>
      <c r="G8750" s="37" t="s">
        <v>16465</v>
      </c>
      <c r="I8750" s="7"/>
    </row>
    <row r="8751" spans="1:9" s="36" customFormat="1" ht="54" x14ac:dyDescent="0.25">
      <c r="A8751" s="34">
        <v>96762</v>
      </c>
      <c r="B8751" s="35" t="s">
        <v>16466</v>
      </c>
      <c r="F8751" s="34" t="s">
        <v>24</v>
      </c>
      <c r="G8751" s="37" t="s">
        <v>16467</v>
      </c>
      <c r="I8751" s="7"/>
    </row>
    <row r="8752" spans="1:9" s="36" customFormat="1" ht="54" x14ac:dyDescent="0.25">
      <c r="A8752" s="34">
        <v>96763</v>
      </c>
      <c r="B8752" s="35" t="s">
        <v>16468</v>
      </c>
      <c r="F8752" s="34" t="s">
        <v>24</v>
      </c>
      <c r="G8752" s="37" t="s">
        <v>16469</v>
      </c>
      <c r="I8752" s="7"/>
    </row>
    <row r="8753" spans="1:9" s="36" customFormat="1" ht="54" x14ac:dyDescent="0.25">
      <c r="A8753" s="34">
        <v>96764</v>
      </c>
      <c r="B8753" s="35" t="s">
        <v>16470</v>
      </c>
      <c r="F8753" s="34" t="s">
        <v>24</v>
      </c>
      <c r="G8753" s="37" t="s">
        <v>16471</v>
      </c>
      <c r="I8753" s="7"/>
    </row>
    <row r="8754" spans="1:9" s="36" customFormat="1" ht="54" x14ac:dyDescent="0.25">
      <c r="A8754" s="34">
        <v>96802</v>
      </c>
      <c r="B8754" s="35" t="s">
        <v>16472</v>
      </c>
      <c r="F8754" s="34" t="s">
        <v>24</v>
      </c>
      <c r="G8754" s="37" t="s">
        <v>16473</v>
      </c>
      <c r="I8754" s="7"/>
    </row>
    <row r="8755" spans="1:9" s="36" customFormat="1" ht="40.5" x14ac:dyDescent="0.25">
      <c r="A8755" s="34">
        <v>96803</v>
      </c>
      <c r="B8755" s="35" t="s">
        <v>16474</v>
      </c>
      <c r="F8755" s="34" t="s">
        <v>24</v>
      </c>
      <c r="G8755" s="37" t="s">
        <v>16475</v>
      </c>
      <c r="I8755" s="7"/>
    </row>
    <row r="8756" spans="1:9" s="36" customFormat="1" ht="54" x14ac:dyDescent="0.25">
      <c r="A8756" s="34">
        <v>96804</v>
      </c>
      <c r="B8756" s="35" t="s">
        <v>16476</v>
      </c>
      <c r="F8756" s="34" t="s">
        <v>24</v>
      </c>
      <c r="G8756" s="37" t="s">
        <v>16477</v>
      </c>
      <c r="I8756" s="7"/>
    </row>
    <row r="8757" spans="1:9" s="36" customFormat="1" ht="54" x14ac:dyDescent="0.25">
      <c r="A8757" s="34">
        <v>96805</v>
      </c>
      <c r="B8757" s="35" t="s">
        <v>16478</v>
      </c>
      <c r="F8757" s="34" t="s">
        <v>24</v>
      </c>
      <c r="G8757" s="37" t="s">
        <v>16479</v>
      </c>
      <c r="I8757" s="7"/>
    </row>
    <row r="8758" spans="1:9" s="36" customFormat="1" ht="54" x14ac:dyDescent="0.25">
      <c r="A8758" s="34">
        <v>96806</v>
      </c>
      <c r="B8758" s="35" t="s">
        <v>16480</v>
      </c>
      <c r="F8758" s="34" t="s">
        <v>24</v>
      </c>
      <c r="G8758" s="37" t="s">
        <v>16481</v>
      </c>
      <c r="I8758" s="7"/>
    </row>
    <row r="8759" spans="1:9" s="36" customFormat="1" ht="54" x14ac:dyDescent="0.25">
      <c r="A8759" s="34">
        <v>96807</v>
      </c>
      <c r="B8759" s="35" t="s">
        <v>16482</v>
      </c>
      <c r="F8759" s="34" t="s">
        <v>24</v>
      </c>
      <c r="G8759" s="37" t="s">
        <v>16483</v>
      </c>
      <c r="I8759" s="7"/>
    </row>
    <row r="8760" spans="1:9" s="36" customFormat="1" ht="40.5" x14ac:dyDescent="0.25">
      <c r="A8760" s="34">
        <v>96808</v>
      </c>
      <c r="B8760" s="35" t="s">
        <v>16484</v>
      </c>
      <c r="F8760" s="34" t="s">
        <v>24</v>
      </c>
      <c r="G8760" s="37" t="s">
        <v>16485</v>
      </c>
      <c r="I8760" s="7"/>
    </row>
    <row r="8761" spans="1:9" s="36" customFormat="1" ht="40.5" x14ac:dyDescent="0.25">
      <c r="A8761" s="34">
        <v>96809</v>
      </c>
      <c r="B8761" s="35" t="s">
        <v>16486</v>
      </c>
      <c r="F8761" s="34" t="s">
        <v>24</v>
      </c>
      <c r="G8761" s="37" t="s">
        <v>16487</v>
      </c>
      <c r="I8761" s="7"/>
    </row>
    <row r="8762" spans="1:9" s="36" customFormat="1" ht="40.5" x14ac:dyDescent="0.25">
      <c r="A8762" s="34">
        <v>96810</v>
      </c>
      <c r="B8762" s="35" t="s">
        <v>16488</v>
      </c>
      <c r="F8762" s="34" t="s">
        <v>24</v>
      </c>
      <c r="G8762" s="37" t="s">
        <v>16489</v>
      </c>
      <c r="I8762" s="7"/>
    </row>
    <row r="8763" spans="1:9" s="36" customFormat="1" ht="40.5" x14ac:dyDescent="0.25">
      <c r="A8763" s="34">
        <v>96811</v>
      </c>
      <c r="B8763" s="35" t="s">
        <v>16490</v>
      </c>
      <c r="F8763" s="34" t="s">
        <v>24</v>
      </c>
      <c r="G8763" s="37" t="s">
        <v>16491</v>
      </c>
      <c r="I8763" s="7"/>
    </row>
    <row r="8764" spans="1:9" s="36" customFormat="1" ht="40.5" x14ac:dyDescent="0.25">
      <c r="A8764" s="34">
        <v>96812</v>
      </c>
      <c r="B8764" s="35" t="s">
        <v>16492</v>
      </c>
      <c r="F8764" s="34" t="s">
        <v>24</v>
      </c>
      <c r="G8764" s="37" t="s">
        <v>16493</v>
      </c>
      <c r="I8764" s="7"/>
    </row>
    <row r="8765" spans="1:9" s="36" customFormat="1" ht="40.5" x14ac:dyDescent="0.25">
      <c r="A8765" s="34">
        <v>96813</v>
      </c>
      <c r="B8765" s="35" t="s">
        <v>16494</v>
      </c>
      <c r="F8765" s="34" t="s">
        <v>24</v>
      </c>
      <c r="G8765" s="37" t="s">
        <v>16495</v>
      </c>
      <c r="I8765" s="7"/>
    </row>
    <row r="8766" spans="1:9" s="36" customFormat="1" ht="40.5" x14ac:dyDescent="0.25">
      <c r="A8766" s="34">
        <v>96814</v>
      </c>
      <c r="B8766" s="35" t="s">
        <v>16496</v>
      </c>
      <c r="F8766" s="34" t="s">
        <v>24</v>
      </c>
      <c r="G8766" s="37" t="s">
        <v>9823</v>
      </c>
      <c r="I8766" s="7"/>
    </row>
    <row r="8767" spans="1:9" s="36" customFormat="1" ht="40.5" x14ac:dyDescent="0.25">
      <c r="A8767" s="34">
        <v>96815</v>
      </c>
      <c r="B8767" s="35" t="s">
        <v>16497</v>
      </c>
      <c r="F8767" s="34" t="s">
        <v>24</v>
      </c>
      <c r="G8767" s="37" t="s">
        <v>14459</v>
      </c>
      <c r="I8767" s="7"/>
    </row>
    <row r="8768" spans="1:9" s="36" customFormat="1" ht="40.5" x14ac:dyDescent="0.25">
      <c r="A8768" s="34">
        <v>96816</v>
      </c>
      <c r="B8768" s="35" t="s">
        <v>16498</v>
      </c>
      <c r="F8768" s="34" t="s">
        <v>24</v>
      </c>
      <c r="G8768" s="37" t="s">
        <v>9351</v>
      </c>
      <c r="I8768" s="7"/>
    </row>
    <row r="8769" spans="1:9" s="36" customFormat="1" ht="40.5" x14ac:dyDescent="0.25">
      <c r="A8769" s="34">
        <v>96817</v>
      </c>
      <c r="B8769" s="35" t="s">
        <v>16499</v>
      </c>
      <c r="F8769" s="34" t="s">
        <v>24</v>
      </c>
      <c r="G8769" s="37" t="s">
        <v>16500</v>
      </c>
      <c r="I8769" s="7"/>
    </row>
    <row r="8770" spans="1:9" s="36" customFormat="1" ht="40.5" x14ac:dyDescent="0.25">
      <c r="A8770" s="34">
        <v>96818</v>
      </c>
      <c r="B8770" s="35" t="s">
        <v>16501</v>
      </c>
      <c r="F8770" s="34" t="s">
        <v>24</v>
      </c>
      <c r="G8770" s="37" t="s">
        <v>16020</v>
      </c>
      <c r="I8770" s="7"/>
    </row>
    <row r="8771" spans="1:9" s="36" customFormat="1" ht="40.5" x14ac:dyDescent="0.25">
      <c r="A8771" s="34">
        <v>96819</v>
      </c>
      <c r="B8771" s="35" t="s">
        <v>16502</v>
      </c>
      <c r="F8771" s="34" t="s">
        <v>24</v>
      </c>
      <c r="G8771" s="37" t="s">
        <v>15275</v>
      </c>
      <c r="I8771" s="7"/>
    </row>
    <row r="8772" spans="1:9" s="36" customFormat="1" ht="40.5" x14ac:dyDescent="0.25">
      <c r="A8772" s="34">
        <v>96820</v>
      </c>
      <c r="B8772" s="35" t="s">
        <v>16503</v>
      </c>
      <c r="F8772" s="34" t="s">
        <v>24</v>
      </c>
      <c r="G8772" s="37" t="s">
        <v>16504</v>
      </c>
      <c r="I8772" s="7"/>
    </row>
    <row r="8773" spans="1:9" s="36" customFormat="1" ht="40.5" x14ac:dyDescent="0.25">
      <c r="A8773" s="34">
        <v>96821</v>
      </c>
      <c r="B8773" s="35" t="s">
        <v>16505</v>
      </c>
      <c r="F8773" s="34" t="s">
        <v>24</v>
      </c>
      <c r="G8773" s="37" t="s">
        <v>16506</v>
      </c>
      <c r="I8773" s="7"/>
    </row>
    <row r="8774" spans="1:9" s="36" customFormat="1" ht="40.5" x14ac:dyDescent="0.25">
      <c r="A8774" s="34">
        <v>96822</v>
      </c>
      <c r="B8774" s="35" t="s">
        <v>16507</v>
      </c>
      <c r="F8774" s="34" t="s">
        <v>24</v>
      </c>
      <c r="G8774" s="37" t="s">
        <v>16508</v>
      </c>
      <c r="I8774" s="7"/>
    </row>
    <row r="8775" spans="1:9" s="36" customFormat="1" ht="27" x14ac:dyDescent="0.25">
      <c r="A8775" s="34">
        <v>96823</v>
      </c>
      <c r="B8775" s="35" t="s">
        <v>16509</v>
      </c>
      <c r="F8775" s="34" t="s">
        <v>24</v>
      </c>
      <c r="G8775" s="37" t="s">
        <v>13128</v>
      </c>
      <c r="I8775" s="7"/>
    </row>
    <row r="8776" spans="1:9" s="36" customFormat="1" ht="40.5" x14ac:dyDescent="0.25">
      <c r="A8776" s="34">
        <v>96824</v>
      </c>
      <c r="B8776" s="35" t="s">
        <v>16510</v>
      </c>
      <c r="F8776" s="34" t="s">
        <v>24</v>
      </c>
      <c r="G8776" s="37" t="s">
        <v>16511</v>
      </c>
      <c r="I8776" s="7"/>
    </row>
    <row r="8777" spans="1:9" s="36" customFormat="1" ht="27" x14ac:dyDescent="0.25">
      <c r="A8777" s="34">
        <v>96826</v>
      </c>
      <c r="B8777" s="35" t="s">
        <v>16512</v>
      </c>
      <c r="F8777" s="34" t="s">
        <v>24</v>
      </c>
      <c r="G8777" s="37" t="s">
        <v>12555</v>
      </c>
      <c r="I8777" s="7"/>
    </row>
    <row r="8778" spans="1:9" s="36" customFormat="1" ht="40.5" x14ac:dyDescent="0.25">
      <c r="A8778" s="34">
        <v>96827</v>
      </c>
      <c r="B8778" s="35" t="s">
        <v>16513</v>
      </c>
      <c r="F8778" s="34" t="s">
        <v>24</v>
      </c>
      <c r="G8778" s="37" t="s">
        <v>13928</v>
      </c>
      <c r="I8778" s="7"/>
    </row>
    <row r="8779" spans="1:9" s="36" customFormat="1" ht="40.5" x14ac:dyDescent="0.25">
      <c r="A8779" s="34">
        <v>96828</v>
      </c>
      <c r="B8779" s="35" t="s">
        <v>16514</v>
      </c>
      <c r="F8779" s="34" t="s">
        <v>24</v>
      </c>
      <c r="G8779" s="37" t="s">
        <v>13770</v>
      </c>
      <c r="I8779" s="7"/>
    </row>
    <row r="8780" spans="1:9" s="36" customFormat="1" ht="40.5" x14ac:dyDescent="0.25">
      <c r="A8780" s="34">
        <v>96829</v>
      </c>
      <c r="B8780" s="35" t="s">
        <v>16515</v>
      </c>
      <c r="F8780" s="34" t="s">
        <v>24</v>
      </c>
      <c r="G8780" s="37" t="s">
        <v>16516</v>
      </c>
      <c r="I8780" s="7"/>
    </row>
    <row r="8781" spans="1:9" s="36" customFormat="1" ht="27" x14ac:dyDescent="0.25">
      <c r="A8781" s="34">
        <v>96830</v>
      </c>
      <c r="B8781" s="35" t="s">
        <v>16517</v>
      </c>
      <c r="F8781" s="34" t="s">
        <v>24</v>
      </c>
      <c r="G8781" s="37" t="s">
        <v>16518</v>
      </c>
      <c r="I8781" s="7"/>
    </row>
    <row r="8782" spans="1:9" s="36" customFormat="1" ht="40.5" x14ac:dyDescent="0.25">
      <c r="A8782" s="34">
        <v>96832</v>
      </c>
      <c r="B8782" s="35" t="s">
        <v>16519</v>
      </c>
      <c r="F8782" s="34" t="s">
        <v>24</v>
      </c>
      <c r="G8782" s="37" t="s">
        <v>16520</v>
      </c>
      <c r="I8782" s="7"/>
    </row>
    <row r="8783" spans="1:9" s="36" customFormat="1" ht="40.5" x14ac:dyDescent="0.25">
      <c r="A8783" s="34">
        <v>96833</v>
      </c>
      <c r="B8783" s="35" t="s">
        <v>16521</v>
      </c>
      <c r="F8783" s="34" t="s">
        <v>24</v>
      </c>
      <c r="G8783" s="37" t="s">
        <v>16522</v>
      </c>
      <c r="I8783" s="7"/>
    </row>
    <row r="8784" spans="1:9" s="36" customFormat="1" ht="27" x14ac:dyDescent="0.25">
      <c r="A8784" s="34">
        <v>96834</v>
      </c>
      <c r="B8784" s="35" t="s">
        <v>16523</v>
      </c>
      <c r="F8784" s="34" t="s">
        <v>24</v>
      </c>
      <c r="G8784" s="37" t="s">
        <v>13684</v>
      </c>
      <c r="I8784" s="7"/>
    </row>
    <row r="8785" spans="1:9" s="36" customFormat="1" ht="40.5" x14ac:dyDescent="0.25">
      <c r="A8785" s="34">
        <v>96836</v>
      </c>
      <c r="B8785" s="35" t="s">
        <v>16524</v>
      </c>
      <c r="F8785" s="34" t="s">
        <v>24</v>
      </c>
      <c r="G8785" s="37" t="s">
        <v>9971</v>
      </c>
      <c r="I8785" s="7"/>
    </row>
    <row r="8786" spans="1:9" s="36" customFormat="1" ht="40.5" x14ac:dyDescent="0.25">
      <c r="A8786" s="34">
        <v>96837</v>
      </c>
      <c r="B8786" s="35" t="s">
        <v>16525</v>
      </c>
      <c r="F8786" s="34" t="s">
        <v>24</v>
      </c>
      <c r="G8786" s="37" t="s">
        <v>16526</v>
      </c>
      <c r="I8786" s="7"/>
    </row>
    <row r="8787" spans="1:9" s="36" customFormat="1" ht="54" x14ac:dyDescent="0.25">
      <c r="A8787" s="34">
        <v>96838</v>
      </c>
      <c r="B8787" s="35" t="s">
        <v>16527</v>
      </c>
      <c r="F8787" s="34" t="s">
        <v>24</v>
      </c>
      <c r="G8787" s="37" t="s">
        <v>16528</v>
      </c>
      <c r="I8787" s="7"/>
    </row>
    <row r="8788" spans="1:9" s="36" customFormat="1" ht="54" x14ac:dyDescent="0.25">
      <c r="A8788" s="34">
        <v>96839</v>
      </c>
      <c r="B8788" s="35" t="s">
        <v>16529</v>
      </c>
      <c r="F8788" s="34" t="s">
        <v>24</v>
      </c>
      <c r="G8788" s="37" t="s">
        <v>11979</v>
      </c>
      <c r="I8788" s="7"/>
    </row>
    <row r="8789" spans="1:9" s="36" customFormat="1" ht="40.5" x14ac:dyDescent="0.25">
      <c r="A8789" s="34">
        <v>96840</v>
      </c>
      <c r="B8789" s="35" t="s">
        <v>16530</v>
      </c>
      <c r="F8789" s="34" t="s">
        <v>24</v>
      </c>
      <c r="G8789" s="37" t="s">
        <v>16531</v>
      </c>
      <c r="I8789" s="7"/>
    </row>
    <row r="8790" spans="1:9" s="36" customFormat="1" ht="54" x14ac:dyDescent="0.25">
      <c r="A8790" s="34">
        <v>96841</v>
      </c>
      <c r="B8790" s="35" t="s">
        <v>16532</v>
      </c>
      <c r="F8790" s="34" t="s">
        <v>24</v>
      </c>
      <c r="G8790" s="37" t="s">
        <v>16533</v>
      </c>
      <c r="I8790" s="7"/>
    </row>
    <row r="8791" spans="1:9" s="36" customFormat="1" ht="54" x14ac:dyDescent="0.25">
      <c r="A8791" s="34">
        <v>96842</v>
      </c>
      <c r="B8791" s="35" t="s">
        <v>16534</v>
      </c>
      <c r="F8791" s="34" t="s">
        <v>24</v>
      </c>
      <c r="G8791" s="37" t="s">
        <v>16535</v>
      </c>
      <c r="I8791" s="7"/>
    </row>
    <row r="8792" spans="1:9" s="36" customFormat="1" ht="54" x14ac:dyDescent="0.25">
      <c r="A8792" s="34">
        <v>96843</v>
      </c>
      <c r="B8792" s="35" t="s">
        <v>16536</v>
      </c>
      <c r="F8792" s="34" t="s">
        <v>24</v>
      </c>
      <c r="G8792" s="37" t="s">
        <v>16537</v>
      </c>
      <c r="I8792" s="7"/>
    </row>
    <row r="8793" spans="1:9" s="36" customFormat="1" ht="40.5" x14ac:dyDescent="0.25">
      <c r="A8793" s="34">
        <v>96844</v>
      </c>
      <c r="B8793" s="35" t="s">
        <v>16538</v>
      </c>
      <c r="F8793" s="34" t="s">
        <v>24</v>
      </c>
      <c r="G8793" s="37" t="s">
        <v>16539</v>
      </c>
      <c r="I8793" s="7"/>
    </row>
    <row r="8794" spans="1:9" s="36" customFormat="1" ht="40.5" x14ac:dyDescent="0.25">
      <c r="A8794" s="34">
        <v>96845</v>
      </c>
      <c r="B8794" s="35" t="s">
        <v>16540</v>
      </c>
      <c r="F8794" s="34" t="s">
        <v>24</v>
      </c>
      <c r="G8794" s="37" t="s">
        <v>16541</v>
      </c>
      <c r="I8794" s="7"/>
    </row>
    <row r="8795" spans="1:9" s="36" customFormat="1" ht="54" x14ac:dyDescent="0.25">
      <c r="A8795" s="34">
        <v>96846</v>
      </c>
      <c r="B8795" s="35" t="s">
        <v>16542</v>
      </c>
      <c r="F8795" s="34" t="s">
        <v>24</v>
      </c>
      <c r="G8795" s="37" t="s">
        <v>16543</v>
      </c>
      <c r="I8795" s="7"/>
    </row>
    <row r="8796" spans="1:9" s="36" customFormat="1" ht="54" x14ac:dyDescent="0.25">
      <c r="A8796" s="34">
        <v>96847</v>
      </c>
      <c r="B8796" s="35" t="s">
        <v>16544</v>
      </c>
      <c r="F8796" s="34" t="s">
        <v>24</v>
      </c>
      <c r="G8796" s="37" t="s">
        <v>16545</v>
      </c>
      <c r="I8796" s="7"/>
    </row>
    <row r="8797" spans="1:9" s="36" customFormat="1" ht="40.5" x14ac:dyDescent="0.25">
      <c r="A8797" s="34">
        <v>96848</v>
      </c>
      <c r="B8797" s="35" t="s">
        <v>16546</v>
      </c>
      <c r="F8797" s="34" t="s">
        <v>24</v>
      </c>
      <c r="G8797" s="37" t="s">
        <v>16547</v>
      </c>
      <c r="I8797" s="7"/>
    </row>
    <row r="8798" spans="1:9" s="36" customFormat="1" ht="40.5" x14ac:dyDescent="0.25">
      <c r="A8798" s="34">
        <v>96849</v>
      </c>
      <c r="B8798" s="35" t="s">
        <v>16548</v>
      </c>
      <c r="F8798" s="34" t="s">
        <v>24</v>
      </c>
      <c r="G8798" s="37" t="s">
        <v>11376</v>
      </c>
      <c r="I8798" s="7"/>
    </row>
    <row r="8799" spans="1:9" s="36" customFormat="1" ht="40.5" x14ac:dyDescent="0.25">
      <c r="A8799" s="34">
        <v>96850</v>
      </c>
      <c r="B8799" s="35" t="s">
        <v>16549</v>
      </c>
      <c r="F8799" s="34" t="s">
        <v>24</v>
      </c>
      <c r="G8799" s="37" t="s">
        <v>12648</v>
      </c>
      <c r="I8799" s="7"/>
    </row>
    <row r="8800" spans="1:9" s="36" customFormat="1" ht="40.5" x14ac:dyDescent="0.25">
      <c r="A8800" s="34">
        <v>96852</v>
      </c>
      <c r="B8800" s="35" t="s">
        <v>16550</v>
      </c>
      <c r="F8800" s="34" t="s">
        <v>24</v>
      </c>
      <c r="G8800" s="37" t="s">
        <v>16551</v>
      </c>
      <c r="I8800" s="7"/>
    </row>
    <row r="8801" spans="1:9" s="36" customFormat="1" ht="40.5" x14ac:dyDescent="0.25">
      <c r="A8801" s="34">
        <v>96853</v>
      </c>
      <c r="B8801" s="35" t="s">
        <v>16552</v>
      </c>
      <c r="F8801" s="34" t="s">
        <v>24</v>
      </c>
      <c r="G8801" s="37" t="s">
        <v>16553</v>
      </c>
      <c r="I8801" s="7"/>
    </row>
    <row r="8802" spans="1:9" s="36" customFormat="1" ht="40.5" x14ac:dyDescent="0.25">
      <c r="A8802" s="34">
        <v>96854</v>
      </c>
      <c r="B8802" s="35" t="s">
        <v>16554</v>
      </c>
      <c r="F8802" s="34" t="s">
        <v>24</v>
      </c>
      <c r="G8802" s="37" t="s">
        <v>16555</v>
      </c>
      <c r="I8802" s="7"/>
    </row>
    <row r="8803" spans="1:9" s="36" customFormat="1" ht="40.5" x14ac:dyDescent="0.25">
      <c r="A8803" s="34">
        <v>96855</v>
      </c>
      <c r="B8803" s="35" t="s">
        <v>16556</v>
      </c>
      <c r="F8803" s="34" t="s">
        <v>24</v>
      </c>
      <c r="G8803" s="37" t="s">
        <v>16539</v>
      </c>
      <c r="I8803" s="7"/>
    </row>
    <row r="8804" spans="1:9" s="36" customFormat="1" ht="40.5" x14ac:dyDescent="0.25">
      <c r="A8804" s="34">
        <v>96856</v>
      </c>
      <c r="B8804" s="35" t="s">
        <v>16557</v>
      </c>
      <c r="F8804" s="34" t="s">
        <v>24</v>
      </c>
      <c r="G8804" s="37" t="s">
        <v>16558</v>
      </c>
      <c r="I8804" s="7"/>
    </row>
    <row r="8805" spans="1:9" s="36" customFormat="1" ht="40.5" x14ac:dyDescent="0.25">
      <c r="A8805" s="34">
        <v>96860</v>
      </c>
      <c r="B8805" s="35" t="s">
        <v>16559</v>
      </c>
      <c r="F8805" s="34" t="s">
        <v>24</v>
      </c>
      <c r="G8805" s="37" t="s">
        <v>12904</v>
      </c>
      <c r="I8805" s="7"/>
    </row>
    <row r="8806" spans="1:9" s="36" customFormat="1" ht="40.5" x14ac:dyDescent="0.25">
      <c r="A8806" s="34">
        <v>96861</v>
      </c>
      <c r="B8806" s="35" t="s">
        <v>16560</v>
      </c>
      <c r="F8806" s="34" t="s">
        <v>24</v>
      </c>
      <c r="G8806" s="37" t="s">
        <v>8527</v>
      </c>
      <c r="I8806" s="7"/>
    </row>
    <row r="8807" spans="1:9" s="36" customFormat="1" ht="40.5" x14ac:dyDescent="0.25">
      <c r="A8807" s="34">
        <v>96862</v>
      </c>
      <c r="B8807" s="35" t="s">
        <v>16561</v>
      </c>
      <c r="F8807" s="34" t="s">
        <v>24</v>
      </c>
      <c r="G8807" s="37" t="s">
        <v>16562</v>
      </c>
      <c r="I8807" s="7"/>
    </row>
    <row r="8808" spans="1:9" s="36" customFormat="1" ht="40.5" x14ac:dyDescent="0.25">
      <c r="A8808" s="34">
        <v>96863</v>
      </c>
      <c r="B8808" s="35" t="s">
        <v>16563</v>
      </c>
      <c r="F8808" s="34" t="s">
        <v>24</v>
      </c>
      <c r="G8808" s="37" t="s">
        <v>7965</v>
      </c>
      <c r="I8808" s="7"/>
    </row>
    <row r="8809" spans="1:9" s="36" customFormat="1" ht="40.5" x14ac:dyDescent="0.25">
      <c r="A8809" s="34">
        <v>96864</v>
      </c>
      <c r="B8809" s="35" t="s">
        <v>16564</v>
      </c>
      <c r="F8809" s="34" t="s">
        <v>24</v>
      </c>
      <c r="G8809" s="37" t="s">
        <v>16565</v>
      </c>
      <c r="I8809" s="7"/>
    </row>
    <row r="8810" spans="1:9" s="36" customFormat="1" ht="40.5" x14ac:dyDescent="0.25">
      <c r="A8810" s="34">
        <v>96865</v>
      </c>
      <c r="B8810" s="35" t="s">
        <v>16566</v>
      </c>
      <c r="F8810" s="34" t="s">
        <v>24</v>
      </c>
      <c r="G8810" s="37" t="s">
        <v>16567</v>
      </c>
      <c r="I8810" s="7"/>
    </row>
    <row r="8811" spans="1:9" s="36" customFormat="1" ht="40.5" x14ac:dyDescent="0.25">
      <c r="A8811" s="34">
        <v>96866</v>
      </c>
      <c r="B8811" s="35" t="s">
        <v>16568</v>
      </c>
      <c r="F8811" s="34" t="s">
        <v>24</v>
      </c>
      <c r="G8811" s="37" t="s">
        <v>16569</v>
      </c>
      <c r="I8811" s="7"/>
    </row>
    <row r="8812" spans="1:9" s="36" customFormat="1" ht="27" x14ac:dyDescent="0.25">
      <c r="A8812" s="34">
        <v>96868</v>
      </c>
      <c r="B8812" s="35" t="s">
        <v>16570</v>
      </c>
      <c r="F8812" s="34" t="s">
        <v>24</v>
      </c>
      <c r="G8812" s="37" t="s">
        <v>16571</v>
      </c>
      <c r="I8812" s="7"/>
    </row>
    <row r="8813" spans="1:9" s="36" customFormat="1" ht="27" x14ac:dyDescent="0.25">
      <c r="A8813" s="34">
        <v>96869</v>
      </c>
      <c r="B8813" s="35" t="s">
        <v>16572</v>
      </c>
      <c r="F8813" s="34" t="s">
        <v>24</v>
      </c>
      <c r="G8813" s="37" t="s">
        <v>16573</v>
      </c>
      <c r="I8813" s="7"/>
    </row>
    <row r="8814" spans="1:9" s="36" customFormat="1" ht="27" x14ac:dyDescent="0.25">
      <c r="A8814" s="34">
        <v>96870</v>
      </c>
      <c r="B8814" s="35" t="s">
        <v>16574</v>
      </c>
      <c r="F8814" s="34" t="s">
        <v>24</v>
      </c>
      <c r="G8814" s="37" t="s">
        <v>16575</v>
      </c>
      <c r="I8814" s="7"/>
    </row>
    <row r="8815" spans="1:9" s="36" customFormat="1" ht="27" x14ac:dyDescent="0.25">
      <c r="A8815" s="34">
        <v>96871</v>
      </c>
      <c r="B8815" s="35" t="s">
        <v>16576</v>
      </c>
      <c r="F8815" s="34" t="s">
        <v>24</v>
      </c>
      <c r="G8815" s="37" t="s">
        <v>16577</v>
      </c>
      <c r="I8815" s="7"/>
    </row>
    <row r="8816" spans="1:9" s="36" customFormat="1" ht="54" x14ac:dyDescent="0.25">
      <c r="A8816" s="34">
        <v>96872</v>
      </c>
      <c r="B8816" s="35" t="s">
        <v>16578</v>
      </c>
      <c r="F8816" s="34" t="s">
        <v>24</v>
      </c>
      <c r="G8816" s="37" t="s">
        <v>16579</v>
      </c>
      <c r="I8816" s="7"/>
    </row>
    <row r="8817" spans="1:9" s="36" customFormat="1" ht="54" x14ac:dyDescent="0.25">
      <c r="A8817" s="34">
        <v>96873</v>
      </c>
      <c r="B8817" s="35" t="s">
        <v>16580</v>
      </c>
      <c r="F8817" s="34" t="s">
        <v>24</v>
      </c>
      <c r="G8817" s="37" t="s">
        <v>16581</v>
      </c>
      <c r="I8817" s="7"/>
    </row>
    <row r="8818" spans="1:9" s="36" customFormat="1" ht="54" x14ac:dyDescent="0.25">
      <c r="A8818" s="34">
        <v>96874</v>
      </c>
      <c r="B8818" s="35" t="s">
        <v>16582</v>
      </c>
      <c r="F8818" s="34" t="s">
        <v>24</v>
      </c>
      <c r="G8818" s="37" t="s">
        <v>16583</v>
      </c>
      <c r="I8818" s="7"/>
    </row>
    <row r="8819" spans="1:9" s="36" customFormat="1" ht="54" x14ac:dyDescent="0.25">
      <c r="A8819" s="34">
        <v>96875</v>
      </c>
      <c r="B8819" s="35" t="s">
        <v>16584</v>
      </c>
      <c r="F8819" s="34" t="s">
        <v>24</v>
      </c>
      <c r="G8819" s="37" t="s">
        <v>16585</v>
      </c>
      <c r="I8819" s="7"/>
    </row>
    <row r="8820" spans="1:9" s="36" customFormat="1" ht="40.5" x14ac:dyDescent="0.25">
      <c r="A8820" s="34">
        <v>96876</v>
      </c>
      <c r="B8820" s="35" t="s">
        <v>16586</v>
      </c>
      <c r="F8820" s="34" t="s">
        <v>24</v>
      </c>
      <c r="G8820" s="37" t="s">
        <v>16587</v>
      </c>
      <c r="I8820" s="7"/>
    </row>
    <row r="8821" spans="1:9" s="36" customFormat="1" ht="40.5" x14ac:dyDescent="0.25">
      <c r="A8821" s="34">
        <v>96878</v>
      </c>
      <c r="B8821" s="35" t="s">
        <v>16588</v>
      </c>
      <c r="F8821" s="34" t="s">
        <v>24</v>
      </c>
      <c r="G8821" s="37" t="s">
        <v>16589</v>
      </c>
      <c r="I8821" s="7"/>
    </row>
    <row r="8822" spans="1:9" s="36" customFormat="1" ht="40.5" x14ac:dyDescent="0.25">
      <c r="A8822" s="34">
        <v>96879</v>
      </c>
      <c r="B8822" s="35" t="s">
        <v>16590</v>
      </c>
      <c r="F8822" s="34" t="s">
        <v>24</v>
      </c>
      <c r="G8822" s="37" t="s">
        <v>16591</v>
      </c>
      <c r="I8822" s="7"/>
    </row>
    <row r="8823" spans="1:9" s="36" customFormat="1" ht="40.5" x14ac:dyDescent="0.25">
      <c r="A8823" s="34">
        <v>96881</v>
      </c>
      <c r="B8823" s="35" t="s">
        <v>16592</v>
      </c>
      <c r="F8823" s="34" t="s">
        <v>24</v>
      </c>
      <c r="G8823" s="37" t="s">
        <v>16593</v>
      </c>
      <c r="I8823" s="7"/>
    </row>
    <row r="8824" spans="1:9" s="36" customFormat="1" ht="54" x14ac:dyDescent="0.25">
      <c r="A8824" s="34">
        <v>97425</v>
      </c>
      <c r="B8824" s="35" t="s">
        <v>16594</v>
      </c>
      <c r="F8824" s="34" t="s">
        <v>24</v>
      </c>
      <c r="G8824" s="37" t="s">
        <v>16595</v>
      </c>
      <c r="I8824" s="7"/>
    </row>
    <row r="8825" spans="1:9" s="36" customFormat="1" ht="54" x14ac:dyDescent="0.25">
      <c r="A8825" s="34">
        <v>97426</v>
      </c>
      <c r="B8825" s="35" t="s">
        <v>16596</v>
      </c>
      <c r="F8825" s="34" t="s">
        <v>24</v>
      </c>
      <c r="G8825" s="37" t="s">
        <v>16597</v>
      </c>
      <c r="I8825" s="7"/>
    </row>
    <row r="8826" spans="1:9" s="36" customFormat="1" ht="54" x14ac:dyDescent="0.25">
      <c r="A8826" s="34">
        <v>97427</v>
      </c>
      <c r="B8826" s="35" t="s">
        <v>16598</v>
      </c>
      <c r="F8826" s="34" t="s">
        <v>24</v>
      </c>
      <c r="G8826" s="37" t="s">
        <v>16599</v>
      </c>
      <c r="I8826" s="7"/>
    </row>
    <row r="8827" spans="1:9" s="36" customFormat="1" ht="54" x14ac:dyDescent="0.25">
      <c r="A8827" s="34">
        <v>97428</v>
      </c>
      <c r="B8827" s="35" t="s">
        <v>16600</v>
      </c>
      <c r="F8827" s="34" t="s">
        <v>24</v>
      </c>
      <c r="G8827" s="37" t="s">
        <v>16601</v>
      </c>
      <c r="I8827" s="7"/>
    </row>
    <row r="8828" spans="1:9" s="36" customFormat="1" ht="54" x14ac:dyDescent="0.25">
      <c r="A8828" s="34">
        <v>97429</v>
      </c>
      <c r="B8828" s="35" t="s">
        <v>16602</v>
      </c>
      <c r="F8828" s="34" t="s">
        <v>24</v>
      </c>
      <c r="G8828" s="37" t="s">
        <v>16603</v>
      </c>
      <c r="I8828" s="7"/>
    </row>
    <row r="8829" spans="1:9" s="36" customFormat="1" ht="40.5" x14ac:dyDescent="0.25">
      <c r="A8829" s="34">
        <v>97430</v>
      </c>
      <c r="B8829" s="35" t="s">
        <v>16604</v>
      </c>
      <c r="F8829" s="34" t="s">
        <v>24</v>
      </c>
      <c r="G8829" s="37" t="s">
        <v>16605</v>
      </c>
      <c r="I8829" s="7"/>
    </row>
    <row r="8830" spans="1:9" s="36" customFormat="1" ht="40.5" x14ac:dyDescent="0.25">
      <c r="A8830" s="34">
        <v>97431</v>
      </c>
      <c r="B8830" s="35" t="s">
        <v>16606</v>
      </c>
      <c r="F8830" s="34" t="s">
        <v>24</v>
      </c>
      <c r="G8830" s="37" t="s">
        <v>8087</v>
      </c>
      <c r="I8830" s="7"/>
    </row>
    <row r="8831" spans="1:9" s="36" customFormat="1" ht="40.5" x14ac:dyDescent="0.25">
      <c r="A8831" s="34">
        <v>97432</v>
      </c>
      <c r="B8831" s="35" t="s">
        <v>16607</v>
      </c>
      <c r="F8831" s="34" t="s">
        <v>24</v>
      </c>
      <c r="G8831" s="37" t="s">
        <v>16608</v>
      </c>
      <c r="I8831" s="7"/>
    </row>
    <row r="8832" spans="1:9" s="36" customFormat="1" ht="40.5" x14ac:dyDescent="0.25">
      <c r="A8832" s="34">
        <v>97433</v>
      </c>
      <c r="B8832" s="35" t="s">
        <v>16609</v>
      </c>
      <c r="F8832" s="34" t="s">
        <v>24</v>
      </c>
      <c r="G8832" s="37" t="s">
        <v>16610</v>
      </c>
      <c r="I8832" s="7"/>
    </row>
    <row r="8833" spans="1:9" s="36" customFormat="1" ht="40.5" x14ac:dyDescent="0.25">
      <c r="A8833" s="34">
        <v>97434</v>
      </c>
      <c r="B8833" s="35" t="s">
        <v>16611</v>
      </c>
      <c r="F8833" s="34" t="s">
        <v>24</v>
      </c>
      <c r="G8833" s="37" t="s">
        <v>16612</v>
      </c>
      <c r="I8833" s="7"/>
    </row>
    <row r="8834" spans="1:9" s="36" customFormat="1" ht="40.5" x14ac:dyDescent="0.25">
      <c r="A8834" s="34">
        <v>97435</v>
      </c>
      <c r="B8834" s="35" t="s">
        <v>16613</v>
      </c>
      <c r="F8834" s="34" t="s">
        <v>24</v>
      </c>
      <c r="G8834" s="37" t="s">
        <v>16614</v>
      </c>
      <c r="I8834" s="7"/>
    </row>
    <row r="8835" spans="1:9" s="36" customFormat="1" ht="40.5" x14ac:dyDescent="0.25">
      <c r="A8835" s="34">
        <v>97436</v>
      </c>
      <c r="B8835" s="35" t="s">
        <v>16615</v>
      </c>
      <c r="F8835" s="34" t="s">
        <v>24</v>
      </c>
      <c r="G8835" s="37" t="s">
        <v>16616</v>
      </c>
      <c r="I8835" s="7"/>
    </row>
    <row r="8836" spans="1:9" s="36" customFormat="1" ht="40.5" x14ac:dyDescent="0.25">
      <c r="A8836" s="34">
        <v>97437</v>
      </c>
      <c r="B8836" s="35" t="s">
        <v>16617</v>
      </c>
      <c r="F8836" s="34" t="s">
        <v>24</v>
      </c>
      <c r="G8836" s="37" t="s">
        <v>16618</v>
      </c>
      <c r="I8836" s="7"/>
    </row>
    <row r="8837" spans="1:9" s="36" customFormat="1" ht="40.5" x14ac:dyDescent="0.25">
      <c r="A8837" s="34">
        <v>97438</v>
      </c>
      <c r="B8837" s="35" t="s">
        <v>16619</v>
      </c>
      <c r="F8837" s="34" t="s">
        <v>24</v>
      </c>
      <c r="G8837" s="37" t="s">
        <v>16620</v>
      </c>
      <c r="I8837" s="7"/>
    </row>
    <row r="8838" spans="1:9" s="36" customFormat="1" ht="27" x14ac:dyDescent="0.25">
      <c r="A8838" s="34">
        <v>97439</v>
      </c>
      <c r="B8838" s="35" t="s">
        <v>16621</v>
      </c>
      <c r="F8838" s="34" t="s">
        <v>24</v>
      </c>
      <c r="G8838" s="37" t="s">
        <v>16622</v>
      </c>
      <c r="I8838" s="7"/>
    </row>
    <row r="8839" spans="1:9" s="36" customFormat="1" ht="40.5" x14ac:dyDescent="0.25">
      <c r="A8839" s="34">
        <v>97440</v>
      </c>
      <c r="B8839" s="35" t="s">
        <v>16623</v>
      </c>
      <c r="F8839" s="34" t="s">
        <v>24</v>
      </c>
      <c r="G8839" s="37" t="s">
        <v>16624</v>
      </c>
      <c r="I8839" s="7"/>
    </row>
    <row r="8840" spans="1:9" s="36" customFormat="1" ht="27" x14ac:dyDescent="0.25">
      <c r="A8840" s="34">
        <v>97442</v>
      </c>
      <c r="B8840" s="35" t="s">
        <v>16625</v>
      </c>
      <c r="F8840" s="34" t="s">
        <v>24</v>
      </c>
      <c r="G8840" s="37" t="s">
        <v>16626</v>
      </c>
      <c r="I8840" s="7"/>
    </row>
    <row r="8841" spans="1:9" s="36" customFormat="1" ht="27" x14ac:dyDescent="0.25">
      <c r="A8841" s="34">
        <v>97443</v>
      </c>
      <c r="B8841" s="35" t="s">
        <v>16627</v>
      </c>
      <c r="F8841" s="34" t="s">
        <v>24</v>
      </c>
      <c r="G8841" s="37" t="s">
        <v>16628</v>
      </c>
      <c r="I8841" s="7"/>
    </row>
    <row r="8842" spans="1:9" s="36" customFormat="1" ht="40.5" x14ac:dyDescent="0.25">
      <c r="A8842" s="34">
        <v>97444</v>
      </c>
      <c r="B8842" s="35" t="s">
        <v>16629</v>
      </c>
      <c r="F8842" s="34" t="s">
        <v>24</v>
      </c>
      <c r="G8842" s="37" t="s">
        <v>16630</v>
      </c>
      <c r="I8842" s="7"/>
    </row>
    <row r="8843" spans="1:9" s="36" customFormat="1" ht="40.5" x14ac:dyDescent="0.25">
      <c r="A8843" s="34">
        <v>97446</v>
      </c>
      <c r="B8843" s="35" t="s">
        <v>16631</v>
      </c>
      <c r="F8843" s="34" t="s">
        <v>24</v>
      </c>
      <c r="G8843" s="37" t="s">
        <v>16632</v>
      </c>
      <c r="I8843" s="7"/>
    </row>
    <row r="8844" spans="1:9" s="36" customFormat="1" ht="40.5" x14ac:dyDescent="0.25">
      <c r="A8844" s="34">
        <v>97447</v>
      </c>
      <c r="B8844" s="35" t="s">
        <v>16633</v>
      </c>
      <c r="F8844" s="34" t="s">
        <v>24</v>
      </c>
      <c r="G8844" s="37" t="s">
        <v>16632</v>
      </c>
      <c r="I8844" s="7"/>
    </row>
    <row r="8845" spans="1:9" s="36" customFormat="1" ht="27" x14ac:dyDescent="0.25">
      <c r="A8845" s="34">
        <v>97449</v>
      </c>
      <c r="B8845" s="35" t="s">
        <v>16634</v>
      </c>
      <c r="F8845" s="34" t="s">
        <v>24</v>
      </c>
      <c r="G8845" s="37" t="s">
        <v>16635</v>
      </c>
      <c r="I8845" s="7"/>
    </row>
    <row r="8846" spans="1:9" s="36" customFormat="1" ht="40.5" x14ac:dyDescent="0.25">
      <c r="A8846" s="34">
        <v>97450</v>
      </c>
      <c r="B8846" s="35" t="s">
        <v>16636</v>
      </c>
      <c r="F8846" s="34" t="s">
        <v>24</v>
      </c>
      <c r="G8846" s="37" t="s">
        <v>16637</v>
      </c>
      <c r="I8846" s="7"/>
    </row>
    <row r="8847" spans="1:9" s="36" customFormat="1" ht="40.5" x14ac:dyDescent="0.25">
      <c r="A8847" s="34">
        <v>97452</v>
      </c>
      <c r="B8847" s="35" t="s">
        <v>16638</v>
      </c>
      <c r="F8847" s="34" t="s">
        <v>24</v>
      </c>
      <c r="G8847" s="37" t="s">
        <v>16639</v>
      </c>
      <c r="I8847" s="7"/>
    </row>
    <row r="8848" spans="1:9" s="36" customFormat="1" ht="40.5" x14ac:dyDescent="0.25">
      <c r="A8848" s="34">
        <v>97453</v>
      </c>
      <c r="B8848" s="35" t="s">
        <v>16640</v>
      </c>
      <c r="F8848" s="34" t="s">
        <v>24</v>
      </c>
      <c r="G8848" s="37" t="s">
        <v>16641</v>
      </c>
      <c r="I8848" s="7"/>
    </row>
    <row r="8849" spans="1:9" s="36" customFormat="1" ht="40.5" x14ac:dyDescent="0.25">
      <c r="A8849" s="34">
        <v>97454</v>
      </c>
      <c r="B8849" s="35" t="s">
        <v>16642</v>
      </c>
      <c r="F8849" s="34" t="s">
        <v>24</v>
      </c>
      <c r="G8849" s="37" t="s">
        <v>16643</v>
      </c>
      <c r="I8849" s="7"/>
    </row>
    <row r="8850" spans="1:9" s="36" customFormat="1" ht="40.5" x14ac:dyDescent="0.25">
      <c r="A8850" s="34">
        <v>97455</v>
      </c>
      <c r="B8850" s="35" t="s">
        <v>16644</v>
      </c>
      <c r="F8850" s="34" t="s">
        <v>24</v>
      </c>
      <c r="G8850" s="37" t="s">
        <v>16645</v>
      </c>
      <c r="I8850" s="7"/>
    </row>
    <row r="8851" spans="1:9" s="36" customFormat="1" ht="40.5" x14ac:dyDescent="0.25">
      <c r="A8851" s="34">
        <v>97456</v>
      </c>
      <c r="B8851" s="35" t="s">
        <v>16646</v>
      </c>
      <c r="F8851" s="34" t="s">
        <v>24</v>
      </c>
      <c r="G8851" s="37" t="s">
        <v>16647</v>
      </c>
      <c r="I8851" s="7"/>
    </row>
    <row r="8852" spans="1:9" s="36" customFormat="1" ht="40.5" x14ac:dyDescent="0.25">
      <c r="A8852" s="34">
        <v>97457</v>
      </c>
      <c r="B8852" s="35" t="s">
        <v>16648</v>
      </c>
      <c r="F8852" s="34" t="s">
        <v>24</v>
      </c>
      <c r="G8852" s="37" t="s">
        <v>16649</v>
      </c>
      <c r="I8852" s="7"/>
    </row>
    <row r="8853" spans="1:9" s="36" customFormat="1" ht="27" x14ac:dyDescent="0.25">
      <c r="A8853" s="34">
        <v>97458</v>
      </c>
      <c r="B8853" s="35" t="s">
        <v>16650</v>
      </c>
      <c r="F8853" s="34" t="s">
        <v>24</v>
      </c>
      <c r="G8853" s="37" t="s">
        <v>16651</v>
      </c>
      <c r="I8853" s="7"/>
    </row>
    <row r="8854" spans="1:9" s="36" customFormat="1" ht="40.5" x14ac:dyDescent="0.25">
      <c r="A8854" s="34">
        <v>97459</v>
      </c>
      <c r="B8854" s="35" t="s">
        <v>16652</v>
      </c>
      <c r="F8854" s="34" t="s">
        <v>24</v>
      </c>
      <c r="G8854" s="37" t="s">
        <v>16653</v>
      </c>
      <c r="I8854" s="7"/>
    </row>
    <row r="8855" spans="1:9" s="36" customFormat="1" ht="27" x14ac:dyDescent="0.25">
      <c r="A8855" s="34">
        <v>97460</v>
      </c>
      <c r="B8855" s="35" t="s">
        <v>16654</v>
      </c>
      <c r="F8855" s="34" t="s">
        <v>24</v>
      </c>
      <c r="G8855" s="37" t="s">
        <v>16655</v>
      </c>
      <c r="I8855" s="7"/>
    </row>
    <row r="8856" spans="1:9" s="36" customFormat="1" ht="40.5" x14ac:dyDescent="0.25">
      <c r="A8856" s="34">
        <v>97461</v>
      </c>
      <c r="B8856" s="35" t="s">
        <v>16656</v>
      </c>
      <c r="F8856" s="34" t="s">
        <v>24</v>
      </c>
      <c r="G8856" s="37" t="s">
        <v>16657</v>
      </c>
      <c r="I8856" s="7"/>
    </row>
    <row r="8857" spans="1:9" s="36" customFormat="1" ht="40.5" x14ac:dyDescent="0.25">
      <c r="A8857" s="34">
        <v>97462</v>
      </c>
      <c r="B8857" s="35" t="s">
        <v>168</v>
      </c>
      <c r="F8857" s="34" t="s">
        <v>24</v>
      </c>
      <c r="G8857" s="37" t="s">
        <v>10891</v>
      </c>
      <c r="I8857" s="7"/>
    </row>
    <row r="8858" spans="1:9" s="36" customFormat="1" ht="40.5" x14ac:dyDescent="0.25">
      <c r="A8858" s="34">
        <v>97464</v>
      </c>
      <c r="B8858" s="35" t="s">
        <v>16658</v>
      </c>
      <c r="F8858" s="34" t="s">
        <v>24</v>
      </c>
      <c r="G8858" s="37" t="s">
        <v>9004</v>
      </c>
      <c r="I8858" s="7"/>
    </row>
    <row r="8859" spans="1:9" s="36" customFormat="1" ht="40.5" x14ac:dyDescent="0.25">
      <c r="A8859" s="34">
        <v>97465</v>
      </c>
      <c r="B8859" s="35" t="s">
        <v>16659</v>
      </c>
      <c r="F8859" s="34" t="s">
        <v>24</v>
      </c>
      <c r="G8859" s="37" t="s">
        <v>16660</v>
      </c>
      <c r="I8859" s="7"/>
    </row>
    <row r="8860" spans="1:9" s="36" customFormat="1" ht="40.5" x14ac:dyDescent="0.25">
      <c r="A8860" s="34">
        <v>97467</v>
      </c>
      <c r="B8860" s="35" t="s">
        <v>16661</v>
      </c>
      <c r="F8860" s="34" t="s">
        <v>24</v>
      </c>
      <c r="G8860" s="37" t="s">
        <v>16662</v>
      </c>
      <c r="I8860" s="7"/>
    </row>
    <row r="8861" spans="1:9" s="36" customFormat="1" ht="54" x14ac:dyDescent="0.25">
      <c r="A8861" s="34">
        <v>97468</v>
      </c>
      <c r="B8861" s="35" t="s">
        <v>16663</v>
      </c>
      <c r="F8861" s="34" t="s">
        <v>24</v>
      </c>
      <c r="G8861" s="37" t="s">
        <v>16664</v>
      </c>
      <c r="I8861" s="7"/>
    </row>
    <row r="8862" spans="1:9" s="36" customFormat="1" ht="40.5" x14ac:dyDescent="0.25">
      <c r="A8862" s="34">
        <v>97470</v>
      </c>
      <c r="B8862" s="35" t="s">
        <v>16665</v>
      </c>
      <c r="F8862" s="34" t="s">
        <v>24</v>
      </c>
      <c r="G8862" s="37" t="s">
        <v>16666</v>
      </c>
      <c r="I8862" s="7"/>
    </row>
    <row r="8863" spans="1:9" s="36" customFormat="1" ht="40.5" x14ac:dyDescent="0.25">
      <c r="A8863" s="34">
        <v>97471</v>
      </c>
      <c r="B8863" s="35" t="s">
        <v>16667</v>
      </c>
      <c r="F8863" s="34" t="s">
        <v>24</v>
      </c>
      <c r="G8863" s="37" t="s">
        <v>16668</v>
      </c>
      <c r="I8863" s="7"/>
    </row>
    <row r="8864" spans="1:9" s="36" customFormat="1" ht="40.5" x14ac:dyDescent="0.25">
      <c r="A8864" s="34">
        <v>97474</v>
      </c>
      <c r="B8864" s="35" t="s">
        <v>16669</v>
      </c>
      <c r="F8864" s="34" t="s">
        <v>24</v>
      </c>
      <c r="G8864" s="37" t="s">
        <v>16670</v>
      </c>
      <c r="I8864" s="7"/>
    </row>
    <row r="8865" spans="1:9" s="36" customFormat="1" ht="40.5" x14ac:dyDescent="0.25">
      <c r="A8865" s="34">
        <v>97475</v>
      </c>
      <c r="B8865" s="35" t="s">
        <v>16671</v>
      </c>
      <c r="F8865" s="34" t="s">
        <v>24</v>
      </c>
      <c r="G8865" s="37" t="s">
        <v>16672</v>
      </c>
      <c r="I8865" s="7"/>
    </row>
    <row r="8866" spans="1:9" s="36" customFormat="1" ht="40.5" x14ac:dyDescent="0.25">
      <c r="A8866" s="34">
        <v>97477</v>
      </c>
      <c r="B8866" s="35" t="s">
        <v>16673</v>
      </c>
      <c r="F8866" s="34" t="s">
        <v>24</v>
      </c>
      <c r="G8866" s="37" t="s">
        <v>16674</v>
      </c>
      <c r="I8866" s="7"/>
    </row>
    <row r="8867" spans="1:9" s="36" customFormat="1" ht="40.5" x14ac:dyDescent="0.25">
      <c r="A8867" s="34">
        <v>97478</v>
      </c>
      <c r="B8867" s="35" t="s">
        <v>16675</v>
      </c>
      <c r="F8867" s="34" t="s">
        <v>24</v>
      </c>
      <c r="G8867" s="37" t="s">
        <v>16676</v>
      </c>
      <c r="I8867" s="7"/>
    </row>
    <row r="8868" spans="1:9" s="36" customFormat="1" ht="40.5" x14ac:dyDescent="0.25">
      <c r="A8868" s="34">
        <v>97479</v>
      </c>
      <c r="B8868" s="35" t="s">
        <v>16677</v>
      </c>
      <c r="F8868" s="34" t="s">
        <v>24</v>
      </c>
      <c r="G8868" s="37" t="s">
        <v>16678</v>
      </c>
      <c r="I8868" s="7"/>
    </row>
    <row r="8869" spans="1:9" s="36" customFormat="1" ht="40.5" x14ac:dyDescent="0.25">
      <c r="A8869" s="34">
        <v>97480</v>
      </c>
      <c r="B8869" s="35" t="s">
        <v>16679</v>
      </c>
      <c r="F8869" s="34" t="s">
        <v>24</v>
      </c>
      <c r="G8869" s="37" t="s">
        <v>16678</v>
      </c>
      <c r="I8869" s="7"/>
    </row>
    <row r="8870" spans="1:9" s="36" customFormat="1" ht="40.5" x14ac:dyDescent="0.25">
      <c r="A8870" s="34">
        <v>97481</v>
      </c>
      <c r="B8870" s="35" t="s">
        <v>16680</v>
      </c>
      <c r="F8870" s="34" t="s">
        <v>24</v>
      </c>
      <c r="G8870" s="37" t="s">
        <v>16681</v>
      </c>
      <c r="I8870" s="7"/>
    </row>
    <row r="8871" spans="1:9" s="36" customFormat="1" ht="40.5" x14ac:dyDescent="0.25">
      <c r="A8871" s="34">
        <v>97482</v>
      </c>
      <c r="B8871" s="35" t="s">
        <v>16682</v>
      </c>
      <c r="F8871" s="34" t="s">
        <v>24</v>
      </c>
      <c r="G8871" s="37" t="s">
        <v>16681</v>
      </c>
      <c r="I8871" s="7"/>
    </row>
    <row r="8872" spans="1:9" s="36" customFormat="1" ht="40.5" x14ac:dyDescent="0.25">
      <c r="A8872" s="34">
        <v>97483</v>
      </c>
      <c r="B8872" s="35" t="s">
        <v>16683</v>
      </c>
      <c r="F8872" s="34" t="s">
        <v>24</v>
      </c>
      <c r="G8872" s="37" t="s">
        <v>16684</v>
      </c>
      <c r="I8872" s="7"/>
    </row>
    <row r="8873" spans="1:9" s="36" customFormat="1" ht="40.5" x14ac:dyDescent="0.25">
      <c r="A8873" s="34">
        <v>97484</v>
      </c>
      <c r="B8873" s="35" t="s">
        <v>16685</v>
      </c>
      <c r="F8873" s="34" t="s">
        <v>24</v>
      </c>
      <c r="G8873" s="37" t="s">
        <v>16684</v>
      </c>
      <c r="I8873" s="7"/>
    </row>
    <row r="8874" spans="1:9" s="36" customFormat="1" ht="40.5" x14ac:dyDescent="0.25">
      <c r="A8874" s="34">
        <v>97485</v>
      </c>
      <c r="B8874" s="35" t="s">
        <v>16686</v>
      </c>
      <c r="F8874" s="34" t="s">
        <v>24</v>
      </c>
      <c r="G8874" s="37" t="s">
        <v>16687</v>
      </c>
      <c r="I8874" s="7"/>
    </row>
    <row r="8875" spans="1:9" s="36" customFormat="1" ht="40.5" x14ac:dyDescent="0.25">
      <c r="A8875" s="34">
        <v>97486</v>
      </c>
      <c r="B8875" s="35" t="s">
        <v>16688</v>
      </c>
      <c r="F8875" s="34" t="s">
        <v>24</v>
      </c>
      <c r="G8875" s="37" t="s">
        <v>16689</v>
      </c>
      <c r="I8875" s="7"/>
    </row>
    <row r="8876" spans="1:9" s="36" customFormat="1" ht="40.5" x14ac:dyDescent="0.25">
      <c r="A8876" s="34">
        <v>97487</v>
      </c>
      <c r="B8876" s="35" t="s">
        <v>16690</v>
      </c>
      <c r="F8876" s="34" t="s">
        <v>24</v>
      </c>
      <c r="G8876" s="37" t="s">
        <v>16691</v>
      </c>
      <c r="I8876" s="7"/>
    </row>
    <row r="8877" spans="1:9" s="36" customFormat="1" ht="40.5" x14ac:dyDescent="0.25">
      <c r="A8877" s="34">
        <v>97488</v>
      </c>
      <c r="B8877" s="35" t="s">
        <v>16692</v>
      </c>
      <c r="F8877" s="34" t="s">
        <v>24</v>
      </c>
      <c r="G8877" s="37" t="s">
        <v>16693</v>
      </c>
      <c r="I8877" s="7"/>
    </row>
    <row r="8878" spans="1:9" s="36" customFormat="1" ht="40.5" x14ac:dyDescent="0.25">
      <c r="A8878" s="34">
        <v>97489</v>
      </c>
      <c r="B8878" s="35" t="s">
        <v>16694</v>
      </c>
      <c r="F8878" s="34" t="s">
        <v>24</v>
      </c>
      <c r="G8878" s="37" t="s">
        <v>16695</v>
      </c>
      <c r="I8878" s="7"/>
    </row>
    <row r="8879" spans="1:9" s="36" customFormat="1" ht="40.5" x14ac:dyDescent="0.25">
      <c r="A8879" s="34">
        <v>97490</v>
      </c>
      <c r="B8879" s="35" t="s">
        <v>16696</v>
      </c>
      <c r="F8879" s="34" t="s">
        <v>24</v>
      </c>
      <c r="G8879" s="37" t="s">
        <v>16697</v>
      </c>
      <c r="I8879" s="7"/>
    </row>
    <row r="8880" spans="1:9" s="36" customFormat="1" ht="40.5" x14ac:dyDescent="0.25">
      <c r="A8880" s="34">
        <v>97491</v>
      </c>
      <c r="B8880" s="35" t="s">
        <v>16698</v>
      </c>
      <c r="F8880" s="34" t="s">
        <v>24</v>
      </c>
      <c r="G8880" s="37" t="s">
        <v>16699</v>
      </c>
      <c r="I8880" s="7"/>
    </row>
    <row r="8881" spans="1:9" s="36" customFormat="1" ht="40.5" x14ac:dyDescent="0.25">
      <c r="A8881" s="34">
        <v>97492</v>
      </c>
      <c r="B8881" s="35" t="s">
        <v>16700</v>
      </c>
      <c r="F8881" s="34" t="s">
        <v>24</v>
      </c>
      <c r="G8881" s="37" t="s">
        <v>16701</v>
      </c>
      <c r="I8881" s="7"/>
    </row>
    <row r="8882" spans="1:9" s="36" customFormat="1" ht="40.5" x14ac:dyDescent="0.25">
      <c r="A8882" s="34">
        <v>97493</v>
      </c>
      <c r="B8882" s="35" t="s">
        <v>16702</v>
      </c>
      <c r="F8882" s="34" t="s">
        <v>24</v>
      </c>
      <c r="G8882" s="37" t="s">
        <v>14626</v>
      </c>
      <c r="I8882" s="7"/>
    </row>
    <row r="8883" spans="1:9" s="36" customFormat="1" ht="40.5" x14ac:dyDescent="0.25">
      <c r="A8883" s="34">
        <v>97494</v>
      </c>
      <c r="B8883" s="35" t="s">
        <v>16703</v>
      </c>
      <c r="F8883" s="34" t="s">
        <v>24</v>
      </c>
      <c r="G8883" s="37" t="s">
        <v>16704</v>
      </c>
      <c r="I8883" s="7"/>
    </row>
    <row r="8884" spans="1:9" s="36" customFormat="1" ht="40.5" x14ac:dyDescent="0.25">
      <c r="A8884" s="34">
        <v>97495</v>
      </c>
      <c r="B8884" s="35" t="s">
        <v>16705</v>
      </c>
      <c r="F8884" s="34" t="s">
        <v>24</v>
      </c>
      <c r="G8884" s="37" t="s">
        <v>16706</v>
      </c>
      <c r="I8884" s="7"/>
    </row>
    <row r="8885" spans="1:9" s="36" customFormat="1" ht="40.5" x14ac:dyDescent="0.25">
      <c r="A8885" s="34">
        <v>97496</v>
      </c>
      <c r="B8885" s="35" t="s">
        <v>16707</v>
      </c>
      <c r="F8885" s="34" t="s">
        <v>24</v>
      </c>
      <c r="G8885" s="37" t="s">
        <v>16708</v>
      </c>
      <c r="I8885" s="7"/>
    </row>
    <row r="8886" spans="1:9" s="36" customFormat="1" ht="40.5" x14ac:dyDescent="0.25">
      <c r="A8886" s="34">
        <v>97499</v>
      </c>
      <c r="B8886" s="35" t="s">
        <v>16709</v>
      </c>
      <c r="F8886" s="34" t="s">
        <v>24</v>
      </c>
      <c r="G8886" s="37" t="s">
        <v>16710</v>
      </c>
      <c r="I8886" s="7"/>
    </row>
    <row r="8887" spans="1:9" s="36" customFormat="1" ht="40.5" x14ac:dyDescent="0.25">
      <c r="A8887" s="34">
        <v>97500</v>
      </c>
      <c r="B8887" s="35" t="s">
        <v>16711</v>
      </c>
      <c r="F8887" s="34" t="s">
        <v>24</v>
      </c>
      <c r="G8887" s="37" t="s">
        <v>16712</v>
      </c>
      <c r="I8887" s="7"/>
    </row>
    <row r="8888" spans="1:9" s="36" customFormat="1" ht="40.5" x14ac:dyDescent="0.25">
      <c r="A8888" s="34">
        <v>97502</v>
      </c>
      <c r="B8888" s="35" t="s">
        <v>16713</v>
      </c>
      <c r="F8888" s="34" t="s">
        <v>24</v>
      </c>
      <c r="G8888" s="37" t="s">
        <v>16714</v>
      </c>
      <c r="I8888" s="7"/>
    </row>
    <row r="8889" spans="1:9" s="36" customFormat="1" ht="54" x14ac:dyDescent="0.25">
      <c r="A8889" s="34">
        <v>97503</v>
      </c>
      <c r="B8889" s="35" t="s">
        <v>16715</v>
      </c>
      <c r="F8889" s="34" t="s">
        <v>24</v>
      </c>
      <c r="G8889" s="37" t="s">
        <v>16716</v>
      </c>
      <c r="I8889" s="7"/>
    </row>
    <row r="8890" spans="1:9" s="36" customFormat="1" ht="40.5" x14ac:dyDescent="0.25">
      <c r="A8890" s="34">
        <v>97505</v>
      </c>
      <c r="B8890" s="35" t="s">
        <v>16717</v>
      </c>
      <c r="F8890" s="34" t="s">
        <v>24</v>
      </c>
      <c r="G8890" s="37" t="s">
        <v>16718</v>
      </c>
      <c r="I8890" s="7"/>
    </row>
    <row r="8891" spans="1:9" s="36" customFormat="1" ht="54" x14ac:dyDescent="0.25">
      <c r="A8891" s="34">
        <v>97506</v>
      </c>
      <c r="B8891" s="35" t="s">
        <v>16719</v>
      </c>
      <c r="F8891" s="34" t="s">
        <v>24</v>
      </c>
      <c r="G8891" s="37" t="s">
        <v>16720</v>
      </c>
      <c r="I8891" s="7"/>
    </row>
    <row r="8892" spans="1:9" s="36" customFormat="1" ht="40.5" x14ac:dyDescent="0.25">
      <c r="A8892" s="34">
        <v>97508</v>
      </c>
      <c r="B8892" s="35" t="s">
        <v>16721</v>
      </c>
      <c r="F8892" s="34" t="s">
        <v>24</v>
      </c>
      <c r="G8892" s="37" t="s">
        <v>16722</v>
      </c>
      <c r="I8892" s="7"/>
    </row>
    <row r="8893" spans="1:9" s="36" customFormat="1" ht="54" x14ac:dyDescent="0.25">
      <c r="A8893" s="34">
        <v>97509</v>
      </c>
      <c r="B8893" s="35" t="s">
        <v>16723</v>
      </c>
      <c r="F8893" s="34" t="s">
        <v>24</v>
      </c>
      <c r="G8893" s="37" t="s">
        <v>16724</v>
      </c>
      <c r="I8893" s="7"/>
    </row>
    <row r="8894" spans="1:9" s="36" customFormat="1" ht="40.5" x14ac:dyDescent="0.25">
      <c r="A8894" s="34">
        <v>97511</v>
      </c>
      <c r="B8894" s="35" t="s">
        <v>16725</v>
      </c>
      <c r="F8894" s="34" t="s">
        <v>24</v>
      </c>
      <c r="G8894" s="37" t="s">
        <v>16726</v>
      </c>
      <c r="I8894" s="7"/>
    </row>
    <row r="8895" spans="1:9" s="36" customFormat="1" ht="54" x14ac:dyDescent="0.25">
      <c r="A8895" s="34">
        <v>97512</v>
      </c>
      <c r="B8895" s="35" t="s">
        <v>16727</v>
      </c>
      <c r="F8895" s="34" t="s">
        <v>24</v>
      </c>
      <c r="G8895" s="37" t="s">
        <v>16728</v>
      </c>
      <c r="I8895" s="7"/>
    </row>
    <row r="8896" spans="1:9" s="36" customFormat="1" ht="40.5" x14ac:dyDescent="0.25">
      <c r="A8896" s="34">
        <v>97514</v>
      </c>
      <c r="B8896" s="35" t="s">
        <v>16729</v>
      </c>
      <c r="F8896" s="34" t="s">
        <v>24</v>
      </c>
      <c r="G8896" s="37" t="s">
        <v>16730</v>
      </c>
      <c r="I8896" s="7"/>
    </row>
    <row r="8897" spans="1:9" s="36" customFormat="1" ht="54" x14ac:dyDescent="0.25">
      <c r="A8897" s="34">
        <v>97515</v>
      </c>
      <c r="B8897" s="35" t="s">
        <v>16731</v>
      </c>
      <c r="F8897" s="34" t="s">
        <v>24</v>
      </c>
      <c r="G8897" s="37" t="s">
        <v>16732</v>
      </c>
      <c r="I8897" s="7"/>
    </row>
    <row r="8898" spans="1:9" s="36" customFormat="1" ht="40.5" x14ac:dyDescent="0.25">
      <c r="A8898" s="34">
        <v>97517</v>
      </c>
      <c r="B8898" s="35" t="s">
        <v>16733</v>
      </c>
      <c r="F8898" s="34" t="s">
        <v>24</v>
      </c>
      <c r="G8898" s="37" t="s">
        <v>16734</v>
      </c>
      <c r="I8898" s="7"/>
    </row>
    <row r="8899" spans="1:9" s="36" customFormat="1" ht="40.5" x14ac:dyDescent="0.25">
      <c r="A8899" s="34">
        <v>97518</v>
      </c>
      <c r="B8899" s="35" t="s">
        <v>16735</v>
      </c>
      <c r="F8899" s="34" t="s">
        <v>24</v>
      </c>
      <c r="G8899" s="37" t="s">
        <v>16734</v>
      </c>
      <c r="I8899" s="7"/>
    </row>
    <row r="8900" spans="1:9" s="36" customFormat="1" ht="40.5" x14ac:dyDescent="0.25">
      <c r="A8900" s="34">
        <v>97519</v>
      </c>
      <c r="B8900" s="35" t="s">
        <v>16736</v>
      </c>
      <c r="F8900" s="34" t="s">
        <v>24</v>
      </c>
      <c r="G8900" s="37" t="s">
        <v>16737</v>
      </c>
      <c r="I8900" s="7"/>
    </row>
    <row r="8901" spans="1:9" s="36" customFormat="1" ht="40.5" x14ac:dyDescent="0.25">
      <c r="A8901" s="34">
        <v>97520</v>
      </c>
      <c r="B8901" s="35" t="s">
        <v>16738</v>
      </c>
      <c r="F8901" s="34" t="s">
        <v>24</v>
      </c>
      <c r="G8901" s="37" t="s">
        <v>16737</v>
      </c>
      <c r="I8901" s="7"/>
    </row>
    <row r="8902" spans="1:9" s="36" customFormat="1" ht="40.5" x14ac:dyDescent="0.25">
      <c r="A8902" s="34">
        <v>97521</v>
      </c>
      <c r="B8902" s="35" t="s">
        <v>16739</v>
      </c>
      <c r="F8902" s="34" t="s">
        <v>24</v>
      </c>
      <c r="G8902" s="37" t="s">
        <v>16740</v>
      </c>
      <c r="I8902" s="7"/>
    </row>
    <row r="8903" spans="1:9" s="36" customFormat="1" ht="40.5" x14ac:dyDescent="0.25">
      <c r="A8903" s="34">
        <v>97522</v>
      </c>
      <c r="B8903" s="35" t="s">
        <v>16741</v>
      </c>
      <c r="F8903" s="34" t="s">
        <v>24</v>
      </c>
      <c r="G8903" s="37" t="s">
        <v>16740</v>
      </c>
      <c r="I8903" s="7"/>
    </row>
    <row r="8904" spans="1:9" s="36" customFormat="1" ht="40.5" x14ac:dyDescent="0.25">
      <c r="A8904" s="34">
        <v>97523</v>
      </c>
      <c r="B8904" s="35" t="s">
        <v>16742</v>
      </c>
      <c r="F8904" s="34" t="s">
        <v>24</v>
      </c>
      <c r="G8904" s="37" t="s">
        <v>16743</v>
      </c>
      <c r="I8904" s="7"/>
    </row>
    <row r="8905" spans="1:9" s="36" customFormat="1" ht="40.5" x14ac:dyDescent="0.25">
      <c r="A8905" s="34">
        <v>97524</v>
      </c>
      <c r="B8905" s="35" t="s">
        <v>16744</v>
      </c>
      <c r="F8905" s="34" t="s">
        <v>24</v>
      </c>
      <c r="G8905" s="37" t="s">
        <v>16745</v>
      </c>
      <c r="I8905" s="7"/>
    </row>
    <row r="8906" spans="1:9" s="36" customFormat="1" ht="40.5" x14ac:dyDescent="0.25">
      <c r="A8906" s="34">
        <v>97525</v>
      </c>
      <c r="B8906" s="35" t="s">
        <v>16746</v>
      </c>
      <c r="F8906" s="34" t="s">
        <v>24</v>
      </c>
      <c r="G8906" s="37" t="s">
        <v>16747</v>
      </c>
      <c r="I8906" s="7"/>
    </row>
    <row r="8907" spans="1:9" s="36" customFormat="1" ht="40.5" x14ac:dyDescent="0.25">
      <c r="A8907" s="34">
        <v>97526</v>
      </c>
      <c r="B8907" s="35" t="s">
        <v>16748</v>
      </c>
      <c r="F8907" s="34" t="s">
        <v>24</v>
      </c>
      <c r="G8907" s="37" t="s">
        <v>16749</v>
      </c>
      <c r="I8907" s="7"/>
    </row>
    <row r="8908" spans="1:9" s="36" customFormat="1" ht="40.5" x14ac:dyDescent="0.25">
      <c r="A8908" s="34">
        <v>97527</v>
      </c>
      <c r="B8908" s="35" t="s">
        <v>16750</v>
      </c>
      <c r="F8908" s="34" t="s">
        <v>24</v>
      </c>
      <c r="G8908" s="37" t="s">
        <v>16751</v>
      </c>
      <c r="I8908" s="7"/>
    </row>
    <row r="8909" spans="1:9" s="36" customFormat="1" ht="40.5" x14ac:dyDescent="0.25">
      <c r="A8909" s="34">
        <v>97528</v>
      </c>
      <c r="B8909" s="35" t="s">
        <v>16752</v>
      </c>
      <c r="F8909" s="34" t="s">
        <v>24</v>
      </c>
      <c r="G8909" s="37" t="s">
        <v>16753</v>
      </c>
      <c r="I8909" s="7"/>
    </row>
    <row r="8910" spans="1:9" s="36" customFormat="1" ht="40.5" x14ac:dyDescent="0.25">
      <c r="A8910" s="34">
        <v>97529</v>
      </c>
      <c r="B8910" s="35" t="s">
        <v>16754</v>
      </c>
      <c r="F8910" s="34" t="s">
        <v>24</v>
      </c>
      <c r="G8910" s="37" t="s">
        <v>16755</v>
      </c>
      <c r="I8910" s="7"/>
    </row>
    <row r="8911" spans="1:9" s="36" customFormat="1" ht="40.5" x14ac:dyDescent="0.25">
      <c r="A8911" s="34">
        <v>97530</v>
      </c>
      <c r="B8911" s="35" t="s">
        <v>16756</v>
      </c>
      <c r="F8911" s="34" t="s">
        <v>24</v>
      </c>
      <c r="G8911" s="37" t="s">
        <v>16757</v>
      </c>
      <c r="I8911" s="7"/>
    </row>
    <row r="8912" spans="1:9" s="36" customFormat="1" ht="40.5" x14ac:dyDescent="0.25">
      <c r="A8912" s="34">
        <v>97531</v>
      </c>
      <c r="B8912" s="35" t="s">
        <v>16758</v>
      </c>
      <c r="F8912" s="34" t="s">
        <v>24</v>
      </c>
      <c r="G8912" s="37" t="s">
        <v>16759</v>
      </c>
      <c r="I8912" s="7"/>
    </row>
    <row r="8913" spans="1:9" s="36" customFormat="1" ht="40.5" x14ac:dyDescent="0.25">
      <c r="A8913" s="34">
        <v>97532</v>
      </c>
      <c r="B8913" s="35" t="s">
        <v>16760</v>
      </c>
      <c r="F8913" s="34" t="s">
        <v>24</v>
      </c>
      <c r="G8913" s="37" t="s">
        <v>16761</v>
      </c>
      <c r="I8913" s="7"/>
    </row>
    <row r="8914" spans="1:9" s="36" customFormat="1" ht="40.5" x14ac:dyDescent="0.25">
      <c r="A8914" s="34">
        <v>97533</v>
      </c>
      <c r="B8914" s="35" t="s">
        <v>16762</v>
      </c>
      <c r="F8914" s="34" t="s">
        <v>24</v>
      </c>
      <c r="G8914" s="37" t="s">
        <v>16763</v>
      </c>
      <c r="I8914" s="7"/>
    </row>
    <row r="8915" spans="1:9" s="36" customFormat="1" ht="40.5" x14ac:dyDescent="0.25">
      <c r="A8915" s="34">
        <v>97534</v>
      </c>
      <c r="B8915" s="35" t="s">
        <v>16764</v>
      </c>
      <c r="F8915" s="34" t="s">
        <v>24</v>
      </c>
      <c r="G8915" s="37" t="s">
        <v>16765</v>
      </c>
      <c r="I8915" s="7"/>
    </row>
    <row r="8916" spans="1:9" s="36" customFormat="1" ht="40.5" x14ac:dyDescent="0.25">
      <c r="A8916" s="34">
        <v>97537</v>
      </c>
      <c r="B8916" s="35" t="s">
        <v>16766</v>
      </c>
      <c r="F8916" s="34" t="s">
        <v>24</v>
      </c>
      <c r="G8916" s="37" t="s">
        <v>16767</v>
      </c>
      <c r="I8916" s="7"/>
    </row>
    <row r="8917" spans="1:9" s="36" customFormat="1" ht="40.5" x14ac:dyDescent="0.25">
      <c r="A8917" s="34">
        <v>97540</v>
      </c>
      <c r="B8917" s="35" t="s">
        <v>16768</v>
      </c>
      <c r="F8917" s="34" t="s">
        <v>24</v>
      </c>
      <c r="G8917" s="37" t="s">
        <v>16769</v>
      </c>
      <c r="I8917" s="7"/>
    </row>
    <row r="8918" spans="1:9" s="36" customFormat="1" ht="40.5" x14ac:dyDescent="0.25">
      <c r="A8918" s="34">
        <v>97541</v>
      </c>
      <c r="B8918" s="35" t="s">
        <v>16770</v>
      </c>
      <c r="F8918" s="34" t="s">
        <v>24</v>
      </c>
      <c r="G8918" s="37" t="s">
        <v>15414</v>
      </c>
      <c r="I8918" s="7"/>
    </row>
    <row r="8919" spans="1:9" s="36" customFormat="1" ht="40.5" x14ac:dyDescent="0.25">
      <c r="A8919" s="34">
        <v>97543</v>
      </c>
      <c r="B8919" s="35" t="s">
        <v>16771</v>
      </c>
      <c r="F8919" s="34" t="s">
        <v>24</v>
      </c>
      <c r="G8919" s="37" t="s">
        <v>10487</v>
      </c>
      <c r="I8919" s="7"/>
    </row>
    <row r="8920" spans="1:9" s="36" customFormat="1" ht="40.5" x14ac:dyDescent="0.25">
      <c r="A8920" s="34">
        <v>97544</v>
      </c>
      <c r="B8920" s="35" t="s">
        <v>16772</v>
      </c>
      <c r="F8920" s="34" t="s">
        <v>24</v>
      </c>
      <c r="G8920" s="37" t="s">
        <v>16773</v>
      </c>
      <c r="I8920" s="7"/>
    </row>
    <row r="8921" spans="1:9" s="36" customFormat="1" ht="40.5" x14ac:dyDescent="0.25">
      <c r="A8921" s="34">
        <v>97546</v>
      </c>
      <c r="B8921" s="35" t="s">
        <v>16774</v>
      </c>
      <c r="F8921" s="34" t="s">
        <v>24</v>
      </c>
      <c r="G8921" s="37" t="s">
        <v>16775</v>
      </c>
      <c r="I8921" s="7"/>
    </row>
    <row r="8922" spans="1:9" s="36" customFormat="1" ht="40.5" x14ac:dyDescent="0.25">
      <c r="A8922" s="34">
        <v>97547</v>
      </c>
      <c r="B8922" s="35" t="s">
        <v>16776</v>
      </c>
      <c r="F8922" s="34" t="s">
        <v>24</v>
      </c>
      <c r="G8922" s="37" t="s">
        <v>16775</v>
      </c>
      <c r="I8922" s="7"/>
    </row>
    <row r="8923" spans="1:9" s="36" customFormat="1" ht="40.5" x14ac:dyDescent="0.25">
      <c r="A8923" s="34">
        <v>97548</v>
      </c>
      <c r="B8923" s="35" t="s">
        <v>16777</v>
      </c>
      <c r="F8923" s="34" t="s">
        <v>24</v>
      </c>
      <c r="G8923" s="37" t="s">
        <v>16778</v>
      </c>
      <c r="I8923" s="7"/>
    </row>
    <row r="8924" spans="1:9" s="36" customFormat="1" ht="40.5" x14ac:dyDescent="0.25">
      <c r="A8924" s="34">
        <v>97549</v>
      </c>
      <c r="B8924" s="35" t="s">
        <v>16779</v>
      </c>
      <c r="F8924" s="34" t="s">
        <v>24</v>
      </c>
      <c r="G8924" s="37" t="s">
        <v>16778</v>
      </c>
      <c r="I8924" s="7"/>
    </row>
    <row r="8925" spans="1:9" s="36" customFormat="1" ht="40.5" x14ac:dyDescent="0.25">
      <c r="A8925" s="34">
        <v>97550</v>
      </c>
      <c r="B8925" s="35" t="s">
        <v>16780</v>
      </c>
      <c r="F8925" s="34" t="s">
        <v>24</v>
      </c>
      <c r="G8925" s="37" t="s">
        <v>9208</v>
      </c>
      <c r="I8925" s="7"/>
    </row>
    <row r="8926" spans="1:9" s="36" customFormat="1" ht="40.5" x14ac:dyDescent="0.25">
      <c r="A8926" s="34">
        <v>97551</v>
      </c>
      <c r="B8926" s="35" t="s">
        <v>16781</v>
      </c>
      <c r="F8926" s="34" t="s">
        <v>24</v>
      </c>
      <c r="G8926" s="37" t="s">
        <v>9208</v>
      </c>
      <c r="I8926" s="7"/>
    </row>
    <row r="8927" spans="1:9" s="36" customFormat="1" ht="40.5" x14ac:dyDescent="0.25">
      <c r="A8927" s="34">
        <v>97552</v>
      </c>
      <c r="B8927" s="35" t="s">
        <v>16782</v>
      </c>
      <c r="F8927" s="34" t="s">
        <v>24</v>
      </c>
      <c r="G8927" s="37" t="s">
        <v>16291</v>
      </c>
      <c r="I8927" s="7"/>
    </row>
    <row r="8928" spans="1:9" s="36" customFormat="1" ht="40.5" x14ac:dyDescent="0.25">
      <c r="A8928" s="34">
        <v>97553</v>
      </c>
      <c r="B8928" s="35" t="s">
        <v>16783</v>
      </c>
      <c r="F8928" s="34" t="s">
        <v>24</v>
      </c>
      <c r="G8928" s="37" t="s">
        <v>16784</v>
      </c>
      <c r="I8928" s="7"/>
    </row>
    <row r="8929" spans="1:9" s="36" customFormat="1" ht="40.5" x14ac:dyDescent="0.25">
      <c r="A8929" s="34">
        <v>97554</v>
      </c>
      <c r="B8929" s="35" t="s">
        <v>16785</v>
      </c>
      <c r="F8929" s="34" t="s">
        <v>24</v>
      </c>
      <c r="G8929" s="37" t="s">
        <v>16786</v>
      </c>
      <c r="I8929" s="7"/>
    </row>
    <row r="8930" spans="1:9" s="36" customFormat="1" ht="54" x14ac:dyDescent="0.25">
      <c r="A8930" s="34">
        <v>98602</v>
      </c>
      <c r="B8930" s="35" t="s">
        <v>16787</v>
      </c>
      <c r="F8930" s="34" t="s">
        <v>24</v>
      </c>
      <c r="G8930" s="37" t="s">
        <v>16788</v>
      </c>
      <c r="I8930" s="7"/>
    </row>
    <row r="8931" spans="1:9" s="36" customFormat="1" ht="40.5" x14ac:dyDescent="0.25">
      <c r="A8931" s="34">
        <v>103805</v>
      </c>
      <c r="B8931" s="35" t="s">
        <v>16789</v>
      </c>
      <c r="F8931" s="34" t="s">
        <v>24</v>
      </c>
      <c r="G8931" s="37" t="s">
        <v>16790</v>
      </c>
      <c r="I8931" s="7"/>
    </row>
    <row r="8932" spans="1:9" s="36" customFormat="1" ht="54" x14ac:dyDescent="0.25">
      <c r="A8932" s="34">
        <v>103806</v>
      </c>
      <c r="B8932" s="35" t="s">
        <v>16791</v>
      </c>
      <c r="F8932" s="34" t="s">
        <v>24</v>
      </c>
      <c r="G8932" s="37" t="s">
        <v>16792</v>
      </c>
      <c r="I8932" s="7"/>
    </row>
    <row r="8933" spans="1:9" s="36" customFormat="1" ht="54" x14ac:dyDescent="0.25">
      <c r="A8933" s="34">
        <v>103807</v>
      </c>
      <c r="B8933" s="35" t="s">
        <v>16793</v>
      </c>
      <c r="F8933" s="34" t="s">
        <v>24</v>
      </c>
      <c r="G8933" s="37" t="s">
        <v>16553</v>
      </c>
      <c r="I8933" s="7"/>
    </row>
    <row r="8934" spans="1:9" s="36" customFormat="1" ht="40.5" x14ac:dyDescent="0.25">
      <c r="A8934" s="34">
        <v>103808</v>
      </c>
      <c r="B8934" s="35" t="s">
        <v>16794</v>
      </c>
      <c r="F8934" s="34" t="s">
        <v>24</v>
      </c>
      <c r="G8934" s="37" t="s">
        <v>13594</v>
      </c>
      <c r="I8934" s="7"/>
    </row>
    <row r="8935" spans="1:9" s="36" customFormat="1" ht="54" x14ac:dyDescent="0.25">
      <c r="A8935" s="34">
        <v>103809</v>
      </c>
      <c r="B8935" s="35" t="s">
        <v>16795</v>
      </c>
      <c r="F8935" s="34" t="s">
        <v>24</v>
      </c>
      <c r="G8935" s="37" t="s">
        <v>13467</v>
      </c>
      <c r="I8935" s="7"/>
    </row>
    <row r="8936" spans="1:9" s="36" customFormat="1" ht="54" x14ac:dyDescent="0.25">
      <c r="A8936" s="34">
        <v>103810</v>
      </c>
      <c r="B8936" s="35" t="s">
        <v>16796</v>
      </c>
      <c r="F8936" s="34" t="s">
        <v>24</v>
      </c>
      <c r="G8936" s="37" t="s">
        <v>16797</v>
      </c>
      <c r="I8936" s="7"/>
    </row>
    <row r="8937" spans="1:9" s="36" customFormat="1" ht="54" x14ac:dyDescent="0.25">
      <c r="A8937" s="34">
        <v>103811</v>
      </c>
      <c r="B8937" s="35" t="s">
        <v>16798</v>
      </c>
      <c r="F8937" s="34" t="s">
        <v>24</v>
      </c>
      <c r="G8937" s="37" t="s">
        <v>16799</v>
      </c>
      <c r="I8937" s="7"/>
    </row>
    <row r="8938" spans="1:9" s="36" customFormat="1" ht="40.5" x14ac:dyDescent="0.25">
      <c r="A8938" s="34">
        <v>103812</v>
      </c>
      <c r="B8938" s="35" t="s">
        <v>16800</v>
      </c>
      <c r="F8938" s="34" t="s">
        <v>24</v>
      </c>
      <c r="G8938" s="37" t="s">
        <v>13905</v>
      </c>
      <c r="I8938" s="7"/>
    </row>
    <row r="8939" spans="1:9" s="36" customFormat="1" ht="54" x14ac:dyDescent="0.25">
      <c r="A8939" s="34">
        <v>103813</v>
      </c>
      <c r="B8939" s="35" t="s">
        <v>16801</v>
      </c>
      <c r="F8939" s="34" t="s">
        <v>24</v>
      </c>
      <c r="G8939" s="37" t="s">
        <v>16802</v>
      </c>
      <c r="I8939" s="7"/>
    </row>
    <row r="8940" spans="1:9" s="36" customFormat="1" ht="40.5" x14ac:dyDescent="0.25">
      <c r="A8940" s="34">
        <v>103814</v>
      </c>
      <c r="B8940" s="35" t="s">
        <v>16803</v>
      </c>
      <c r="F8940" s="34" t="s">
        <v>24</v>
      </c>
      <c r="G8940" s="37" t="s">
        <v>13115</v>
      </c>
      <c r="I8940" s="7"/>
    </row>
    <row r="8941" spans="1:9" s="36" customFormat="1" ht="40.5" x14ac:dyDescent="0.25">
      <c r="A8941" s="34">
        <v>103815</v>
      </c>
      <c r="B8941" s="35" t="s">
        <v>16804</v>
      </c>
      <c r="F8941" s="34" t="s">
        <v>24</v>
      </c>
      <c r="G8941" s="37" t="s">
        <v>15136</v>
      </c>
      <c r="I8941" s="7"/>
    </row>
    <row r="8942" spans="1:9" s="36" customFormat="1" ht="54" x14ac:dyDescent="0.25">
      <c r="A8942" s="34">
        <v>103816</v>
      </c>
      <c r="B8942" s="35" t="s">
        <v>16805</v>
      </c>
      <c r="F8942" s="34" t="s">
        <v>24</v>
      </c>
      <c r="G8942" s="37" t="s">
        <v>8685</v>
      </c>
      <c r="I8942" s="7"/>
    </row>
    <row r="8943" spans="1:9" s="36" customFormat="1" ht="40.5" x14ac:dyDescent="0.25">
      <c r="A8943" s="34">
        <v>103817</v>
      </c>
      <c r="B8943" s="35" t="s">
        <v>16806</v>
      </c>
      <c r="F8943" s="34" t="s">
        <v>24</v>
      </c>
      <c r="G8943" s="37" t="s">
        <v>16807</v>
      </c>
      <c r="I8943" s="7"/>
    </row>
    <row r="8944" spans="1:9" s="36" customFormat="1" ht="54" x14ac:dyDescent="0.25">
      <c r="A8944" s="34">
        <v>103818</v>
      </c>
      <c r="B8944" s="35" t="s">
        <v>16808</v>
      </c>
      <c r="F8944" s="34" t="s">
        <v>24</v>
      </c>
      <c r="G8944" s="37" t="s">
        <v>16809</v>
      </c>
      <c r="I8944" s="7"/>
    </row>
    <row r="8945" spans="1:9" s="36" customFormat="1" ht="40.5" x14ac:dyDescent="0.25">
      <c r="A8945" s="34">
        <v>103819</v>
      </c>
      <c r="B8945" s="35" t="s">
        <v>16810</v>
      </c>
      <c r="F8945" s="34" t="s">
        <v>24</v>
      </c>
      <c r="G8945" s="37" t="s">
        <v>16367</v>
      </c>
      <c r="I8945" s="7"/>
    </row>
    <row r="8946" spans="1:9" s="36" customFormat="1" ht="40.5" x14ac:dyDescent="0.25">
      <c r="A8946" s="34">
        <v>103820</v>
      </c>
      <c r="B8946" s="35" t="s">
        <v>16811</v>
      </c>
      <c r="F8946" s="34" t="s">
        <v>24</v>
      </c>
      <c r="G8946" s="37" t="s">
        <v>16812</v>
      </c>
      <c r="I8946" s="7"/>
    </row>
    <row r="8947" spans="1:9" s="36" customFormat="1" ht="40.5" x14ac:dyDescent="0.25">
      <c r="A8947" s="34">
        <v>103821</v>
      </c>
      <c r="B8947" s="35" t="s">
        <v>16813</v>
      </c>
      <c r="F8947" s="34" t="s">
        <v>24</v>
      </c>
      <c r="G8947" s="37" t="s">
        <v>16814</v>
      </c>
      <c r="I8947" s="7"/>
    </row>
    <row r="8948" spans="1:9" s="36" customFormat="1" ht="54" x14ac:dyDescent="0.25">
      <c r="A8948" s="34">
        <v>103822</v>
      </c>
      <c r="B8948" s="35" t="s">
        <v>16815</v>
      </c>
      <c r="F8948" s="34" t="s">
        <v>24</v>
      </c>
      <c r="G8948" s="37" t="s">
        <v>16816</v>
      </c>
      <c r="I8948" s="7"/>
    </row>
    <row r="8949" spans="1:9" s="36" customFormat="1" ht="54" x14ac:dyDescent="0.25">
      <c r="A8949" s="34">
        <v>103823</v>
      </c>
      <c r="B8949" s="35" t="s">
        <v>16817</v>
      </c>
      <c r="F8949" s="34" t="s">
        <v>24</v>
      </c>
      <c r="G8949" s="37" t="s">
        <v>16818</v>
      </c>
      <c r="I8949" s="7"/>
    </row>
    <row r="8950" spans="1:9" s="36" customFormat="1" ht="54" x14ac:dyDescent="0.25">
      <c r="A8950" s="34">
        <v>103824</v>
      </c>
      <c r="B8950" s="35" t="s">
        <v>16819</v>
      </c>
      <c r="F8950" s="34" t="s">
        <v>24</v>
      </c>
      <c r="G8950" s="37" t="s">
        <v>9368</v>
      </c>
      <c r="I8950" s="7"/>
    </row>
    <row r="8951" spans="1:9" s="36" customFormat="1" ht="54" x14ac:dyDescent="0.25">
      <c r="A8951" s="34">
        <v>103825</v>
      </c>
      <c r="B8951" s="35" t="s">
        <v>16820</v>
      </c>
      <c r="F8951" s="34" t="s">
        <v>24</v>
      </c>
      <c r="G8951" s="37" t="s">
        <v>13774</v>
      </c>
      <c r="I8951" s="7"/>
    </row>
    <row r="8952" spans="1:9" s="36" customFormat="1" ht="40.5" x14ac:dyDescent="0.25">
      <c r="A8952" s="34">
        <v>103826</v>
      </c>
      <c r="B8952" s="35" t="s">
        <v>16821</v>
      </c>
      <c r="F8952" s="34" t="s">
        <v>24</v>
      </c>
      <c r="G8952" s="37" t="s">
        <v>16822</v>
      </c>
      <c r="I8952" s="7"/>
    </row>
    <row r="8953" spans="1:9" s="36" customFormat="1" ht="40.5" x14ac:dyDescent="0.25">
      <c r="A8953" s="34">
        <v>103827</v>
      </c>
      <c r="B8953" s="35" t="s">
        <v>16823</v>
      </c>
      <c r="F8953" s="34" t="s">
        <v>24</v>
      </c>
      <c r="G8953" s="37" t="s">
        <v>16822</v>
      </c>
      <c r="I8953" s="7"/>
    </row>
    <row r="8954" spans="1:9" s="36" customFormat="1" ht="54" x14ac:dyDescent="0.25">
      <c r="A8954" s="34">
        <v>103828</v>
      </c>
      <c r="B8954" s="35" t="s">
        <v>16824</v>
      </c>
      <c r="F8954" s="34" t="s">
        <v>24</v>
      </c>
      <c r="G8954" s="37" t="s">
        <v>16825</v>
      </c>
      <c r="I8954" s="7"/>
    </row>
    <row r="8955" spans="1:9" s="36" customFormat="1" ht="40.5" x14ac:dyDescent="0.25">
      <c r="A8955" s="34">
        <v>103829</v>
      </c>
      <c r="B8955" s="35" t="s">
        <v>16826</v>
      </c>
      <c r="F8955" s="34" t="s">
        <v>24</v>
      </c>
      <c r="G8955" s="37" t="s">
        <v>16827</v>
      </c>
      <c r="I8955" s="7"/>
    </row>
    <row r="8956" spans="1:9" s="36" customFormat="1" ht="54" x14ac:dyDescent="0.25">
      <c r="A8956" s="34">
        <v>103830</v>
      </c>
      <c r="B8956" s="35" t="s">
        <v>16828</v>
      </c>
      <c r="F8956" s="34" t="s">
        <v>24</v>
      </c>
      <c r="G8956" s="37" t="s">
        <v>16829</v>
      </c>
      <c r="I8956" s="7"/>
    </row>
    <row r="8957" spans="1:9" s="36" customFormat="1" ht="40.5" x14ac:dyDescent="0.25">
      <c r="A8957" s="34">
        <v>103831</v>
      </c>
      <c r="B8957" s="35" t="s">
        <v>16830</v>
      </c>
      <c r="F8957" s="34" t="s">
        <v>24</v>
      </c>
      <c r="G8957" s="37" t="s">
        <v>16831</v>
      </c>
      <c r="I8957" s="7"/>
    </row>
    <row r="8958" spans="1:9" s="36" customFormat="1" ht="40.5" x14ac:dyDescent="0.25">
      <c r="A8958" s="34">
        <v>103832</v>
      </c>
      <c r="B8958" s="35" t="s">
        <v>16832</v>
      </c>
      <c r="F8958" s="34" t="s">
        <v>24</v>
      </c>
      <c r="G8958" s="37" t="s">
        <v>16228</v>
      </c>
      <c r="I8958" s="7"/>
    </row>
    <row r="8959" spans="1:9" s="36" customFormat="1" ht="40.5" x14ac:dyDescent="0.25">
      <c r="A8959" s="34">
        <v>103833</v>
      </c>
      <c r="B8959" s="35" t="s">
        <v>16833</v>
      </c>
      <c r="F8959" s="34" t="s">
        <v>24</v>
      </c>
      <c r="G8959" s="37" t="s">
        <v>16834</v>
      </c>
      <c r="I8959" s="7"/>
    </row>
    <row r="8960" spans="1:9" s="36" customFormat="1" ht="40.5" x14ac:dyDescent="0.25">
      <c r="A8960" s="34">
        <v>103834</v>
      </c>
      <c r="B8960" s="35" t="s">
        <v>16835</v>
      </c>
      <c r="F8960" s="34" t="s">
        <v>24</v>
      </c>
      <c r="G8960" s="37" t="s">
        <v>16836</v>
      </c>
      <c r="I8960" s="7"/>
    </row>
    <row r="8961" spans="1:9" s="36" customFormat="1" ht="40.5" x14ac:dyDescent="0.25">
      <c r="A8961" s="34">
        <v>103838</v>
      </c>
      <c r="B8961" s="35" t="s">
        <v>16837</v>
      </c>
      <c r="F8961" s="34" t="s">
        <v>24</v>
      </c>
      <c r="G8961" s="37" t="s">
        <v>13928</v>
      </c>
      <c r="I8961" s="7"/>
    </row>
    <row r="8962" spans="1:9" s="36" customFormat="1" ht="54" x14ac:dyDescent="0.25">
      <c r="A8962" s="34">
        <v>103839</v>
      </c>
      <c r="B8962" s="35" t="s">
        <v>16838</v>
      </c>
      <c r="F8962" s="34" t="s">
        <v>24</v>
      </c>
      <c r="G8962" s="37" t="s">
        <v>16839</v>
      </c>
      <c r="I8962" s="7"/>
    </row>
    <row r="8963" spans="1:9" s="36" customFormat="1" ht="54" x14ac:dyDescent="0.25">
      <c r="A8963" s="34">
        <v>103840</v>
      </c>
      <c r="B8963" s="35" t="s">
        <v>16840</v>
      </c>
      <c r="F8963" s="34" t="s">
        <v>24</v>
      </c>
      <c r="G8963" s="37" t="s">
        <v>16841</v>
      </c>
      <c r="I8963" s="7"/>
    </row>
    <row r="8964" spans="1:9" s="36" customFormat="1" ht="40.5" x14ac:dyDescent="0.25">
      <c r="A8964" s="34">
        <v>103841</v>
      </c>
      <c r="B8964" s="35" t="s">
        <v>16842</v>
      </c>
      <c r="F8964" s="34" t="s">
        <v>24</v>
      </c>
      <c r="G8964" s="37" t="s">
        <v>16843</v>
      </c>
      <c r="I8964" s="7"/>
    </row>
    <row r="8965" spans="1:9" s="36" customFormat="1" ht="54" x14ac:dyDescent="0.25">
      <c r="A8965" s="34">
        <v>103842</v>
      </c>
      <c r="B8965" s="35" t="s">
        <v>16844</v>
      </c>
      <c r="F8965" s="34" t="s">
        <v>24</v>
      </c>
      <c r="G8965" s="37" t="s">
        <v>8685</v>
      </c>
      <c r="I8965" s="7"/>
    </row>
    <row r="8966" spans="1:9" s="36" customFormat="1" ht="54" x14ac:dyDescent="0.25">
      <c r="A8966" s="34">
        <v>103843</v>
      </c>
      <c r="B8966" s="35" t="s">
        <v>16845</v>
      </c>
      <c r="F8966" s="34" t="s">
        <v>24</v>
      </c>
      <c r="G8966" s="37" t="s">
        <v>16846</v>
      </c>
      <c r="I8966" s="7"/>
    </row>
    <row r="8967" spans="1:9" s="36" customFormat="1" ht="54" x14ac:dyDescent="0.25">
      <c r="A8967" s="34">
        <v>103844</v>
      </c>
      <c r="B8967" s="35" t="s">
        <v>16847</v>
      </c>
      <c r="F8967" s="34" t="s">
        <v>24</v>
      </c>
      <c r="G8967" s="37" t="s">
        <v>15192</v>
      </c>
      <c r="I8967" s="7"/>
    </row>
    <row r="8968" spans="1:9" s="36" customFormat="1" ht="40.5" x14ac:dyDescent="0.25">
      <c r="A8968" s="34">
        <v>103845</v>
      </c>
      <c r="B8968" s="35" t="s">
        <v>16848</v>
      </c>
      <c r="F8968" s="34" t="s">
        <v>24</v>
      </c>
      <c r="G8968" s="37" t="s">
        <v>16849</v>
      </c>
      <c r="I8968" s="7"/>
    </row>
    <row r="8969" spans="1:9" s="36" customFormat="1" ht="54" x14ac:dyDescent="0.25">
      <c r="A8969" s="34">
        <v>103846</v>
      </c>
      <c r="B8969" s="35" t="s">
        <v>16850</v>
      </c>
      <c r="F8969" s="34" t="s">
        <v>24</v>
      </c>
      <c r="G8969" s="37" t="s">
        <v>15479</v>
      </c>
      <c r="I8969" s="7"/>
    </row>
    <row r="8970" spans="1:9" s="36" customFormat="1" ht="40.5" x14ac:dyDescent="0.25">
      <c r="A8970" s="34">
        <v>103847</v>
      </c>
      <c r="B8970" s="35" t="s">
        <v>16851</v>
      </c>
      <c r="F8970" s="34" t="s">
        <v>24</v>
      </c>
      <c r="G8970" s="37" t="s">
        <v>12520</v>
      </c>
      <c r="I8970" s="7"/>
    </row>
    <row r="8971" spans="1:9" s="36" customFormat="1" ht="40.5" x14ac:dyDescent="0.25">
      <c r="A8971" s="34">
        <v>103848</v>
      </c>
      <c r="B8971" s="35" t="s">
        <v>16852</v>
      </c>
      <c r="F8971" s="34" t="s">
        <v>24</v>
      </c>
      <c r="G8971" s="37" t="s">
        <v>15000</v>
      </c>
      <c r="I8971" s="7"/>
    </row>
    <row r="8972" spans="1:9" s="36" customFormat="1" ht="54" x14ac:dyDescent="0.25">
      <c r="A8972" s="34">
        <v>103849</v>
      </c>
      <c r="B8972" s="35" t="s">
        <v>16853</v>
      </c>
      <c r="F8972" s="34" t="s">
        <v>24</v>
      </c>
      <c r="G8972" s="37" t="s">
        <v>16161</v>
      </c>
      <c r="I8972" s="7"/>
    </row>
    <row r="8973" spans="1:9" s="36" customFormat="1" ht="40.5" x14ac:dyDescent="0.25">
      <c r="A8973" s="34">
        <v>103850</v>
      </c>
      <c r="B8973" s="35" t="s">
        <v>16854</v>
      </c>
      <c r="F8973" s="34" t="s">
        <v>24</v>
      </c>
      <c r="G8973" s="37" t="s">
        <v>16855</v>
      </c>
      <c r="I8973" s="7"/>
    </row>
    <row r="8974" spans="1:9" s="36" customFormat="1" ht="54" x14ac:dyDescent="0.25">
      <c r="A8974" s="34">
        <v>103851</v>
      </c>
      <c r="B8974" s="35" t="s">
        <v>16856</v>
      </c>
      <c r="F8974" s="34" t="s">
        <v>24</v>
      </c>
      <c r="G8974" s="37" t="s">
        <v>16857</v>
      </c>
      <c r="I8974" s="7"/>
    </row>
    <row r="8975" spans="1:9" s="36" customFormat="1" ht="40.5" x14ac:dyDescent="0.25">
      <c r="A8975" s="34">
        <v>103852</v>
      </c>
      <c r="B8975" s="35" t="s">
        <v>16858</v>
      </c>
      <c r="F8975" s="34" t="s">
        <v>24</v>
      </c>
      <c r="G8975" s="37" t="s">
        <v>16859</v>
      </c>
      <c r="I8975" s="7"/>
    </row>
    <row r="8976" spans="1:9" s="36" customFormat="1" ht="40.5" x14ac:dyDescent="0.25">
      <c r="A8976" s="34">
        <v>103853</v>
      </c>
      <c r="B8976" s="35" t="s">
        <v>16860</v>
      </c>
      <c r="F8976" s="34" t="s">
        <v>24</v>
      </c>
      <c r="G8976" s="37" t="s">
        <v>16861</v>
      </c>
      <c r="I8976" s="7"/>
    </row>
    <row r="8977" spans="1:9" s="36" customFormat="1" ht="40.5" x14ac:dyDescent="0.25">
      <c r="A8977" s="34">
        <v>103854</v>
      </c>
      <c r="B8977" s="35" t="s">
        <v>16862</v>
      </c>
      <c r="F8977" s="34" t="s">
        <v>24</v>
      </c>
      <c r="G8977" s="37" t="s">
        <v>16863</v>
      </c>
      <c r="I8977" s="7"/>
    </row>
    <row r="8978" spans="1:9" s="36" customFormat="1" ht="54" x14ac:dyDescent="0.25">
      <c r="A8978" s="34">
        <v>103855</v>
      </c>
      <c r="B8978" s="35" t="s">
        <v>16864</v>
      </c>
      <c r="F8978" s="34" t="s">
        <v>24</v>
      </c>
      <c r="G8978" s="37" t="s">
        <v>16865</v>
      </c>
      <c r="I8978" s="7"/>
    </row>
    <row r="8979" spans="1:9" s="36" customFormat="1" ht="54" x14ac:dyDescent="0.25">
      <c r="A8979" s="34">
        <v>103856</v>
      </c>
      <c r="B8979" s="35" t="s">
        <v>16866</v>
      </c>
      <c r="F8979" s="34" t="s">
        <v>24</v>
      </c>
      <c r="G8979" s="37" t="s">
        <v>16867</v>
      </c>
      <c r="I8979" s="7"/>
    </row>
    <row r="8980" spans="1:9" s="36" customFormat="1" ht="54" x14ac:dyDescent="0.25">
      <c r="A8980" s="34">
        <v>103857</v>
      </c>
      <c r="B8980" s="35" t="s">
        <v>16868</v>
      </c>
      <c r="F8980" s="34" t="s">
        <v>24</v>
      </c>
      <c r="G8980" s="37" t="s">
        <v>16869</v>
      </c>
      <c r="I8980" s="7"/>
    </row>
    <row r="8981" spans="1:9" s="36" customFormat="1" ht="54" x14ac:dyDescent="0.25">
      <c r="A8981" s="34">
        <v>103858</v>
      </c>
      <c r="B8981" s="35" t="s">
        <v>16870</v>
      </c>
      <c r="F8981" s="34" t="s">
        <v>24</v>
      </c>
      <c r="G8981" s="37" t="s">
        <v>15459</v>
      </c>
      <c r="I8981" s="7"/>
    </row>
    <row r="8982" spans="1:9" s="36" customFormat="1" ht="40.5" x14ac:dyDescent="0.25">
      <c r="A8982" s="34">
        <v>103859</v>
      </c>
      <c r="B8982" s="35" t="s">
        <v>16871</v>
      </c>
      <c r="F8982" s="34" t="s">
        <v>24</v>
      </c>
      <c r="G8982" s="37" t="s">
        <v>9193</v>
      </c>
      <c r="I8982" s="7"/>
    </row>
    <row r="8983" spans="1:9" s="36" customFormat="1" ht="40.5" x14ac:dyDescent="0.25">
      <c r="A8983" s="34">
        <v>103860</v>
      </c>
      <c r="B8983" s="35" t="s">
        <v>16872</v>
      </c>
      <c r="F8983" s="34" t="s">
        <v>24</v>
      </c>
      <c r="G8983" s="37" t="s">
        <v>9193</v>
      </c>
      <c r="I8983" s="7"/>
    </row>
    <row r="8984" spans="1:9" s="36" customFormat="1" ht="54" x14ac:dyDescent="0.25">
      <c r="A8984" s="34">
        <v>103861</v>
      </c>
      <c r="B8984" s="35" t="s">
        <v>16873</v>
      </c>
      <c r="F8984" s="34" t="s">
        <v>24</v>
      </c>
      <c r="G8984" s="37" t="s">
        <v>16874</v>
      </c>
      <c r="I8984" s="7"/>
    </row>
    <row r="8985" spans="1:9" s="36" customFormat="1" ht="40.5" x14ac:dyDescent="0.25">
      <c r="A8985" s="34">
        <v>103862</v>
      </c>
      <c r="B8985" s="35" t="s">
        <v>16875</v>
      </c>
      <c r="F8985" s="34" t="s">
        <v>24</v>
      </c>
      <c r="G8985" s="37" t="s">
        <v>16876</v>
      </c>
      <c r="I8985" s="7"/>
    </row>
    <row r="8986" spans="1:9" s="36" customFormat="1" ht="54" x14ac:dyDescent="0.25">
      <c r="A8986" s="34">
        <v>103863</v>
      </c>
      <c r="B8986" s="35" t="s">
        <v>16877</v>
      </c>
      <c r="F8986" s="34" t="s">
        <v>24</v>
      </c>
      <c r="G8986" s="37" t="s">
        <v>14849</v>
      </c>
      <c r="I8986" s="7"/>
    </row>
    <row r="8987" spans="1:9" s="36" customFormat="1" ht="40.5" x14ac:dyDescent="0.25">
      <c r="A8987" s="34">
        <v>103864</v>
      </c>
      <c r="B8987" s="35" t="s">
        <v>16878</v>
      </c>
      <c r="F8987" s="34" t="s">
        <v>24</v>
      </c>
      <c r="G8987" s="37" t="s">
        <v>13475</v>
      </c>
      <c r="I8987" s="7"/>
    </row>
    <row r="8988" spans="1:9" s="36" customFormat="1" ht="40.5" x14ac:dyDescent="0.25">
      <c r="A8988" s="34">
        <v>103865</v>
      </c>
      <c r="B8988" s="35" t="s">
        <v>16879</v>
      </c>
      <c r="F8988" s="34" t="s">
        <v>24</v>
      </c>
      <c r="G8988" s="37" t="s">
        <v>11979</v>
      </c>
      <c r="I8988" s="7"/>
    </row>
    <row r="8989" spans="1:9" s="36" customFormat="1" ht="40.5" x14ac:dyDescent="0.25">
      <c r="A8989" s="34">
        <v>103866</v>
      </c>
      <c r="B8989" s="35" t="s">
        <v>16880</v>
      </c>
      <c r="F8989" s="34" t="s">
        <v>24</v>
      </c>
      <c r="G8989" s="37" t="s">
        <v>16881</v>
      </c>
      <c r="I8989" s="7"/>
    </row>
    <row r="8990" spans="1:9" s="36" customFormat="1" ht="40.5" x14ac:dyDescent="0.25">
      <c r="A8990" s="34">
        <v>103867</v>
      </c>
      <c r="B8990" s="35" t="s">
        <v>16882</v>
      </c>
      <c r="F8990" s="34" t="s">
        <v>24</v>
      </c>
      <c r="G8990" s="37" t="s">
        <v>16883</v>
      </c>
      <c r="I8990" s="7"/>
    </row>
    <row r="8991" spans="1:9" s="36" customFormat="1" ht="40.5" x14ac:dyDescent="0.25">
      <c r="A8991" s="34">
        <v>103874</v>
      </c>
      <c r="B8991" s="35" t="s">
        <v>16884</v>
      </c>
      <c r="F8991" s="34" t="s">
        <v>24</v>
      </c>
      <c r="G8991" s="37" t="s">
        <v>16885</v>
      </c>
      <c r="I8991" s="7"/>
    </row>
    <row r="8992" spans="1:9" s="36" customFormat="1" ht="54" x14ac:dyDescent="0.25">
      <c r="A8992" s="34">
        <v>103875</v>
      </c>
      <c r="B8992" s="35" t="s">
        <v>16886</v>
      </c>
      <c r="F8992" s="34" t="s">
        <v>24</v>
      </c>
      <c r="G8992" s="37" t="s">
        <v>16790</v>
      </c>
      <c r="I8992" s="7"/>
    </row>
    <row r="8993" spans="1:9" s="36" customFormat="1" ht="54" x14ac:dyDescent="0.25">
      <c r="A8993" s="34">
        <v>103876</v>
      </c>
      <c r="B8993" s="35" t="s">
        <v>16887</v>
      </c>
      <c r="F8993" s="34" t="s">
        <v>24</v>
      </c>
      <c r="G8993" s="37" t="s">
        <v>8212</v>
      </c>
      <c r="I8993" s="7"/>
    </row>
    <row r="8994" spans="1:9" s="36" customFormat="1" ht="40.5" x14ac:dyDescent="0.25">
      <c r="A8994" s="34">
        <v>103877</v>
      </c>
      <c r="B8994" s="35" t="s">
        <v>16888</v>
      </c>
      <c r="F8994" s="34" t="s">
        <v>24</v>
      </c>
      <c r="G8994" s="37" t="s">
        <v>16889</v>
      </c>
      <c r="I8994" s="7"/>
    </row>
    <row r="8995" spans="1:9" s="36" customFormat="1" ht="54" x14ac:dyDescent="0.25">
      <c r="A8995" s="34">
        <v>103878</v>
      </c>
      <c r="B8995" s="35" t="s">
        <v>16890</v>
      </c>
      <c r="F8995" s="34" t="s">
        <v>24</v>
      </c>
      <c r="G8995" s="37" t="s">
        <v>13536</v>
      </c>
      <c r="I8995" s="7"/>
    </row>
    <row r="8996" spans="1:9" s="36" customFormat="1" ht="54" x14ac:dyDescent="0.25">
      <c r="A8996" s="34">
        <v>103879</v>
      </c>
      <c r="B8996" s="35" t="s">
        <v>16891</v>
      </c>
      <c r="F8996" s="34" t="s">
        <v>24</v>
      </c>
      <c r="G8996" s="37" t="s">
        <v>16892</v>
      </c>
      <c r="I8996" s="7"/>
    </row>
    <row r="8997" spans="1:9" s="36" customFormat="1" ht="54" x14ac:dyDescent="0.25">
      <c r="A8997" s="34">
        <v>103880</v>
      </c>
      <c r="B8997" s="35" t="s">
        <v>16893</v>
      </c>
      <c r="F8997" s="34" t="s">
        <v>24</v>
      </c>
      <c r="G8997" s="37" t="s">
        <v>16894</v>
      </c>
      <c r="I8997" s="7"/>
    </row>
    <row r="8998" spans="1:9" s="36" customFormat="1" ht="40.5" x14ac:dyDescent="0.25">
      <c r="A8998" s="34">
        <v>103881</v>
      </c>
      <c r="B8998" s="35" t="s">
        <v>16895</v>
      </c>
      <c r="F8998" s="34" t="s">
        <v>24</v>
      </c>
      <c r="G8998" s="37" t="s">
        <v>14479</v>
      </c>
      <c r="I8998" s="7"/>
    </row>
    <row r="8999" spans="1:9" s="36" customFormat="1" ht="54" x14ac:dyDescent="0.25">
      <c r="A8999" s="34">
        <v>103882</v>
      </c>
      <c r="B8999" s="35" t="s">
        <v>16896</v>
      </c>
      <c r="F8999" s="34" t="s">
        <v>24</v>
      </c>
      <c r="G8999" s="37" t="s">
        <v>16897</v>
      </c>
      <c r="I8999" s="7"/>
    </row>
    <row r="9000" spans="1:9" s="36" customFormat="1" ht="40.5" x14ac:dyDescent="0.25">
      <c r="A9000" s="34">
        <v>103883</v>
      </c>
      <c r="B9000" s="35" t="s">
        <v>16898</v>
      </c>
      <c r="F9000" s="34" t="s">
        <v>24</v>
      </c>
      <c r="G9000" s="37" t="s">
        <v>16899</v>
      </c>
      <c r="I9000" s="7"/>
    </row>
    <row r="9001" spans="1:9" s="36" customFormat="1" ht="40.5" x14ac:dyDescent="0.25">
      <c r="A9001" s="34">
        <v>103884</v>
      </c>
      <c r="B9001" s="35" t="s">
        <v>16900</v>
      </c>
      <c r="F9001" s="34" t="s">
        <v>24</v>
      </c>
      <c r="G9001" s="37" t="s">
        <v>15035</v>
      </c>
      <c r="I9001" s="7"/>
    </row>
    <row r="9002" spans="1:9" s="36" customFormat="1" ht="54" x14ac:dyDescent="0.25">
      <c r="A9002" s="34">
        <v>103885</v>
      </c>
      <c r="B9002" s="35" t="s">
        <v>16901</v>
      </c>
      <c r="F9002" s="34" t="s">
        <v>24</v>
      </c>
      <c r="G9002" s="37" t="s">
        <v>16902</v>
      </c>
      <c r="I9002" s="7"/>
    </row>
    <row r="9003" spans="1:9" s="36" customFormat="1" ht="40.5" x14ac:dyDescent="0.25">
      <c r="A9003" s="34">
        <v>103886</v>
      </c>
      <c r="B9003" s="35" t="s">
        <v>16903</v>
      </c>
      <c r="F9003" s="34" t="s">
        <v>24</v>
      </c>
      <c r="G9003" s="37" t="s">
        <v>16904</v>
      </c>
      <c r="I9003" s="7"/>
    </row>
    <row r="9004" spans="1:9" s="36" customFormat="1" ht="54" x14ac:dyDescent="0.25">
      <c r="A9004" s="34">
        <v>103887</v>
      </c>
      <c r="B9004" s="35" t="s">
        <v>16905</v>
      </c>
      <c r="F9004" s="34" t="s">
        <v>24</v>
      </c>
      <c r="G9004" s="37" t="s">
        <v>15275</v>
      </c>
      <c r="I9004" s="7"/>
    </row>
    <row r="9005" spans="1:9" s="36" customFormat="1" ht="40.5" x14ac:dyDescent="0.25">
      <c r="A9005" s="34">
        <v>103888</v>
      </c>
      <c r="B9005" s="35" t="s">
        <v>16906</v>
      </c>
      <c r="F9005" s="34" t="s">
        <v>24</v>
      </c>
      <c r="G9005" s="37" t="s">
        <v>15379</v>
      </c>
      <c r="I9005" s="7"/>
    </row>
    <row r="9006" spans="1:9" s="36" customFormat="1" ht="40.5" x14ac:dyDescent="0.25">
      <c r="A9006" s="34">
        <v>103889</v>
      </c>
      <c r="B9006" s="35" t="s">
        <v>16907</v>
      </c>
      <c r="F9006" s="34" t="s">
        <v>24</v>
      </c>
      <c r="G9006" s="37" t="s">
        <v>14932</v>
      </c>
      <c r="I9006" s="7"/>
    </row>
    <row r="9007" spans="1:9" s="36" customFormat="1" ht="40.5" x14ac:dyDescent="0.25">
      <c r="A9007" s="34">
        <v>103890</v>
      </c>
      <c r="B9007" s="35" t="s">
        <v>16908</v>
      </c>
      <c r="F9007" s="34" t="s">
        <v>24</v>
      </c>
      <c r="G9007" s="37" t="s">
        <v>16909</v>
      </c>
      <c r="I9007" s="7"/>
    </row>
    <row r="9008" spans="1:9" s="36" customFormat="1" ht="54" x14ac:dyDescent="0.25">
      <c r="A9008" s="34">
        <v>103891</v>
      </c>
      <c r="B9008" s="35" t="s">
        <v>16910</v>
      </c>
      <c r="F9008" s="34" t="s">
        <v>24</v>
      </c>
      <c r="G9008" s="37" t="s">
        <v>15098</v>
      </c>
      <c r="I9008" s="7"/>
    </row>
    <row r="9009" spans="1:9" s="36" customFormat="1" ht="54" x14ac:dyDescent="0.25">
      <c r="A9009" s="34">
        <v>103892</v>
      </c>
      <c r="B9009" s="35" t="s">
        <v>16911</v>
      </c>
      <c r="F9009" s="34" t="s">
        <v>24</v>
      </c>
      <c r="G9009" s="37" t="s">
        <v>16867</v>
      </c>
      <c r="I9009" s="7"/>
    </row>
    <row r="9010" spans="1:9" s="36" customFormat="1" ht="54" x14ac:dyDescent="0.25">
      <c r="A9010" s="34">
        <v>103893</v>
      </c>
      <c r="B9010" s="35" t="s">
        <v>16912</v>
      </c>
      <c r="F9010" s="34" t="s">
        <v>24</v>
      </c>
      <c r="G9010" s="37" t="s">
        <v>16913</v>
      </c>
      <c r="I9010" s="7"/>
    </row>
    <row r="9011" spans="1:9" s="36" customFormat="1" ht="54" x14ac:dyDescent="0.25">
      <c r="A9011" s="34">
        <v>103894</v>
      </c>
      <c r="B9011" s="35" t="s">
        <v>16914</v>
      </c>
      <c r="F9011" s="34" t="s">
        <v>24</v>
      </c>
      <c r="G9011" s="37" t="s">
        <v>16915</v>
      </c>
      <c r="I9011" s="7"/>
    </row>
    <row r="9012" spans="1:9" s="36" customFormat="1" ht="40.5" x14ac:dyDescent="0.25">
      <c r="A9012" s="34">
        <v>103895</v>
      </c>
      <c r="B9012" s="35" t="s">
        <v>16916</v>
      </c>
      <c r="F9012" s="34" t="s">
        <v>24</v>
      </c>
      <c r="G9012" s="37" t="s">
        <v>16228</v>
      </c>
      <c r="I9012" s="7"/>
    </row>
    <row r="9013" spans="1:9" s="36" customFormat="1" ht="40.5" x14ac:dyDescent="0.25">
      <c r="A9013" s="34">
        <v>103896</v>
      </c>
      <c r="B9013" s="35" t="s">
        <v>16917</v>
      </c>
      <c r="F9013" s="34" t="s">
        <v>24</v>
      </c>
      <c r="G9013" s="37" t="s">
        <v>16228</v>
      </c>
      <c r="I9013" s="7"/>
    </row>
    <row r="9014" spans="1:9" s="36" customFormat="1" ht="54" x14ac:dyDescent="0.25">
      <c r="A9014" s="34">
        <v>103897</v>
      </c>
      <c r="B9014" s="35" t="s">
        <v>16918</v>
      </c>
      <c r="F9014" s="34" t="s">
        <v>24</v>
      </c>
      <c r="G9014" s="37" t="s">
        <v>16919</v>
      </c>
      <c r="I9014" s="7"/>
    </row>
    <row r="9015" spans="1:9" s="36" customFormat="1" ht="40.5" x14ac:dyDescent="0.25">
      <c r="A9015" s="34">
        <v>103898</v>
      </c>
      <c r="B9015" s="35" t="s">
        <v>16920</v>
      </c>
      <c r="F9015" s="34" t="s">
        <v>24</v>
      </c>
      <c r="G9015" s="37" t="s">
        <v>16921</v>
      </c>
      <c r="I9015" s="7"/>
    </row>
    <row r="9016" spans="1:9" s="36" customFormat="1" ht="54" x14ac:dyDescent="0.25">
      <c r="A9016" s="34">
        <v>103899</v>
      </c>
      <c r="B9016" s="35" t="s">
        <v>16922</v>
      </c>
      <c r="F9016" s="34" t="s">
        <v>24</v>
      </c>
      <c r="G9016" s="37" t="s">
        <v>16923</v>
      </c>
      <c r="I9016" s="7"/>
    </row>
    <row r="9017" spans="1:9" s="36" customFormat="1" ht="54" x14ac:dyDescent="0.25">
      <c r="A9017" s="34">
        <v>103900</v>
      </c>
      <c r="B9017" s="35" t="s">
        <v>16924</v>
      </c>
      <c r="F9017" s="34" t="s">
        <v>24</v>
      </c>
      <c r="G9017" s="37" t="s">
        <v>16925</v>
      </c>
      <c r="I9017" s="7"/>
    </row>
    <row r="9018" spans="1:9" s="36" customFormat="1" ht="40.5" x14ac:dyDescent="0.25">
      <c r="A9018" s="34">
        <v>103901</v>
      </c>
      <c r="B9018" s="35" t="s">
        <v>16926</v>
      </c>
      <c r="F9018" s="34" t="s">
        <v>24</v>
      </c>
      <c r="G9018" s="37" t="s">
        <v>16927</v>
      </c>
      <c r="I9018" s="7"/>
    </row>
    <row r="9019" spans="1:9" s="36" customFormat="1" ht="40.5" x14ac:dyDescent="0.25">
      <c r="A9019" s="34">
        <v>103902</v>
      </c>
      <c r="B9019" s="35" t="s">
        <v>16928</v>
      </c>
      <c r="F9019" s="34" t="s">
        <v>24</v>
      </c>
      <c r="G9019" s="37" t="s">
        <v>13647</v>
      </c>
      <c r="I9019" s="7"/>
    </row>
    <row r="9020" spans="1:9" s="36" customFormat="1" ht="40.5" x14ac:dyDescent="0.25">
      <c r="A9020" s="34">
        <v>103903</v>
      </c>
      <c r="B9020" s="35" t="s">
        <v>16929</v>
      </c>
      <c r="F9020" s="34" t="s">
        <v>24</v>
      </c>
      <c r="G9020" s="37" t="s">
        <v>16930</v>
      </c>
      <c r="I9020" s="7"/>
    </row>
    <row r="9021" spans="1:9" s="36" customFormat="1" ht="40.5" x14ac:dyDescent="0.25">
      <c r="A9021" s="34">
        <v>103947</v>
      </c>
      <c r="B9021" s="35" t="s">
        <v>16931</v>
      </c>
      <c r="F9021" s="34" t="s">
        <v>24</v>
      </c>
      <c r="G9021" s="37" t="s">
        <v>16932</v>
      </c>
      <c r="I9021" s="7"/>
    </row>
    <row r="9022" spans="1:9" s="36" customFormat="1" ht="40.5" x14ac:dyDescent="0.25">
      <c r="A9022" s="34">
        <v>103948</v>
      </c>
      <c r="B9022" s="35" t="s">
        <v>16933</v>
      </c>
      <c r="F9022" s="34" t="s">
        <v>24</v>
      </c>
      <c r="G9022" s="37" t="s">
        <v>16934</v>
      </c>
      <c r="I9022" s="7"/>
    </row>
    <row r="9023" spans="1:9" s="36" customFormat="1" ht="40.5" x14ac:dyDescent="0.25">
      <c r="A9023" s="34">
        <v>103949</v>
      </c>
      <c r="B9023" s="35" t="s">
        <v>16935</v>
      </c>
      <c r="F9023" s="34" t="s">
        <v>24</v>
      </c>
      <c r="G9023" s="37" t="s">
        <v>16936</v>
      </c>
      <c r="I9023" s="7"/>
    </row>
    <row r="9024" spans="1:9" s="36" customFormat="1" ht="40.5" x14ac:dyDescent="0.25">
      <c r="A9024" s="34">
        <v>103950</v>
      </c>
      <c r="B9024" s="35" t="s">
        <v>16937</v>
      </c>
      <c r="F9024" s="34" t="s">
        <v>24</v>
      </c>
      <c r="G9024" s="37" t="s">
        <v>13105</v>
      </c>
      <c r="I9024" s="7"/>
    </row>
    <row r="9025" spans="1:9" s="36" customFormat="1" ht="40.5" x14ac:dyDescent="0.25">
      <c r="A9025" s="34">
        <v>103951</v>
      </c>
      <c r="B9025" s="35" t="s">
        <v>16938</v>
      </c>
      <c r="F9025" s="34" t="s">
        <v>24</v>
      </c>
      <c r="G9025" s="37" t="s">
        <v>16939</v>
      </c>
      <c r="I9025" s="7"/>
    </row>
    <row r="9026" spans="1:9" s="36" customFormat="1" ht="40.5" x14ac:dyDescent="0.25">
      <c r="A9026" s="34">
        <v>103952</v>
      </c>
      <c r="B9026" s="35" t="s">
        <v>16940</v>
      </c>
      <c r="F9026" s="34" t="s">
        <v>24</v>
      </c>
      <c r="G9026" s="37" t="s">
        <v>16941</v>
      </c>
      <c r="I9026" s="7"/>
    </row>
    <row r="9027" spans="1:9" s="36" customFormat="1" ht="40.5" x14ac:dyDescent="0.25">
      <c r="A9027" s="34">
        <v>103953</v>
      </c>
      <c r="B9027" s="35" t="s">
        <v>16942</v>
      </c>
      <c r="F9027" s="34" t="s">
        <v>24</v>
      </c>
      <c r="G9027" s="37" t="s">
        <v>8119</v>
      </c>
      <c r="I9027" s="7"/>
    </row>
    <row r="9028" spans="1:9" s="36" customFormat="1" ht="40.5" x14ac:dyDescent="0.25">
      <c r="A9028" s="34">
        <v>103954</v>
      </c>
      <c r="B9028" s="35" t="s">
        <v>16943</v>
      </c>
      <c r="F9028" s="34" t="s">
        <v>24</v>
      </c>
      <c r="G9028" s="37" t="s">
        <v>14995</v>
      </c>
      <c r="I9028" s="7"/>
    </row>
    <row r="9029" spans="1:9" s="36" customFormat="1" ht="40.5" x14ac:dyDescent="0.25">
      <c r="A9029" s="34">
        <v>103955</v>
      </c>
      <c r="B9029" s="35" t="s">
        <v>16944</v>
      </c>
      <c r="F9029" s="34" t="s">
        <v>24</v>
      </c>
      <c r="G9029" s="37" t="s">
        <v>9054</v>
      </c>
      <c r="I9029" s="7"/>
    </row>
    <row r="9030" spans="1:9" s="36" customFormat="1" ht="40.5" x14ac:dyDescent="0.25">
      <c r="A9030" s="34">
        <v>103956</v>
      </c>
      <c r="B9030" s="35" t="s">
        <v>16945</v>
      </c>
      <c r="F9030" s="34" t="s">
        <v>24</v>
      </c>
      <c r="G9030" s="37" t="s">
        <v>11366</v>
      </c>
      <c r="I9030" s="7"/>
    </row>
    <row r="9031" spans="1:9" s="36" customFormat="1" ht="40.5" x14ac:dyDescent="0.25">
      <c r="A9031" s="34">
        <v>103957</v>
      </c>
      <c r="B9031" s="35" t="s">
        <v>16946</v>
      </c>
      <c r="F9031" s="34" t="s">
        <v>24</v>
      </c>
      <c r="G9031" s="37" t="s">
        <v>9887</v>
      </c>
      <c r="I9031" s="7"/>
    </row>
    <row r="9032" spans="1:9" s="36" customFormat="1" ht="40.5" x14ac:dyDescent="0.25">
      <c r="A9032" s="34">
        <v>103958</v>
      </c>
      <c r="B9032" s="35" t="s">
        <v>16947</v>
      </c>
      <c r="F9032" s="34" t="s">
        <v>24</v>
      </c>
      <c r="G9032" s="37" t="s">
        <v>16393</v>
      </c>
      <c r="I9032" s="7"/>
    </row>
    <row r="9033" spans="1:9" s="36" customFormat="1" ht="40.5" x14ac:dyDescent="0.25">
      <c r="A9033" s="34">
        <v>103959</v>
      </c>
      <c r="B9033" s="35" t="s">
        <v>16948</v>
      </c>
      <c r="F9033" s="34" t="s">
        <v>24</v>
      </c>
      <c r="G9033" s="37" t="s">
        <v>16949</v>
      </c>
      <c r="I9033" s="7"/>
    </row>
    <row r="9034" spans="1:9" s="36" customFormat="1" ht="40.5" x14ac:dyDescent="0.25">
      <c r="A9034" s="34">
        <v>103962</v>
      </c>
      <c r="B9034" s="35" t="s">
        <v>16950</v>
      </c>
      <c r="F9034" s="34" t="s">
        <v>24</v>
      </c>
      <c r="G9034" s="37" t="s">
        <v>16951</v>
      </c>
      <c r="I9034" s="7"/>
    </row>
    <row r="9035" spans="1:9" s="36" customFormat="1" ht="40.5" x14ac:dyDescent="0.25">
      <c r="A9035" s="34">
        <v>103964</v>
      </c>
      <c r="B9035" s="35" t="s">
        <v>16952</v>
      </c>
      <c r="F9035" s="34" t="s">
        <v>24</v>
      </c>
      <c r="G9035" s="37" t="s">
        <v>13159</v>
      </c>
      <c r="I9035" s="7"/>
    </row>
    <row r="9036" spans="1:9" s="36" customFormat="1" ht="40.5" x14ac:dyDescent="0.25">
      <c r="A9036" s="34">
        <v>103966</v>
      </c>
      <c r="B9036" s="35" t="s">
        <v>16953</v>
      </c>
      <c r="F9036" s="34" t="s">
        <v>24</v>
      </c>
      <c r="G9036" s="37" t="s">
        <v>16954</v>
      </c>
      <c r="I9036" s="7"/>
    </row>
    <row r="9037" spans="1:9" s="36" customFormat="1" ht="40.5" x14ac:dyDescent="0.25">
      <c r="A9037" s="34">
        <v>103967</v>
      </c>
      <c r="B9037" s="35" t="s">
        <v>16955</v>
      </c>
      <c r="F9037" s="34" t="s">
        <v>24</v>
      </c>
      <c r="G9037" s="37" t="s">
        <v>8992</v>
      </c>
      <c r="I9037" s="7"/>
    </row>
    <row r="9038" spans="1:9" s="36" customFormat="1" ht="40.5" x14ac:dyDescent="0.25">
      <c r="A9038" s="34">
        <v>103968</v>
      </c>
      <c r="B9038" s="35" t="s">
        <v>16956</v>
      </c>
      <c r="F9038" s="34" t="s">
        <v>24</v>
      </c>
      <c r="G9038" s="37" t="s">
        <v>16957</v>
      </c>
      <c r="I9038" s="7"/>
    </row>
    <row r="9039" spans="1:9" s="36" customFormat="1" ht="40.5" x14ac:dyDescent="0.25">
      <c r="A9039" s="34">
        <v>103969</v>
      </c>
      <c r="B9039" s="35" t="s">
        <v>16958</v>
      </c>
      <c r="F9039" s="34" t="s">
        <v>24</v>
      </c>
      <c r="G9039" s="37" t="s">
        <v>16959</v>
      </c>
      <c r="I9039" s="7"/>
    </row>
    <row r="9040" spans="1:9" s="36" customFormat="1" ht="40.5" x14ac:dyDescent="0.25">
      <c r="A9040" s="34">
        <v>103971</v>
      </c>
      <c r="B9040" s="35" t="s">
        <v>16960</v>
      </c>
      <c r="F9040" s="34" t="s">
        <v>24</v>
      </c>
      <c r="G9040" s="37" t="s">
        <v>16961</v>
      </c>
      <c r="I9040" s="7"/>
    </row>
    <row r="9041" spans="1:9" s="36" customFormat="1" ht="40.5" x14ac:dyDescent="0.25">
      <c r="A9041" s="34">
        <v>103972</v>
      </c>
      <c r="B9041" s="35" t="s">
        <v>16962</v>
      </c>
      <c r="F9041" s="34" t="s">
        <v>24</v>
      </c>
      <c r="G9041" s="37" t="s">
        <v>16963</v>
      </c>
      <c r="I9041" s="7"/>
    </row>
    <row r="9042" spans="1:9" s="36" customFormat="1" ht="40.5" x14ac:dyDescent="0.25">
      <c r="A9042" s="34">
        <v>103974</v>
      </c>
      <c r="B9042" s="35" t="s">
        <v>16964</v>
      </c>
      <c r="F9042" s="34" t="s">
        <v>24</v>
      </c>
      <c r="G9042" s="37" t="s">
        <v>16965</v>
      </c>
      <c r="I9042" s="7"/>
    </row>
    <row r="9043" spans="1:9" s="36" customFormat="1" ht="40.5" x14ac:dyDescent="0.25">
      <c r="A9043" s="34">
        <v>103975</v>
      </c>
      <c r="B9043" s="35" t="s">
        <v>16966</v>
      </c>
      <c r="F9043" s="34" t="s">
        <v>24</v>
      </c>
      <c r="G9043" s="37" t="s">
        <v>16020</v>
      </c>
      <c r="I9043" s="7"/>
    </row>
    <row r="9044" spans="1:9" s="36" customFormat="1" ht="40.5" x14ac:dyDescent="0.25">
      <c r="A9044" s="34">
        <v>103976</v>
      </c>
      <c r="B9044" s="35" t="s">
        <v>16967</v>
      </c>
      <c r="F9044" s="34" t="s">
        <v>24</v>
      </c>
      <c r="G9044" s="37" t="s">
        <v>13786</v>
      </c>
      <c r="I9044" s="7"/>
    </row>
    <row r="9045" spans="1:9" s="36" customFormat="1" ht="40.5" x14ac:dyDescent="0.25">
      <c r="A9045" s="34">
        <v>103977</v>
      </c>
      <c r="B9045" s="35" t="s">
        <v>16968</v>
      </c>
      <c r="F9045" s="34" t="s">
        <v>24</v>
      </c>
      <c r="G9045" s="37" t="s">
        <v>16969</v>
      </c>
      <c r="I9045" s="7"/>
    </row>
    <row r="9046" spans="1:9" s="36" customFormat="1" ht="40.5" x14ac:dyDescent="0.25">
      <c r="A9046" s="34">
        <v>103980</v>
      </c>
      <c r="B9046" s="35" t="s">
        <v>16970</v>
      </c>
      <c r="F9046" s="34" t="s">
        <v>24</v>
      </c>
      <c r="G9046" s="37" t="s">
        <v>16971</v>
      </c>
      <c r="I9046" s="7"/>
    </row>
    <row r="9047" spans="1:9" s="36" customFormat="1" ht="40.5" x14ac:dyDescent="0.25">
      <c r="A9047" s="34">
        <v>103981</v>
      </c>
      <c r="B9047" s="35" t="s">
        <v>16972</v>
      </c>
      <c r="F9047" s="34" t="s">
        <v>24</v>
      </c>
      <c r="G9047" s="37" t="s">
        <v>13257</v>
      </c>
      <c r="I9047" s="7"/>
    </row>
    <row r="9048" spans="1:9" s="36" customFormat="1" ht="40.5" x14ac:dyDescent="0.25">
      <c r="A9048" s="34">
        <v>103982</v>
      </c>
      <c r="B9048" s="35" t="s">
        <v>16973</v>
      </c>
      <c r="F9048" s="34" t="s">
        <v>24</v>
      </c>
      <c r="G9048" s="37" t="s">
        <v>16974</v>
      </c>
      <c r="I9048" s="7"/>
    </row>
    <row r="9049" spans="1:9" s="36" customFormat="1" ht="40.5" x14ac:dyDescent="0.25">
      <c r="A9049" s="34">
        <v>103983</v>
      </c>
      <c r="B9049" s="35" t="s">
        <v>16975</v>
      </c>
      <c r="F9049" s="34" t="s">
        <v>24</v>
      </c>
      <c r="G9049" s="37" t="s">
        <v>16976</v>
      </c>
      <c r="I9049" s="7"/>
    </row>
    <row r="9050" spans="1:9" s="36" customFormat="1" ht="40.5" x14ac:dyDescent="0.25">
      <c r="A9050" s="34">
        <v>103984</v>
      </c>
      <c r="B9050" s="35" t="s">
        <v>16977</v>
      </c>
      <c r="F9050" s="34" t="s">
        <v>24</v>
      </c>
      <c r="G9050" s="37" t="s">
        <v>16978</v>
      </c>
      <c r="I9050" s="7"/>
    </row>
    <row r="9051" spans="1:9" s="36" customFormat="1" ht="40.5" x14ac:dyDescent="0.25">
      <c r="A9051" s="34">
        <v>103985</v>
      </c>
      <c r="B9051" s="35" t="s">
        <v>16979</v>
      </c>
      <c r="F9051" s="34" t="s">
        <v>24</v>
      </c>
      <c r="G9051" s="37" t="s">
        <v>16980</v>
      </c>
      <c r="I9051" s="7"/>
    </row>
    <row r="9052" spans="1:9" s="36" customFormat="1" ht="40.5" x14ac:dyDescent="0.25">
      <c r="A9052" s="34">
        <v>103986</v>
      </c>
      <c r="B9052" s="35" t="s">
        <v>16981</v>
      </c>
      <c r="F9052" s="34" t="s">
        <v>24</v>
      </c>
      <c r="G9052" s="37" t="s">
        <v>8081</v>
      </c>
      <c r="I9052" s="7"/>
    </row>
    <row r="9053" spans="1:9" s="36" customFormat="1" ht="40.5" x14ac:dyDescent="0.25">
      <c r="A9053" s="34">
        <v>103987</v>
      </c>
      <c r="B9053" s="35" t="s">
        <v>16982</v>
      </c>
      <c r="F9053" s="34" t="s">
        <v>24</v>
      </c>
      <c r="G9053" s="37" t="s">
        <v>16983</v>
      </c>
      <c r="I9053" s="7"/>
    </row>
    <row r="9054" spans="1:9" s="36" customFormat="1" ht="40.5" x14ac:dyDescent="0.25">
      <c r="A9054" s="34">
        <v>103988</v>
      </c>
      <c r="B9054" s="35" t="s">
        <v>16984</v>
      </c>
      <c r="F9054" s="34" t="s">
        <v>24</v>
      </c>
      <c r="G9054" s="37" t="s">
        <v>10643</v>
      </c>
      <c r="I9054" s="7"/>
    </row>
    <row r="9055" spans="1:9" s="36" customFormat="1" ht="40.5" x14ac:dyDescent="0.25">
      <c r="A9055" s="34">
        <v>103990</v>
      </c>
      <c r="B9055" s="35" t="s">
        <v>16985</v>
      </c>
      <c r="F9055" s="34" t="s">
        <v>24</v>
      </c>
      <c r="G9055" s="37" t="s">
        <v>16986</v>
      </c>
      <c r="I9055" s="7"/>
    </row>
    <row r="9056" spans="1:9" s="36" customFormat="1" ht="40.5" x14ac:dyDescent="0.25">
      <c r="A9056" s="34">
        <v>103991</v>
      </c>
      <c r="B9056" s="35" t="s">
        <v>16987</v>
      </c>
      <c r="F9056" s="34" t="s">
        <v>24</v>
      </c>
      <c r="G9056" s="37" t="s">
        <v>12066</v>
      </c>
      <c r="I9056" s="7"/>
    </row>
    <row r="9057" spans="1:9" s="36" customFormat="1" ht="54" x14ac:dyDescent="0.25">
      <c r="A9057" s="34">
        <v>103992</v>
      </c>
      <c r="B9057" s="35" t="s">
        <v>16988</v>
      </c>
      <c r="F9057" s="34" t="s">
        <v>24</v>
      </c>
      <c r="G9057" s="37" t="s">
        <v>16989</v>
      </c>
      <c r="I9057" s="7"/>
    </row>
    <row r="9058" spans="1:9" s="36" customFormat="1" ht="40.5" x14ac:dyDescent="0.25">
      <c r="A9058" s="34">
        <v>103993</v>
      </c>
      <c r="B9058" s="35" t="s">
        <v>16990</v>
      </c>
      <c r="F9058" s="34" t="s">
        <v>24</v>
      </c>
      <c r="G9058" s="37" t="s">
        <v>16991</v>
      </c>
      <c r="I9058" s="7"/>
    </row>
    <row r="9059" spans="1:9" s="36" customFormat="1" ht="54" x14ac:dyDescent="0.25">
      <c r="A9059" s="34">
        <v>103994</v>
      </c>
      <c r="B9059" s="35" t="s">
        <v>16992</v>
      </c>
      <c r="F9059" s="34" t="s">
        <v>24</v>
      </c>
      <c r="G9059" s="37" t="s">
        <v>16993</v>
      </c>
      <c r="I9059" s="7"/>
    </row>
    <row r="9060" spans="1:9" s="36" customFormat="1" ht="40.5" x14ac:dyDescent="0.25">
      <c r="A9060" s="34">
        <v>103995</v>
      </c>
      <c r="B9060" s="35" t="s">
        <v>16994</v>
      </c>
      <c r="F9060" s="34" t="s">
        <v>24</v>
      </c>
      <c r="G9060" s="37" t="s">
        <v>16995</v>
      </c>
      <c r="I9060" s="7"/>
    </row>
    <row r="9061" spans="1:9" s="36" customFormat="1" ht="40.5" x14ac:dyDescent="0.25">
      <c r="A9061" s="34">
        <v>103996</v>
      </c>
      <c r="B9061" s="35" t="s">
        <v>16996</v>
      </c>
      <c r="F9061" s="34" t="s">
        <v>24</v>
      </c>
      <c r="G9061" s="37" t="s">
        <v>16997</v>
      </c>
      <c r="I9061" s="7"/>
    </row>
    <row r="9062" spans="1:9" s="36" customFormat="1" ht="40.5" x14ac:dyDescent="0.25">
      <c r="A9062" s="34">
        <v>103997</v>
      </c>
      <c r="B9062" s="35" t="s">
        <v>16998</v>
      </c>
      <c r="F9062" s="34" t="s">
        <v>24</v>
      </c>
      <c r="G9062" s="37" t="s">
        <v>16999</v>
      </c>
      <c r="I9062" s="7"/>
    </row>
    <row r="9063" spans="1:9" s="36" customFormat="1" ht="40.5" x14ac:dyDescent="0.25">
      <c r="A9063" s="34">
        <v>103998</v>
      </c>
      <c r="B9063" s="35" t="s">
        <v>17000</v>
      </c>
      <c r="F9063" s="34" t="s">
        <v>24</v>
      </c>
      <c r="G9063" s="37" t="s">
        <v>15025</v>
      </c>
      <c r="I9063" s="7"/>
    </row>
    <row r="9064" spans="1:9" s="36" customFormat="1" ht="40.5" x14ac:dyDescent="0.25">
      <c r="A9064" s="34">
        <v>103999</v>
      </c>
      <c r="B9064" s="35" t="s">
        <v>17001</v>
      </c>
      <c r="F9064" s="34" t="s">
        <v>24</v>
      </c>
      <c r="G9064" s="37" t="s">
        <v>10639</v>
      </c>
      <c r="I9064" s="7"/>
    </row>
    <row r="9065" spans="1:9" s="36" customFormat="1" ht="40.5" x14ac:dyDescent="0.25">
      <c r="A9065" s="34">
        <v>104000</v>
      </c>
      <c r="B9065" s="35" t="s">
        <v>17002</v>
      </c>
      <c r="F9065" s="34" t="s">
        <v>24</v>
      </c>
      <c r="G9065" s="37" t="s">
        <v>17003</v>
      </c>
      <c r="I9065" s="7"/>
    </row>
    <row r="9066" spans="1:9" s="36" customFormat="1" ht="54" x14ac:dyDescent="0.25">
      <c r="A9066" s="34">
        <v>104001</v>
      </c>
      <c r="B9066" s="35" t="s">
        <v>17004</v>
      </c>
      <c r="F9066" s="34" t="s">
        <v>24</v>
      </c>
      <c r="G9066" s="37" t="s">
        <v>13111</v>
      </c>
      <c r="I9066" s="7"/>
    </row>
    <row r="9067" spans="1:9" s="36" customFormat="1" ht="54" x14ac:dyDescent="0.25">
      <c r="A9067" s="34">
        <v>104002</v>
      </c>
      <c r="B9067" s="35" t="s">
        <v>17005</v>
      </c>
      <c r="F9067" s="34" t="s">
        <v>24</v>
      </c>
      <c r="G9067" s="37" t="s">
        <v>17006</v>
      </c>
      <c r="I9067" s="7"/>
    </row>
    <row r="9068" spans="1:9" s="36" customFormat="1" ht="40.5" x14ac:dyDescent="0.25">
      <c r="A9068" s="34">
        <v>104003</v>
      </c>
      <c r="B9068" s="35" t="s">
        <v>17007</v>
      </c>
      <c r="F9068" s="34" t="s">
        <v>24</v>
      </c>
      <c r="G9068" s="37" t="s">
        <v>17008</v>
      </c>
      <c r="I9068" s="7"/>
    </row>
    <row r="9069" spans="1:9" s="36" customFormat="1" ht="40.5" x14ac:dyDescent="0.25">
      <c r="A9069" s="34">
        <v>104004</v>
      </c>
      <c r="B9069" s="35" t="s">
        <v>17009</v>
      </c>
      <c r="F9069" s="34" t="s">
        <v>24</v>
      </c>
      <c r="G9069" s="37" t="s">
        <v>17010</v>
      </c>
      <c r="I9069" s="7"/>
    </row>
    <row r="9070" spans="1:9" s="36" customFormat="1" ht="40.5" x14ac:dyDescent="0.25">
      <c r="A9070" s="34">
        <v>104005</v>
      </c>
      <c r="B9070" s="35" t="s">
        <v>17011</v>
      </c>
      <c r="F9070" s="34" t="s">
        <v>24</v>
      </c>
      <c r="G9070" s="37" t="s">
        <v>17012</v>
      </c>
      <c r="I9070" s="7"/>
    </row>
    <row r="9071" spans="1:9" s="36" customFormat="1" ht="40.5" x14ac:dyDescent="0.25">
      <c r="A9071" s="34">
        <v>104006</v>
      </c>
      <c r="B9071" s="35" t="s">
        <v>17013</v>
      </c>
      <c r="F9071" s="34" t="s">
        <v>24</v>
      </c>
      <c r="G9071" s="37" t="s">
        <v>17014</v>
      </c>
      <c r="I9071" s="7"/>
    </row>
    <row r="9072" spans="1:9" s="36" customFormat="1" ht="40.5" x14ac:dyDescent="0.25">
      <c r="A9072" s="34">
        <v>104007</v>
      </c>
      <c r="B9072" s="35" t="s">
        <v>17015</v>
      </c>
      <c r="F9072" s="34" t="s">
        <v>24</v>
      </c>
      <c r="G9072" s="37" t="s">
        <v>16427</v>
      </c>
      <c r="I9072" s="7"/>
    </row>
    <row r="9073" spans="1:9" s="36" customFormat="1" ht="40.5" x14ac:dyDescent="0.25">
      <c r="A9073" s="34">
        <v>104008</v>
      </c>
      <c r="B9073" s="35" t="s">
        <v>17016</v>
      </c>
      <c r="F9073" s="34" t="s">
        <v>24</v>
      </c>
      <c r="G9073" s="37" t="s">
        <v>17017</v>
      </c>
      <c r="I9073" s="7"/>
    </row>
    <row r="9074" spans="1:9" s="36" customFormat="1" ht="40.5" x14ac:dyDescent="0.25">
      <c r="A9074" s="34">
        <v>104009</v>
      </c>
      <c r="B9074" s="35" t="s">
        <v>17018</v>
      </c>
      <c r="F9074" s="34" t="s">
        <v>24</v>
      </c>
      <c r="G9074" s="37" t="s">
        <v>17019</v>
      </c>
      <c r="I9074" s="7"/>
    </row>
    <row r="9075" spans="1:9" s="36" customFormat="1" ht="40.5" x14ac:dyDescent="0.25">
      <c r="A9075" s="34">
        <v>104011</v>
      </c>
      <c r="B9075" s="35" t="s">
        <v>17020</v>
      </c>
      <c r="F9075" s="34" t="s">
        <v>24</v>
      </c>
      <c r="G9075" s="37" t="s">
        <v>17021</v>
      </c>
      <c r="I9075" s="7"/>
    </row>
    <row r="9076" spans="1:9" s="36" customFormat="1" ht="40.5" x14ac:dyDescent="0.25">
      <c r="A9076" s="34">
        <v>104012</v>
      </c>
      <c r="B9076" s="35" t="s">
        <v>17022</v>
      </c>
      <c r="F9076" s="34" t="s">
        <v>24</v>
      </c>
      <c r="G9076" s="37" t="s">
        <v>7999</v>
      </c>
      <c r="I9076" s="7"/>
    </row>
    <row r="9077" spans="1:9" s="36" customFormat="1" ht="40.5" x14ac:dyDescent="0.25">
      <c r="A9077" s="34">
        <v>104014</v>
      </c>
      <c r="B9077" s="35" t="s">
        <v>17023</v>
      </c>
      <c r="F9077" s="34" t="s">
        <v>24</v>
      </c>
      <c r="G9077" s="37" t="s">
        <v>14949</v>
      </c>
      <c r="I9077" s="7"/>
    </row>
    <row r="9078" spans="1:9" s="36" customFormat="1" ht="40.5" x14ac:dyDescent="0.25">
      <c r="A9078" s="34">
        <v>104015</v>
      </c>
      <c r="B9078" s="35" t="s">
        <v>17024</v>
      </c>
      <c r="F9078" s="34" t="s">
        <v>24</v>
      </c>
      <c r="G9078" s="37" t="s">
        <v>13307</v>
      </c>
      <c r="I9078" s="7"/>
    </row>
    <row r="9079" spans="1:9" s="36" customFormat="1" ht="40.5" x14ac:dyDescent="0.25">
      <c r="A9079" s="34">
        <v>104016</v>
      </c>
      <c r="B9079" s="35" t="s">
        <v>17025</v>
      </c>
      <c r="F9079" s="34" t="s">
        <v>24</v>
      </c>
      <c r="G9079" s="37" t="s">
        <v>17026</v>
      </c>
      <c r="I9079" s="7"/>
    </row>
    <row r="9080" spans="1:9" s="36" customFormat="1" ht="40.5" x14ac:dyDescent="0.25">
      <c r="A9080" s="34">
        <v>104017</v>
      </c>
      <c r="B9080" s="35" t="s">
        <v>17027</v>
      </c>
      <c r="F9080" s="34" t="s">
        <v>24</v>
      </c>
      <c r="G9080" s="37" t="s">
        <v>17028</v>
      </c>
      <c r="I9080" s="7"/>
    </row>
    <row r="9081" spans="1:9" s="36" customFormat="1" ht="40.5" x14ac:dyDescent="0.25">
      <c r="A9081" s="34">
        <v>104018</v>
      </c>
      <c r="B9081" s="35" t="s">
        <v>17027</v>
      </c>
      <c r="F9081" s="34" t="s">
        <v>24</v>
      </c>
      <c r="G9081" s="37" t="s">
        <v>17029</v>
      </c>
      <c r="I9081" s="7"/>
    </row>
    <row r="9082" spans="1:9" s="36" customFormat="1" ht="40.5" x14ac:dyDescent="0.25">
      <c r="A9082" s="34">
        <v>104019</v>
      </c>
      <c r="B9082" s="35" t="s">
        <v>17030</v>
      </c>
      <c r="F9082" s="34" t="s">
        <v>24</v>
      </c>
      <c r="G9082" s="37" t="s">
        <v>17031</v>
      </c>
      <c r="I9082" s="7"/>
    </row>
    <row r="9083" spans="1:9" s="36" customFormat="1" ht="40.5" x14ac:dyDescent="0.25">
      <c r="A9083" s="34">
        <v>104020</v>
      </c>
      <c r="B9083" s="35" t="s">
        <v>17032</v>
      </c>
      <c r="F9083" s="34" t="s">
        <v>24</v>
      </c>
      <c r="G9083" s="37" t="s">
        <v>16569</v>
      </c>
      <c r="I9083" s="7"/>
    </row>
    <row r="9084" spans="1:9" s="36" customFormat="1" ht="40.5" x14ac:dyDescent="0.25">
      <c r="A9084" s="34">
        <v>104022</v>
      </c>
      <c r="B9084" s="35" t="s">
        <v>17033</v>
      </c>
      <c r="F9084" s="34" t="s">
        <v>24</v>
      </c>
      <c r="G9084" s="37" t="s">
        <v>17034</v>
      </c>
      <c r="I9084" s="7"/>
    </row>
    <row r="9085" spans="1:9" s="36" customFormat="1" ht="40.5" x14ac:dyDescent="0.25">
      <c r="A9085" s="34">
        <v>104023</v>
      </c>
      <c r="B9085" s="35" t="s">
        <v>17035</v>
      </c>
      <c r="F9085" s="34" t="s">
        <v>24</v>
      </c>
      <c r="G9085" s="37" t="s">
        <v>17036</v>
      </c>
      <c r="I9085" s="7"/>
    </row>
    <row r="9086" spans="1:9" s="36" customFormat="1" ht="40.5" x14ac:dyDescent="0.25">
      <c r="A9086" s="34">
        <v>104024</v>
      </c>
      <c r="B9086" s="35" t="s">
        <v>17037</v>
      </c>
      <c r="F9086" s="34" t="s">
        <v>24</v>
      </c>
      <c r="G9086" s="37" t="s">
        <v>17038</v>
      </c>
      <c r="I9086" s="7"/>
    </row>
    <row r="9087" spans="1:9" s="36" customFormat="1" ht="40.5" x14ac:dyDescent="0.25">
      <c r="A9087" s="34">
        <v>104025</v>
      </c>
      <c r="B9087" s="35" t="s">
        <v>17039</v>
      </c>
      <c r="F9087" s="34" t="s">
        <v>24</v>
      </c>
      <c r="G9087" s="37" t="s">
        <v>13341</v>
      </c>
      <c r="I9087" s="7"/>
    </row>
    <row r="9088" spans="1:9" s="36" customFormat="1" ht="40.5" x14ac:dyDescent="0.25">
      <c r="A9088" s="34">
        <v>104026</v>
      </c>
      <c r="B9088" s="35" t="s">
        <v>17040</v>
      </c>
      <c r="F9088" s="34" t="s">
        <v>24</v>
      </c>
      <c r="G9088" s="37" t="s">
        <v>14630</v>
      </c>
      <c r="I9088" s="7"/>
    </row>
    <row r="9089" spans="1:9" s="36" customFormat="1" ht="40.5" x14ac:dyDescent="0.25">
      <c r="A9089" s="34">
        <v>104027</v>
      </c>
      <c r="B9089" s="35" t="s">
        <v>17041</v>
      </c>
      <c r="F9089" s="34" t="s">
        <v>24</v>
      </c>
      <c r="G9089" s="37" t="s">
        <v>15232</v>
      </c>
      <c r="I9089" s="7"/>
    </row>
    <row r="9090" spans="1:9" s="36" customFormat="1" ht="40.5" x14ac:dyDescent="0.25">
      <c r="A9090" s="34">
        <v>104028</v>
      </c>
      <c r="B9090" s="35" t="s">
        <v>17042</v>
      </c>
      <c r="F9090" s="34" t="s">
        <v>24</v>
      </c>
      <c r="G9090" s="37" t="s">
        <v>17043</v>
      </c>
      <c r="I9090" s="7"/>
    </row>
    <row r="9091" spans="1:9" s="36" customFormat="1" ht="40.5" x14ac:dyDescent="0.25">
      <c r="A9091" s="34">
        <v>104029</v>
      </c>
      <c r="B9091" s="35" t="s">
        <v>17044</v>
      </c>
      <c r="F9091" s="34" t="s">
        <v>24</v>
      </c>
      <c r="G9091" s="37" t="s">
        <v>17045</v>
      </c>
      <c r="I9091" s="7"/>
    </row>
    <row r="9092" spans="1:9" s="36" customFormat="1" ht="40.5" x14ac:dyDescent="0.25">
      <c r="A9092" s="34">
        <v>104030</v>
      </c>
      <c r="B9092" s="35" t="s">
        <v>17046</v>
      </c>
      <c r="F9092" s="34" t="s">
        <v>24</v>
      </c>
      <c r="G9092" s="37" t="s">
        <v>17047</v>
      </c>
      <c r="I9092" s="7"/>
    </row>
    <row r="9093" spans="1:9" s="36" customFormat="1" ht="40.5" x14ac:dyDescent="0.25">
      <c r="A9093" s="34">
        <v>104159</v>
      </c>
      <c r="B9093" s="35" t="s">
        <v>17048</v>
      </c>
      <c r="F9093" s="34" t="s">
        <v>24</v>
      </c>
      <c r="G9093" s="37" t="s">
        <v>17049</v>
      </c>
      <c r="I9093" s="7"/>
    </row>
    <row r="9094" spans="1:9" s="36" customFormat="1" ht="40.5" x14ac:dyDescent="0.25">
      <c r="A9094" s="34">
        <v>104167</v>
      </c>
      <c r="B9094" s="35" t="s">
        <v>17050</v>
      </c>
      <c r="F9094" s="34" t="s">
        <v>24</v>
      </c>
      <c r="G9094" s="37" t="s">
        <v>13954</v>
      </c>
      <c r="I9094" s="7"/>
    </row>
    <row r="9095" spans="1:9" s="36" customFormat="1" ht="40.5" x14ac:dyDescent="0.25">
      <c r="A9095" s="34">
        <v>104168</v>
      </c>
      <c r="B9095" s="35" t="s">
        <v>17051</v>
      </c>
      <c r="F9095" s="34" t="s">
        <v>24</v>
      </c>
      <c r="G9095" s="37" t="s">
        <v>17052</v>
      </c>
      <c r="I9095" s="7"/>
    </row>
    <row r="9096" spans="1:9" s="36" customFormat="1" ht="40.5" x14ac:dyDescent="0.25">
      <c r="A9096" s="34">
        <v>104169</v>
      </c>
      <c r="B9096" s="35" t="s">
        <v>17053</v>
      </c>
      <c r="F9096" s="34" t="s">
        <v>24</v>
      </c>
      <c r="G9096" s="37" t="s">
        <v>17054</v>
      </c>
      <c r="I9096" s="7"/>
    </row>
    <row r="9097" spans="1:9" s="36" customFormat="1" ht="40.5" x14ac:dyDescent="0.25">
      <c r="A9097" s="34">
        <v>104170</v>
      </c>
      <c r="B9097" s="35" t="s">
        <v>17055</v>
      </c>
      <c r="F9097" s="34" t="s">
        <v>24</v>
      </c>
      <c r="G9097" s="37" t="s">
        <v>17056</v>
      </c>
      <c r="I9097" s="7"/>
    </row>
    <row r="9098" spans="1:9" s="36" customFormat="1" ht="40.5" x14ac:dyDescent="0.25">
      <c r="A9098" s="34">
        <v>104171</v>
      </c>
      <c r="B9098" s="35" t="s">
        <v>17057</v>
      </c>
      <c r="F9098" s="34" t="s">
        <v>24</v>
      </c>
      <c r="G9098" s="37" t="s">
        <v>17058</v>
      </c>
      <c r="I9098" s="7"/>
    </row>
    <row r="9099" spans="1:9" s="36" customFormat="1" ht="40.5" x14ac:dyDescent="0.25">
      <c r="A9099" s="34">
        <v>104172</v>
      </c>
      <c r="B9099" s="35" t="s">
        <v>17059</v>
      </c>
      <c r="F9099" s="34" t="s">
        <v>24</v>
      </c>
      <c r="G9099" s="37" t="s">
        <v>17060</v>
      </c>
      <c r="I9099" s="7"/>
    </row>
    <row r="9100" spans="1:9" s="36" customFormat="1" ht="40.5" x14ac:dyDescent="0.25">
      <c r="A9100" s="34">
        <v>104173</v>
      </c>
      <c r="B9100" s="35" t="s">
        <v>17061</v>
      </c>
      <c r="F9100" s="34" t="s">
        <v>24</v>
      </c>
      <c r="G9100" s="37" t="s">
        <v>8461</v>
      </c>
      <c r="I9100" s="7"/>
    </row>
    <row r="9101" spans="1:9" s="36" customFormat="1" ht="40.5" x14ac:dyDescent="0.25">
      <c r="A9101" s="34">
        <v>104174</v>
      </c>
      <c r="B9101" s="35" t="s">
        <v>17062</v>
      </c>
      <c r="F9101" s="34" t="s">
        <v>24</v>
      </c>
      <c r="G9101" s="37" t="s">
        <v>17063</v>
      </c>
      <c r="I9101" s="7"/>
    </row>
    <row r="9102" spans="1:9" s="36" customFormat="1" ht="40.5" x14ac:dyDescent="0.25">
      <c r="A9102" s="34">
        <v>104175</v>
      </c>
      <c r="B9102" s="35" t="s">
        <v>17064</v>
      </c>
      <c r="F9102" s="34" t="s">
        <v>24</v>
      </c>
      <c r="G9102" s="37" t="s">
        <v>17065</v>
      </c>
      <c r="I9102" s="7"/>
    </row>
    <row r="9103" spans="1:9" s="36" customFormat="1" ht="40.5" x14ac:dyDescent="0.25">
      <c r="A9103" s="34">
        <v>104176</v>
      </c>
      <c r="B9103" s="35" t="s">
        <v>17066</v>
      </c>
      <c r="F9103" s="34" t="s">
        <v>24</v>
      </c>
      <c r="G9103" s="37" t="s">
        <v>17067</v>
      </c>
      <c r="I9103" s="7"/>
    </row>
    <row r="9104" spans="1:9" s="36" customFormat="1" ht="40.5" x14ac:dyDescent="0.25">
      <c r="A9104" s="34">
        <v>104177</v>
      </c>
      <c r="B9104" s="35" t="s">
        <v>17068</v>
      </c>
      <c r="F9104" s="34" t="s">
        <v>24</v>
      </c>
      <c r="G9104" s="37" t="s">
        <v>17069</v>
      </c>
      <c r="I9104" s="7"/>
    </row>
    <row r="9105" spans="1:9" s="36" customFormat="1" ht="40.5" x14ac:dyDescent="0.25">
      <c r="A9105" s="34">
        <v>104178</v>
      </c>
      <c r="B9105" s="35" t="s">
        <v>17070</v>
      </c>
      <c r="F9105" s="34" t="s">
        <v>24</v>
      </c>
      <c r="G9105" s="37" t="s">
        <v>12995</v>
      </c>
      <c r="I9105" s="7"/>
    </row>
    <row r="9106" spans="1:9" s="36" customFormat="1" ht="40.5" x14ac:dyDescent="0.25">
      <c r="A9106" s="34">
        <v>104179</v>
      </c>
      <c r="B9106" s="35" t="s">
        <v>17071</v>
      </c>
      <c r="F9106" s="34" t="s">
        <v>24</v>
      </c>
      <c r="G9106" s="37" t="s">
        <v>17072</v>
      </c>
      <c r="I9106" s="7"/>
    </row>
    <row r="9107" spans="1:9" s="36" customFormat="1" ht="40.5" x14ac:dyDescent="0.25">
      <c r="A9107" s="34">
        <v>104191</v>
      </c>
      <c r="B9107" s="35" t="s">
        <v>17073</v>
      </c>
      <c r="F9107" s="34" t="s">
        <v>24</v>
      </c>
      <c r="G9107" s="37" t="s">
        <v>16991</v>
      </c>
      <c r="I9107" s="7"/>
    </row>
    <row r="9108" spans="1:9" s="36" customFormat="1" ht="40.5" x14ac:dyDescent="0.25">
      <c r="A9108" s="34">
        <v>104192</v>
      </c>
      <c r="B9108" s="35" t="s">
        <v>17074</v>
      </c>
      <c r="F9108" s="34" t="s">
        <v>24</v>
      </c>
      <c r="G9108" s="37" t="s">
        <v>17075</v>
      </c>
      <c r="I9108" s="7"/>
    </row>
    <row r="9109" spans="1:9" s="36" customFormat="1" ht="40.5" x14ac:dyDescent="0.25">
      <c r="A9109" s="34">
        <v>104193</v>
      </c>
      <c r="B9109" s="35" t="s">
        <v>17076</v>
      </c>
      <c r="F9109" s="34" t="s">
        <v>24</v>
      </c>
      <c r="G9109" s="37" t="s">
        <v>17077</v>
      </c>
      <c r="I9109" s="7"/>
    </row>
    <row r="9110" spans="1:9" s="36" customFormat="1" ht="40.5" x14ac:dyDescent="0.25">
      <c r="A9110" s="34">
        <v>104196</v>
      </c>
      <c r="B9110" s="35" t="s">
        <v>17078</v>
      </c>
      <c r="F9110" s="34" t="s">
        <v>24</v>
      </c>
      <c r="G9110" s="37" t="s">
        <v>17079</v>
      </c>
      <c r="I9110" s="7"/>
    </row>
    <row r="9111" spans="1:9" s="36" customFormat="1" ht="40.5" x14ac:dyDescent="0.25">
      <c r="A9111" s="34">
        <v>104197</v>
      </c>
      <c r="B9111" s="35" t="s">
        <v>17080</v>
      </c>
      <c r="F9111" s="34" t="s">
        <v>24</v>
      </c>
      <c r="G9111" s="37" t="s">
        <v>17081</v>
      </c>
      <c r="I9111" s="7"/>
    </row>
    <row r="9112" spans="1:9" s="36" customFormat="1" ht="40.5" x14ac:dyDescent="0.25">
      <c r="A9112" s="34">
        <v>104198</v>
      </c>
      <c r="B9112" s="35" t="s">
        <v>17082</v>
      </c>
      <c r="F9112" s="34" t="s">
        <v>24</v>
      </c>
      <c r="G9112" s="37" t="s">
        <v>16969</v>
      </c>
      <c r="I9112" s="7"/>
    </row>
    <row r="9113" spans="1:9" s="36" customFormat="1" ht="40.5" x14ac:dyDescent="0.25">
      <c r="A9113" s="34">
        <v>104199</v>
      </c>
      <c r="B9113" s="35" t="s">
        <v>17083</v>
      </c>
      <c r="F9113" s="34" t="s">
        <v>24</v>
      </c>
      <c r="G9113" s="37" t="s">
        <v>10018</v>
      </c>
      <c r="I9113" s="7"/>
    </row>
    <row r="9114" spans="1:9" s="36" customFormat="1" ht="27" x14ac:dyDescent="0.25">
      <c r="A9114" s="34">
        <v>104200</v>
      </c>
      <c r="B9114" s="35" t="s">
        <v>17084</v>
      </c>
      <c r="F9114" s="34" t="s">
        <v>24</v>
      </c>
      <c r="G9114" s="37" t="s">
        <v>17085</v>
      </c>
      <c r="I9114" s="7"/>
    </row>
    <row r="9115" spans="1:9" s="36" customFormat="1" ht="40.5" x14ac:dyDescent="0.25">
      <c r="A9115" s="34">
        <v>104201</v>
      </c>
      <c r="B9115" s="35" t="s">
        <v>17086</v>
      </c>
      <c r="F9115" s="34" t="s">
        <v>24</v>
      </c>
      <c r="G9115" s="37" t="s">
        <v>12971</v>
      </c>
      <c r="I9115" s="7"/>
    </row>
    <row r="9116" spans="1:9" s="36" customFormat="1" ht="40.5" x14ac:dyDescent="0.25">
      <c r="A9116" s="34">
        <v>104202</v>
      </c>
      <c r="B9116" s="35" t="s">
        <v>17087</v>
      </c>
      <c r="F9116" s="34" t="s">
        <v>24</v>
      </c>
      <c r="G9116" s="37" t="s">
        <v>17088</v>
      </c>
      <c r="I9116" s="7"/>
    </row>
    <row r="9117" spans="1:9" s="36" customFormat="1" ht="40.5" x14ac:dyDescent="0.25">
      <c r="A9117" s="34">
        <v>104317</v>
      </c>
      <c r="B9117" s="35" t="s">
        <v>17089</v>
      </c>
      <c r="F9117" s="34" t="s">
        <v>24</v>
      </c>
      <c r="G9117" s="37" t="s">
        <v>17090</v>
      </c>
      <c r="I9117" s="7"/>
    </row>
    <row r="9118" spans="1:9" s="36" customFormat="1" ht="40.5" x14ac:dyDescent="0.25">
      <c r="A9118" s="34">
        <v>104318</v>
      </c>
      <c r="B9118" s="35" t="s">
        <v>17091</v>
      </c>
      <c r="F9118" s="34" t="s">
        <v>24</v>
      </c>
      <c r="G9118" s="37" t="s">
        <v>17092</v>
      </c>
      <c r="I9118" s="7"/>
    </row>
    <row r="9119" spans="1:9" s="36" customFormat="1" ht="40.5" x14ac:dyDescent="0.25">
      <c r="A9119" s="34">
        <v>104319</v>
      </c>
      <c r="B9119" s="35" t="s">
        <v>17093</v>
      </c>
      <c r="F9119" s="34" t="s">
        <v>24</v>
      </c>
      <c r="G9119" s="37" t="s">
        <v>17094</v>
      </c>
      <c r="I9119" s="7"/>
    </row>
    <row r="9120" spans="1:9" s="36" customFormat="1" ht="40.5" x14ac:dyDescent="0.25">
      <c r="A9120" s="34">
        <v>104320</v>
      </c>
      <c r="B9120" s="35" t="s">
        <v>17095</v>
      </c>
      <c r="F9120" s="34" t="s">
        <v>24</v>
      </c>
      <c r="G9120" s="37" t="s">
        <v>17096</v>
      </c>
      <c r="I9120" s="7"/>
    </row>
    <row r="9121" spans="1:9" s="36" customFormat="1" ht="40.5" x14ac:dyDescent="0.25">
      <c r="A9121" s="34">
        <v>104321</v>
      </c>
      <c r="B9121" s="35" t="s">
        <v>17097</v>
      </c>
      <c r="F9121" s="34" t="s">
        <v>24</v>
      </c>
      <c r="G9121" s="37" t="s">
        <v>17098</v>
      </c>
      <c r="I9121" s="7"/>
    </row>
    <row r="9122" spans="1:9" s="36" customFormat="1" ht="40.5" x14ac:dyDescent="0.25">
      <c r="A9122" s="34">
        <v>104322</v>
      </c>
      <c r="B9122" s="35" t="s">
        <v>17099</v>
      </c>
      <c r="F9122" s="34" t="s">
        <v>24</v>
      </c>
      <c r="G9122" s="37" t="s">
        <v>14259</v>
      </c>
      <c r="I9122" s="7"/>
    </row>
    <row r="9123" spans="1:9" s="36" customFormat="1" ht="27" x14ac:dyDescent="0.25">
      <c r="A9123" s="34">
        <v>104323</v>
      </c>
      <c r="B9123" s="35" t="s">
        <v>17100</v>
      </c>
      <c r="F9123" s="34" t="s">
        <v>24</v>
      </c>
      <c r="G9123" s="37" t="s">
        <v>8841</v>
      </c>
      <c r="I9123" s="7"/>
    </row>
    <row r="9124" spans="1:9" s="36" customFormat="1" ht="27" x14ac:dyDescent="0.25">
      <c r="A9124" s="34">
        <v>104324</v>
      </c>
      <c r="B9124" s="35" t="s">
        <v>17101</v>
      </c>
      <c r="F9124" s="34" t="s">
        <v>24</v>
      </c>
      <c r="G9124" s="37" t="s">
        <v>17102</v>
      </c>
      <c r="I9124" s="7"/>
    </row>
    <row r="9125" spans="1:9" s="36" customFormat="1" ht="54" x14ac:dyDescent="0.25">
      <c r="A9125" s="34">
        <v>104341</v>
      </c>
      <c r="B9125" s="35" t="s">
        <v>17103</v>
      </c>
      <c r="F9125" s="34" t="s">
        <v>24</v>
      </c>
      <c r="G9125" s="37" t="s">
        <v>16151</v>
      </c>
      <c r="I9125" s="7"/>
    </row>
    <row r="9126" spans="1:9" s="36" customFormat="1" ht="54" x14ac:dyDescent="0.25">
      <c r="A9126" s="34">
        <v>104343</v>
      </c>
      <c r="B9126" s="35" t="s">
        <v>17104</v>
      </c>
      <c r="F9126" s="34" t="s">
        <v>24</v>
      </c>
      <c r="G9126" s="37" t="s">
        <v>17105</v>
      </c>
      <c r="I9126" s="7"/>
    </row>
    <row r="9127" spans="1:9" s="36" customFormat="1" ht="40.5" x14ac:dyDescent="0.25">
      <c r="A9127" s="34">
        <v>104344</v>
      </c>
      <c r="B9127" s="35" t="s">
        <v>17106</v>
      </c>
      <c r="F9127" s="34" t="s">
        <v>24</v>
      </c>
      <c r="G9127" s="37" t="s">
        <v>15208</v>
      </c>
      <c r="I9127" s="7"/>
    </row>
    <row r="9128" spans="1:9" s="36" customFormat="1" ht="54" x14ac:dyDescent="0.25">
      <c r="A9128" s="34">
        <v>104345</v>
      </c>
      <c r="B9128" s="35" t="s">
        <v>17107</v>
      </c>
      <c r="F9128" s="34" t="s">
        <v>24</v>
      </c>
      <c r="G9128" s="37" t="s">
        <v>17108</v>
      </c>
      <c r="I9128" s="7"/>
    </row>
    <row r="9129" spans="1:9" s="36" customFormat="1" ht="40.5" x14ac:dyDescent="0.25">
      <c r="A9129" s="34">
        <v>104346</v>
      </c>
      <c r="B9129" s="35" t="s">
        <v>17109</v>
      </c>
      <c r="F9129" s="34" t="s">
        <v>24</v>
      </c>
      <c r="G9129" s="37" t="s">
        <v>15307</v>
      </c>
      <c r="I9129" s="7"/>
    </row>
    <row r="9130" spans="1:9" s="36" customFormat="1" ht="54" x14ac:dyDescent="0.25">
      <c r="A9130" s="34">
        <v>104347</v>
      </c>
      <c r="B9130" s="35" t="s">
        <v>17110</v>
      </c>
      <c r="F9130" s="34" t="s">
        <v>24</v>
      </c>
      <c r="G9130" s="37" t="s">
        <v>17111</v>
      </c>
      <c r="I9130" s="7"/>
    </row>
    <row r="9131" spans="1:9" s="36" customFormat="1" ht="54" x14ac:dyDescent="0.25">
      <c r="A9131" s="34">
        <v>104348</v>
      </c>
      <c r="B9131" s="35" t="s">
        <v>17112</v>
      </c>
      <c r="F9131" s="34" t="s">
        <v>24</v>
      </c>
      <c r="G9131" s="37" t="s">
        <v>17113</v>
      </c>
      <c r="I9131" s="7"/>
    </row>
    <row r="9132" spans="1:9" s="36" customFormat="1" ht="54" x14ac:dyDescent="0.25">
      <c r="A9132" s="34">
        <v>104350</v>
      </c>
      <c r="B9132" s="35" t="s">
        <v>17114</v>
      </c>
      <c r="F9132" s="34" t="s">
        <v>24</v>
      </c>
      <c r="G9132" s="37" t="s">
        <v>9594</v>
      </c>
      <c r="I9132" s="7"/>
    </row>
    <row r="9133" spans="1:9" s="36" customFormat="1" ht="54" x14ac:dyDescent="0.25">
      <c r="A9133" s="34">
        <v>104351</v>
      </c>
      <c r="B9133" s="35" t="s">
        <v>17115</v>
      </c>
      <c r="F9133" s="34" t="s">
        <v>24</v>
      </c>
      <c r="G9133" s="37" t="s">
        <v>17116</v>
      </c>
      <c r="I9133" s="7"/>
    </row>
    <row r="9134" spans="1:9" s="36" customFormat="1" ht="40.5" x14ac:dyDescent="0.25">
      <c r="A9134" s="34">
        <v>104352</v>
      </c>
      <c r="B9134" s="35" t="s">
        <v>17117</v>
      </c>
      <c r="F9134" s="34" t="s">
        <v>24</v>
      </c>
      <c r="G9134" s="37" t="s">
        <v>17118</v>
      </c>
      <c r="I9134" s="7"/>
    </row>
    <row r="9135" spans="1:9" s="36" customFormat="1" ht="54" x14ac:dyDescent="0.25">
      <c r="A9135" s="34">
        <v>104353</v>
      </c>
      <c r="B9135" s="35" t="s">
        <v>17119</v>
      </c>
      <c r="F9135" s="34" t="s">
        <v>24</v>
      </c>
      <c r="G9135" s="37" t="s">
        <v>17120</v>
      </c>
      <c r="I9135" s="7"/>
    </row>
    <row r="9136" spans="1:9" s="36" customFormat="1" ht="40.5" x14ac:dyDescent="0.25">
      <c r="A9136" s="34">
        <v>104354</v>
      </c>
      <c r="B9136" s="35" t="s">
        <v>17121</v>
      </c>
      <c r="F9136" s="34" t="s">
        <v>24</v>
      </c>
      <c r="G9136" s="37" t="s">
        <v>13649</v>
      </c>
      <c r="I9136" s="7"/>
    </row>
    <row r="9137" spans="1:9" s="36" customFormat="1" ht="54" x14ac:dyDescent="0.25">
      <c r="A9137" s="34">
        <v>104355</v>
      </c>
      <c r="B9137" s="35" t="s">
        <v>17122</v>
      </c>
      <c r="F9137" s="34" t="s">
        <v>24</v>
      </c>
      <c r="G9137" s="37" t="s">
        <v>17123</v>
      </c>
      <c r="I9137" s="7"/>
    </row>
    <row r="9138" spans="1:9" s="36" customFormat="1" ht="54" x14ac:dyDescent="0.25">
      <c r="A9138" s="34">
        <v>104356</v>
      </c>
      <c r="B9138" s="35" t="s">
        <v>17124</v>
      </c>
      <c r="F9138" s="34" t="s">
        <v>24</v>
      </c>
      <c r="G9138" s="37" t="s">
        <v>16545</v>
      </c>
      <c r="I9138" s="7"/>
    </row>
    <row r="9139" spans="1:9" s="36" customFormat="1" ht="40.5" x14ac:dyDescent="0.25">
      <c r="A9139" s="34">
        <v>104357</v>
      </c>
      <c r="B9139" s="35" t="s">
        <v>17125</v>
      </c>
      <c r="F9139" s="34" t="s">
        <v>24</v>
      </c>
      <c r="G9139" s="37" t="s">
        <v>17126</v>
      </c>
      <c r="I9139" s="7"/>
    </row>
    <row r="9140" spans="1:9" s="36" customFormat="1" ht="40.5" x14ac:dyDescent="0.25">
      <c r="A9140" s="34">
        <v>97895</v>
      </c>
      <c r="B9140" s="35" t="s">
        <v>17127</v>
      </c>
      <c r="F9140" s="34" t="s">
        <v>24</v>
      </c>
      <c r="G9140" s="37" t="s">
        <v>17128</v>
      </c>
      <c r="I9140" s="7"/>
    </row>
    <row r="9141" spans="1:9" s="36" customFormat="1" ht="40.5" x14ac:dyDescent="0.25">
      <c r="A9141" s="34">
        <v>97896</v>
      </c>
      <c r="B9141" s="35" t="s">
        <v>17129</v>
      </c>
      <c r="F9141" s="34" t="s">
        <v>24</v>
      </c>
      <c r="G9141" s="37" t="s">
        <v>17130</v>
      </c>
      <c r="I9141" s="7"/>
    </row>
    <row r="9142" spans="1:9" s="36" customFormat="1" ht="40.5" x14ac:dyDescent="0.25">
      <c r="A9142" s="34">
        <v>97897</v>
      </c>
      <c r="B9142" s="35" t="s">
        <v>17131</v>
      </c>
      <c r="F9142" s="34" t="s">
        <v>24</v>
      </c>
      <c r="G9142" s="37" t="s">
        <v>17132</v>
      </c>
      <c r="I9142" s="7"/>
    </row>
    <row r="9143" spans="1:9" s="36" customFormat="1" ht="40.5" x14ac:dyDescent="0.25">
      <c r="A9143" s="34">
        <v>97898</v>
      </c>
      <c r="B9143" s="35" t="s">
        <v>17133</v>
      </c>
      <c r="F9143" s="34" t="s">
        <v>24</v>
      </c>
      <c r="G9143" s="37" t="s">
        <v>17134</v>
      </c>
      <c r="I9143" s="7"/>
    </row>
    <row r="9144" spans="1:9" s="36" customFormat="1" ht="40.5" x14ac:dyDescent="0.25">
      <c r="A9144" s="34">
        <v>97900</v>
      </c>
      <c r="B9144" s="35" t="s">
        <v>17135</v>
      </c>
      <c r="F9144" s="34" t="s">
        <v>24</v>
      </c>
      <c r="G9144" s="37" t="s">
        <v>17136</v>
      </c>
      <c r="I9144" s="7"/>
    </row>
    <row r="9145" spans="1:9" s="36" customFormat="1" ht="40.5" x14ac:dyDescent="0.25">
      <c r="A9145" s="34">
        <v>97901</v>
      </c>
      <c r="B9145" s="35" t="s">
        <v>17137</v>
      </c>
      <c r="F9145" s="34" t="s">
        <v>24</v>
      </c>
      <c r="G9145" s="37" t="s">
        <v>17138</v>
      </c>
      <c r="I9145" s="7"/>
    </row>
    <row r="9146" spans="1:9" s="36" customFormat="1" ht="40.5" x14ac:dyDescent="0.25">
      <c r="A9146" s="34">
        <v>97902</v>
      </c>
      <c r="B9146" s="35" t="s">
        <v>17139</v>
      </c>
      <c r="F9146" s="34" t="s">
        <v>24</v>
      </c>
      <c r="G9146" s="37" t="s">
        <v>17140</v>
      </c>
      <c r="I9146" s="7"/>
    </row>
    <row r="9147" spans="1:9" s="36" customFormat="1" ht="40.5" x14ac:dyDescent="0.25">
      <c r="A9147" s="34">
        <v>97903</v>
      </c>
      <c r="B9147" s="35" t="s">
        <v>17141</v>
      </c>
      <c r="F9147" s="34" t="s">
        <v>24</v>
      </c>
      <c r="G9147" s="37" t="s">
        <v>17142</v>
      </c>
      <c r="I9147" s="7"/>
    </row>
    <row r="9148" spans="1:9" s="36" customFormat="1" ht="40.5" x14ac:dyDescent="0.25">
      <c r="A9148" s="34">
        <v>97904</v>
      </c>
      <c r="B9148" s="35" t="s">
        <v>17143</v>
      </c>
      <c r="F9148" s="34" t="s">
        <v>24</v>
      </c>
      <c r="G9148" s="37" t="s">
        <v>17144</v>
      </c>
      <c r="I9148" s="7"/>
    </row>
    <row r="9149" spans="1:9" s="36" customFormat="1" ht="40.5" x14ac:dyDescent="0.25">
      <c r="A9149" s="34">
        <v>97905</v>
      </c>
      <c r="B9149" s="35" t="s">
        <v>17145</v>
      </c>
      <c r="F9149" s="34" t="s">
        <v>24</v>
      </c>
      <c r="G9149" s="37" t="s">
        <v>17146</v>
      </c>
      <c r="I9149" s="7"/>
    </row>
    <row r="9150" spans="1:9" s="36" customFormat="1" ht="40.5" x14ac:dyDescent="0.25">
      <c r="A9150" s="34">
        <v>97906</v>
      </c>
      <c r="B9150" s="35" t="s">
        <v>17147</v>
      </c>
      <c r="F9150" s="34" t="s">
        <v>24</v>
      </c>
      <c r="G9150" s="37" t="s">
        <v>17148</v>
      </c>
      <c r="I9150" s="7"/>
    </row>
    <row r="9151" spans="1:9" s="36" customFormat="1" ht="40.5" x14ac:dyDescent="0.25">
      <c r="A9151" s="34">
        <v>97907</v>
      </c>
      <c r="B9151" s="35" t="s">
        <v>17149</v>
      </c>
      <c r="F9151" s="34" t="s">
        <v>24</v>
      </c>
      <c r="G9151" s="37" t="s">
        <v>17150</v>
      </c>
      <c r="I9151" s="7"/>
    </row>
    <row r="9152" spans="1:9" s="36" customFormat="1" ht="40.5" x14ac:dyDescent="0.25">
      <c r="A9152" s="34">
        <v>97908</v>
      </c>
      <c r="B9152" s="35" t="s">
        <v>17151</v>
      </c>
      <c r="F9152" s="34" t="s">
        <v>24</v>
      </c>
      <c r="G9152" s="37" t="s">
        <v>17152</v>
      </c>
      <c r="I9152" s="7"/>
    </row>
    <row r="9153" spans="1:9" s="36" customFormat="1" ht="40.5" x14ac:dyDescent="0.25">
      <c r="A9153" s="34">
        <v>98102</v>
      </c>
      <c r="B9153" s="35" t="s">
        <v>17153</v>
      </c>
      <c r="F9153" s="34" t="s">
        <v>24</v>
      </c>
      <c r="G9153" s="37" t="s">
        <v>17154</v>
      </c>
      <c r="I9153" s="7"/>
    </row>
    <row r="9154" spans="1:9" s="36" customFormat="1" ht="54" x14ac:dyDescent="0.25">
      <c r="A9154" s="34">
        <v>98104</v>
      </c>
      <c r="B9154" s="35" t="s">
        <v>17155</v>
      </c>
      <c r="F9154" s="34" t="s">
        <v>24</v>
      </c>
      <c r="G9154" s="37" t="s">
        <v>17156</v>
      </c>
      <c r="I9154" s="7"/>
    </row>
    <row r="9155" spans="1:9" s="36" customFormat="1" ht="54" x14ac:dyDescent="0.25">
      <c r="A9155" s="34">
        <v>98105</v>
      </c>
      <c r="B9155" s="35" t="s">
        <v>17157</v>
      </c>
      <c r="F9155" s="34" t="s">
        <v>24</v>
      </c>
      <c r="G9155" s="37" t="s">
        <v>17158</v>
      </c>
      <c r="I9155" s="7"/>
    </row>
    <row r="9156" spans="1:9" s="36" customFormat="1" ht="67.5" x14ac:dyDescent="0.25">
      <c r="A9156" s="34">
        <v>98106</v>
      </c>
      <c r="B9156" s="35" t="s">
        <v>17159</v>
      </c>
      <c r="F9156" s="34" t="s">
        <v>24</v>
      </c>
      <c r="G9156" s="37" t="s">
        <v>17160</v>
      </c>
      <c r="I9156" s="7"/>
    </row>
    <row r="9157" spans="1:9" s="36" customFormat="1" ht="54" x14ac:dyDescent="0.25">
      <c r="A9157" s="34">
        <v>98107</v>
      </c>
      <c r="B9157" s="35" t="s">
        <v>17161</v>
      </c>
      <c r="F9157" s="34" t="s">
        <v>24</v>
      </c>
      <c r="G9157" s="37" t="s">
        <v>17162</v>
      </c>
      <c r="I9157" s="7"/>
    </row>
    <row r="9158" spans="1:9" s="36" customFormat="1" ht="54" x14ac:dyDescent="0.25">
      <c r="A9158" s="34">
        <v>98108</v>
      </c>
      <c r="B9158" s="35" t="s">
        <v>17163</v>
      </c>
      <c r="F9158" s="34" t="s">
        <v>24</v>
      </c>
      <c r="G9158" s="37" t="s">
        <v>17164</v>
      </c>
      <c r="I9158" s="7"/>
    </row>
    <row r="9159" spans="1:9" s="36" customFormat="1" ht="40.5" x14ac:dyDescent="0.25">
      <c r="A9159" s="34">
        <v>99250</v>
      </c>
      <c r="B9159" s="35" t="s">
        <v>17165</v>
      </c>
      <c r="F9159" s="34" t="s">
        <v>24</v>
      </c>
      <c r="G9159" s="37" t="s">
        <v>17166</v>
      </c>
      <c r="I9159" s="7"/>
    </row>
    <row r="9160" spans="1:9" s="36" customFormat="1" ht="40.5" x14ac:dyDescent="0.25">
      <c r="A9160" s="34">
        <v>99251</v>
      </c>
      <c r="B9160" s="35" t="s">
        <v>17167</v>
      </c>
      <c r="F9160" s="34" t="s">
        <v>24</v>
      </c>
      <c r="G9160" s="37" t="s">
        <v>17168</v>
      </c>
      <c r="I9160" s="7"/>
    </row>
    <row r="9161" spans="1:9" s="36" customFormat="1" ht="40.5" x14ac:dyDescent="0.25">
      <c r="A9161" s="34">
        <v>99253</v>
      </c>
      <c r="B9161" s="35" t="s">
        <v>17169</v>
      </c>
      <c r="F9161" s="34" t="s">
        <v>24</v>
      </c>
      <c r="G9161" s="37" t="s">
        <v>17170</v>
      </c>
      <c r="I9161" s="7"/>
    </row>
    <row r="9162" spans="1:9" s="36" customFormat="1" ht="40.5" x14ac:dyDescent="0.25">
      <c r="A9162" s="34">
        <v>99255</v>
      </c>
      <c r="B9162" s="35" t="s">
        <v>17171</v>
      </c>
      <c r="F9162" s="34" t="s">
        <v>24</v>
      </c>
      <c r="G9162" s="37" t="s">
        <v>17172</v>
      </c>
      <c r="I9162" s="7"/>
    </row>
    <row r="9163" spans="1:9" s="36" customFormat="1" ht="40.5" x14ac:dyDescent="0.25">
      <c r="A9163" s="34">
        <v>99257</v>
      </c>
      <c r="B9163" s="35" t="s">
        <v>17173</v>
      </c>
      <c r="F9163" s="34" t="s">
        <v>24</v>
      </c>
      <c r="G9163" s="37" t="s">
        <v>17174</v>
      </c>
      <c r="I9163" s="7"/>
    </row>
    <row r="9164" spans="1:9" s="36" customFormat="1" ht="40.5" x14ac:dyDescent="0.25">
      <c r="A9164" s="34">
        <v>99258</v>
      </c>
      <c r="B9164" s="35" t="s">
        <v>17175</v>
      </c>
      <c r="F9164" s="34" t="s">
        <v>24</v>
      </c>
      <c r="G9164" s="37" t="s">
        <v>17176</v>
      </c>
      <c r="I9164" s="7"/>
    </row>
    <row r="9165" spans="1:9" s="36" customFormat="1" ht="40.5" x14ac:dyDescent="0.25">
      <c r="A9165" s="34">
        <v>99260</v>
      </c>
      <c r="B9165" s="35" t="s">
        <v>17177</v>
      </c>
      <c r="F9165" s="34" t="s">
        <v>24</v>
      </c>
      <c r="G9165" s="37" t="s">
        <v>17178</v>
      </c>
      <c r="I9165" s="7"/>
    </row>
    <row r="9166" spans="1:9" s="36" customFormat="1" ht="40.5" x14ac:dyDescent="0.25">
      <c r="A9166" s="34">
        <v>99262</v>
      </c>
      <c r="B9166" s="35" t="s">
        <v>17179</v>
      </c>
      <c r="F9166" s="34" t="s">
        <v>24</v>
      </c>
      <c r="G9166" s="37" t="s">
        <v>17180</v>
      </c>
      <c r="I9166" s="7"/>
    </row>
    <row r="9167" spans="1:9" s="36" customFormat="1" ht="40.5" x14ac:dyDescent="0.25">
      <c r="A9167" s="34">
        <v>99264</v>
      </c>
      <c r="B9167" s="35" t="s">
        <v>17181</v>
      </c>
      <c r="F9167" s="34" t="s">
        <v>24</v>
      </c>
      <c r="G9167" s="37" t="s">
        <v>17182</v>
      </c>
      <c r="I9167" s="7"/>
    </row>
    <row r="9168" spans="1:9" s="36" customFormat="1" ht="27" x14ac:dyDescent="0.25">
      <c r="A9168" s="34">
        <v>102587</v>
      </c>
      <c r="B9168" s="35" t="s">
        <v>17183</v>
      </c>
      <c r="F9168" s="34" t="s">
        <v>24</v>
      </c>
      <c r="G9168" s="37" t="s">
        <v>17184</v>
      </c>
      <c r="I9168" s="7"/>
    </row>
    <row r="9169" spans="1:9" s="36" customFormat="1" ht="27" x14ac:dyDescent="0.25">
      <c r="A9169" s="34">
        <v>102588</v>
      </c>
      <c r="B9169" s="35" t="s">
        <v>17185</v>
      </c>
      <c r="F9169" s="34" t="s">
        <v>24</v>
      </c>
      <c r="G9169" s="37" t="s">
        <v>9558</v>
      </c>
      <c r="I9169" s="7"/>
    </row>
    <row r="9170" spans="1:9" s="36" customFormat="1" ht="27" x14ac:dyDescent="0.25">
      <c r="A9170" s="34">
        <v>102589</v>
      </c>
      <c r="B9170" s="35" t="s">
        <v>17186</v>
      </c>
      <c r="F9170" s="34" t="s">
        <v>24</v>
      </c>
      <c r="G9170" s="37" t="s">
        <v>8155</v>
      </c>
      <c r="I9170" s="7"/>
    </row>
    <row r="9171" spans="1:9" s="36" customFormat="1" ht="27" x14ac:dyDescent="0.25">
      <c r="A9171" s="34">
        <v>102590</v>
      </c>
      <c r="B9171" s="35" t="s">
        <v>17187</v>
      </c>
      <c r="F9171" s="34" t="s">
        <v>24</v>
      </c>
      <c r="G9171" s="37" t="s">
        <v>17188</v>
      </c>
      <c r="I9171" s="7"/>
    </row>
    <row r="9172" spans="1:9" s="36" customFormat="1" ht="27" x14ac:dyDescent="0.25">
      <c r="A9172" s="34">
        <v>102591</v>
      </c>
      <c r="B9172" s="35" t="s">
        <v>17189</v>
      </c>
      <c r="F9172" s="34" t="s">
        <v>24</v>
      </c>
      <c r="G9172" s="37" t="s">
        <v>17190</v>
      </c>
      <c r="I9172" s="7"/>
    </row>
    <row r="9173" spans="1:9" s="36" customFormat="1" ht="27" x14ac:dyDescent="0.25">
      <c r="A9173" s="34">
        <v>102592</v>
      </c>
      <c r="B9173" s="35" t="s">
        <v>17191</v>
      </c>
      <c r="F9173" s="34" t="s">
        <v>24</v>
      </c>
      <c r="G9173" s="37" t="s">
        <v>17192</v>
      </c>
      <c r="I9173" s="7"/>
    </row>
    <row r="9174" spans="1:9" s="36" customFormat="1" ht="27" x14ac:dyDescent="0.25">
      <c r="A9174" s="34">
        <v>102593</v>
      </c>
      <c r="B9174" s="35" t="s">
        <v>17193</v>
      </c>
      <c r="F9174" s="34" t="s">
        <v>24</v>
      </c>
      <c r="G9174" s="37" t="s">
        <v>17194</v>
      </c>
      <c r="I9174" s="7"/>
    </row>
    <row r="9175" spans="1:9" s="36" customFormat="1" ht="27" x14ac:dyDescent="0.25">
      <c r="A9175" s="34">
        <v>102594</v>
      </c>
      <c r="B9175" s="35" t="s">
        <v>17195</v>
      </c>
      <c r="F9175" s="34" t="s">
        <v>24</v>
      </c>
      <c r="G9175" s="37" t="s">
        <v>17196</v>
      </c>
      <c r="I9175" s="7"/>
    </row>
    <row r="9176" spans="1:9" s="36" customFormat="1" ht="27" x14ac:dyDescent="0.25">
      <c r="A9176" s="34">
        <v>102595</v>
      </c>
      <c r="B9176" s="35" t="s">
        <v>17197</v>
      </c>
      <c r="F9176" s="34" t="s">
        <v>24</v>
      </c>
      <c r="G9176" s="37" t="s">
        <v>17188</v>
      </c>
      <c r="I9176" s="7"/>
    </row>
    <row r="9177" spans="1:9" s="36" customFormat="1" ht="27" x14ac:dyDescent="0.25">
      <c r="A9177" s="34">
        <v>102596</v>
      </c>
      <c r="B9177" s="35" t="s">
        <v>17198</v>
      </c>
      <c r="F9177" s="34" t="s">
        <v>24</v>
      </c>
      <c r="G9177" s="37" t="s">
        <v>12902</v>
      </c>
      <c r="I9177" s="7"/>
    </row>
    <row r="9178" spans="1:9" s="36" customFormat="1" ht="27" x14ac:dyDescent="0.25">
      <c r="A9178" s="34">
        <v>102597</v>
      </c>
      <c r="B9178" s="35" t="s">
        <v>17199</v>
      </c>
      <c r="F9178" s="34" t="s">
        <v>24</v>
      </c>
      <c r="G9178" s="37" t="s">
        <v>17200</v>
      </c>
      <c r="I9178" s="7"/>
    </row>
    <row r="9179" spans="1:9" s="36" customFormat="1" ht="27" x14ac:dyDescent="0.25">
      <c r="A9179" s="34">
        <v>102598</v>
      </c>
      <c r="B9179" s="35" t="s">
        <v>17201</v>
      </c>
      <c r="F9179" s="34" t="s">
        <v>24</v>
      </c>
      <c r="G9179" s="37" t="s">
        <v>17202</v>
      </c>
      <c r="I9179" s="7"/>
    </row>
    <row r="9180" spans="1:9" s="36" customFormat="1" ht="27" x14ac:dyDescent="0.25">
      <c r="A9180" s="34">
        <v>102599</v>
      </c>
      <c r="B9180" s="35" t="s">
        <v>17203</v>
      </c>
      <c r="F9180" s="34" t="s">
        <v>24</v>
      </c>
      <c r="G9180" s="37" t="s">
        <v>12902</v>
      </c>
      <c r="I9180" s="7"/>
    </row>
    <row r="9181" spans="1:9" s="36" customFormat="1" ht="27" x14ac:dyDescent="0.25">
      <c r="A9181" s="34">
        <v>102600</v>
      </c>
      <c r="B9181" s="35" t="s">
        <v>17204</v>
      </c>
      <c r="F9181" s="34" t="s">
        <v>24</v>
      </c>
      <c r="G9181" s="37" t="s">
        <v>17205</v>
      </c>
      <c r="I9181" s="7"/>
    </row>
    <row r="9182" spans="1:9" s="36" customFormat="1" ht="27" x14ac:dyDescent="0.25">
      <c r="A9182" s="34">
        <v>102601</v>
      </c>
      <c r="B9182" s="35" t="s">
        <v>17206</v>
      </c>
      <c r="F9182" s="34" t="s">
        <v>24</v>
      </c>
      <c r="G9182" s="37" t="s">
        <v>17207</v>
      </c>
      <c r="I9182" s="7"/>
    </row>
    <row r="9183" spans="1:9" s="36" customFormat="1" ht="27" x14ac:dyDescent="0.25">
      <c r="A9183" s="34">
        <v>102602</v>
      </c>
      <c r="B9183" s="35" t="s">
        <v>17208</v>
      </c>
      <c r="F9183" s="34" t="s">
        <v>24</v>
      </c>
      <c r="G9183" s="37" t="s">
        <v>14926</v>
      </c>
      <c r="I9183" s="7"/>
    </row>
    <row r="9184" spans="1:9" s="36" customFormat="1" ht="27" x14ac:dyDescent="0.25">
      <c r="A9184" s="34">
        <v>102603</v>
      </c>
      <c r="B9184" s="35" t="s">
        <v>17209</v>
      </c>
      <c r="F9184" s="34" t="s">
        <v>24</v>
      </c>
      <c r="G9184" s="37" t="s">
        <v>15145</v>
      </c>
      <c r="I9184" s="7"/>
    </row>
    <row r="9185" spans="1:9" s="36" customFormat="1" ht="27" x14ac:dyDescent="0.25">
      <c r="A9185" s="34">
        <v>102604</v>
      </c>
      <c r="B9185" s="35" t="s">
        <v>17210</v>
      </c>
      <c r="F9185" s="34" t="s">
        <v>24</v>
      </c>
      <c r="G9185" s="37" t="s">
        <v>13924</v>
      </c>
      <c r="I9185" s="7"/>
    </row>
    <row r="9186" spans="1:9" s="36" customFormat="1" ht="27" x14ac:dyDescent="0.25">
      <c r="A9186" s="34">
        <v>102605</v>
      </c>
      <c r="B9186" s="35" t="s">
        <v>17211</v>
      </c>
      <c r="F9186" s="34" t="s">
        <v>24</v>
      </c>
      <c r="G9186" s="37" t="s">
        <v>17212</v>
      </c>
      <c r="I9186" s="7"/>
    </row>
    <row r="9187" spans="1:9" s="36" customFormat="1" ht="27" x14ac:dyDescent="0.25">
      <c r="A9187" s="34">
        <v>102606</v>
      </c>
      <c r="B9187" s="35" t="s">
        <v>17213</v>
      </c>
      <c r="F9187" s="34" t="s">
        <v>24</v>
      </c>
      <c r="G9187" s="37" t="s">
        <v>17214</v>
      </c>
      <c r="I9187" s="7"/>
    </row>
    <row r="9188" spans="1:9" s="36" customFormat="1" ht="27" x14ac:dyDescent="0.25">
      <c r="A9188" s="34">
        <v>102607</v>
      </c>
      <c r="B9188" s="35" t="s">
        <v>17215</v>
      </c>
      <c r="F9188" s="34" t="s">
        <v>24</v>
      </c>
      <c r="G9188" s="37" t="s">
        <v>17216</v>
      </c>
      <c r="I9188" s="7"/>
    </row>
    <row r="9189" spans="1:9" s="36" customFormat="1" ht="27" x14ac:dyDescent="0.25">
      <c r="A9189" s="34">
        <v>102608</v>
      </c>
      <c r="B9189" s="35" t="s">
        <v>17217</v>
      </c>
      <c r="F9189" s="34" t="s">
        <v>24</v>
      </c>
      <c r="G9189" s="37" t="s">
        <v>17218</v>
      </c>
      <c r="I9189" s="7"/>
    </row>
    <row r="9190" spans="1:9" s="36" customFormat="1" ht="27" x14ac:dyDescent="0.25">
      <c r="A9190" s="34">
        <v>102609</v>
      </c>
      <c r="B9190" s="35" t="s">
        <v>17219</v>
      </c>
      <c r="F9190" s="34" t="s">
        <v>24</v>
      </c>
      <c r="G9190" s="37" t="s">
        <v>17220</v>
      </c>
      <c r="I9190" s="7"/>
    </row>
    <row r="9191" spans="1:9" s="36" customFormat="1" ht="27" x14ac:dyDescent="0.25">
      <c r="A9191" s="34">
        <v>102610</v>
      </c>
      <c r="B9191" s="35" t="s">
        <v>17221</v>
      </c>
      <c r="F9191" s="34" t="s">
        <v>24</v>
      </c>
      <c r="G9191" s="37" t="s">
        <v>17222</v>
      </c>
      <c r="I9191" s="7"/>
    </row>
    <row r="9192" spans="1:9" s="36" customFormat="1" ht="40.5" x14ac:dyDescent="0.25">
      <c r="A9192" s="34">
        <v>102611</v>
      </c>
      <c r="B9192" s="35" t="s">
        <v>17223</v>
      </c>
      <c r="F9192" s="34" t="s">
        <v>24</v>
      </c>
      <c r="G9192" s="37" t="s">
        <v>17224</v>
      </c>
      <c r="I9192" s="7"/>
    </row>
    <row r="9193" spans="1:9" s="36" customFormat="1" ht="40.5" x14ac:dyDescent="0.25">
      <c r="A9193" s="34">
        <v>102612</v>
      </c>
      <c r="B9193" s="35" t="s">
        <v>17225</v>
      </c>
      <c r="F9193" s="34" t="s">
        <v>24</v>
      </c>
      <c r="G9193" s="37" t="s">
        <v>17226</v>
      </c>
      <c r="I9193" s="7"/>
    </row>
    <row r="9194" spans="1:9" s="36" customFormat="1" ht="40.5" x14ac:dyDescent="0.25">
      <c r="A9194" s="34">
        <v>102613</v>
      </c>
      <c r="B9194" s="35" t="s">
        <v>17227</v>
      </c>
      <c r="F9194" s="34" t="s">
        <v>24</v>
      </c>
      <c r="G9194" s="37" t="s">
        <v>17228</v>
      </c>
      <c r="I9194" s="7"/>
    </row>
    <row r="9195" spans="1:9" s="36" customFormat="1" ht="40.5" x14ac:dyDescent="0.25">
      <c r="A9195" s="34">
        <v>102614</v>
      </c>
      <c r="B9195" s="35" t="s">
        <v>17229</v>
      </c>
      <c r="F9195" s="34" t="s">
        <v>24</v>
      </c>
      <c r="G9195" s="37" t="s">
        <v>17230</v>
      </c>
      <c r="I9195" s="7"/>
    </row>
    <row r="9196" spans="1:9" s="36" customFormat="1" ht="40.5" x14ac:dyDescent="0.25">
      <c r="A9196" s="34">
        <v>102615</v>
      </c>
      <c r="B9196" s="35" t="s">
        <v>17231</v>
      </c>
      <c r="F9196" s="34" t="s">
        <v>24</v>
      </c>
      <c r="G9196" s="37" t="s">
        <v>17232</v>
      </c>
      <c r="I9196" s="7"/>
    </row>
    <row r="9197" spans="1:9" s="36" customFormat="1" ht="40.5" x14ac:dyDescent="0.25">
      <c r="A9197" s="34">
        <v>102616</v>
      </c>
      <c r="B9197" s="35" t="s">
        <v>17233</v>
      </c>
      <c r="F9197" s="34" t="s">
        <v>24</v>
      </c>
      <c r="G9197" s="37" t="s">
        <v>17234</v>
      </c>
      <c r="I9197" s="7"/>
    </row>
    <row r="9198" spans="1:9" s="36" customFormat="1" ht="40.5" x14ac:dyDescent="0.25">
      <c r="A9198" s="34">
        <v>102617</v>
      </c>
      <c r="B9198" s="35" t="s">
        <v>17235</v>
      </c>
      <c r="F9198" s="34" t="s">
        <v>24</v>
      </c>
      <c r="G9198" s="37" t="s">
        <v>17236</v>
      </c>
      <c r="I9198" s="7"/>
    </row>
    <row r="9199" spans="1:9" s="36" customFormat="1" ht="40.5" x14ac:dyDescent="0.25">
      <c r="A9199" s="34">
        <v>102618</v>
      </c>
      <c r="B9199" s="35" t="s">
        <v>17237</v>
      </c>
      <c r="F9199" s="34" t="s">
        <v>24</v>
      </c>
      <c r="G9199" s="37" t="s">
        <v>17238</v>
      </c>
      <c r="I9199" s="7"/>
    </row>
    <row r="9200" spans="1:9" s="36" customFormat="1" ht="40.5" x14ac:dyDescent="0.25">
      <c r="A9200" s="34">
        <v>102619</v>
      </c>
      <c r="B9200" s="35" t="s">
        <v>17239</v>
      </c>
      <c r="F9200" s="34" t="s">
        <v>24</v>
      </c>
      <c r="G9200" s="37" t="s">
        <v>17240</v>
      </c>
      <c r="I9200" s="7"/>
    </row>
    <row r="9201" spans="1:9" s="36" customFormat="1" ht="40.5" x14ac:dyDescent="0.25">
      <c r="A9201" s="34">
        <v>102620</v>
      </c>
      <c r="B9201" s="35" t="s">
        <v>17241</v>
      </c>
      <c r="F9201" s="34" t="s">
        <v>24</v>
      </c>
      <c r="G9201" s="37" t="s">
        <v>17242</v>
      </c>
      <c r="I9201" s="7"/>
    </row>
    <row r="9202" spans="1:9" s="36" customFormat="1" ht="40.5" x14ac:dyDescent="0.25">
      <c r="A9202" s="34">
        <v>102621</v>
      </c>
      <c r="B9202" s="35" t="s">
        <v>17243</v>
      </c>
      <c r="F9202" s="34" t="s">
        <v>24</v>
      </c>
      <c r="G9202" s="37" t="s">
        <v>17244</v>
      </c>
      <c r="I9202" s="7"/>
    </row>
    <row r="9203" spans="1:9" s="36" customFormat="1" ht="40.5" x14ac:dyDescent="0.25">
      <c r="A9203" s="34">
        <v>102622</v>
      </c>
      <c r="B9203" s="35" t="s">
        <v>17245</v>
      </c>
      <c r="F9203" s="34" t="s">
        <v>24</v>
      </c>
      <c r="G9203" s="37" t="s">
        <v>17246</v>
      </c>
      <c r="I9203" s="7"/>
    </row>
    <row r="9204" spans="1:9" s="36" customFormat="1" ht="40.5" x14ac:dyDescent="0.25">
      <c r="A9204" s="34">
        <v>102623</v>
      </c>
      <c r="B9204" s="35" t="s">
        <v>17247</v>
      </c>
      <c r="F9204" s="34" t="s">
        <v>24</v>
      </c>
      <c r="G9204" s="37" t="s">
        <v>17248</v>
      </c>
      <c r="I9204" s="7"/>
    </row>
    <row r="9205" spans="1:9" s="36" customFormat="1" ht="40.5" x14ac:dyDescent="0.25">
      <c r="A9205" s="34">
        <v>89482</v>
      </c>
      <c r="B9205" s="35" t="s">
        <v>17249</v>
      </c>
      <c r="F9205" s="34" t="s">
        <v>24</v>
      </c>
      <c r="G9205" s="37" t="s">
        <v>17250</v>
      </c>
      <c r="I9205" s="7"/>
    </row>
    <row r="9206" spans="1:9" s="36" customFormat="1" ht="40.5" x14ac:dyDescent="0.25">
      <c r="A9206" s="34">
        <v>89491</v>
      </c>
      <c r="B9206" s="35" t="s">
        <v>17251</v>
      </c>
      <c r="F9206" s="34" t="s">
        <v>24</v>
      </c>
      <c r="G9206" s="37" t="s">
        <v>17252</v>
      </c>
      <c r="I9206" s="7"/>
    </row>
    <row r="9207" spans="1:9" s="36" customFormat="1" ht="40.5" x14ac:dyDescent="0.25">
      <c r="A9207" s="34">
        <v>89495</v>
      </c>
      <c r="B9207" s="35" t="s">
        <v>17253</v>
      </c>
      <c r="F9207" s="34" t="s">
        <v>24</v>
      </c>
      <c r="G9207" s="37" t="s">
        <v>17254</v>
      </c>
      <c r="I9207" s="7"/>
    </row>
    <row r="9208" spans="1:9" s="36" customFormat="1" ht="40.5" x14ac:dyDescent="0.25">
      <c r="A9208" s="34">
        <v>89707</v>
      </c>
      <c r="B9208" s="35" t="s">
        <v>17255</v>
      </c>
      <c r="F9208" s="34" t="s">
        <v>24</v>
      </c>
      <c r="G9208" s="37" t="s">
        <v>17256</v>
      </c>
      <c r="I9208" s="7"/>
    </row>
    <row r="9209" spans="1:9" s="36" customFormat="1" ht="40.5" x14ac:dyDescent="0.25">
      <c r="A9209" s="34">
        <v>89708</v>
      </c>
      <c r="B9209" s="35" t="s">
        <v>17257</v>
      </c>
      <c r="F9209" s="34" t="s">
        <v>24</v>
      </c>
      <c r="G9209" s="37" t="s">
        <v>17258</v>
      </c>
      <c r="I9209" s="7"/>
    </row>
    <row r="9210" spans="1:9" s="36" customFormat="1" ht="40.5" x14ac:dyDescent="0.25">
      <c r="A9210" s="34">
        <v>89709</v>
      </c>
      <c r="B9210" s="35" t="s">
        <v>17259</v>
      </c>
      <c r="F9210" s="34" t="s">
        <v>24</v>
      </c>
      <c r="G9210" s="37" t="s">
        <v>14689</v>
      </c>
      <c r="I9210" s="7"/>
    </row>
    <row r="9211" spans="1:9" s="36" customFormat="1" ht="40.5" x14ac:dyDescent="0.25">
      <c r="A9211" s="34">
        <v>89710</v>
      </c>
      <c r="B9211" s="35" t="s">
        <v>17260</v>
      </c>
      <c r="F9211" s="34" t="s">
        <v>24</v>
      </c>
      <c r="G9211" s="37" t="s">
        <v>8815</v>
      </c>
      <c r="I9211" s="7"/>
    </row>
    <row r="9212" spans="1:9" s="36" customFormat="1" ht="40.5" x14ac:dyDescent="0.25">
      <c r="A9212" s="34">
        <v>104326</v>
      </c>
      <c r="B9212" s="35" t="s">
        <v>17261</v>
      </c>
      <c r="F9212" s="34" t="s">
        <v>24</v>
      </c>
      <c r="G9212" s="37" t="s">
        <v>15669</v>
      </c>
      <c r="I9212" s="7"/>
    </row>
    <row r="9213" spans="1:9" s="36" customFormat="1" ht="40.5" x14ac:dyDescent="0.25">
      <c r="A9213" s="34">
        <v>104327</v>
      </c>
      <c r="B9213" s="35" t="s">
        <v>17262</v>
      </c>
      <c r="F9213" s="34" t="s">
        <v>24</v>
      </c>
      <c r="G9213" s="37" t="s">
        <v>17263</v>
      </c>
      <c r="I9213" s="7"/>
    </row>
    <row r="9214" spans="1:9" s="36" customFormat="1" ht="54" x14ac:dyDescent="0.25">
      <c r="A9214" s="34">
        <v>104328</v>
      </c>
      <c r="B9214" s="35" t="s">
        <v>17264</v>
      </c>
      <c r="F9214" s="34" t="s">
        <v>24</v>
      </c>
      <c r="G9214" s="37" t="s">
        <v>10298</v>
      </c>
      <c r="I9214" s="7"/>
    </row>
    <row r="9215" spans="1:9" s="36" customFormat="1" ht="54" x14ac:dyDescent="0.25">
      <c r="A9215" s="34">
        <v>104329</v>
      </c>
      <c r="B9215" s="35" t="s">
        <v>17265</v>
      </c>
      <c r="F9215" s="34" t="s">
        <v>24</v>
      </c>
      <c r="G9215" s="37" t="s">
        <v>17266</v>
      </c>
      <c r="I9215" s="7"/>
    </row>
    <row r="9216" spans="1:9" s="36" customFormat="1" ht="27" x14ac:dyDescent="0.25">
      <c r="A9216" s="34">
        <v>86872</v>
      </c>
      <c r="B9216" s="35" t="s">
        <v>17267</v>
      </c>
      <c r="F9216" s="34" t="s">
        <v>24</v>
      </c>
      <c r="G9216" s="37" t="s">
        <v>17268</v>
      </c>
      <c r="I9216" s="7"/>
    </row>
    <row r="9217" spans="1:9" s="36" customFormat="1" ht="27" x14ac:dyDescent="0.25">
      <c r="A9217" s="34">
        <v>86874</v>
      </c>
      <c r="B9217" s="35" t="s">
        <v>17269</v>
      </c>
      <c r="F9217" s="34" t="s">
        <v>24</v>
      </c>
      <c r="G9217" s="37" t="s">
        <v>17270</v>
      </c>
      <c r="I9217" s="7"/>
    </row>
    <row r="9218" spans="1:9" s="36" customFormat="1" ht="27" x14ac:dyDescent="0.25">
      <c r="A9218" s="34">
        <v>86875</v>
      </c>
      <c r="B9218" s="35" t="s">
        <v>17271</v>
      </c>
      <c r="F9218" s="34" t="s">
        <v>24</v>
      </c>
      <c r="G9218" s="37" t="s">
        <v>17272</v>
      </c>
      <c r="I9218" s="7"/>
    </row>
    <row r="9219" spans="1:9" s="36" customFormat="1" ht="27" x14ac:dyDescent="0.25">
      <c r="A9219" s="34">
        <v>86876</v>
      </c>
      <c r="B9219" s="35" t="s">
        <v>17273</v>
      </c>
      <c r="F9219" s="34" t="s">
        <v>24</v>
      </c>
      <c r="G9219" s="37" t="s">
        <v>17274</v>
      </c>
      <c r="I9219" s="7"/>
    </row>
    <row r="9220" spans="1:9" s="36" customFormat="1" ht="40.5" x14ac:dyDescent="0.25">
      <c r="A9220" s="34">
        <v>86877</v>
      </c>
      <c r="B9220" s="35" t="s">
        <v>17275</v>
      </c>
      <c r="F9220" s="34" t="s">
        <v>24</v>
      </c>
      <c r="G9220" s="37" t="s">
        <v>17276</v>
      </c>
      <c r="I9220" s="7"/>
    </row>
    <row r="9221" spans="1:9" s="36" customFormat="1" ht="27" x14ac:dyDescent="0.25">
      <c r="A9221" s="34">
        <v>86878</v>
      </c>
      <c r="B9221" s="35" t="s">
        <v>17277</v>
      </c>
      <c r="F9221" s="34" t="s">
        <v>24</v>
      </c>
      <c r="G9221" s="37" t="s">
        <v>17278</v>
      </c>
      <c r="I9221" s="7"/>
    </row>
    <row r="9222" spans="1:9" s="36" customFormat="1" ht="40.5" x14ac:dyDescent="0.25">
      <c r="A9222" s="34">
        <v>86879</v>
      </c>
      <c r="B9222" s="35" t="s">
        <v>17279</v>
      </c>
      <c r="F9222" s="34" t="s">
        <v>24</v>
      </c>
      <c r="G9222" s="37" t="s">
        <v>17280</v>
      </c>
      <c r="I9222" s="7"/>
    </row>
    <row r="9223" spans="1:9" s="36" customFormat="1" ht="40.5" x14ac:dyDescent="0.25">
      <c r="A9223" s="34">
        <v>86880</v>
      </c>
      <c r="B9223" s="35" t="s">
        <v>17281</v>
      </c>
      <c r="F9223" s="34" t="s">
        <v>24</v>
      </c>
      <c r="G9223" s="37" t="s">
        <v>17282</v>
      </c>
      <c r="I9223" s="7"/>
    </row>
    <row r="9224" spans="1:9" s="36" customFormat="1" ht="27" x14ac:dyDescent="0.25">
      <c r="A9224" s="34">
        <v>86881</v>
      </c>
      <c r="B9224" s="35" t="s">
        <v>17283</v>
      </c>
      <c r="F9224" s="34" t="s">
        <v>24</v>
      </c>
      <c r="G9224" s="37" t="s">
        <v>17284</v>
      </c>
      <c r="I9224" s="7"/>
    </row>
    <row r="9225" spans="1:9" s="36" customFormat="1" ht="27" x14ac:dyDescent="0.25">
      <c r="A9225" s="34">
        <v>86882</v>
      </c>
      <c r="B9225" s="35" t="s">
        <v>17285</v>
      </c>
      <c r="F9225" s="34" t="s">
        <v>24</v>
      </c>
      <c r="G9225" s="37" t="s">
        <v>10724</v>
      </c>
      <c r="I9225" s="7"/>
    </row>
    <row r="9226" spans="1:9" s="36" customFormat="1" ht="27" x14ac:dyDescent="0.25">
      <c r="A9226" s="34">
        <v>86883</v>
      </c>
      <c r="B9226" s="35" t="s">
        <v>17286</v>
      </c>
      <c r="F9226" s="34" t="s">
        <v>24</v>
      </c>
      <c r="G9226" s="37" t="s">
        <v>17287</v>
      </c>
      <c r="I9226" s="7"/>
    </row>
    <row r="9227" spans="1:9" s="36" customFormat="1" ht="27" x14ac:dyDescent="0.25">
      <c r="A9227" s="34">
        <v>86884</v>
      </c>
      <c r="B9227" s="35" t="s">
        <v>17288</v>
      </c>
      <c r="F9227" s="34" t="s">
        <v>24</v>
      </c>
      <c r="G9227" s="37" t="s">
        <v>16395</v>
      </c>
      <c r="I9227" s="7"/>
    </row>
    <row r="9228" spans="1:9" s="36" customFormat="1" ht="27" x14ac:dyDescent="0.25">
      <c r="A9228" s="34">
        <v>86885</v>
      </c>
      <c r="B9228" s="35" t="s">
        <v>17289</v>
      </c>
      <c r="F9228" s="34" t="s">
        <v>24</v>
      </c>
      <c r="G9228" s="37" t="s">
        <v>13212</v>
      </c>
      <c r="I9228" s="7"/>
    </row>
    <row r="9229" spans="1:9" s="36" customFormat="1" ht="27" x14ac:dyDescent="0.25">
      <c r="A9229" s="34">
        <v>86886</v>
      </c>
      <c r="B9229" s="35" t="s">
        <v>17290</v>
      </c>
      <c r="F9229" s="34" t="s">
        <v>24</v>
      </c>
      <c r="G9229" s="37" t="s">
        <v>17291</v>
      </c>
      <c r="I9229" s="7"/>
    </row>
    <row r="9230" spans="1:9" s="36" customFormat="1" ht="27" x14ac:dyDescent="0.25">
      <c r="A9230" s="34">
        <v>86887</v>
      </c>
      <c r="B9230" s="35" t="s">
        <v>17292</v>
      </c>
      <c r="F9230" s="34" t="s">
        <v>24</v>
      </c>
      <c r="G9230" s="37" t="s">
        <v>17293</v>
      </c>
      <c r="I9230" s="7"/>
    </row>
    <row r="9231" spans="1:9" s="36" customFormat="1" ht="27" x14ac:dyDescent="0.25">
      <c r="A9231" s="34">
        <v>86888</v>
      </c>
      <c r="B9231" s="35" t="s">
        <v>17294</v>
      </c>
      <c r="F9231" s="34" t="s">
        <v>24</v>
      </c>
      <c r="G9231" s="37" t="s">
        <v>17295</v>
      </c>
      <c r="I9231" s="7"/>
    </row>
    <row r="9232" spans="1:9" s="36" customFormat="1" ht="40.5" x14ac:dyDescent="0.25">
      <c r="A9232" s="34">
        <v>86889</v>
      </c>
      <c r="B9232" s="35" t="s">
        <v>17296</v>
      </c>
      <c r="F9232" s="34" t="s">
        <v>24</v>
      </c>
      <c r="G9232" s="37" t="s">
        <v>17297</v>
      </c>
      <c r="I9232" s="7"/>
    </row>
    <row r="9233" spans="1:9" s="36" customFormat="1" ht="40.5" x14ac:dyDescent="0.25">
      <c r="A9233" s="34">
        <v>86893</v>
      </c>
      <c r="B9233" s="35" t="s">
        <v>17298</v>
      </c>
      <c r="F9233" s="34" t="s">
        <v>24</v>
      </c>
      <c r="G9233" s="37" t="s">
        <v>17299</v>
      </c>
      <c r="I9233" s="7"/>
    </row>
    <row r="9234" spans="1:9" s="36" customFormat="1" ht="27" x14ac:dyDescent="0.25">
      <c r="A9234" s="34">
        <v>86894</v>
      </c>
      <c r="B9234" s="35" t="s">
        <v>17300</v>
      </c>
      <c r="F9234" s="34" t="s">
        <v>24</v>
      </c>
      <c r="G9234" s="37" t="s">
        <v>17301</v>
      </c>
      <c r="I9234" s="7"/>
    </row>
    <row r="9235" spans="1:9" s="36" customFormat="1" ht="40.5" x14ac:dyDescent="0.25">
      <c r="A9235" s="34">
        <v>86895</v>
      </c>
      <c r="B9235" s="35" t="s">
        <v>17302</v>
      </c>
      <c r="F9235" s="34" t="s">
        <v>24</v>
      </c>
      <c r="G9235" s="37" t="s">
        <v>17303</v>
      </c>
      <c r="I9235" s="7"/>
    </row>
    <row r="9236" spans="1:9" s="36" customFormat="1" ht="40.5" x14ac:dyDescent="0.25">
      <c r="A9236" s="34">
        <v>86899</v>
      </c>
      <c r="B9236" s="35" t="s">
        <v>17304</v>
      </c>
      <c r="F9236" s="34" t="s">
        <v>24</v>
      </c>
      <c r="G9236" s="37" t="s">
        <v>17305</v>
      </c>
      <c r="I9236" s="7"/>
    </row>
    <row r="9237" spans="1:9" s="36" customFormat="1" ht="27" x14ac:dyDescent="0.25">
      <c r="A9237" s="34">
        <v>86900</v>
      </c>
      <c r="B9237" s="35" t="s">
        <v>17306</v>
      </c>
      <c r="F9237" s="34" t="s">
        <v>24</v>
      </c>
      <c r="G9237" s="37" t="s">
        <v>17307</v>
      </c>
      <c r="I9237" s="7"/>
    </row>
    <row r="9238" spans="1:9" s="36" customFormat="1" ht="27" x14ac:dyDescent="0.25">
      <c r="A9238" s="34">
        <v>86901</v>
      </c>
      <c r="B9238" s="35" t="s">
        <v>17308</v>
      </c>
      <c r="F9238" s="34" t="s">
        <v>24</v>
      </c>
      <c r="G9238" s="37" t="s">
        <v>17309</v>
      </c>
      <c r="I9238" s="7"/>
    </row>
    <row r="9239" spans="1:9" s="36" customFormat="1" ht="40.5" x14ac:dyDescent="0.25">
      <c r="A9239" s="34">
        <v>86902</v>
      </c>
      <c r="B9239" s="35" t="s">
        <v>17310</v>
      </c>
      <c r="F9239" s="34" t="s">
        <v>24</v>
      </c>
      <c r="G9239" s="37" t="s">
        <v>17311</v>
      </c>
      <c r="I9239" s="7"/>
    </row>
    <row r="9240" spans="1:9" s="36" customFormat="1" ht="40.5" x14ac:dyDescent="0.25">
      <c r="A9240" s="34">
        <v>86903</v>
      </c>
      <c r="B9240" s="35" t="s">
        <v>17312</v>
      </c>
      <c r="F9240" s="34" t="s">
        <v>24</v>
      </c>
      <c r="G9240" s="37" t="s">
        <v>17313</v>
      </c>
      <c r="I9240" s="7"/>
    </row>
    <row r="9241" spans="1:9" s="36" customFormat="1" ht="40.5" x14ac:dyDescent="0.25">
      <c r="A9241" s="34">
        <v>86904</v>
      </c>
      <c r="B9241" s="35" t="s">
        <v>17314</v>
      </c>
      <c r="F9241" s="34" t="s">
        <v>24</v>
      </c>
      <c r="G9241" s="37" t="s">
        <v>17315</v>
      </c>
      <c r="I9241" s="7"/>
    </row>
    <row r="9242" spans="1:9" s="36" customFormat="1" ht="27" x14ac:dyDescent="0.25">
      <c r="A9242" s="34">
        <v>86905</v>
      </c>
      <c r="B9242" s="35" t="s">
        <v>17316</v>
      </c>
      <c r="F9242" s="34" t="s">
        <v>24</v>
      </c>
      <c r="G9242" s="37" t="s">
        <v>17317</v>
      </c>
      <c r="I9242" s="7"/>
    </row>
    <row r="9243" spans="1:9" s="36" customFormat="1" ht="40.5" x14ac:dyDescent="0.25">
      <c r="A9243" s="34">
        <v>86906</v>
      </c>
      <c r="B9243" s="35" t="s">
        <v>17318</v>
      </c>
      <c r="F9243" s="34" t="s">
        <v>24</v>
      </c>
      <c r="G9243" s="37" t="s">
        <v>17319</v>
      </c>
      <c r="I9243" s="7"/>
    </row>
    <row r="9244" spans="1:9" s="36" customFormat="1" ht="27" x14ac:dyDescent="0.25">
      <c r="A9244" s="34">
        <v>86908</v>
      </c>
      <c r="B9244" s="35" t="s">
        <v>17320</v>
      </c>
      <c r="F9244" s="34" t="s">
        <v>24</v>
      </c>
      <c r="G9244" s="37" t="s">
        <v>17321</v>
      </c>
      <c r="I9244" s="7"/>
    </row>
    <row r="9245" spans="1:9" s="36" customFormat="1" ht="40.5" x14ac:dyDescent="0.25">
      <c r="A9245" s="34">
        <v>86909</v>
      </c>
      <c r="B9245" s="35" t="s">
        <v>17322</v>
      </c>
      <c r="F9245" s="34" t="s">
        <v>24</v>
      </c>
      <c r="G9245" s="37" t="s">
        <v>17323</v>
      </c>
      <c r="I9245" s="7"/>
    </row>
    <row r="9246" spans="1:9" s="36" customFormat="1" ht="40.5" x14ac:dyDescent="0.25">
      <c r="A9246" s="34">
        <v>86910</v>
      </c>
      <c r="B9246" s="35" t="s">
        <v>17324</v>
      </c>
      <c r="F9246" s="34" t="s">
        <v>24</v>
      </c>
      <c r="G9246" s="37" t="s">
        <v>17325</v>
      </c>
      <c r="I9246" s="7"/>
    </row>
    <row r="9247" spans="1:9" s="36" customFormat="1" ht="40.5" x14ac:dyDescent="0.25">
      <c r="A9247" s="34">
        <v>86911</v>
      </c>
      <c r="B9247" s="35" t="s">
        <v>17326</v>
      </c>
      <c r="F9247" s="34" t="s">
        <v>24</v>
      </c>
      <c r="G9247" s="37" t="s">
        <v>17327</v>
      </c>
      <c r="I9247" s="7"/>
    </row>
    <row r="9248" spans="1:9" s="36" customFormat="1" ht="27" x14ac:dyDescent="0.25">
      <c r="A9248" s="34">
        <v>86913</v>
      </c>
      <c r="B9248" s="35" t="s">
        <v>17328</v>
      </c>
      <c r="F9248" s="34" t="s">
        <v>24</v>
      </c>
      <c r="G9248" s="37" t="s">
        <v>17329</v>
      </c>
      <c r="I9248" s="7"/>
    </row>
    <row r="9249" spans="1:9" s="36" customFormat="1" ht="27" x14ac:dyDescent="0.25">
      <c r="A9249" s="34">
        <v>86914</v>
      </c>
      <c r="B9249" s="35" t="s">
        <v>17330</v>
      </c>
      <c r="F9249" s="34" t="s">
        <v>24</v>
      </c>
      <c r="G9249" s="37" t="s">
        <v>17331</v>
      </c>
      <c r="I9249" s="7"/>
    </row>
    <row r="9250" spans="1:9" s="36" customFormat="1" ht="27" x14ac:dyDescent="0.25">
      <c r="A9250" s="34">
        <v>86915</v>
      </c>
      <c r="B9250" s="35" t="s">
        <v>17332</v>
      </c>
      <c r="F9250" s="34" t="s">
        <v>24</v>
      </c>
      <c r="G9250" s="37" t="s">
        <v>17333</v>
      </c>
      <c r="I9250" s="7"/>
    </row>
    <row r="9251" spans="1:9" s="36" customFormat="1" ht="27" x14ac:dyDescent="0.25">
      <c r="A9251" s="34">
        <v>86916</v>
      </c>
      <c r="B9251" s="35" t="s">
        <v>17334</v>
      </c>
      <c r="F9251" s="34" t="s">
        <v>24</v>
      </c>
      <c r="G9251" s="37" t="s">
        <v>17335</v>
      </c>
      <c r="I9251" s="7"/>
    </row>
    <row r="9252" spans="1:9" s="36" customFormat="1" ht="54" x14ac:dyDescent="0.25">
      <c r="A9252" s="34">
        <v>86919</v>
      </c>
      <c r="B9252" s="35" t="s">
        <v>17336</v>
      </c>
      <c r="F9252" s="34" t="s">
        <v>24</v>
      </c>
      <c r="G9252" s="37" t="s">
        <v>17337</v>
      </c>
      <c r="I9252" s="7"/>
    </row>
    <row r="9253" spans="1:9" s="36" customFormat="1" ht="54" x14ac:dyDescent="0.25">
      <c r="A9253" s="34">
        <v>86920</v>
      </c>
      <c r="B9253" s="35" t="s">
        <v>17338</v>
      </c>
      <c r="F9253" s="34" t="s">
        <v>24</v>
      </c>
      <c r="G9253" s="37" t="s">
        <v>17339</v>
      </c>
      <c r="I9253" s="7"/>
    </row>
    <row r="9254" spans="1:9" s="36" customFormat="1" ht="54" x14ac:dyDescent="0.25">
      <c r="A9254" s="34">
        <v>86921</v>
      </c>
      <c r="B9254" s="35" t="s">
        <v>17340</v>
      </c>
      <c r="F9254" s="34" t="s">
        <v>24</v>
      </c>
      <c r="G9254" s="37" t="s">
        <v>17341</v>
      </c>
      <c r="I9254" s="7"/>
    </row>
    <row r="9255" spans="1:9" s="36" customFormat="1" ht="54" x14ac:dyDescent="0.25">
      <c r="A9255" s="34">
        <v>86922</v>
      </c>
      <c r="B9255" s="35" t="s">
        <v>17342</v>
      </c>
      <c r="F9255" s="34" t="s">
        <v>24</v>
      </c>
      <c r="G9255" s="37" t="s">
        <v>17343</v>
      </c>
      <c r="I9255" s="7"/>
    </row>
    <row r="9256" spans="1:9" s="36" customFormat="1" ht="54" x14ac:dyDescent="0.25">
      <c r="A9256" s="34">
        <v>86923</v>
      </c>
      <c r="B9256" s="35" t="s">
        <v>17344</v>
      </c>
      <c r="F9256" s="34" t="s">
        <v>24</v>
      </c>
      <c r="G9256" s="37" t="s">
        <v>17345</v>
      </c>
      <c r="I9256" s="7"/>
    </row>
    <row r="9257" spans="1:9" s="36" customFormat="1" ht="54" x14ac:dyDescent="0.25">
      <c r="A9257" s="34">
        <v>86924</v>
      </c>
      <c r="B9257" s="35" t="s">
        <v>17346</v>
      </c>
      <c r="F9257" s="34" t="s">
        <v>24</v>
      </c>
      <c r="G9257" s="37" t="s">
        <v>17347</v>
      </c>
      <c r="I9257" s="7"/>
    </row>
    <row r="9258" spans="1:9" s="36" customFormat="1" ht="54" x14ac:dyDescent="0.25">
      <c r="A9258" s="34">
        <v>86925</v>
      </c>
      <c r="B9258" s="35" t="s">
        <v>17348</v>
      </c>
      <c r="F9258" s="34" t="s">
        <v>24</v>
      </c>
      <c r="G9258" s="37" t="s">
        <v>17349</v>
      </c>
      <c r="I9258" s="7"/>
    </row>
    <row r="9259" spans="1:9" s="36" customFormat="1" ht="54" x14ac:dyDescent="0.25">
      <c r="A9259" s="34">
        <v>86926</v>
      </c>
      <c r="B9259" s="35" t="s">
        <v>17350</v>
      </c>
      <c r="F9259" s="34" t="s">
        <v>24</v>
      </c>
      <c r="G9259" s="37" t="s">
        <v>17351</v>
      </c>
      <c r="I9259" s="7"/>
    </row>
    <row r="9260" spans="1:9" s="36" customFormat="1" ht="54" x14ac:dyDescent="0.25">
      <c r="A9260" s="34">
        <v>86927</v>
      </c>
      <c r="B9260" s="35" t="s">
        <v>17352</v>
      </c>
      <c r="F9260" s="34" t="s">
        <v>24</v>
      </c>
      <c r="G9260" s="37" t="s">
        <v>17353</v>
      </c>
      <c r="I9260" s="7"/>
    </row>
    <row r="9261" spans="1:9" s="36" customFormat="1" ht="54" x14ac:dyDescent="0.25">
      <c r="A9261" s="34">
        <v>86928</v>
      </c>
      <c r="B9261" s="35" t="s">
        <v>17354</v>
      </c>
      <c r="F9261" s="34" t="s">
        <v>24</v>
      </c>
      <c r="G9261" s="37" t="s">
        <v>17355</v>
      </c>
      <c r="I9261" s="7"/>
    </row>
    <row r="9262" spans="1:9" s="36" customFormat="1" ht="54" x14ac:dyDescent="0.25">
      <c r="A9262" s="34">
        <v>86929</v>
      </c>
      <c r="B9262" s="35" t="s">
        <v>17356</v>
      </c>
      <c r="F9262" s="34" t="s">
        <v>24</v>
      </c>
      <c r="G9262" s="37" t="s">
        <v>17357</v>
      </c>
      <c r="I9262" s="7"/>
    </row>
    <row r="9263" spans="1:9" s="36" customFormat="1" ht="54" x14ac:dyDescent="0.25">
      <c r="A9263" s="34">
        <v>86930</v>
      </c>
      <c r="B9263" s="35" t="s">
        <v>17358</v>
      </c>
      <c r="F9263" s="34" t="s">
        <v>24</v>
      </c>
      <c r="G9263" s="37" t="s">
        <v>17359</v>
      </c>
      <c r="I9263" s="7"/>
    </row>
    <row r="9264" spans="1:9" s="36" customFormat="1" ht="40.5" x14ac:dyDescent="0.25">
      <c r="A9264" s="34">
        <v>86931</v>
      </c>
      <c r="B9264" s="35" t="s">
        <v>17360</v>
      </c>
      <c r="F9264" s="34" t="s">
        <v>24</v>
      </c>
      <c r="G9264" s="37" t="s">
        <v>17361</v>
      </c>
      <c r="I9264" s="7"/>
    </row>
    <row r="9265" spans="1:9" s="36" customFormat="1" ht="54" x14ac:dyDescent="0.25">
      <c r="A9265" s="34">
        <v>86932</v>
      </c>
      <c r="B9265" s="35" t="s">
        <v>17362</v>
      </c>
      <c r="F9265" s="34" t="s">
        <v>24</v>
      </c>
      <c r="G9265" s="37" t="s">
        <v>17363</v>
      </c>
      <c r="I9265" s="7"/>
    </row>
    <row r="9266" spans="1:9" s="36" customFormat="1" ht="67.5" x14ac:dyDescent="0.25">
      <c r="A9266" s="34">
        <v>86933</v>
      </c>
      <c r="B9266" s="35" t="s">
        <v>17364</v>
      </c>
      <c r="F9266" s="34" t="s">
        <v>24</v>
      </c>
      <c r="G9266" s="37" t="s">
        <v>17365</v>
      </c>
      <c r="I9266" s="7"/>
    </row>
    <row r="9267" spans="1:9" s="36" customFormat="1" ht="67.5" x14ac:dyDescent="0.25">
      <c r="A9267" s="34">
        <v>86934</v>
      </c>
      <c r="B9267" s="35" t="s">
        <v>17366</v>
      </c>
      <c r="F9267" s="34" t="s">
        <v>24</v>
      </c>
      <c r="G9267" s="37" t="s">
        <v>17367</v>
      </c>
      <c r="I9267" s="7"/>
    </row>
    <row r="9268" spans="1:9" s="36" customFormat="1" ht="54" x14ac:dyDescent="0.25">
      <c r="A9268" s="34">
        <v>86935</v>
      </c>
      <c r="B9268" s="35" t="s">
        <v>17368</v>
      </c>
      <c r="F9268" s="34" t="s">
        <v>24</v>
      </c>
      <c r="G9268" s="37" t="s">
        <v>12338</v>
      </c>
      <c r="I9268" s="7"/>
    </row>
    <row r="9269" spans="1:9" s="36" customFormat="1" ht="40.5" x14ac:dyDescent="0.25">
      <c r="A9269" s="34">
        <v>86936</v>
      </c>
      <c r="B9269" s="35" t="s">
        <v>17369</v>
      </c>
      <c r="F9269" s="34" t="s">
        <v>24</v>
      </c>
      <c r="G9269" s="37" t="s">
        <v>17370</v>
      </c>
      <c r="I9269" s="7"/>
    </row>
    <row r="9270" spans="1:9" s="36" customFormat="1" ht="54" x14ac:dyDescent="0.25">
      <c r="A9270" s="34">
        <v>86937</v>
      </c>
      <c r="B9270" s="35" t="s">
        <v>17371</v>
      </c>
      <c r="F9270" s="34" t="s">
        <v>24</v>
      </c>
      <c r="G9270" s="37" t="s">
        <v>17372</v>
      </c>
      <c r="I9270" s="7"/>
    </row>
    <row r="9271" spans="1:9" s="36" customFormat="1" ht="40.5" x14ac:dyDescent="0.25">
      <c r="A9271" s="34">
        <v>86938</v>
      </c>
      <c r="B9271" s="35" t="s">
        <v>17373</v>
      </c>
      <c r="F9271" s="34" t="s">
        <v>24</v>
      </c>
      <c r="G9271" s="37" t="s">
        <v>17374</v>
      </c>
      <c r="I9271" s="7"/>
    </row>
    <row r="9272" spans="1:9" s="36" customFormat="1" ht="67.5" x14ac:dyDescent="0.25">
      <c r="A9272" s="34">
        <v>86939</v>
      </c>
      <c r="B9272" s="35" t="s">
        <v>17375</v>
      </c>
      <c r="F9272" s="34" t="s">
        <v>24</v>
      </c>
      <c r="G9272" s="37" t="s">
        <v>17376</v>
      </c>
      <c r="I9272" s="7"/>
    </row>
    <row r="9273" spans="1:9" s="36" customFormat="1" ht="67.5" x14ac:dyDescent="0.25">
      <c r="A9273" s="34">
        <v>86940</v>
      </c>
      <c r="B9273" s="35" t="s">
        <v>17377</v>
      </c>
      <c r="F9273" s="34" t="s">
        <v>24</v>
      </c>
      <c r="G9273" s="37" t="s">
        <v>17378</v>
      </c>
      <c r="I9273" s="7"/>
    </row>
    <row r="9274" spans="1:9" s="36" customFormat="1" ht="67.5" x14ac:dyDescent="0.25">
      <c r="A9274" s="34">
        <v>86941</v>
      </c>
      <c r="B9274" s="35" t="s">
        <v>17379</v>
      </c>
      <c r="F9274" s="34" t="s">
        <v>24</v>
      </c>
      <c r="G9274" s="37" t="s">
        <v>17380</v>
      </c>
      <c r="I9274" s="7"/>
    </row>
    <row r="9275" spans="1:9" s="36" customFormat="1" ht="67.5" x14ac:dyDescent="0.25">
      <c r="A9275" s="34">
        <v>86942</v>
      </c>
      <c r="B9275" s="35" t="s">
        <v>17381</v>
      </c>
      <c r="F9275" s="34" t="s">
        <v>24</v>
      </c>
      <c r="G9275" s="37" t="s">
        <v>17382</v>
      </c>
      <c r="I9275" s="7"/>
    </row>
    <row r="9276" spans="1:9" s="36" customFormat="1" ht="67.5" x14ac:dyDescent="0.25">
      <c r="A9276" s="34">
        <v>86943</v>
      </c>
      <c r="B9276" s="35" t="s">
        <v>17383</v>
      </c>
      <c r="F9276" s="34" t="s">
        <v>24</v>
      </c>
      <c r="G9276" s="37" t="s">
        <v>17384</v>
      </c>
      <c r="I9276" s="7"/>
    </row>
    <row r="9277" spans="1:9" s="36" customFormat="1" ht="67.5" x14ac:dyDescent="0.25">
      <c r="A9277" s="34">
        <v>86947</v>
      </c>
      <c r="B9277" s="35" t="s">
        <v>17385</v>
      </c>
      <c r="F9277" s="34" t="s">
        <v>24</v>
      </c>
      <c r="G9277" s="37" t="s">
        <v>17386</v>
      </c>
      <c r="I9277" s="7"/>
    </row>
    <row r="9278" spans="1:9" s="36" customFormat="1" ht="67.5" x14ac:dyDescent="0.25">
      <c r="A9278" s="34">
        <v>93396</v>
      </c>
      <c r="B9278" s="35" t="s">
        <v>17387</v>
      </c>
      <c r="F9278" s="34" t="s">
        <v>24</v>
      </c>
      <c r="G9278" s="37" t="s">
        <v>17388</v>
      </c>
      <c r="I9278" s="7"/>
    </row>
    <row r="9279" spans="1:9" s="36" customFormat="1" ht="67.5" x14ac:dyDescent="0.25">
      <c r="A9279" s="34">
        <v>93441</v>
      </c>
      <c r="B9279" s="35" t="s">
        <v>17389</v>
      </c>
      <c r="F9279" s="34" t="s">
        <v>24</v>
      </c>
      <c r="G9279" s="37" t="s">
        <v>17390</v>
      </c>
      <c r="I9279" s="7"/>
    </row>
    <row r="9280" spans="1:9" s="36" customFormat="1" ht="67.5" x14ac:dyDescent="0.25">
      <c r="A9280" s="34">
        <v>93442</v>
      </c>
      <c r="B9280" s="35" t="s">
        <v>17391</v>
      </c>
      <c r="F9280" s="34" t="s">
        <v>24</v>
      </c>
      <c r="G9280" s="37" t="s">
        <v>17392</v>
      </c>
      <c r="I9280" s="7"/>
    </row>
    <row r="9281" spans="1:9" s="36" customFormat="1" ht="27" x14ac:dyDescent="0.25">
      <c r="A9281" s="34">
        <v>95469</v>
      </c>
      <c r="B9281" s="35" t="s">
        <v>17393</v>
      </c>
      <c r="F9281" s="34" t="s">
        <v>24</v>
      </c>
      <c r="G9281" s="37" t="s">
        <v>17394</v>
      </c>
      <c r="I9281" s="7"/>
    </row>
    <row r="9282" spans="1:9" s="36" customFormat="1" ht="54" x14ac:dyDescent="0.25">
      <c r="A9282" s="34">
        <v>95470</v>
      </c>
      <c r="B9282" s="35" t="s">
        <v>17395</v>
      </c>
      <c r="F9282" s="34" t="s">
        <v>24</v>
      </c>
      <c r="G9282" s="37" t="s">
        <v>17396</v>
      </c>
      <c r="I9282" s="7"/>
    </row>
    <row r="9283" spans="1:9" s="36" customFormat="1" ht="40.5" x14ac:dyDescent="0.25">
      <c r="A9283" s="34">
        <v>95471</v>
      </c>
      <c r="B9283" s="35" t="s">
        <v>17397</v>
      </c>
      <c r="F9283" s="34" t="s">
        <v>24</v>
      </c>
      <c r="G9283" s="37" t="s">
        <v>17398</v>
      </c>
      <c r="I9283" s="7"/>
    </row>
    <row r="9284" spans="1:9" s="36" customFormat="1" ht="54" x14ac:dyDescent="0.25">
      <c r="A9284" s="34">
        <v>95472</v>
      </c>
      <c r="B9284" s="35" t="s">
        <v>17399</v>
      </c>
      <c r="F9284" s="34" t="s">
        <v>24</v>
      </c>
      <c r="G9284" s="37" t="s">
        <v>17400</v>
      </c>
      <c r="I9284" s="7"/>
    </row>
    <row r="9285" spans="1:9" s="36" customFormat="1" ht="27" x14ac:dyDescent="0.25">
      <c r="A9285" s="34">
        <v>95542</v>
      </c>
      <c r="B9285" s="35" t="s">
        <v>17401</v>
      </c>
      <c r="F9285" s="34" t="s">
        <v>24</v>
      </c>
      <c r="G9285" s="37" t="s">
        <v>9262</v>
      </c>
      <c r="I9285" s="7"/>
    </row>
    <row r="9286" spans="1:9" s="36" customFormat="1" ht="27" x14ac:dyDescent="0.25">
      <c r="A9286" s="34">
        <v>95543</v>
      </c>
      <c r="B9286" s="35" t="s">
        <v>17402</v>
      </c>
      <c r="F9286" s="34" t="s">
        <v>24</v>
      </c>
      <c r="G9286" s="37" t="s">
        <v>17403</v>
      </c>
      <c r="I9286" s="7"/>
    </row>
    <row r="9287" spans="1:9" s="36" customFormat="1" ht="27" x14ac:dyDescent="0.25">
      <c r="A9287" s="34">
        <v>95544</v>
      </c>
      <c r="B9287" s="35" t="s">
        <v>17404</v>
      </c>
      <c r="F9287" s="34" t="s">
        <v>24</v>
      </c>
      <c r="G9287" s="37" t="s">
        <v>17405</v>
      </c>
      <c r="I9287" s="7"/>
    </row>
    <row r="9288" spans="1:9" s="36" customFormat="1" ht="27" x14ac:dyDescent="0.25">
      <c r="A9288" s="34">
        <v>95545</v>
      </c>
      <c r="B9288" s="35" t="s">
        <v>17406</v>
      </c>
      <c r="F9288" s="34" t="s">
        <v>24</v>
      </c>
      <c r="G9288" s="37" t="s">
        <v>14511</v>
      </c>
      <c r="I9288" s="7"/>
    </row>
    <row r="9289" spans="1:9" s="36" customFormat="1" ht="27" x14ac:dyDescent="0.25">
      <c r="A9289" s="34">
        <v>95546</v>
      </c>
      <c r="B9289" s="35" t="s">
        <v>17407</v>
      </c>
      <c r="F9289" s="34" t="s">
        <v>24</v>
      </c>
      <c r="G9289" s="37" t="s">
        <v>17408</v>
      </c>
      <c r="I9289" s="7"/>
    </row>
    <row r="9290" spans="1:9" s="36" customFormat="1" ht="40.5" x14ac:dyDescent="0.25">
      <c r="A9290" s="34">
        <v>95547</v>
      </c>
      <c r="B9290" s="35" t="s">
        <v>17409</v>
      </c>
      <c r="F9290" s="34" t="s">
        <v>24</v>
      </c>
      <c r="G9290" s="37" t="s">
        <v>17410</v>
      </c>
      <c r="I9290" s="7"/>
    </row>
    <row r="9291" spans="1:9" s="36" customFormat="1" ht="27" x14ac:dyDescent="0.25">
      <c r="A9291" s="34">
        <v>100848</v>
      </c>
      <c r="B9291" s="35" t="s">
        <v>17411</v>
      </c>
      <c r="F9291" s="34" t="s">
        <v>24</v>
      </c>
      <c r="G9291" s="37" t="s">
        <v>17412</v>
      </c>
      <c r="I9291" s="7"/>
    </row>
    <row r="9292" spans="1:9" s="36" customFormat="1" ht="27" x14ac:dyDescent="0.25">
      <c r="A9292" s="34">
        <v>100849</v>
      </c>
      <c r="B9292" s="35" t="s">
        <v>17413</v>
      </c>
      <c r="F9292" s="34" t="s">
        <v>24</v>
      </c>
      <c r="G9292" s="37" t="s">
        <v>17414</v>
      </c>
      <c r="I9292" s="7"/>
    </row>
    <row r="9293" spans="1:9" s="36" customFormat="1" ht="27" x14ac:dyDescent="0.25">
      <c r="A9293" s="34">
        <v>100851</v>
      </c>
      <c r="B9293" s="35" t="s">
        <v>17415</v>
      </c>
      <c r="F9293" s="34" t="s">
        <v>24</v>
      </c>
      <c r="G9293" s="37" t="s">
        <v>17416</v>
      </c>
      <c r="I9293" s="7"/>
    </row>
    <row r="9294" spans="1:9" s="36" customFormat="1" ht="27" x14ac:dyDescent="0.25">
      <c r="A9294" s="34">
        <v>100852</v>
      </c>
      <c r="B9294" s="35" t="s">
        <v>17417</v>
      </c>
      <c r="F9294" s="34" t="s">
        <v>24</v>
      </c>
      <c r="G9294" s="37" t="s">
        <v>17418</v>
      </c>
      <c r="I9294" s="7"/>
    </row>
    <row r="9295" spans="1:9" s="36" customFormat="1" ht="27" x14ac:dyDescent="0.25">
      <c r="A9295" s="34">
        <v>100853</v>
      </c>
      <c r="B9295" s="35" t="s">
        <v>17419</v>
      </c>
      <c r="F9295" s="34" t="s">
        <v>24</v>
      </c>
      <c r="G9295" s="37" t="s">
        <v>17420</v>
      </c>
      <c r="I9295" s="7"/>
    </row>
    <row r="9296" spans="1:9" s="36" customFormat="1" ht="27" x14ac:dyDescent="0.25">
      <c r="A9296" s="34">
        <v>100854</v>
      </c>
      <c r="B9296" s="35" t="s">
        <v>17421</v>
      </c>
      <c r="F9296" s="34" t="s">
        <v>24</v>
      </c>
      <c r="G9296" s="37" t="s">
        <v>17422</v>
      </c>
      <c r="I9296" s="7"/>
    </row>
    <row r="9297" spans="1:9" s="36" customFormat="1" ht="27" x14ac:dyDescent="0.25">
      <c r="A9297" s="34">
        <v>100856</v>
      </c>
      <c r="B9297" s="35" t="s">
        <v>17423</v>
      </c>
      <c r="F9297" s="34" t="s">
        <v>24</v>
      </c>
      <c r="G9297" s="37" t="s">
        <v>17424</v>
      </c>
      <c r="I9297" s="7"/>
    </row>
    <row r="9298" spans="1:9" s="36" customFormat="1" ht="27" x14ac:dyDescent="0.25">
      <c r="A9298" s="34">
        <v>100857</v>
      </c>
      <c r="B9298" s="35" t="s">
        <v>17425</v>
      </c>
      <c r="F9298" s="34" t="s">
        <v>24</v>
      </c>
      <c r="G9298" s="37" t="s">
        <v>17426</v>
      </c>
      <c r="I9298" s="7"/>
    </row>
    <row r="9299" spans="1:9" s="36" customFormat="1" ht="27" x14ac:dyDescent="0.25">
      <c r="A9299" s="34">
        <v>100858</v>
      </c>
      <c r="B9299" s="35" t="s">
        <v>17427</v>
      </c>
      <c r="F9299" s="34" t="s">
        <v>24</v>
      </c>
      <c r="G9299" s="37" t="s">
        <v>17428</v>
      </c>
      <c r="I9299" s="7"/>
    </row>
    <row r="9300" spans="1:9" s="36" customFormat="1" ht="40.5" x14ac:dyDescent="0.25">
      <c r="A9300" s="34">
        <v>100859</v>
      </c>
      <c r="B9300" s="35" t="s">
        <v>17429</v>
      </c>
      <c r="F9300" s="34" t="s">
        <v>24</v>
      </c>
      <c r="G9300" s="37" t="s">
        <v>17430</v>
      </c>
      <c r="I9300" s="7"/>
    </row>
    <row r="9301" spans="1:9" s="36" customFormat="1" ht="27" x14ac:dyDescent="0.25">
      <c r="A9301" s="34">
        <v>100860</v>
      </c>
      <c r="B9301" s="35" t="s">
        <v>17431</v>
      </c>
      <c r="F9301" s="34" t="s">
        <v>24</v>
      </c>
      <c r="G9301" s="37" t="s">
        <v>12323</v>
      </c>
      <c r="I9301" s="7"/>
    </row>
    <row r="9302" spans="1:9" s="36" customFormat="1" ht="40.5" x14ac:dyDescent="0.25">
      <c r="A9302" s="34">
        <v>100861</v>
      </c>
      <c r="B9302" s="35" t="s">
        <v>17432</v>
      </c>
      <c r="F9302" s="34" t="s">
        <v>24</v>
      </c>
      <c r="G9302" s="37" t="s">
        <v>17433</v>
      </c>
      <c r="I9302" s="7"/>
    </row>
    <row r="9303" spans="1:9" s="36" customFormat="1" ht="40.5" x14ac:dyDescent="0.25">
      <c r="A9303" s="34">
        <v>100862</v>
      </c>
      <c r="B9303" s="35" t="s">
        <v>17434</v>
      </c>
      <c r="F9303" s="34" t="s">
        <v>24</v>
      </c>
      <c r="G9303" s="37" t="s">
        <v>17435</v>
      </c>
      <c r="I9303" s="7"/>
    </row>
    <row r="9304" spans="1:9" s="36" customFormat="1" ht="40.5" x14ac:dyDescent="0.25">
      <c r="A9304" s="34">
        <v>100863</v>
      </c>
      <c r="B9304" s="35" t="s">
        <v>17436</v>
      </c>
      <c r="F9304" s="34" t="s">
        <v>24</v>
      </c>
      <c r="G9304" s="37" t="s">
        <v>17437</v>
      </c>
      <c r="I9304" s="7"/>
    </row>
    <row r="9305" spans="1:9" s="36" customFormat="1" ht="40.5" x14ac:dyDescent="0.25">
      <c r="A9305" s="34">
        <v>100864</v>
      </c>
      <c r="B9305" s="35" t="s">
        <v>17438</v>
      </c>
      <c r="F9305" s="34" t="s">
        <v>24</v>
      </c>
      <c r="G9305" s="37" t="s">
        <v>17439</v>
      </c>
      <c r="I9305" s="7"/>
    </row>
    <row r="9306" spans="1:9" s="36" customFormat="1" ht="40.5" x14ac:dyDescent="0.25">
      <c r="A9306" s="34">
        <v>100865</v>
      </c>
      <c r="B9306" s="35" t="s">
        <v>17440</v>
      </c>
      <c r="F9306" s="34" t="s">
        <v>24</v>
      </c>
      <c r="G9306" s="37" t="s">
        <v>17441</v>
      </c>
      <c r="I9306" s="7"/>
    </row>
    <row r="9307" spans="1:9" s="36" customFormat="1" ht="40.5" x14ac:dyDescent="0.25">
      <c r="A9307" s="34">
        <v>100866</v>
      </c>
      <c r="B9307" s="35" t="s">
        <v>17442</v>
      </c>
      <c r="F9307" s="34" t="s">
        <v>24</v>
      </c>
      <c r="G9307" s="37" t="s">
        <v>17443</v>
      </c>
      <c r="I9307" s="7"/>
    </row>
    <row r="9308" spans="1:9" s="36" customFormat="1" ht="40.5" x14ac:dyDescent="0.25">
      <c r="A9308" s="34">
        <v>100867</v>
      </c>
      <c r="B9308" s="35" t="s">
        <v>17444</v>
      </c>
      <c r="F9308" s="34" t="s">
        <v>24</v>
      </c>
      <c r="G9308" s="37" t="s">
        <v>17445</v>
      </c>
      <c r="I9308" s="7"/>
    </row>
    <row r="9309" spans="1:9" s="36" customFormat="1" ht="40.5" x14ac:dyDescent="0.25">
      <c r="A9309" s="34">
        <v>100868</v>
      </c>
      <c r="B9309" s="35" t="s">
        <v>17446</v>
      </c>
      <c r="F9309" s="34" t="s">
        <v>24</v>
      </c>
      <c r="G9309" s="37" t="s">
        <v>17447</v>
      </c>
      <c r="I9309" s="7"/>
    </row>
    <row r="9310" spans="1:9" s="36" customFormat="1" ht="40.5" x14ac:dyDescent="0.25">
      <c r="A9310" s="34">
        <v>100869</v>
      </c>
      <c r="B9310" s="35" t="s">
        <v>17448</v>
      </c>
      <c r="F9310" s="34" t="s">
        <v>24</v>
      </c>
      <c r="G9310" s="37" t="s">
        <v>17449</v>
      </c>
      <c r="I9310" s="7"/>
    </row>
    <row r="9311" spans="1:9" s="36" customFormat="1" ht="40.5" x14ac:dyDescent="0.25">
      <c r="A9311" s="34">
        <v>100870</v>
      </c>
      <c r="B9311" s="35" t="s">
        <v>17450</v>
      </c>
      <c r="F9311" s="34" t="s">
        <v>24</v>
      </c>
      <c r="G9311" s="37" t="s">
        <v>17451</v>
      </c>
      <c r="I9311" s="7"/>
    </row>
    <row r="9312" spans="1:9" s="36" customFormat="1" ht="40.5" x14ac:dyDescent="0.25">
      <c r="A9312" s="34">
        <v>100871</v>
      </c>
      <c r="B9312" s="35" t="s">
        <v>17452</v>
      </c>
      <c r="F9312" s="34" t="s">
        <v>24</v>
      </c>
      <c r="G9312" s="37" t="s">
        <v>17453</v>
      </c>
      <c r="I9312" s="7"/>
    </row>
    <row r="9313" spans="1:9" s="36" customFormat="1" ht="40.5" x14ac:dyDescent="0.25">
      <c r="A9313" s="34">
        <v>100872</v>
      </c>
      <c r="B9313" s="35" t="s">
        <v>17454</v>
      </c>
      <c r="F9313" s="34" t="s">
        <v>24</v>
      </c>
      <c r="G9313" s="37" t="s">
        <v>17455</v>
      </c>
      <c r="I9313" s="7"/>
    </row>
    <row r="9314" spans="1:9" s="36" customFormat="1" ht="40.5" x14ac:dyDescent="0.25">
      <c r="A9314" s="34">
        <v>100873</v>
      </c>
      <c r="B9314" s="35" t="s">
        <v>17456</v>
      </c>
      <c r="F9314" s="34" t="s">
        <v>24</v>
      </c>
      <c r="G9314" s="37" t="s">
        <v>17457</v>
      </c>
      <c r="I9314" s="7"/>
    </row>
    <row r="9315" spans="1:9" s="36" customFormat="1" ht="27" x14ac:dyDescent="0.25">
      <c r="A9315" s="34">
        <v>100874</v>
      </c>
      <c r="B9315" s="35" t="s">
        <v>17458</v>
      </c>
      <c r="F9315" s="34" t="s">
        <v>24</v>
      </c>
      <c r="G9315" s="37" t="s">
        <v>17443</v>
      </c>
      <c r="I9315" s="7"/>
    </row>
    <row r="9316" spans="1:9" s="36" customFormat="1" ht="27" x14ac:dyDescent="0.25">
      <c r="A9316" s="34">
        <v>100875</v>
      </c>
      <c r="B9316" s="35" t="s">
        <v>17459</v>
      </c>
      <c r="F9316" s="34" t="s">
        <v>24</v>
      </c>
      <c r="G9316" s="37" t="s">
        <v>17460</v>
      </c>
      <c r="I9316" s="7"/>
    </row>
    <row r="9317" spans="1:9" s="36" customFormat="1" ht="40.5" x14ac:dyDescent="0.25">
      <c r="A9317" s="34">
        <v>100878</v>
      </c>
      <c r="B9317" s="35" t="s">
        <v>17461</v>
      </c>
      <c r="F9317" s="34" t="s">
        <v>24</v>
      </c>
      <c r="G9317" s="37" t="s">
        <v>17462</v>
      </c>
      <c r="I9317" s="7"/>
    </row>
    <row r="9318" spans="1:9" s="36" customFormat="1" ht="54" x14ac:dyDescent="0.25">
      <c r="A9318" s="34">
        <v>98052</v>
      </c>
      <c r="B9318" s="35" t="s">
        <v>17463</v>
      </c>
      <c r="F9318" s="34" t="s">
        <v>24</v>
      </c>
      <c r="G9318" s="37" t="s">
        <v>17464</v>
      </c>
      <c r="I9318" s="7"/>
    </row>
    <row r="9319" spans="1:9" s="36" customFormat="1" ht="54" x14ac:dyDescent="0.25">
      <c r="A9319" s="34">
        <v>98053</v>
      </c>
      <c r="B9319" s="35" t="s">
        <v>17465</v>
      </c>
      <c r="F9319" s="34" t="s">
        <v>24</v>
      </c>
      <c r="G9319" s="37" t="s">
        <v>17466</v>
      </c>
      <c r="I9319" s="7"/>
    </row>
    <row r="9320" spans="1:9" s="36" customFormat="1" ht="54" x14ac:dyDescent="0.25">
      <c r="A9320" s="34">
        <v>98054</v>
      </c>
      <c r="B9320" s="35" t="s">
        <v>17467</v>
      </c>
      <c r="F9320" s="34" t="s">
        <v>24</v>
      </c>
      <c r="G9320" s="37" t="s">
        <v>17468</v>
      </c>
      <c r="I9320" s="7"/>
    </row>
    <row r="9321" spans="1:9" s="36" customFormat="1" ht="54" x14ac:dyDescent="0.25">
      <c r="A9321" s="34">
        <v>98055</v>
      </c>
      <c r="B9321" s="35" t="s">
        <v>17469</v>
      </c>
      <c r="F9321" s="34" t="s">
        <v>24</v>
      </c>
      <c r="G9321" s="37" t="s">
        <v>17470</v>
      </c>
      <c r="I9321" s="7"/>
    </row>
    <row r="9322" spans="1:9" s="36" customFormat="1" ht="54" x14ac:dyDescent="0.25">
      <c r="A9322" s="34">
        <v>98056</v>
      </c>
      <c r="B9322" s="35" t="s">
        <v>17471</v>
      </c>
      <c r="F9322" s="34" t="s">
        <v>24</v>
      </c>
      <c r="G9322" s="37" t="s">
        <v>17472</v>
      </c>
      <c r="I9322" s="7"/>
    </row>
    <row r="9323" spans="1:9" s="36" customFormat="1" ht="54" x14ac:dyDescent="0.25">
      <c r="A9323" s="34">
        <v>98057</v>
      </c>
      <c r="B9323" s="35" t="s">
        <v>17473</v>
      </c>
      <c r="F9323" s="34" t="s">
        <v>24</v>
      </c>
      <c r="G9323" s="37" t="s">
        <v>17474</v>
      </c>
      <c r="I9323" s="7"/>
    </row>
    <row r="9324" spans="1:9" s="36" customFormat="1" ht="54" x14ac:dyDescent="0.25">
      <c r="A9324" s="34">
        <v>98058</v>
      </c>
      <c r="B9324" s="35" t="s">
        <v>17475</v>
      </c>
      <c r="F9324" s="34" t="s">
        <v>24</v>
      </c>
      <c r="G9324" s="37" t="s">
        <v>17476</v>
      </c>
      <c r="I9324" s="7"/>
    </row>
    <row r="9325" spans="1:9" s="36" customFormat="1" ht="54" x14ac:dyDescent="0.25">
      <c r="A9325" s="34">
        <v>98059</v>
      </c>
      <c r="B9325" s="35" t="s">
        <v>17477</v>
      </c>
      <c r="F9325" s="34" t="s">
        <v>24</v>
      </c>
      <c r="G9325" s="37" t="s">
        <v>17478</v>
      </c>
      <c r="I9325" s="7"/>
    </row>
    <row r="9326" spans="1:9" s="36" customFormat="1" ht="54" x14ac:dyDescent="0.25">
      <c r="A9326" s="34">
        <v>98060</v>
      </c>
      <c r="B9326" s="35" t="s">
        <v>17479</v>
      </c>
      <c r="F9326" s="34" t="s">
        <v>24</v>
      </c>
      <c r="G9326" s="37" t="s">
        <v>17480</v>
      </c>
      <c r="I9326" s="7"/>
    </row>
    <row r="9327" spans="1:9" s="36" customFormat="1" ht="54" x14ac:dyDescent="0.25">
      <c r="A9327" s="34">
        <v>98061</v>
      </c>
      <c r="B9327" s="35" t="s">
        <v>17481</v>
      </c>
      <c r="F9327" s="34" t="s">
        <v>24</v>
      </c>
      <c r="G9327" s="37" t="s">
        <v>17482</v>
      </c>
      <c r="I9327" s="7"/>
    </row>
    <row r="9328" spans="1:9" s="36" customFormat="1" ht="54" x14ac:dyDescent="0.25">
      <c r="A9328" s="34">
        <v>98062</v>
      </c>
      <c r="B9328" s="35" t="s">
        <v>17483</v>
      </c>
      <c r="F9328" s="34" t="s">
        <v>24</v>
      </c>
      <c r="G9328" s="37" t="s">
        <v>17484</v>
      </c>
      <c r="I9328" s="7"/>
    </row>
    <row r="9329" spans="1:9" s="36" customFormat="1" ht="54" x14ac:dyDescent="0.25">
      <c r="A9329" s="34">
        <v>98063</v>
      </c>
      <c r="B9329" s="35" t="s">
        <v>17485</v>
      </c>
      <c r="F9329" s="34" t="s">
        <v>24</v>
      </c>
      <c r="G9329" s="37" t="s">
        <v>17486</v>
      </c>
      <c r="I9329" s="7"/>
    </row>
    <row r="9330" spans="1:9" s="36" customFormat="1" ht="54" x14ac:dyDescent="0.25">
      <c r="A9330" s="34">
        <v>98064</v>
      </c>
      <c r="B9330" s="35" t="s">
        <v>17487</v>
      </c>
      <c r="F9330" s="34" t="s">
        <v>24</v>
      </c>
      <c r="G9330" s="37" t="s">
        <v>17488</v>
      </c>
      <c r="I9330" s="7"/>
    </row>
    <row r="9331" spans="1:9" s="36" customFormat="1" ht="54" x14ac:dyDescent="0.25">
      <c r="A9331" s="34">
        <v>98065</v>
      </c>
      <c r="B9331" s="35" t="s">
        <v>17489</v>
      </c>
      <c r="F9331" s="34" t="s">
        <v>24</v>
      </c>
      <c r="G9331" s="37" t="s">
        <v>17490</v>
      </c>
      <c r="I9331" s="7"/>
    </row>
    <row r="9332" spans="1:9" s="36" customFormat="1" ht="54" x14ac:dyDescent="0.25">
      <c r="A9332" s="34">
        <v>98066</v>
      </c>
      <c r="B9332" s="35" t="s">
        <v>17491</v>
      </c>
      <c r="F9332" s="34" t="s">
        <v>24</v>
      </c>
      <c r="G9332" s="37" t="s">
        <v>17492</v>
      </c>
      <c r="I9332" s="7"/>
    </row>
    <row r="9333" spans="1:9" s="36" customFormat="1" ht="54" x14ac:dyDescent="0.25">
      <c r="A9333" s="34">
        <v>98067</v>
      </c>
      <c r="B9333" s="35" t="s">
        <v>17493</v>
      </c>
      <c r="F9333" s="34" t="s">
        <v>24</v>
      </c>
      <c r="G9333" s="37" t="s">
        <v>17494</v>
      </c>
      <c r="I9333" s="7"/>
    </row>
    <row r="9334" spans="1:9" s="36" customFormat="1" ht="54" x14ac:dyDescent="0.25">
      <c r="A9334" s="34">
        <v>98068</v>
      </c>
      <c r="B9334" s="35" t="s">
        <v>17495</v>
      </c>
      <c r="F9334" s="34" t="s">
        <v>24</v>
      </c>
      <c r="G9334" s="37" t="s">
        <v>17496</v>
      </c>
      <c r="I9334" s="7"/>
    </row>
    <row r="9335" spans="1:9" s="36" customFormat="1" ht="54" x14ac:dyDescent="0.25">
      <c r="A9335" s="34">
        <v>98069</v>
      </c>
      <c r="B9335" s="35" t="s">
        <v>17497</v>
      </c>
      <c r="F9335" s="34" t="s">
        <v>24</v>
      </c>
      <c r="G9335" s="37" t="s">
        <v>17498</v>
      </c>
      <c r="I9335" s="7"/>
    </row>
    <row r="9336" spans="1:9" s="36" customFormat="1" ht="54" x14ac:dyDescent="0.25">
      <c r="A9336" s="34">
        <v>98070</v>
      </c>
      <c r="B9336" s="35" t="s">
        <v>17499</v>
      </c>
      <c r="F9336" s="34" t="s">
        <v>24</v>
      </c>
      <c r="G9336" s="37" t="s">
        <v>17500</v>
      </c>
      <c r="I9336" s="7"/>
    </row>
    <row r="9337" spans="1:9" s="36" customFormat="1" ht="54" x14ac:dyDescent="0.25">
      <c r="A9337" s="34">
        <v>98071</v>
      </c>
      <c r="B9337" s="35" t="s">
        <v>17501</v>
      </c>
      <c r="F9337" s="34" t="s">
        <v>24</v>
      </c>
      <c r="G9337" s="37" t="s">
        <v>17502</v>
      </c>
      <c r="I9337" s="7"/>
    </row>
    <row r="9338" spans="1:9" s="36" customFormat="1" ht="54" x14ac:dyDescent="0.25">
      <c r="A9338" s="34">
        <v>98072</v>
      </c>
      <c r="B9338" s="35" t="s">
        <v>17503</v>
      </c>
      <c r="F9338" s="34" t="s">
        <v>24</v>
      </c>
      <c r="G9338" s="37" t="s">
        <v>17504</v>
      </c>
      <c r="I9338" s="7"/>
    </row>
    <row r="9339" spans="1:9" s="36" customFormat="1" ht="54" x14ac:dyDescent="0.25">
      <c r="A9339" s="34">
        <v>98073</v>
      </c>
      <c r="B9339" s="35" t="s">
        <v>17505</v>
      </c>
      <c r="F9339" s="34" t="s">
        <v>24</v>
      </c>
      <c r="G9339" s="37" t="s">
        <v>17506</v>
      </c>
      <c r="I9339" s="7"/>
    </row>
    <row r="9340" spans="1:9" s="36" customFormat="1" ht="54" x14ac:dyDescent="0.25">
      <c r="A9340" s="34">
        <v>98074</v>
      </c>
      <c r="B9340" s="35" t="s">
        <v>17507</v>
      </c>
      <c r="F9340" s="34" t="s">
        <v>24</v>
      </c>
      <c r="G9340" s="37" t="s">
        <v>17508</v>
      </c>
      <c r="I9340" s="7"/>
    </row>
    <row r="9341" spans="1:9" s="36" customFormat="1" ht="54" x14ac:dyDescent="0.25">
      <c r="A9341" s="34">
        <v>98075</v>
      </c>
      <c r="B9341" s="35" t="s">
        <v>17509</v>
      </c>
      <c r="F9341" s="34" t="s">
        <v>24</v>
      </c>
      <c r="G9341" s="37" t="s">
        <v>17510</v>
      </c>
      <c r="I9341" s="7"/>
    </row>
    <row r="9342" spans="1:9" s="36" customFormat="1" ht="54" x14ac:dyDescent="0.25">
      <c r="A9342" s="34">
        <v>98076</v>
      </c>
      <c r="B9342" s="35" t="s">
        <v>17511</v>
      </c>
      <c r="F9342" s="34" t="s">
        <v>24</v>
      </c>
      <c r="G9342" s="37" t="s">
        <v>17512</v>
      </c>
      <c r="I9342" s="7"/>
    </row>
    <row r="9343" spans="1:9" s="36" customFormat="1" ht="54" x14ac:dyDescent="0.25">
      <c r="A9343" s="34">
        <v>98077</v>
      </c>
      <c r="B9343" s="35" t="s">
        <v>17513</v>
      </c>
      <c r="F9343" s="34" t="s">
        <v>24</v>
      </c>
      <c r="G9343" s="37" t="s">
        <v>17514</v>
      </c>
      <c r="I9343" s="7"/>
    </row>
    <row r="9344" spans="1:9" s="36" customFormat="1" ht="54" x14ac:dyDescent="0.25">
      <c r="A9344" s="34">
        <v>98078</v>
      </c>
      <c r="B9344" s="35" t="s">
        <v>17515</v>
      </c>
      <c r="F9344" s="34" t="s">
        <v>24</v>
      </c>
      <c r="G9344" s="37" t="s">
        <v>17516</v>
      </c>
      <c r="I9344" s="7"/>
    </row>
    <row r="9345" spans="1:9" s="36" customFormat="1" ht="54" x14ac:dyDescent="0.25">
      <c r="A9345" s="34">
        <v>98079</v>
      </c>
      <c r="B9345" s="35" t="s">
        <v>17517</v>
      </c>
      <c r="F9345" s="34" t="s">
        <v>24</v>
      </c>
      <c r="G9345" s="37" t="s">
        <v>17518</v>
      </c>
      <c r="I9345" s="7"/>
    </row>
    <row r="9346" spans="1:9" s="36" customFormat="1" ht="54" x14ac:dyDescent="0.25">
      <c r="A9346" s="34">
        <v>98080</v>
      </c>
      <c r="B9346" s="35" t="s">
        <v>17519</v>
      </c>
      <c r="F9346" s="34" t="s">
        <v>24</v>
      </c>
      <c r="G9346" s="37" t="s">
        <v>17520</v>
      </c>
      <c r="I9346" s="7"/>
    </row>
    <row r="9347" spans="1:9" s="36" customFormat="1" ht="54" x14ac:dyDescent="0.25">
      <c r="A9347" s="34">
        <v>98081</v>
      </c>
      <c r="B9347" s="35" t="s">
        <v>17521</v>
      </c>
      <c r="F9347" s="34" t="s">
        <v>24</v>
      </c>
      <c r="G9347" s="37" t="s">
        <v>17522</v>
      </c>
      <c r="I9347" s="7"/>
    </row>
    <row r="9348" spans="1:9" s="36" customFormat="1" ht="54" x14ac:dyDescent="0.25">
      <c r="A9348" s="34">
        <v>98082</v>
      </c>
      <c r="B9348" s="35" t="s">
        <v>17523</v>
      </c>
      <c r="F9348" s="34" t="s">
        <v>24</v>
      </c>
      <c r="G9348" s="37" t="s">
        <v>17524</v>
      </c>
      <c r="I9348" s="7"/>
    </row>
    <row r="9349" spans="1:9" s="36" customFormat="1" ht="54" x14ac:dyDescent="0.25">
      <c r="A9349" s="34">
        <v>98083</v>
      </c>
      <c r="B9349" s="35" t="s">
        <v>17525</v>
      </c>
      <c r="F9349" s="34" t="s">
        <v>24</v>
      </c>
      <c r="G9349" s="37" t="s">
        <v>17526</v>
      </c>
      <c r="I9349" s="7"/>
    </row>
    <row r="9350" spans="1:9" s="36" customFormat="1" ht="54" x14ac:dyDescent="0.25">
      <c r="A9350" s="34">
        <v>98084</v>
      </c>
      <c r="B9350" s="35" t="s">
        <v>17527</v>
      </c>
      <c r="F9350" s="34" t="s">
        <v>24</v>
      </c>
      <c r="G9350" s="37" t="s">
        <v>17528</v>
      </c>
      <c r="I9350" s="7"/>
    </row>
    <row r="9351" spans="1:9" s="36" customFormat="1" ht="54" x14ac:dyDescent="0.25">
      <c r="A9351" s="34">
        <v>98085</v>
      </c>
      <c r="B9351" s="35" t="s">
        <v>17529</v>
      </c>
      <c r="F9351" s="34" t="s">
        <v>24</v>
      </c>
      <c r="G9351" s="37" t="s">
        <v>17530</v>
      </c>
      <c r="I9351" s="7"/>
    </row>
    <row r="9352" spans="1:9" s="36" customFormat="1" ht="54" x14ac:dyDescent="0.25">
      <c r="A9352" s="34">
        <v>98086</v>
      </c>
      <c r="B9352" s="35" t="s">
        <v>17531</v>
      </c>
      <c r="F9352" s="34" t="s">
        <v>24</v>
      </c>
      <c r="G9352" s="37" t="s">
        <v>17532</v>
      </c>
      <c r="I9352" s="7"/>
    </row>
    <row r="9353" spans="1:9" s="36" customFormat="1" ht="54" x14ac:dyDescent="0.25">
      <c r="A9353" s="34">
        <v>98087</v>
      </c>
      <c r="B9353" s="35" t="s">
        <v>17533</v>
      </c>
      <c r="F9353" s="34" t="s">
        <v>24</v>
      </c>
      <c r="G9353" s="37" t="s">
        <v>17534</v>
      </c>
      <c r="I9353" s="7"/>
    </row>
    <row r="9354" spans="1:9" s="36" customFormat="1" ht="54" x14ac:dyDescent="0.25">
      <c r="A9354" s="34">
        <v>98088</v>
      </c>
      <c r="B9354" s="35" t="s">
        <v>17535</v>
      </c>
      <c r="F9354" s="34" t="s">
        <v>24</v>
      </c>
      <c r="G9354" s="37" t="s">
        <v>17536</v>
      </c>
      <c r="I9354" s="7"/>
    </row>
    <row r="9355" spans="1:9" s="36" customFormat="1" ht="54" x14ac:dyDescent="0.25">
      <c r="A9355" s="34">
        <v>98089</v>
      </c>
      <c r="B9355" s="35" t="s">
        <v>17537</v>
      </c>
      <c r="F9355" s="34" t="s">
        <v>24</v>
      </c>
      <c r="G9355" s="37" t="s">
        <v>17538</v>
      </c>
      <c r="I9355" s="7"/>
    </row>
    <row r="9356" spans="1:9" s="36" customFormat="1" ht="54" x14ac:dyDescent="0.25">
      <c r="A9356" s="34">
        <v>98090</v>
      </c>
      <c r="B9356" s="35" t="s">
        <v>17539</v>
      </c>
      <c r="F9356" s="34" t="s">
        <v>24</v>
      </c>
      <c r="G9356" s="37" t="s">
        <v>17540</v>
      </c>
      <c r="I9356" s="7"/>
    </row>
    <row r="9357" spans="1:9" s="36" customFormat="1" ht="54" x14ac:dyDescent="0.25">
      <c r="A9357" s="34">
        <v>98091</v>
      </c>
      <c r="B9357" s="35" t="s">
        <v>17541</v>
      </c>
      <c r="F9357" s="34" t="s">
        <v>24</v>
      </c>
      <c r="G9357" s="37" t="s">
        <v>17542</v>
      </c>
      <c r="I9357" s="7"/>
    </row>
    <row r="9358" spans="1:9" s="36" customFormat="1" ht="54" x14ac:dyDescent="0.25">
      <c r="A9358" s="34">
        <v>98092</v>
      </c>
      <c r="B9358" s="35" t="s">
        <v>17543</v>
      </c>
      <c r="F9358" s="34" t="s">
        <v>24</v>
      </c>
      <c r="G9358" s="37" t="s">
        <v>17544</v>
      </c>
      <c r="I9358" s="7"/>
    </row>
    <row r="9359" spans="1:9" s="36" customFormat="1" ht="54" x14ac:dyDescent="0.25">
      <c r="A9359" s="34">
        <v>98093</v>
      </c>
      <c r="B9359" s="35" t="s">
        <v>17545</v>
      </c>
      <c r="F9359" s="34" t="s">
        <v>24</v>
      </c>
      <c r="G9359" s="37" t="s">
        <v>17546</v>
      </c>
      <c r="I9359" s="7"/>
    </row>
    <row r="9360" spans="1:9" s="36" customFormat="1" ht="54" x14ac:dyDescent="0.25">
      <c r="A9360" s="34">
        <v>98094</v>
      </c>
      <c r="B9360" s="35" t="s">
        <v>17547</v>
      </c>
      <c r="F9360" s="34" t="s">
        <v>24</v>
      </c>
      <c r="G9360" s="37" t="s">
        <v>17548</v>
      </c>
      <c r="I9360" s="7"/>
    </row>
    <row r="9361" spans="1:9" s="36" customFormat="1" ht="54" x14ac:dyDescent="0.25">
      <c r="A9361" s="34">
        <v>98099</v>
      </c>
      <c r="B9361" s="35" t="s">
        <v>17549</v>
      </c>
      <c r="F9361" s="34" t="s">
        <v>24</v>
      </c>
      <c r="G9361" s="37" t="s">
        <v>17550</v>
      </c>
      <c r="I9361" s="7"/>
    </row>
    <row r="9362" spans="1:9" s="36" customFormat="1" ht="54" x14ac:dyDescent="0.25">
      <c r="A9362" s="34">
        <v>98100</v>
      </c>
      <c r="B9362" s="35" t="s">
        <v>17551</v>
      </c>
      <c r="F9362" s="34" t="s">
        <v>24</v>
      </c>
      <c r="G9362" s="37" t="s">
        <v>17552</v>
      </c>
      <c r="I9362" s="7"/>
    </row>
    <row r="9363" spans="1:9" s="36" customFormat="1" ht="54" x14ac:dyDescent="0.25">
      <c r="A9363" s="34">
        <v>98101</v>
      </c>
      <c r="B9363" s="35" t="s">
        <v>17553</v>
      </c>
      <c r="F9363" s="34" t="s">
        <v>24</v>
      </c>
      <c r="G9363" s="37" t="s">
        <v>17554</v>
      </c>
      <c r="I9363" s="7"/>
    </row>
    <row r="9364" spans="1:9" s="36" customFormat="1" ht="54" x14ac:dyDescent="0.25">
      <c r="A9364" s="34">
        <v>98109</v>
      </c>
      <c r="B9364" s="35" t="s">
        <v>17555</v>
      </c>
      <c r="F9364" s="34" t="s">
        <v>24</v>
      </c>
      <c r="G9364" s="37" t="s">
        <v>17556</v>
      </c>
      <c r="I9364" s="7"/>
    </row>
    <row r="9365" spans="1:9" s="36" customFormat="1" ht="27" x14ac:dyDescent="0.25">
      <c r="A9365" s="34">
        <v>98110</v>
      </c>
      <c r="B9365" s="35" t="s">
        <v>17557</v>
      </c>
      <c r="F9365" s="34" t="s">
        <v>24</v>
      </c>
      <c r="G9365" s="37" t="s">
        <v>17558</v>
      </c>
      <c r="I9365" s="7"/>
    </row>
    <row r="9366" spans="1:9" s="36" customFormat="1" ht="27" x14ac:dyDescent="0.25">
      <c r="A9366" s="34">
        <v>98111</v>
      </c>
      <c r="B9366" s="35" t="s">
        <v>17559</v>
      </c>
      <c r="F9366" s="34" t="s">
        <v>24</v>
      </c>
      <c r="G9366" s="37" t="s">
        <v>17560</v>
      </c>
      <c r="I9366" s="7"/>
    </row>
    <row r="9367" spans="1:9" s="36" customFormat="1" ht="27" x14ac:dyDescent="0.25">
      <c r="A9367" s="34">
        <v>98112</v>
      </c>
      <c r="B9367" s="35" t="s">
        <v>17561</v>
      </c>
      <c r="F9367" s="34" t="s">
        <v>24</v>
      </c>
      <c r="G9367" s="37" t="s">
        <v>10704</v>
      </c>
      <c r="I9367" s="7"/>
    </row>
    <row r="9368" spans="1:9" s="36" customFormat="1" ht="27" x14ac:dyDescent="0.25">
      <c r="A9368" s="34">
        <v>98114</v>
      </c>
      <c r="B9368" s="35" t="s">
        <v>17562</v>
      </c>
      <c r="F9368" s="34" t="s">
        <v>24</v>
      </c>
      <c r="G9368" s="37" t="s">
        <v>17563</v>
      </c>
      <c r="I9368" s="7"/>
    </row>
    <row r="9369" spans="1:9" s="36" customFormat="1" ht="40.5" x14ac:dyDescent="0.25">
      <c r="A9369" s="34">
        <v>98115</v>
      </c>
      <c r="B9369" s="35" t="s">
        <v>17564</v>
      </c>
      <c r="F9369" s="34" t="s">
        <v>24</v>
      </c>
      <c r="G9369" s="37" t="s">
        <v>17565</v>
      </c>
      <c r="I9369" s="7"/>
    </row>
    <row r="9370" spans="1:9" s="36" customFormat="1" ht="54" x14ac:dyDescent="0.25">
      <c r="A9370" s="34">
        <v>89957</v>
      </c>
      <c r="B9370" s="35" t="s">
        <v>17566</v>
      </c>
      <c r="F9370" s="34" t="s">
        <v>24</v>
      </c>
      <c r="G9370" s="37" t="s">
        <v>17567</v>
      </c>
      <c r="I9370" s="7"/>
    </row>
    <row r="9371" spans="1:9" s="36" customFormat="1" ht="54" x14ac:dyDescent="0.25">
      <c r="A9371" s="34">
        <v>89959</v>
      </c>
      <c r="B9371" s="35" t="s">
        <v>17568</v>
      </c>
      <c r="F9371" s="34" t="s">
        <v>24</v>
      </c>
      <c r="G9371" s="37" t="s">
        <v>17569</v>
      </c>
      <c r="I9371" s="7"/>
    </row>
    <row r="9372" spans="1:9" s="36" customFormat="1" ht="27" x14ac:dyDescent="0.25">
      <c r="A9372" s="34">
        <v>89349</v>
      </c>
      <c r="B9372" s="35" t="s">
        <v>17570</v>
      </c>
      <c r="F9372" s="34" t="s">
        <v>24</v>
      </c>
      <c r="G9372" s="37" t="s">
        <v>17571</v>
      </c>
      <c r="I9372" s="7"/>
    </row>
    <row r="9373" spans="1:9" s="36" customFormat="1" ht="27" x14ac:dyDescent="0.25">
      <c r="A9373" s="34">
        <v>89351</v>
      </c>
      <c r="B9373" s="35" t="s">
        <v>17572</v>
      </c>
      <c r="F9373" s="34" t="s">
        <v>24</v>
      </c>
      <c r="G9373" s="37" t="s">
        <v>13097</v>
      </c>
      <c r="I9373" s="7"/>
    </row>
    <row r="9374" spans="1:9" s="36" customFormat="1" ht="27" x14ac:dyDescent="0.25">
      <c r="A9374" s="34">
        <v>89352</v>
      </c>
      <c r="B9374" s="35" t="s">
        <v>17573</v>
      </c>
      <c r="F9374" s="34" t="s">
        <v>24</v>
      </c>
      <c r="G9374" s="37" t="s">
        <v>17574</v>
      </c>
      <c r="I9374" s="7"/>
    </row>
    <row r="9375" spans="1:9" s="36" customFormat="1" ht="27" x14ac:dyDescent="0.25">
      <c r="A9375" s="34">
        <v>89353</v>
      </c>
      <c r="B9375" s="35" t="s">
        <v>17575</v>
      </c>
      <c r="F9375" s="34" t="s">
        <v>24</v>
      </c>
      <c r="G9375" s="37" t="s">
        <v>17576</v>
      </c>
      <c r="I9375" s="7"/>
    </row>
    <row r="9376" spans="1:9" s="36" customFormat="1" ht="40.5" x14ac:dyDescent="0.25">
      <c r="A9376" s="34">
        <v>89354</v>
      </c>
      <c r="B9376" s="35" t="s">
        <v>17577</v>
      </c>
      <c r="F9376" s="34" t="s">
        <v>24</v>
      </c>
      <c r="G9376" s="37" t="s">
        <v>17578</v>
      </c>
      <c r="I9376" s="7"/>
    </row>
    <row r="9377" spans="1:9" s="36" customFormat="1" ht="40.5" x14ac:dyDescent="0.25">
      <c r="A9377" s="34">
        <v>89969</v>
      </c>
      <c r="B9377" s="35" t="s">
        <v>17579</v>
      </c>
      <c r="F9377" s="34" t="s">
        <v>24</v>
      </c>
      <c r="G9377" s="37" t="s">
        <v>17580</v>
      </c>
      <c r="I9377" s="7"/>
    </row>
    <row r="9378" spans="1:9" s="36" customFormat="1" ht="40.5" x14ac:dyDescent="0.25">
      <c r="A9378" s="34">
        <v>89970</v>
      </c>
      <c r="B9378" s="35" t="s">
        <v>17581</v>
      </c>
      <c r="F9378" s="34" t="s">
        <v>24</v>
      </c>
      <c r="G9378" s="37" t="s">
        <v>17582</v>
      </c>
      <c r="I9378" s="7"/>
    </row>
    <row r="9379" spans="1:9" s="36" customFormat="1" ht="40.5" x14ac:dyDescent="0.25">
      <c r="A9379" s="34">
        <v>89971</v>
      </c>
      <c r="B9379" s="35" t="s">
        <v>17583</v>
      </c>
      <c r="F9379" s="34" t="s">
        <v>24</v>
      </c>
      <c r="G9379" s="37" t="s">
        <v>17584</v>
      </c>
      <c r="I9379" s="7"/>
    </row>
    <row r="9380" spans="1:9" s="36" customFormat="1" ht="40.5" x14ac:dyDescent="0.25">
      <c r="A9380" s="34">
        <v>89972</v>
      </c>
      <c r="B9380" s="35" t="s">
        <v>17585</v>
      </c>
      <c r="F9380" s="34" t="s">
        <v>24</v>
      </c>
      <c r="G9380" s="37" t="s">
        <v>17586</v>
      </c>
      <c r="I9380" s="7"/>
    </row>
    <row r="9381" spans="1:9" s="36" customFormat="1" ht="40.5" x14ac:dyDescent="0.25">
      <c r="A9381" s="34">
        <v>89973</v>
      </c>
      <c r="B9381" s="35" t="s">
        <v>17587</v>
      </c>
      <c r="F9381" s="34" t="s">
        <v>24</v>
      </c>
      <c r="G9381" s="37" t="s">
        <v>17588</v>
      </c>
      <c r="I9381" s="7"/>
    </row>
    <row r="9382" spans="1:9" s="36" customFormat="1" ht="40.5" x14ac:dyDescent="0.25">
      <c r="A9382" s="34">
        <v>89974</v>
      </c>
      <c r="B9382" s="35" t="s">
        <v>17589</v>
      </c>
      <c r="F9382" s="34" t="s">
        <v>24</v>
      </c>
      <c r="G9382" s="37" t="s">
        <v>17590</v>
      </c>
      <c r="I9382" s="7"/>
    </row>
    <row r="9383" spans="1:9" s="36" customFormat="1" ht="40.5" x14ac:dyDescent="0.25">
      <c r="A9383" s="34">
        <v>89984</v>
      </c>
      <c r="B9383" s="35" t="s">
        <v>17591</v>
      </c>
      <c r="F9383" s="34" t="s">
        <v>24</v>
      </c>
      <c r="G9383" s="37" t="s">
        <v>17592</v>
      </c>
      <c r="I9383" s="7"/>
    </row>
    <row r="9384" spans="1:9" s="36" customFormat="1" ht="40.5" x14ac:dyDescent="0.25">
      <c r="A9384" s="34">
        <v>89985</v>
      </c>
      <c r="B9384" s="35" t="s">
        <v>17593</v>
      </c>
      <c r="F9384" s="34" t="s">
        <v>24</v>
      </c>
      <c r="G9384" s="37" t="s">
        <v>17594</v>
      </c>
      <c r="I9384" s="7"/>
    </row>
    <row r="9385" spans="1:9" s="36" customFormat="1" ht="40.5" x14ac:dyDescent="0.25">
      <c r="A9385" s="34">
        <v>89986</v>
      </c>
      <c r="B9385" s="35" t="s">
        <v>17595</v>
      </c>
      <c r="F9385" s="34" t="s">
        <v>24</v>
      </c>
      <c r="G9385" s="37" t="s">
        <v>17596</v>
      </c>
      <c r="I9385" s="7"/>
    </row>
    <row r="9386" spans="1:9" s="36" customFormat="1" ht="40.5" x14ac:dyDescent="0.25">
      <c r="A9386" s="34">
        <v>89987</v>
      </c>
      <c r="B9386" s="35" t="s">
        <v>17597</v>
      </c>
      <c r="F9386" s="34" t="s">
        <v>24</v>
      </c>
      <c r="G9386" s="37" t="s">
        <v>17598</v>
      </c>
      <c r="I9386" s="7"/>
    </row>
    <row r="9387" spans="1:9" s="36" customFormat="1" ht="27" x14ac:dyDescent="0.25">
      <c r="A9387" s="34">
        <v>90371</v>
      </c>
      <c r="B9387" s="35" t="s">
        <v>17599</v>
      </c>
      <c r="F9387" s="34" t="s">
        <v>24</v>
      </c>
      <c r="G9387" s="37" t="s">
        <v>17600</v>
      </c>
      <c r="I9387" s="7"/>
    </row>
    <row r="9388" spans="1:9" s="36" customFormat="1" ht="27" x14ac:dyDescent="0.25">
      <c r="A9388" s="34">
        <v>94489</v>
      </c>
      <c r="B9388" s="35" t="s">
        <v>17601</v>
      </c>
      <c r="F9388" s="34" t="s">
        <v>24</v>
      </c>
      <c r="G9388" s="37" t="s">
        <v>8079</v>
      </c>
      <c r="I9388" s="7"/>
    </row>
    <row r="9389" spans="1:9" s="36" customFormat="1" ht="27" x14ac:dyDescent="0.25">
      <c r="A9389" s="34">
        <v>94490</v>
      </c>
      <c r="B9389" s="35" t="s">
        <v>17602</v>
      </c>
      <c r="F9389" s="34" t="s">
        <v>24</v>
      </c>
      <c r="G9389" s="37" t="s">
        <v>17603</v>
      </c>
      <c r="I9389" s="7"/>
    </row>
    <row r="9390" spans="1:9" s="36" customFormat="1" ht="27" x14ac:dyDescent="0.25">
      <c r="A9390" s="34">
        <v>94491</v>
      </c>
      <c r="B9390" s="35" t="s">
        <v>17604</v>
      </c>
      <c r="F9390" s="34" t="s">
        <v>24</v>
      </c>
      <c r="G9390" s="37" t="s">
        <v>17605</v>
      </c>
      <c r="I9390" s="7"/>
    </row>
    <row r="9391" spans="1:9" s="36" customFormat="1" ht="27" x14ac:dyDescent="0.25">
      <c r="A9391" s="34">
        <v>94492</v>
      </c>
      <c r="B9391" s="35" t="s">
        <v>17606</v>
      </c>
      <c r="F9391" s="34" t="s">
        <v>24</v>
      </c>
      <c r="G9391" s="37" t="s">
        <v>17607</v>
      </c>
      <c r="I9391" s="7"/>
    </row>
    <row r="9392" spans="1:9" s="36" customFormat="1" ht="27" x14ac:dyDescent="0.25">
      <c r="A9392" s="34">
        <v>94493</v>
      </c>
      <c r="B9392" s="35" t="s">
        <v>17608</v>
      </c>
      <c r="F9392" s="34" t="s">
        <v>24</v>
      </c>
      <c r="G9392" s="37" t="s">
        <v>17609</v>
      </c>
      <c r="I9392" s="7"/>
    </row>
    <row r="9393" spans="1:9" s="36" customFormat="1" ht="27" x14ac:dyDescent="0.25">
      <c r="A9393" s="34">
        <v>94495</v>
      </c>
      <c r="B9393" s="35" t="s">
        <v>17610</v>
      </c>
      <c r="F9393" s="34" t="s">
        <v>24</v>
      </c>
      <c r="G9393" s="37" t="s">
        <v>17611</v>
      </c>
      <c r="I9393" s="7"/>
    </row>
    <row r="9394" spans="1:9" s="36" customFormat="1" ht="27" x14ac:dyDescent="0.25">
      <c r="A9394" s="34">
        <v>94496</v>
      </c>
      <c r="B9394" s="35" t="s">
        <v>17612</v>
      </c>
      <c r="F9394" s="34" t="s">
        <v>24</v>
      </c>
      <c r="G9394" s="37" t="s">
        <v>13495</v>
      </c>
      <c r="I9394" s="7"/>
    </row>
    <row r="9395" spans="1:9" s="36" customFormat="1" ht="27" x14ac:dyDescent="0.25">
      <c r="A9395" s="34">
        <v>94497</v>
      </c>
      <c r="B9395" s="35" t="s">
        <v>17613</v>
      </c>
      <c r="F9395" s="34" t="s">
        <v>24</v>
      </c>
      <c r="G9395" s="37" t="s">
        <v>17614</v>
      </c>
      <c r="I9395" s="7"/>
    </row>
    <row r="9396" spans="1:9" s="36" customFormat="1" ht="27" x14ac:dyDescent="0.25">
      <c r="A9396" s="34">
        <v>94498</v>
      </c>
      <c r="B9396" s="35" t="s">
        <v>17615</v>
      </c>
      <c r="F9396" s="34" t="s">
        <v>24</v>
      </c>
      <c r="G9396" s="37" t="s">
        <v>17616</v>
      </c>
      <c r="I9396" s="7"/>
    </row>
    <row r="9397" spans="1:9" s="36" customFormat="1" ht="27" x14ac:dyDescent="0.25">
      <c r="A9397" s="34">
        <v>94499</v>
      </c>
      <c r="B9397" s="35" t="s">
        <v>17617</v>
      </c>
      <c r="F9397" s="34" t="s">
        <v>24</v>
      </c>
      <c r="G9397" s="37" t="s">
        <v>17618</v>
      </c>
      <c r="I9397" s="7"/>
    </row>
    <row r="9398" spans="1:9" s="36" customFormat="1" ht="27" x14ac:dyDescent="0.25">
      <c r="A9398" s="34">
        <v>94500</v>
      </c>
      <c r="B9398" s="35" t="s">
        <v>17619</v>
      </c>
      <c r="F9398" s="34" t="s">
        <v>24</v>
      </c>
      <c r="G9398" s="37" t="s">
        <v>17620</v>
      </c>
      <c r="I9398" s="7"/>
    </row>
    <row r="9399" spans="1:9" s="36" customFormat="1" ht="27" x14ac:dyDescent="0.25">
      <c r="A9399" s="34">
        <v>94501</v>
      </c>
      <c r="B9399" s="35" t="s">
        <v>17621</v>
      </c>
      <c r="F9399" s="34" t="s">
        <v>24</v>
      </c>
      <c r="G9399" s="37" t="s">
        <v>17622</v>
      </c>
      <c r="I9399" s="7"/>
    </row>
    <row r="9400" spans="1:9" s="36" customFormat="1" ht="40.5" x14ac:dyDescent="0.25">
      <c r="A9400" s="34">
        <v>94792</v>
      </c>
      <c r="B9400" s="35" t="s">
        <v>17623</v>
      </c>
      <c r="F9400" s="34" t="s">
        <v>24</v>
      </c>
      <c r="G9400" s="37" t="s">
        <v>17624</v>
      </c>
      <c r="I9400" s="7"/>
    </row>
    <row r="9401" spans="1:9" s="36" customFormat="1" ht="40.5" x14ac:dyDescent="0.25">
      <c r="A9401" s="34">
        <v>94793</v>
      </c>
      <c r="B9401" s="35" t="s">
        <v>17625</v>
      </c>
      <c r="F9401" s="34" t="s">
        <v>24</v>
      </c>
      <c r="G9401" s="37" t="s">
        <v>17626</v>
      </c>
      <c r="I9401" s="7"/>
    </row>
    <row r="9402" spans="1:9" s="36" customFormat="1" ht="40.5" x14ac:dyDescent="0.25">
      <c r="A9402" s="34">
        <v>94794</v>
      </c>
      <c r="B9402" s="35" t="s">
        <v>17627</v>
      </c>
      <c r="F9402" s="34" t="s">
        <v>24</v>
      </c>
      <c r="G9402" s="37" t="s">
        <v>17628</v>
      </c>
      <c r="I9402" s="7"/>
    </row>
    <row r="9403" spans="1:9" s="36" customFormat="1" ht="27" x14ac:dyDescent="0.25">
      <c r="A9403" s="34">
        <v>94795</v>
      </c>
      <c r="B9403" s="35" t="s">
        <v>17629</v>
      </c>
      <c r="F9403" s="34" t="s">
        <v>24</v>
      </c>
      <c r="G9403" s="37" t="s">
        <v>17630</v>
      </c>
      <c r="I9403" s="7"/>
    </row>
    <row r="9404" spans="1:9" s="36" customFormat="1" ht="27" x14ac:dyDescent="0.25">
      <c r="A9404" s="34">
        <v>94796</v>
      </c>
      <c r="B9404" s="35" t="s">
        <v>17631</v>
      </c>
      <c r="F9404" s="34" t="s">
        <v>24</v>
      </c>
      <c r="G9404" s="37" t="s">
        <v>17632</v>
      </c>
      <c r="I9404" s="7"/>
    </row>
    <row r="9405" spans="1:9" s="36" customFormat="1" ht="27" x14ac:dyDescent="0.25">
      <c r="A9405" s="34">
        <v>94797</v>
      </c>
      <c r="B9405" s="35" t="s">
        <v>17633</v>
      </c>
      <c r="F9405" s="34" t="s">
        <v>24</v>
      </c>
      <c r="G9405" s="37" t="s">
        <v>17634</v>
      </c>
      <c r="I9405" s="7"/>
    </row>
    <row r="9406" spans="1:9" s="36" customFormat="1" ht="27" x14ac:dyDescent="0.25">
      <c r="A9406" s="34">
        <v>94798</v>
      </c>
      <c r="B9406" s="35" t="s">
        <v>17635</v>
      </c>
      <c r="F9406" s="34" t="s">
        <v>24</v>
      </c>
      <c r="G9406" s="37" t="s">
        <v>17636</v>
      </c>
      <c r="I9406" s="7"/>
    </row>
    <row r="9407" spans="1:9" s="36" customFormat="1" ht="27" x14ac:dyDescent="0.25">
      <c r="A9407" s="34">
        <v>94799</v>
      </c>
      <c r="B9407" s="35" t="s">
        <v>17637</v>
      </c>
      <c r="F9407" s="34" t="s">
        <v>24</v>
      </c>
      <c r="G9407" s="37" t="s">
        <v>17638</v>
      </c>
      <c r="I9407" s="7"/>
    </row>
    <row r="9408" spans="1:9" s="36" customFormat="1" ht="27" x14ac:dyDescent="0.25">
      <c r="A9408" s="34">
        <v>94800</v>
      </c>
      <c r="B9408" s="35" t="s">
        <v>17639</v>
      </c>
      <c r="F9408" s="34" t="s">
        <v>24</v>
      </c>
      <c r="G9408" s="37" t="s">
        <v>17640</v>
      </c>
      <c r="I9408" s="7"/>
    </row>
    <row r="9409" spans="1:9" s="36" customFormat="1" ht="27" x14ac:dyDescent="0.25">
      <c r="A9409" s="34">
        <v>95248</v>
      </c>
      <c r="B9409" s="35" t="s">
        <v>17641</v>
      </c>
      <c r="F9409" s="34" t="s">
        <v>24</v>
      </c>
      <c r="G9409" s="37" t="s">
        <v>13314</v>
      </c>
      <c r="I9409" s="7"/>
    </row>
    <row r="9410" spans="1:9" s="36" customFormat="1" ht="27" x14ac:dyDescent="0.25">
      <c r="A9410" s="34">
        <v>95249</v>
      </c>
      <c r="B9410" s="35" t="s">
        <v>17642</v>
      </c>
      <c r="F9410" s="34" t="s">
        <v>24</v>
      </c>
      <c r="G9410" s="37" t="s">
        <v>17643</v>
      </c>
      <c r="I9410" s="7"/>
    </row>
    <row r="9411" spans="1:9" s="36" customFormat="1" ht="27" x14ac:dyDescent="0.25">
      <c r="A9411" s="34">
        <v>95250</v>
      </c>
      <c r="B9411" s="35" t="s">
        <v>17644</v>
      </c>
      <c r="F9411" s="34" t="s">
        <v>24</v>
      </c>
      <c r="G9411" s="37" t="s">
        <v>12238</v>
      </c>
      <c r="I9411" s="7"/>
    </row>
    <row r="9412" spans="1:9" s="36" customFormat="1" ht="27" x14ac:dyDescent="0.25">
      <c r="A9412" s="34">
        <v>95251</v>
      </c>
      <c r="B9412" s="35" t="s">
        <v>17645</v>
      </c>
      <c r="F9412" s="34" t="s">
        <v>24</v>
      </c>
      <c r="G9412" s="37" t="s">
        <v>17646</v>
      </c>
      <c r="I9412" s="7"/>
    </row>
    <row r="9413" spans="1:9" s="36" customFormat="1" ht="27" x14ac:dyDescent="0.25">
      <c r="A9413" s="34">
        <v>95252</v>
      </c>
      <c r="B9413" s="35" t="s">
        <v>17647</v>
      </c>
      <c r="F9413" s="34" t="s">
        <v>24</v>
      </c>
      <c r="G9413" s="37" t="s">
        <v>17648</v>
      </c>
      <c r="I9413" s="7"/>
    </row>
    <row r="9414" spans="1:9" s="36" customFormat="1" ht="27" x14ac:dyDescent="0.25">
      <c r="A9414" s="34">
        <v>95253</v>
      </c>
      <c r="B9414" s="35" t="s">
        <v>17649</v>
      </c>
      <c r="F9414" s="34" t="s">
        <v>24</v>
      </c>
      <c r="G9414" s="37" t="s">
        <v>17650</v>
      </c>
      <c r="I9414" s="7"/>
    </row>
    <row r="9415" spans="1:9" s="36" customFormat="1" ht="27" x14ac:dyDescent="0.25">
      <c r="A9415" s="34">
        <v>99619</v>
      </c>
      <c r="B9415" s="35" t="s">
        <v>17651</v>
      </c>
      <c r="F9415" s="34" t="s">
        <v>24</v>
      </c>
      <c r="G9415" s="37" t="s">
        <v>17652</v>
      </c>
      <c r="I9415" s="7"/>
    </row>
    <row r="9416" spans="1:9" s="36" customFormat="1" ht="27" x14ac:dyDescent="0.25">
      <c r="A9416" s="34">
        <v>99620</v>
      </c>
      <c r="B9416" s="35" t="s">
        <v>17653</v>
      </c>
      <c r="F9416" s="34" t="s">
        <v>24</v>
      </c>
      <c r="G9416" s="37" t="s">
        <v>17654</v>
      </c>
      <c r="I9416" s="7"/>
    </row>
    <row r="9417" spans="1:9" s="36" customFormat="1" ht="27" x14ac:dyDescent="0.25">
      <c r="A9417" s="34">
        <v>99621</v>
      </c>
      <c r="B9417" s="35" t="s">
        <v>17655</v>
      </c>
      <c r="F9417" s="34" t="s">
        <v>24</v>
      </c>
      <c r="G9417" s="37" t="s">
        <v>17656</v>
      </c>
      <c r="I9417" s="7"/>
    </row>
    <row r="9418" spans="1:9" s="36" customFormat="1" ht="27" x14ac:dyDescent="0.25">
      <c r="A9418" s="34">
        <v>99622</v>
      </c>
      <c r="B9418" s="35" t="s">
        <v>17657</v>
      </c>
      <c r="F9418" s="34" t="s">
        <v>24</v>
      </c>
      <c r="G9418" s="37" t="s">
        <v>17658</v>
      </c>
      <c r="I9418" s="7"/>
    </row>
    <row r="9419" spans="1:9" s="36" customFormat="1" ht="27" x14ac:dyDescent="0.25">
      <c r="A9419" s="34">
        <v>99623</v>
      </c>
      <c r="B9419" s="35" t="s">
        <v>17659</v>
      </c>
      <c r="F9419" s="34" t="s">
        <v>24</v>
      </c>
      <c r="G9419" s="37" t="s">
        <v>17660</v>
      </c>
      <c r="I9419" s="7"/>
    </row>
    <row r="9420" spans="1:9" s="36" customFormat="1" ht="27" x14ac:dyDescent="0.25">
      <c r="A9420" s="34">
        <v>99624</v>
      </c>
      <c r="B9420" s="35" t="s">
        <v>17661</v>
      </c>
      <c r="F9420" s="34" t="s">
        <v>24</v>
      </c>
      <c r="G9420" s="37" t="s">
        <v>17662</v>
      </c>
      <c r="I9420" s="7"/>
    </row>
    <row r="9421" spans="1:9" s="36" customFormat="1" ht="27" x14ac:dyDescent="0.25">
      <c r="A9421" s="34">
        <v>99625</v>
      </c>
      <c r="B9421" s="35" t="s">
        <v>17663</v>
      </c>
      <c r="F9421" s="34" t="s">
        <v>24</v>
      </c>
      <c r="G9421" s="37" t="s">
        <v>17664</v>
      </c>
      <c r="I9421" s="7"/>
    </row>
    <row r="9422" spans="1:9" s="36" customFormat="1" ht="27" x14ac:dyDescent="0.25">
      <c r="A9422" s="34">
        <v>99626</v>
      </c>
      <c r="B9422" s="35" t="s">
        <v>17665</v>
      </c>
      <c r="F9422" s="34" t="s">
        <v>24</v>
      </c>
      <c r="G9422" s="37" t="s">
        <v>17666</v>
      </c>
      <c r="I9422" s="7"/>
    </row>
    <row r="9423" spans="1:9" s="36" customFormat="1" ht="27" x14ac:dyDescent="0.25">
      <c r="A9423" s="34">
        <v>99627</v>
      </c>
      <c r="B9423" s="35" t="s">
        <v>17667</v>
      </c>
      <c r="F9423" s="34" t="s">
        <v>24</v>
      </c>
      <c r="G9423" s="37" t="s">
        <v>17668</v>
      </c>
      <c r="I9423" s="7"/>
    </row>
    <row r="9424" spans="1:9" s="36" customFormat="1" ht="27" x14ac:dyDescent="0.25">
      <c r="A9424" s="34">
        <v>99628</v>
      </c>
      <c r="B9424" s="35" t="s">
        <v>17669</v>
      </c>
      <c r="F9424" s="34" t="s">
        <v>24</v>
      </c>
      <c r="G9424" s="37" t="s">
        <v>17670</v>
      </c>
      <c r="I9424" s="7"/>
    </row>
    <row r="9425" spans="1:9" s="36" customFormat="1" ht="27" x14ac:dyDescent="0.25">
      <c r="A9425" s="34">
        <v>99629</v>
      </c>
      <c r="B9425" s="35" t="s">
        <v>17671</v>
      </c>
      <c r="F9425" s="34" t="s">
        <v>24</v>
      </c>
      <c r="G9425" s="37" t="s">
        <v>10461</v>
      </c>
      <c r="I9425" s="7"/>
    </row>
    <row r="9426" spans="1:9" s="36" customFormat="1" ht="27" x14ac:dyDescent="0.25">
      <c r="A9426" s="34">
        <v>99630</v>
      </c>
      <c r="B9426" s="35" t="s">
        <v>17672</v>
      </c>
      <c r="F9426" s="34" t="s">
        <v>24</v>
      </c>
      <c r="G9426" s="37" t="s">
        <v>17673</v>
      </c>
      <c r="I9426" s="7"/>
    </row>
    <row r="9427" spans="1:9" s="36" customFormat="1" ht="27" x14ac:dyDescent="0.25">
      <c r="A9427" s="34">
        <v>99631</v>
      </c>
      <c r="B9427" s="35" t="s">
        <v>17674</v>
      </c>
      <c r="F9427" s="34" t="s">
        <v>24</v>
      </c>
      <c r="G9427" s="37" t="s">
        <v>17675</v>
      </c>
      <c r="I9427" s="7"/>
    </row>
    <row r="9428" spans="1:9" s="36" customFormat="1" ht="27" x14ac:dyDescent="0.25">
      <c r="A9428" s="34">
        <v>99632</v>
      </c>
      <c r="B9428" s="35" t="s">
        <v>17676</v>
      </c>
      <c r="F9428" s="34" t="s">
        <v>24</v>
      </c>
      <c r="G9428" s="37" t="s">
        <v>17677</v>
      </c>
      <c r="I9428" s="7"/>
    </row>
    <row r="9429" spans="1:9" s="36" customFormat="1" ht="27" x14ac:dyDescent="0.25">
      <c r="A9429" s="34">
        <v>99633</v>
      </c>
      <c r="B9429" s="35" t="s">
        <v>17678</v>
      </c>
      <c r="F9429" s="34" t="s">
        <v>24</v>
      </c>
      <c r="G9429" s="37" t="s">
        <v>17679</v>
      </c>
      <c r="I9429" s="7"/>
    </row>
    <row r="9430" spans="1:9" s="36" customFormat="1" ht="27" x14ac:dyDescent="0.25">
      <c r="A9430" s="34">
        <v>99634</v>
      </c>
      <c r="B9430" s="35" t="s">
        <v>17680</v>
      </c>
      <c r="F9430" s="34" t="s">
        <v>24</v>
      </c>
      <c r="G9430" s="37" t="s">
        <v>17681</v>
      </c>
      <c r="I9430" s="7"/>
    </row>
    <row r="9431" spans="1:9" s="36" customFormat="1" ht="40.5" x14ac:dyDescent="0.25">
      <c r="A9431" s="34">
        <v>99635</v>
      </c>
      <c r="B9431" s="35" t="s">
        <v>17682</v>
      </c>
      <c r="F9431" s="34" t="s">
        <v>24</v>
      </c>
      <c r="G9431" s="37" t="s">
        <v>17683</v>
      </c>
      <c r="I9431" s="7"/>
    </row>
    <row r="9432" spans="1:9" s="36" customFormat="1" ht="27" x14ac:dyDescent="0.25">
      <c r="A9432" s="34">
        <v>103008</v>
      </c>
      <c r="B9432" s="35" t="s">
        <v>17684</v>
      </c>
      <c r="F9432" s="34" t="s">
        <v>24</v>
      </c>
      <c r="G9432" s="37" t="s">
        <v>14390</v>
      </c>
      <c r="I9432" s="7"/>
    </row>
    <row r="9433" spans="1:9" s="36" customFormat="1" ht="27" x14ac:dyDescent="0.25">
      <c r="A9433" s="34">
        <v>103009</v>
      </c>
      <c r="B9433" s="35" t="s">
        <v>17685</v>
      </c>
      <c r="F9433" s="34" t="s">
        <v>24</v>
      </c>
      <c r="G9433" s="37" t="s">
        <v>17686</v>
      </c>
      <c r="I9433" s="7"/>
    </row>
    <row r="9434" spans="1:9" s="36" customFormat="1" ht="40.5" x14ac:dyDescent="0.25">
      <c r="A9434" s="34">
        <v>103010</v>
      </c>
      <c r="B9434" s="35" t="s">
        <v>17687</v>
      </c>
      <c r="F9434" s="34" t="s">
        <v>24</v>
      </c>
      <c r="G9434" s="37" t="s">
        <v>17688</v>
      </c>
      <c r="I9434" s="7"/>
    </row>
    <row r="9435" spans="1:9" s="36" customFormat="1" ht="27" x14ac:dyDescent="0.25">
      <c r="A9435" s="34">
        <v>103011</v>
      </c>
      <c r="B9435" s="35" t="s">
        <v>17689</v>
      </c>
      <c r="F9435" s="34" t="s">
        <v>24</v>
      </c>
      <c r="G9435" s="37" t="s">
        <v>17690</v>
      </c>
      <c r="I9435" s="7"/>
    </row>
    <row r="9436" spans="1:9" s="36" customFormat="1" ht="40.5" x14ac:dyDescent="0.25">
      <c r="A9436" s="34">
        <v>103012</v>
      </c>
      <c r="B9436" s="35" t="s">
        <v>17691</v>
      </c>
      <c r="F9436" s="34" t="s">
        <v>24</v>
      </c>
      <c r="G9436" s="37" t="s">
        <v>17692</v>
      </c>
      <c r="I9436" s="7"/>
    </row>
    <row r="9437" spans="1:9" s="36" customFormat="1" ht="40.5" x14ac:dyDescent="0.25">
      <c r="A9437" s="34">
        <v>103013</v>
      </c>
      <c r="B9437" s="35" t="s">
        <v>17693</v>
      </c>
      <c r="F9437" s="34" t="s">
        <v>24</v>
      </c>
      <c r="G9437" s="37" t="s">
        <v>17694</v>
      </c>
      <c r="I9437" s="7"/>
    </row>
    <row r="9438" spans="1:9" s="36" customFormat="1" ht="27" x14ac:dyDescent="0.25">
      <c r="A9438" s="34">
        <v>103014</v>
      </c>
      <c r="B9438" s="35" t="s">
        <v>17695</v>
      </c>
      <c r="F9438" s="34" t="s">
        <v>24</v>
      </c>
      <c r="G9438" s="37" t="s">
        <v>17696</v>
      </c>
      <c r="I9438" s="7"/>
    </row>
    <row r="9439" spans="1:9" s="36" customFormat="1" ht="40.5" x14ac:dyDescent="0.25">
      <c r="A9439" s="34">
        <v>103015</v>
      </c>
      <c r="B9439" s="35" t="s">
        <v>17697</v>
      </c>
      <c r="F9439" s="34" t="s">
        <v>24</v>
      </c>
      <c r="G9439" s="37" t="s">
        <v>16173</v>
      </c>
      <c r="I9439" s="7"/>
    </row>
    <row r="9440" spans="1:9" s="36" customFormat="1" ht="27" x14ac:dyDescent="0.25">
      <c r="A9440" s="34">
        <v>103016</v>
      </c>
      <c r="B9440" s="35" t="s">
        <v>17698</v>
      </c>
      <c r="F9440" s="34" t="s">
        <v>24</v>
      </c>
      <c r="G9440" s="37" t="s">
        <v>17699</v>
      </c>
      <c r="I9440" s="7"/>
    </row>
    <row r="9441" spans="1:9" s="36" customFormat="1" ht="27" x14ac:dyDescent="0.25">
      <c r="A9441" s="34">
        <v>103017</v>
      </c>
      <c r="B9441" s="35" t="s">
        <v>17700</v>
      </c>
      <c r="F9441" s="34" t="s">
        <v>24</v>
      </c>
      <c r="G9441" s="37" t="s">
        <v>17701</v>
      </c>
      <c r="I9441" s="7"/>
    </row>
    <row r="9442" spans="1:9" s="36" customFormat="1" ht="40.5" x14ac:dyDescent="0.25">
      <c r="A9442" s="34">
        <v>103018</v>
      </c>
      <c r="B9442" s="35" t="s">
        <v>17702</v>
      </c>
      <c r="F9442" s="34" t="s">
        <v>24</v>
      </c>
      <c r="G9442" s="37" t="s">
        <v>17703</v>
      </c>
      <c r="I9442" s="7"/>
    </row>
    <row r="9443" spans="1:9" s="36" customFormat="1" ht="40.5" x14ac:dyDescent="0.25">
      <c r="A9443" s="34">
        <v>103019</v>
      </c>
      <c r="B9443" s="35" t="s">
        <v>17704</v>
      </c>
      <c r="F9443" s="34" t="s">
        <v>24</v>
      </c>
      <c r="G9443" s="37" t="s">
        <v>17705</v>
      </c>
      <c r="I9443" s="7"/>
    </row>
    <row r="9444" spans="1:9" s="36" customFormat="1" ht="27" x14ac:dyDescent="0.25">
      <c r="A9444" s="34">
        <v>103029</v>
      </c>
      <c r="B9444" s="35" t="s">
        <v>17706</v>
      </c>
      <c r="F9444" s="34" t="s">
        <v>24</v>
      </c>
      <c r="G9444" s="37" t="s">
        <v>17707</v>
      </c>
      <c r="I9444" s="7"/>
    </row>
    <row r="9445" spans="1:9" s="36" customFormat="1" ht="27" x14ac:dyDescent="0.25">
      <c r="A9445" s="34">
        <v>103036</v>
      </c>
      <c r="B9445" s="35" t="s">
        <v>17708</v>
      </c>
      <c r="F9445" s="34" t="s">
        <v>24</v>
      </c>
      <c r="G9445" s="37" t="s">
        <v>16328</v>
      </c>
      <c r="I9445" s="7"/>
    </row>
    <row r="9446" spans="1:9" s="36" customFormat="1" ht="27" x14ac:dyDescent="0.25">
      <c r="A9446" s="34">
        <v>103037</v>
      </c>
      <c r="B9446" s="35" t="s">
        <v>17709</v>
      </c>
      <c r="F9446" s="34" t="s">
        <v>24</v>
      </c>
      <c r="G9446" s="37" t="s">
        <v>8007</v>
      </c>
      <c r="I9446" s="7"/>
    </row>
    <row r="9447" spans="1:9" s="36" customFormat="1" ht="27" x14ac:dyDescent="0.25">
      <c r="A9447" s="34">
        <v>103038</v>
      </c>
      <c r="B9447" s="35" t="s">
        <v>17710</v>
      </c>
      <c r="F9447" s="34" t="s">
        <v>24</v>
      </c>
      <c r="G9447" s="37" t="s">
        <v>17711</v>
      </c>
      <c r="I9447" s="7"/>
    </row>
    <row r="9448" spans="1:9" s="36" customFormat="1" ht="27" x14ac:dyDescent="0.25">
      <c r="A9448" s="34">
        <v>103039</v>
      </c>
      <c r="B9448" s="35" t="s">
        <v>17712</v>
      </c>
      <c r="F9448" s="34" t="s">
        <v>24</v>
      </c>
      <c r="G9448" s="37" t="s">
        <v>17713</v>
      </c>
      <c r="I9448" s="7"/>
    </row>
    <row r="9449" spans="1:9" s="36" customFormat="1" ht="27" x14ac:dyDescent="0.25">
      <c r="A9449" s="34">
        <v>103040</v>
      </c>
      <c r="B9449" s="35" t="s">
        <v>17714</v>
      </c>
      <c r="F9449" s="34" t="s">
        <v>24</v>
      </c>
      <c r="G9449" s="37" t="s">
        <v>17715</v>
      </c>
      <c r="I9449" s="7"/>
    </row>
    <row r="9450" spans="1:9" s="36" customFormat="1" ht="27" x14ac:dyDescent="0.25">
      <c r="A9450" s="34">
        <v>103041</v>
      </c>
      <c r="B9450" s="35" t="s">
        <v>17716</v>
      </c>
      <c r="F9450" s="34" t="s">
        <v>24</v>
      </c>
      <c r="G9450" s="37" t="s">
        <v>12001</v>
      </c>
      <c r="I9450" s="7"/>
    </row>
    <row r="9451" spans="1:9" s="36" customFormat="1" ht="27" x14ac:dyDescent="0.25">
      <c r="A9451" s="34">
        <v>103042</v>
      </c>
      <c r="B9451" s="35" t="s">
        <v>17717</v>
      </c>
      <c r="F9451" s="34" t="s">
        <v>24</v>
      </c>
      <c r="G9451" s="37" t="s">
        <v>15975</v>
      </c>
      <c r="I9451" s="7"/>
    </row>
    <row r="9452" spans="1:9" s="36" customFormat="1" ht="40.5" x14ac:dyDescent="0.25">
      <c r="A9452" s="34">
        <v>103043</v>
      </c>
      <c r="B9452" s="35" t="s">
        <v>17718</v>
      </c>
      <c r="F9452" s="34" t="s">
        <v>24</v>
      </c>
      <c r="G9452" s="37" t="s">
        <v>17719</v>
      </c>
      <c r="I9452" s="7"/>
    </row>
    <row r="9453" spans="1:9" s="36" customFormat="1" ht="40.5" x14ac:dyDescent="0.25">
      <c r="A9453" s="34">
        <v>103044</v>
      </c>
      <c r="B9453" s="35" t="s">
        <v>17720</v>
      </c>
      <c r="F9453" s="34" t="s">
        <v>24</v>
      </c>
      <c r="G9453" s="37" t="s">
        <v>17721</v>
      </c>
      <c r="I9453" s="7"/>
    </row>
    <row r="9454" spans="1:9" s="36" customFormat="1" ht="27" x14ac:dyDescent="0.25">
      <c r="A9454" s="34">
        <v>103045</v>
      </c>
      <c r="B9454" s="35" t="s">
        <v>17722</v>
      </c>
      <c r="F9454" s="34" t="s">
        <v>24</v>
      </c>
      <c r="G9454" s="37" t="s">
        <v>14269</v>
      </c>
      <c r="I9454" s="7"/>
    </row>
    <row r="9455" spans="1:9" s="36" customFormat="1" ht="27" x14ac:dyDescent="0.25">
      <c r="A9455" s="34">
        <v>103046</v>
      </c>
      <c r="B9455" s="35" t="s">
        <v>17723</v>
      </c>
      <c r="F9455" s="34" t="s">
        <v>24</v>
      </c>
      <c r="G9455" s="37" t="s">
        <v>17724</v>
      </c>
      <c r="I9455" s="7"/>
    </row>
    <row r="9456" spans="1:9" s="36" customFormat="1" ht="27" x14ac:dyDescent="0.25">
      <c r="A9456" s="34">
        <v>103047</v>
      </c>
      <c r="B9456" s="35" t="s">
        <v>17725</v>
      </c>
      <c r="F9456" s="34" t="s">
        <v>24</v>
      </c>
      <c r="G9456" s="37" t="s">
        <v>17726</v>
      </c>
      <c r="I9456" s="7"/>
    </row>
    <row r="9457" spans="1:9" s="36" customFormat="1" ht="27" x14ac:dyDescent="0.25">
      <c r="A9457" s="34">
        <v>103048</v>
      </c>
      <c r="B9457" s="35" t="s">
        <v>17727</v>
      </c>
      <c r="F9457" s="34" t="s">
        <v>24</v>
      </c>
      <c r="G9457" s="37" t="s">
        <v>17728</v>
      </c>
      <c r="I9457" s="7"/>
    </row>
    <row r="9458" spans="1:9" s="36" customFormat="1" ht="27" x14ac:dyDescent="0.25">
      <c r="A9458" s="34">
        <v>103049</v>
      </c>
      <c r="B9458" s="35" t="s">
        <v>17729</v>
      </c>
      <c r="F9458" s="34" t="s">
        <v>24</v>
      </c>
      <c r="G9458" s="37" t="s">
        <v>17730</v>
      </c>
      <c r="I9458" s="7"/>
    </row>
    <row r="9459" spans="1:9" s="36" customFormat="1" ht="27" x14ac:dyDescent="0.25">
      <c r="A9459" s="34">
        <v>103050</v>
      </c>
      <c r="B9459" s="35" t="s">
        <v>17731</v>
      </c>
      <c r="F9459" s="34" t="s">
        <v>24</v>
      </c>
      <c r="G9459" s="37" t="s">
        <v>9360</v>
      </c>
      <c r="I9459" s="7"/>
    </row>
    <row r="9460" spans="1:9" s="36" customFormat="1" ht="27" x14ac:dyDescent="0.25">
      <c r="A9460" s="34">
        <v>103051</v>
      </c>
      <c r="B9460" s="35" t="s">
        <v>17732</v>
      </c>
      <c r="F9460" s="34" t="s">
        <v>24</v>
      </c>
      <c r="G9460" s="37" t="s">
        <v>9550</v>
      </c>
      <c r="I9460" s="7"/>
    </row>
    <row r="9461" spans="1:9" s="36" customFormat="1" ht="27" x14ac:dyDescent="0.25">
      <c r="A9461" s="34">
        <v>103052</v>
      </c>
      <c r="B9461" s="35" t="s">
        <v>17733</v>
      </c>
      <c r="F9461" s="34" t="s">
        <v>24</v>
      </c>
      <c r="G9461" s="37" t="s">
        <v>17734</v>
      </c>
      <c r="I9461" s="7"/>
    </row>
    <row r="9462" spans="1:9" s="36" customFormat="1" ht="40.5" x14ac:dyDescent="0.25">
      <c r="A9462" s="34">
        <v>95634</v>
      </c>
      <c r="B9462" s="35" t="s">
        <v>17735</v>
      </c>
      <c r="F9462" s="34" t="s">
        <v>24</v>
      </c>
      <c r="G9462" s="37" t="s">
        <v>17736</v>
      </c>
      <c r="I9462" s="7"/>
    </row>
    <row r="9463" spans="1:9" s="36" customFormat="1" ht="40.5" x14ac:dyDescent="0.25">
      <c r="A9463" s="34">
        <v>95635</v>
      </c>
      <c r="B9463" s="35" t="s">
        <v>17737</v>
      </c>
      <c r="F9463" s="34" t="s">
        <v>24</v>
      </c>
      <c r="G9463" s="37" t="s">
        <v>17738</v>
      </c>
      <c r="I9463" s="7"/>
    </row>
    <row r="9464" spans="1:9" s="36" customFormat="1" ht="54" x14ac:dyDescent="0.25">
      <c r="A9464" s="34">
        <v>95636</v>
      </c>
      <c r="B9464" s="35" t="s">
        <v>17739</v>
      </c>
      <c r="F9464" s="34" t="s">
        <v>24</v>
      </c>
      <c r="G9464" s="37" t="s">
        <v>17740</v>
      </c>
      <c r="I9464" s="7"/>
    </row>
    <row r="9465" spans="1:9" s="36" customFormat="1" ht="54" x14ac:dyDescent="0.25">
      <c r="A9465" s="34">
        <v>95637</v>
      </c>
      <c r="B9465" s="35" t="s">
        <v>17741</v>
      </c>
      <c r="F9465" s="34" t="s">
        <v>24</v>
      </c>
      <c r="G9465" s="37" t="s">
        <v>17742</v>
      </c>
      <c r="I9465" s="7"/>
    </row>
    <row r="9466" spans="1:9" s="36" customFormat="1" ht="54" x14ac:dyDescent="0.25">
      <c r="A9466" s="34">
        <v>95638</v>
      </c>
      <c r="B9466" s="35" t="s">
        <v>17743</v>
      </c>
      <c r="F9466" s="34" t="s">
        <v>24</v>
      </c>
      <c r="G9466" s="37" t="s">
        <v>17744</v>
      </c>
      <c r="I9466" s="7"/>
    </row>
    <row r="9467" spans="1:9" s="36" customFormat="1" ht="40.5" x14ac:dyDescent="0.25">
      <c r="A9467" s="34">
        <v>95639</v>
      </c>
      <c r="B9467" s="35" t="s">
        <v>17745</v>
      </c>
      <c r="F9467" s="34" t="s">
        <v>24</v>
      </c>
      <c r="G9467" s="37" t="s">
        <v>17746</v>
      </c>
      <c r="I9467" s="7"/>
    </row>
    <row r="9468" spans="1:9" s="36" customFormat="1" ht="54" x14ac:dyDescent="0.25">
      <c r="A9468" s="34">
        <v>95641</v>
      </c>
      <c r="B9468" s="35" t="s">
        <v>17747</v>
      </c>
      <c r="F9468" s="34" t="s">
        <v>24</v>
      </c>
      <c r="G9468" s="37" t="s">
        <v>17748</v>
      </c>
      <c r="I9468" s="7"/>
    </row>
    <row r="9469" spans="1:9" s="36" customFormat="1" ht="54" x14ac:dyDescent="0.25">
      <c r="A9469" s="34">
        <v>95642</v>
      </c>
      <c r="B9469" s="35" t="s">
        <v>17749</v>
      </c>
      <c r="F9469" s="34" t="s">
        <v>24</v>
      </c>
      <c r="G9469" s="37" t="s">
        <v>17750</v>
      </c>
      <c r="I9469" s="7"/>
    </row>
    <row r="9470" spans="1:9" s="36" customFormat="1" ht="54" x14ac:dyDescent="0.25">
      <c r="A9470" s="34">
        <v>95643</v>
      </c>
      <c r="B9470" s="35" t="s">
        <v>17751</v>
      </c>
      <c r="F9470" s="34" t="s">
        <v>24</v>
      </c>
      <c r="G9470" s="37" t="s">
        <v>17752</v>
      </c>
      <c r="I9470" s="7"/>
    </row>
    <row r="9471" spans="1:9" s="36" customFormat="1" ht="54" x14ac:dyDescent="0.25">
      <c r="A9471" s="34">
        <v>95644</v>
      </c>
      <c r="B9471" s="35" t="s">
        <v>17753</v>
      </c>
      <c r="F9471" s="34" t="s">
        <v>24</v>
      </c>
      <c r="G9471" s="37" t="s">
        <v>17754</v>
      </c>
      <c r="I9471" s="7"/>
    </row>
    <row r="9472" spans="1:9" s="36" customFormat="1" ht="54" x14ac:dyDescent="0.25">
      <c r="A9472" s="34">
        <v>95645</v>
      </c>
      <c r="B9472" s="35" t="s">
        <v>17755</v>
      </c>
      <c r="F9472" s="34" t="s">
        <v>24</v>
      </c>
      <c r="G9472" s="37" t="s">
        <v>17756</v>
      </c>
      <c r="I9472" s="7"/>
    </row>
    <row r="9473" spans="1:9" s="36" customFormat="1" ht="54" x14ac:dyDescent="0.25">
      <c r="A9473" s="34">
        <v>95646</v>
      </c>
      <c r="B9473" s="35" t="s">
        <v>17757</v>
      </c>
      <c r="F9473" s="34" t="s">
        <v>24</v>
      </c>
      <c r="G9473" s="37" t="s">
        <v>17758</v>
      </c>
      <c r="I9473" s="7"/>
    </row>
    <row r="9474" spans="1:9" s="36" customFormat="1" ht="54" x14ac:dyDescent="0.25">
      <c r="A9474" s="34">
        <v>95647</v>
      </c>
      <c r="B9474" s="35" t="s">
        <v>17759</v>
      </c>
      <c r="F9474" s="34" t="s">
        <v>24</v>
      </c>
      <c r="G9474" s="37" t="s">
        <v>17760</v>
      </c>
      <c r="I9474" s="7"/>
    </row>
    <row r="9475" spans="1:9" s="36" customFormat="1" ht="54" x14ac:dyDescent="0.25">
      <c r="A9475" s="34">
        <v>95648</v>
      </c>
      <c r="B9475" s="35" t="s">
        <v>17761</v>
      </c>
      <c r="F9475" s="34" t="s">
        <v>24</v>
      </c>
      <c r="G9475" s="37" t="s">
        <v>17762</v>
      </c>
      <c r="I9475" s="7"/>
    </row>
    <row r="9476" spans="1:9" s="36" customFormat="1" ht="54" x14ac:dyDescent="0.25">
      <c r="A9476" s="34">
        <v>95649</v>
      </c>
      <c r="B9476" s="35" t="s">
        <v>17763</v>
      </c>
      <c r="F9476" s="34" t="s">
        <v>24</v>
      </c>
      <c r="G9476" s="37" t="s">
        <v>17764</v>
      </c>
      <c r="I9476" s="7"/>
    </row>
    <row r="9477" spans="1:9" s="36" customFormat="1" ht="54" x14ac:dyDescent="0.25">
      <c r="A9477" s="34">
        <v>95650</v>
      </c>
      <c r="B9477" s="35" t="s">
        <v>17765</v>
      </c>
      <c r="F9477" s="34" t="s">
        <v>24</v>
      </c>
      <c r="G9477" s="37" t="s">
        <v>17766</v>
      </c>
      <c r="I9477" s="7"/>
    </row>
    <row r="9478" spans="1:9" s="36" customFormat="1" ht="54" x14ac:dyDescent="0.25">
      <c r="A9478" s="34">
        <v>95651</v>
      </c>
      <c r="B9478" s="35" t="s">
        <v>17767</v>
      </c>
      <c r="F9478" s="34" t="s">
        <v>24</v>
      </c>
      <c r="G9478" s="37" t="s">
        <v>17768</v>
      </c>
      <c r="I9478" s="7"/>
    </row>
    <row r="9479" spans="1:9" s="36" customFormat="1" ht="54" x14ac:dyDescent="0.25">
      <c r="A9479" s="34">
        <v>95652</v>
      </c>
      <c r="B9479" s="35" t="s">
        <v>17769</v>
      </c>
      <c r="F9479" s="34" t="s">
        <v>24</v>
      </c>
      <c r="G9479" s="37" t="s">
        <v>17770</v>
      </c>
      <c r="I9479" s="7"/>
    </row>
    <row r="9480" spans="1:9" s="36" customFormat="1" ht="54" x14ac:dyDescent="0.25">
      <c r="A9480" s="34">
        <v>95653</v>
      </c>
      <c r="B9480" s="35" t="s">
        <v>17771</v>
      </c>
      <c r="F9480" s="34" t="s">
        <v>24</v>
      </c>
      <c r="G9480" s="37" t="s">
        <v>17772</v>
      </c>
      <c r="I9480" s="7"/>
    </row>
    <row r="9481" spans="1:9" s="36" customFormat="1" ht="54" x14ac:dyDescent="0.25">
      <c r="A9481" s="34">
        <v>95654</v>
      </c>
      <c r="B9481" s="35" t="s">
        <v>17773</v>
      </c>
      <c r="F9481" s="34" t="s">
        <v>24</v>
      </c>
      <c r="G9481" s="37" t="s">
        <v>17774</v>
      </c>
      <c r="I9481" s="7"/>
    </row>
    <row r="9482" spans="1:9" s="36" customFormat="1" ht="54" x14ac:dyDescent="0.25">
      <c r="A9482" s="34">
        <v>95655</v>
      </c>
      <c r="B9482" s="35" t="s">
        <v>17775</v>
      </c>
      <c r="F9482" s="34" t="s">
        <v>24</v>
      </c>
      <c r="G9482" s="37" t="s">
        <v>17776</v>
      </c>
      <c r="I9482" s="7"/>
    </row>
    <row r="9483" spans="1:9" s="36" customFormat="1" ht="54" x14ac:dyDescent="0.25">
      <c r="A9483" s="34">
        <v>95657</v>
      </c>
      <c r="B9483" s="35" t="s">
        <v>17777</v>
      </c>
      <c r="F9483" s="34" t="s">
        <v>24</v>
      </c>
      <c r="G9483" s="37" t="s">
        <v>17778</v>
      </c>
      <c r="I9483" s="7"/>
    </row>
    <row r="9484" spans="1:9" s="36" customFormat="1" ht="54" x14ac:dyDescent="0.25">
      <c r="A9484" s="34">
        <v>95658</v>
      </c>
      <c r="B9484" s="35" t="s">
        <v>17779</v>
      </c>
      <c r="F9484" s="34" t="s">
        <v>24</v>
      </c>
      <c r="G9484" s="37" t="s">
        <v>17780</v>
      </c>
      <c r="I9484" s="7"/>
    </row>
    <row r="9485" spans="1:9" s="36" customFormat="1" ht="54" x14ac:dyDescent="0.25">
      <c r="A9485" s="34">
        <v>95659</v>
      </c>
      <c r="B9485" s="35" t="s">
        <v>17781</v>
      </c>
      <c r="F9485" s="34" t="s">
        <v>24</v>
      </c>
      <c r="G9485" s="37" t="s">
        <v>17782</v>
      </c>
      <c r="I9485" s="7"/>
    </row>
    <row r="9486" spans="1:9" s="36" customFormat="1" ht="54" x14ac:dyDescent="0.25">
      <c r="A9486" s="34">
        <v>95660</v>
      </c>
      <c r="B9486" s="35" t="s">
        <v>17783</v>
      </c>
      <c r="F9486" s="34" t="s">
        <v>24</v>
      </c>
      <c r="G9486" s="37" t="s">
        <v>17784</v>
      </c>
      <c r="I9486" s="7"/>
    </row>
    <row r="9487" spans="1:9" s="36" customFormat="1" ht="54" x14ac:dyDescent="0.25">
      <c r="A9487" s="34">
        <v>95661</v>
      </c>
      <c r="B9487" s="35" t="s">
        <v>17785</v>
      </c>
      <c r="F9487" s="34" t="s">
        <v>24</v>
      </c>
      <c r="G9487" s="37" t="s">
        <v>17786</v>
      </c>
      <c r="I9487" s="7"/>
    </row>
    <row r="9488" spans="1:9" s="36" customFormat="1" ht="54" x14ac:dyDescent="0.25">
      <c r="A9488" s="34">
        <v>95662</v>
      </c>
      <c r="B9488" s="35" t="s">
        <v>17787</v>
      </c>
      <c r="F9488" s="34" t="s">
        <v>24</v>
      </c>
      <c r="G9488" s="37" t="s">
        <v>17788</v>
      </c>
      <c r="I9488" s="7"/>
    </row>
    <row r="9489" spans="1:9" s="36" customFormat="1" ht="54" x14ac:dyDescent="0.25">
      <c r="A9489" s="34">
        <v>95663</v>
      </c>
      <c r="B9489" s="35" t="s">
        <v>17789</v>
      </c>
      <c r="F9489" s="34" t="s">
        <v>24</v>
      </c>
      <c r="G9489" s="37" t="s">
        <v>17790</v>
      </c>
      <c r="I9489" s="7"/>
    </row>
    <row r="9490" spans="1:9" s="36" customFormat="1" ht="54" x14ac:dyDescent="0.25">
      <c r="A9490" s="34">
        <v>95664</v>
      </c>
      <c r="B9490" s="35" t="s">
        <v>17791</v>
      </c>
      <c r="F9490" s="34" t="s">
        <v>24</v>
      </c>
      <c r="G9490" s="37" t="s">
        <v>17792</v>
      </c>
      <c r="I9490" s="7"/>
    </row>
    <row r="9491" spans="1:9" s="36" customFormat="1" ht="54" x14ac:dyDescent="0.25">
      <c r="A9491" s="34">
        <v>95665</v>
      </c>
      <c r="B9491" s="35" t="s">
        <v>17793</v>
      </c>
      <c r="F9491" s="34" t="s">
        <v>24</v>
      </c>
      <c r="G9491" s="37" t="s">
        <v>17794</v>
      </c>
      <c r="I9491" s="7"/>
    </row>
    <row r="9492" spans="1:9" s="36" customFormat="1" ht="54" x14ac:dyDescent="0.25">
      <c r="A9492" s="34">
        <v>95666</v>
      </c>
      <c r="B9492" s="35" t="s">
        <v>17795</v>
      </c>
      <c r="F9492" s="34" t="s">
        <v>24</v>
      </c>
      <c r="G9492" s="37" t="s">
        <v>17796</v>
      </c>
      <c r="I9492" s="7"/>
    </row>
    <row r="9493" spans="1:9" s="36" customFormat="1" ht="54" x14ac:dyDescent="0.25">
      <c r="A9493" s="34">
        <v>95667</v>
      </c>
      <c r="B9493" s="35" t="s">
        <v>17797</v>
      </c>
      <c r="F9493" s="34" t="s">
        <v>24</v>
      </c>
      <c r="G9493" s="37" t="s">
        <v>17798</v>
      </c>
      <c r="I9493" s="7"/>
    </row>
    <row r="9494" spans="1:9" s="36" customFormat="1" ht="54" x14ac:dyDescent="0.25">
      <c r="A9494" s="34">
        <v>95668</v>
      </c>
      <c r="B9494" s="35" t="s">
        <v>17799</v>
      </c>
      <c r="F9494" s="34" t="s">
        <v>24</v>
      </c>
      <c r="G9494" s="37" t="s">
        <v>17800</v>
      </c>
      <c r="I9494" s="7"/>
    </row>
    <row r="9495" spans="1:9" s="36" customFormat="1" ht="54" x14ac:dyDescent="0.25">
      <c r="A9495" s="34">
        <v>95669</v>
      </c>
      <c r="B9495" s="35" t="s">
        <v>17801</v>
      </c>
      <c r="F9495" s="34" t="s">
        <v>24</v>
      </c>
      <c r="G9495" s="37" t="s">
        <v>17802</v>
      </c>
      <c r="I9495" s="7"/>
    </row>
    <row r="9496" spans="1:9" s="36" customFormat="1" ht="54" x14ac:dyDescent="0.25">
      <c r="A9496" s="34">
        <v>95670</v>
      </c>
      <c r="B9496" s="35" t="s">
        <v>17803</v>
      </c>
      <c r="F9496" s="34" t="s">
        <v>24</v>
      </c>
      <c r="G9496" s="37" t="s">
        <v>17804</v>
      </c>
      <c r="I9496" s="7"/>
    </row>
    <row r="9497" spans="1:9" s="36" customFormat="1" ht="54" x14ac:dyDescent="0.25">
      <c r="A9497" s="34">
        <v>95671</v>
      </c>
      <c r="B9497" s="35" t="s">
        <v>17805</v>
      </c>
      <c r="F9497" s="34" t="s">
        <v>24</v>
      </c>
      <c r="G9497" s="37" t="s">
        <v>17806</v>
      </c>
      <c r="I9497" s="7"/>
    </row>
    <row r="9498" spans="1:9" s="36" customFormat="1" ht="54" x14ac:dyDescent="0.25">
      <c r="A9498" s="34">
        <v>95672</v>
      </c>
      <c r="B9498" s="35" t="s">
        <v>17807</v>
      </c>
      <c r="F9498" s="34" t="s">
        <v>24</v>
      </c>
      <c r="G9498" s="37" t="s">
        <v>17808</v>
      </c>
      <c r="I9498" s="7"/>
    </row>
    <row r="9499" spans="1:9" s="36" customFormat="1" ht="27" x14ac:dyDescent="0.25">
      <c r="A9499" s="34">
        <v>95673</v>
      </c>
      <c r="B9499" s="35" t="s">
        <v>17809</v>
      </c>
      <c r="F9499" s="34" t="s">
        <v>24</v>
      </c>
      <c r="G9499" s="37" t="s">
        <v>17810</v>
      </c>
      <c r="I9499" s="7"/>
    </row>
    <row r="9500" spans="1:9" s="36" customFormat="1" ht="27" x14ac:dyDescent="0.25">
      <c r="A9500" s="34">
        <v>95674</v>
      </c>
      <c r="B9500" s="35" t="s">
        <v>17811</v>
      </c>
      <c r="F9500" s="34" t="s">
        <v>24</v>
      </c>
      <c r="G9500" s="37" t="s">
        <v>17812</v>
      </c>
      <c r="I9500" s="7"/>
    </row>
    <row r="9501" spans="1:9" s="36" customFormat="1" ht="27" x14ac:dyDescent="0.25">
      <c r="A9501" s="34">
        <v>95675</v>
      </c>
      <c r="B9501" s="35" t="s">
        <v>129</v>
      </c>
      <c r="F9501" s="34" t="s">
        <v>24</v>
      </c>
      <c r="G9501" s="37" t="s">
        <v>17813</v>
      </c>
      <c r="I9501" s="7"/>
    </row>
    <row r="9502" spans="1:9" s="36" customFormat="1" ht="40.5" x14ac:dyDescent="0.25">
      <c r="A9502" s="34">
        <v>95676</v>
      </c>
      <c r="B9502" s="35" t="s">
        <v>17814</v>
      </c>
      <c r="F9502" s="34" t="s">
        <v>24</v>
      </c>
      <c r="G9502" s="37" t="s">
        <v>17815</v>
      </c>
      <c r="I9502" s="7"/>
    </row>
    <row r="9503" spans="1:9" s="36" customFormat="1" ht="54" x14ac:dyDescent="0.25">
      <c r="A9503" s="34">
        <v>97741</v>
      </c>
      <c r="B9503" s="35" t="s">
        <v>17816</v>
      </c>
      <c r="F9503" s="34" t="s">
        <v>24</v>
      </c>
      <c r="G9503" s="37" t="s">
        <v>17817</v>
      </c>
      <c r="I9503" s="7"/>
    </row>
    <row r="9504" spans="1:9" s="36" customFormat="1" ht="27" x14ac:dyDescent="0.25">
      <c r="A9504" s="34">
        <v>90436</v>
      </c>
      <c r="B9504" s="35" t="s">
        <v>17818</v>
      </c>
      <c r="F9504" s="34" t="s">
        <v>24</v>
      </c>
      <c r="G9504" s="37" t="s">
        <v>17819</v>
      </c>
      <c r="I9504" s="7"/>
    </row>
    <row r="9505" spans="1:9" s="36" customFormat="1" ht="27" x14ac:dyDescent="0.25">
      <c r="A9505" s="34">
        <v>90437</v>
      </c>
      <c r="B9505" s="35" t="s">
        <v>17820</v>
      </c>
      <c r="F9505" s="34" t="s">
        <v>24</v>
      </c>
      <c r="G9505" s="37" t="s">
        <v>17821</v>
      </c>
      <c r="I9505" s="7"/>
    </row>
    <row r="9506" spans="1:9" s="36" customFormat="1" ht="27" x14ac:dyDescent="0.25">
      <c r="A9506" s="34">
        <v>90438</v>
      </c>
      <c r="B9506" s="35" t="s">
        <v>17822</v>
      </c>
      <c r="F9506" s="34" t="s">
        <v>24</v>
      </c>
      <c r="G9506" s="37" t="s">
        <v>13058</v>
      </c>
      <c r="I9506" s="7"/>
    </row>
    <row r="9507" spans="1:9" s="36" customFormat="1" ht="27" x14ac:dyDescent="0.25">
      <c r="A9507" s="34">
        <v>90439</v>
      </c>
      <c r="B9507" s="35" t="s">
        <v>17823</v>
      </c>
      <c r="F9507" s="34" t="s">
        <v>24</v>
      </c>
      <c r="G9507" s="37" t="s">
        <v>10176</v>
      </c>
      <c r="I9507" s="7"/>
    </row>
    <row r="9508" spans="1:9" s="36" customFormat="1" ht="27" x14ac:dyDescent="0.25">
      <c r="A9508" s="34">
        <v>90440</v>
      </c>
      <c r="B9508" s="35" t="s">
        <v>17824</v>
      </c>
      <c r="F9508" s="34" t="s">
        <v>24</v>
      </c>
      <c r="G9508" s="37" t="s">
        <v>17825</v>
      </c>
      <c r="I9508" s="7"/>
    </row>
    <row r="9509" spans="1:9" s="36" customFormat="1" ht="27" x14ac:dyDescent="0.25">
      <c r="A9509" s="34">
        <v>90441</v>
      </c>
      <c r="B9509" s="35" t="s">
        <v>17826</v>
      </c>
      <c r="F9509" s="34" t="s">
        <v>24</v>
      </c>
      <c r="G9509" s="37" t="s">
        <v>17827</v>
      </c>
      <c r="I9509" s="7"/>
    </row>
    <row r="9510" spans="1:9" s="36" customFormat="1" ht="27" x14ac:dyDescent="0.25">
      <c r="A9510" s="34">
        <v>90443</v>
      </c>
      <c r="B9510" s="35" t="s">
        <v>17828</v>
      </c>
      <c r="F9510" s="34" t="s">
        <v>26</v>
      </c>
      <c r="G9510" s="37" t="s">
        <v>17829</v>
      </c>
      <c r="I9510" s="7"/>
    </row>
    <row r="9511" spans="1:9" s="36" customFormat="1" ht="27" x14ac:dyDescent="0.25">
      <c r="A9511" s="34">
        <v>90444</v>
      </c>
      <c r="B9511" s="35" t="s">
        <v>17830</v>
      </c>
      <c r="F9511" s="34" t="s">
        <v>26</v>
      </c>
      <c r="G9511" s="37" t="s">
        <v>9139</v>
      </c>
      <c r="I9511" s="7"/>
    </row>
    <row r="9512" spans="1:9" s="36" customFormat="1" ht="40.5" x14ac:dyDescent="0.25">
      <c r="A9512" s="34">
        <v>90445</v>
      </c>
      <c r="B9512" s="35" t="s">
        <v>17831</v>
      </c>
      <c r="F9512" s="34" t="s">
        <v>26</v>
      </c>
      <c r="G9512" s="37" t="s">
        <v>17832</v>
      </c>
      <c r="I9512" s="7"/>
    </row>
    <row r="9513" spans="1:9" s="36" customFormat="1" ht="27" x14ac:dyDescent="0.25">
      <c r="A9513" s="34">
        <v>90446</v>
      </c>
      <c r="B9513" s="35" t="s">
        <v>17833</v>
      </c>
      <c r="F9513" s="34" t="s">
        <v>26</v>
      </c>
      <c r="G9513" s="37" t="s">
        <v>17834</v>
      </c>
      <c r="I9513" s="7"/>
    </row>
    <row r="9514" spans="1:9" s="36" customFormat="1" ht="27" x14ac:dyDescent="0.25">
      <c r="A9514" s="34">
        <v>90447</v>
      </c>
      <c r="B9514" s="35" t="s">
        <v>17835</v>
      </c>
      <c r="F9514" s="34" t="s">
        <v>26</v>
      </c>
      <c r="G9514" s="37" t="s">
        <v>17836</v>
      </c>
      <c r="I9514" s="7"/>
    </row>
    <row r="9515" spans="1:9" s="36" customFormat="1" ht="27" x14ac:dyDescent="0.25">
      <c r="A9515" s="34">
        <v>90451</v>
      </c>
      <c r="B9515" s="35" t="s">
        <v>17837</v>
      </c>
      <c r="F9515" s="34" t="s">
        <v>24</v>
      </c>
      <c r="G9515" s="37" t="s">
        <v>9891</v>
      </c>
      <c r="I9515" s="7"/>
    </row>
    <row r="9516" spans="1:9" s="36" customFormat="1" ht="40.5" x14ac:dyDescent="0.25">
      <c r="A9516" s="34">
        <v>90452</v>
      </c>
      <c r="B9516" s="35" t="s">
        <v>17838</v>
      </c>
      <c r="F9516" s="34" t="s">
        <v>24</v>
      </c>
      <c r="G9516" s="37" t="s">
        <v>17839</v>
      </c>
      <c r="I9516" s="7"/>
    </row>
    <row r="9517" spans="1:9" s="36" customFormat="1" ht="27" x14ac:dyDescent="0.25">
      <c r="A9517" s="34">
        <v>90453</v>
      </c>
      <c r="B9517" s="35" t="s">
        <v>17840</v>
      </c>
      <c r="F9517" s="34" t="s">
        <v>24</v>
      </c>
      <c r="G9517" s="37" t="s">
        <v>17841</v>
      </c>
      <c r="I9517" s="7"/>
    </row>
    <row r="9518" spans="1:9" s="36" customFormat="1" ht="27" x14ac:dyDescent="0.25">
      <c r="A9518" s="34">
        <v>90454</v>
      </c>
      <c r="B9518" s="35" t="s">
        <v>17842</v>
      </c>
      <c r="F9518" s="34" t="s">
        <v>24</v>
      </c>
      <c r="G9518" s="37" t="s">
        <v>9977</v>
      </c>
      <c r="I9518" s="7"/>
    </row>
    <row r="9519" spans="1:9" s="36" customFormat="1" ht="27" x14ac:dyDescent="0.25">
      <c r="A9519" s="34">
        <v>90455</v>
      </c>
      <c r="B9519" s="35" t="s">
        <v>17843</v>
      </c>
      <c r="F9519" s="34" t="s">
        <v>24</v>
      </c>
      <c r="G9519" s="37" t="s">
        <v>17844</v>
      </c>
      <c r="I9519" s="7"/>
    </row>
    <row r="9520" spans="1:9" s="36" customFormat="1" ht="27" x14ac:dyDescent="0.25">
      <c r="A9520" s="34">
        <v>90456</v>
      </c>
      <c r="B9520" s="35" t="s">
        <v>17845</v>
      </c>
      <c r="F9520" s="34" t="s">
        <v>24</v>
      </c>
      <c r="G9520" s="37" t="s">
        <v>17846</v>
      </c>
      <c r="I9520" s="7"/>
    </row>
    <row r="9521" spans="1:9" s="36" customFormat="1" ht="27" x14ac:dyDescent="0.25">
      <c r="A9521" s="34">
        <v>90457</v>
      </c>
      <c r="B9521" s="35" t="s">
        <v>17847</v>
      </c>
      <c r="F9521" s="34" t="s">
        <v>24</v>
      </c>
      <c r="G9521" s="37" t="s">
        <v>17848</v>
      </c>
      <c r="I9521" s="7"/>
    </row>
    <row r="9522" spans="1:9" s="36" customFormat="1" ht="27" x14ac:dyDescent="0.25">
      <c r="A9522" s="34">
        <v>90458</v>
      </c>
      <c r="B9522" s="35" t="s">
        <v>17849</v>
      </c>
      <c r="F9522" s="34" t="s">
        <v>24</v>
      </c>
      <c r="G9522" s="37" t="s">
        <v>9167</v>
      </c>
      <c r="I9522" s="7"/>
    </row>
    <row r="9523" spans="1:9" s="36" customFormat="1" ht="27" x14ac:dyDescent="0.25">
      <c r="A9523" s="34">
        <v>90459</v>
      </c>
      <c r="B9523" s="35" t="s">
        <v>17850</v>
      </c>
      <c r="F9523" s="34" t="s">
        <v>24</v>
      </c>
      <c r="G9523" s="37" t="s">
        <v>17851</v>
      </c>
      <c r="I9523" s="7"/>
    </row>
    <row r="9524" spans="1:9" s="36" customFormat="1" ht="40.5" x14ac:dyDescent="0.25">
      <c r="A9524" s="34">
        <v>90460</v>
      </c>
      <c r="B9524" s="35" t="s">
        <v>17852</v>
      </c>
      <c r="F9524" s="34" t="s">
        <v>26</v>
      </c>
      <c r="G9524" s="37" t="s">
        <v>11368</v>
      </c>
      <c r="I9524" s="7"/>
    </row>
    <row r="9525" spans="1:9" s="36" customFormat="1" ht="40.5" x14ac:dyDescent="0.25">
      <c r="A9525" s="34">
        <v>90461</v>
      </c>
      <c r="B9525" s="35" t="s">
        <v>17853</v>
      </c>
      <c r="F9525" s="34" t="s">
        <v>26</v>
      </c>
      <c r="G9525" s="37" t="s">
        <v>17854</v>
      </c>
      <c r="I9525" s="7"/>
    </row>
    <row r="9526" spans="1:9" s="36" customFormat="1" ht="40.5" x14ac:dyDescent="0.25">
      <c r="A9526" s="34">
        <v>90462</v>
      </c>
      <c r="B9526" s="35" t="s">
        <v>17855</v>
      </c>
      <c r="F9526" s="34" t="s">
        <v>26</v>
      </c>
      <c r="G9526" s="37" t="s">
        <v>17856</v>
      </c>
      <c r="I9526" s="7"/>
    </row>
    <row r="9527" spans="1:9" s="36" customFormat="1" ht="40.5" x14ac:dyDescent="0.25">
      <c r="A9527" s="34">
        <v>90463</v>
      </c>
      <c r="B9527" s="35" t="s">
        <v>17857</v>
      </c>
      <c r="F9527" s="34" t="s">
        <v>26</v>
      </c>
      <c r="G9527" s="37" t="s">
        <v>17858</v>
      </c>
      <c r="I9527" s="7"/>
    </row>
    <row r="9528" spans="1:9" s="36" customFormat="1" ht="40.5" x14ac:dyDescent="0.25">
      <c r="A9528" s="34">
        <v>90466</v>
      </c>
      <c r="B9528" s="35" t="s">
        <v>17859</v>
      </c>
      <c r="F9528" s="34" t="s">
        <v>26</v>
      </c>
      <c r="G9528" s="37" t="s">
        <v>17860</v>
      </c>
      <c r="I9528" s="7"/>
    </row>
    <row r="9529" spans="1:9" s="36" customFormat="1" ht="40.5" x14ac:dyDescent="0.25">
      <c r="A9529" s="34">
        <v>90467</v>
      </c>
      <c r="B9529" s="35" t="s">
        <v>17861</v>
      </c>
      <c r="F9529" s="34" t="s">
        <v>26</v>
      </c>
      <c r="G9529" s="37" t="s">
        <v>12648</v>
      </c>
      <c r="I9529" s="7"/>
    </row>
    <row r="9530" spans="1:9" s="36" customFormat="1" ht="40.5" x14ac:dyDescent="0.25">
      <c r="A9530" s="34">
        <v>90468</v>
      </c>
      <c r="B9530" s="35" t="s">
        <v>17862</v>
      </c>
      <c r="F9530" s="34" t="s">
        <v>26</v>
      </c>
      <c r="G9530" s="37" t="s">
        <v>10075</v>
      </c>
      <c r="I9530" s="7"/>
    </row>
    <row r="9531" spans="1:9" s="36" customFormat="1" ht="40.5" x14ac:dyDescent="0.25">
      <c r="A9531" s="34">
        <v>90469</v>
      </c>
      <c r="B9531" s="35" t="s">
        <v>17863</v>
      </c>
      <c r="F9531" s="34" t="s">
        <v>26</v>
      </c>
      <c r="G9531" s="37" t="s">
        <v>16936</v>
      </c>
      <c r="I9531" s="7"/>
    </row>
    <row r="9532" spans="1:9" s="36" customFormat="1" ht="40.5" x14ac:dyDescent="0.25">
      <c r="A9532" s="34">
        <v>90470</v>
      </c>
      <c r="B9532" s="35" t="s">
        <v>17864</v>
      </c>
      <c r="F9532" s="34" t="s">
        <v>26</v>
      </c>
      <c r="G9532" s="37" t="s">
        <v>15375</v>
      </c>
      <c r="I9532" s="7"/>
    </row>
    <row r="9533" spans="1:9" s="36" customFormat="1" ht="40.5" x14ac:dyDescent="0.25">
      <c r="A9533" s="34">
        <v>91166</v>
      </c>
      <c r="B9533" s="35" t="s">
        <v>17865</v>
      </c>
      <c r="F9533" s="34" t="s">
        <v>26</v>
      </c>
      <c r="G9533" s="37" t="s">
        <v>17866</v>
      </c>
      <c r="I9533" s="7"/>
    </row>
    <row r="9534" spans="1:9" s="36" customFormat="1" ht="40.5" x14ac:dyDescent="0.25">
      <c r="A9534" s="34">
        <v>91167</v>
      </c>
      <c r="B9534" s="35" t="s">
        <v>17867</v>
      </c>
      <c r="F9534" s="34" t="s">
        <v>26</v>
      </c>
      <c r="G9534" s="37" t="s">
        <v>17868</v>
      </c>
      <c r="I9534" s="7"/>
    </row>
    <row r="9535" spans="1:9" s="36" customFormat="1" ht="54" x14ac:dyDescent="0.25">
      <c r="A9535" s="34">
        <v>91168</v>
      </c>
      <c r="B9535" s="35" t="s">
        <v>17869</v>
      </c>
      <c r="F9535" s="34" t="s">
        <v>26</v>
      </c>
      <c r="G9535" s="37" t="s">
        <v>9800</v>
      </c>
      <c r="I9535" s="7"/>
    </row>
    <row r="9536" spans="1:9" s="36" customFormat="1" ht="40.5" x14ac:dyDescent="0.25">
      <c r="A9536" s="34">
        <v>91169</v>
      </c>
      <c r="B9536" s="35" t="s">
        <v>17870</v>
      </c>
      <c r="F9536" s="34" t="s">
        <v>26</v>
      </c>
      <c r="G9536" s="37" t="s">
        <v>17871</v>
      </c>
      <c r="I9536" s="7"/>
    </row>
    <row r="9537" spans="1:9" s="36" customFormat="1" ht="54" x14ac:dyDescent="0.25">
      <c r="A9537" s="34">
        <v>91170</v>
      </c>
      <c r="B9537" s="35" t="s">
        <v>17872</v>
      </c>
      <c r="F9537" s="34" t="s">
        <v>26</v>
      </c>
      <c r="G9537" s="37" t="s">
        <v>17873</v>
      </c>
      <c r="I9537" s="7"/>
    </row>
    <row r="9538" spans="1:9" s="36" customFormat="1" ht="54" x14ac:dyDescent="0.25">
      <c r="A9538" s="34">
        <v>91171</v>
      </c>
      <c r="B9538" s="35" t="s">
        <v>17874</v>
      </c>
      <c r="F9538" s="34" t="s">
        <v>26</v>
      </c>
      <c r="G9538" s="37" t="s">
        <v>17875</v>
      </c>
      <c r="I9538" s="7"/>
    </row>
    <row r="9539" spans="1:9" s="36" customFormat="1" ht="54" x14ac:dyDescent="0.25">
      <c r="A9539" s="34">
        <v>91172</v>
      </c>
      <c r="B9539" s="35" t="s">
        <v>17876</v>
      </c>
      <c r="F9539" s="34" t="s">
        <v>26</v>
      </c>
      <c r="G9539" s="37" t="s">
        <v>17877</v>
      </c>
      <c r="I9539" s="7"/>
    </row>
    <row r="9540" spans="1:9" s="36" customFormat="1" ht="54" x14ac:dyDescent="0.25">
      <c r="A9540" s="34">
        <v>91173</v>
      </c>
      <c r="B9540" s="35" t="s">
        <v>17878</v>
      </c>
      <c r="F9540" s="34" t="s">
        <v>26</v>
      </c>
      <c r="G9540" s="37" t="s">
        <v>10331</v>
      </c>
      <c r="I9540" s="7"/>
    </row>
    <row r="9541" spans="1:9" s="36" customFormat="1" ht="54" x14ac:dyDescent="0.25">
      <c r="A9541" s="34">
        <v>91174</v>
      </c>
      <c r="B9541" s="35" t="s">
        <v>17879</v>
      </c>
      <c r="F9541" s="34" t="s">
        <v>26</v>
      </c>
      <c r="G9541" s="37" t="s">
        <v>12900</v>
      </c>
      <c r="I9541" s="7"/>
    </row>
    <row r="9542" spans="1:9" s="36" customFormat="1" ht="40.5" x14ac:dyDescent="0.25">
      <c r="A9542" s="34">
        <v>91175</v>
      </c>
      <c r="B9542" s="35" t="s">
        <v>17880</v>
      </c>
      <c r="F9542" s="34" t="s">
        <v>26</v>
      </c>
      <c r="G9542" s="37" t="s">
        <v>9432</v>
      </c>
      <c r="I9542" s="7"/>
    </row>
    <row r="9543" spans="1:9" s="36" customFormat="1" ht="54" x14ac:dyDescent="0.25">
      <c r="A9543" s="34">
        <v>91176</v>
      </c>
      <c r="B9543" s="35" t="s">
        <v>17881</v>
      </c>
      <c r="F9543" s="34" t="s">
        <v>26</v>
      </c>
      <c r="G9543" s="37" t="s">
        <v>17882</v>
      </c>
      <c r="I9543" s="7"/>
    </row>
    <row r="9544" spans="1:9" s="36" customFormat="1" ht="54" x14ac:dyDescent="0.25">
      <c r="A9544" s="34">
        <v>91177</v>
      </c>
      <c r="B9544" s="35" t="s">
        <v>17883</v>
      </c>
      <c r="F9544" s="34" t="s">
        <v>26</v>
      </c>
      <c r="G9544" s="37" t="s">
        <v>17884</v>
      </c>
      <c r="I9544" s="7"/>
    </row>
    <row r="9545" spans="1:9" s="36" customFormat="1" ht="40.5" x14ac:dyDescent="0.25">
      <c r="A9545" s="34">
        <v>91178</v>
      </c>
      <c r="B9545" s="35" t="s">
        <v>17885</v>
      </c>
      <c r="F9545" s="34" t="s">
        <v>26</v>
      </c>
      <c r="G9545" s="37" t="s">
        <v>17886</v>
      </c>
      <c r="I9545" s="7"/>
    </row>
    <row r="9546" spans="1:9" s="36" customFormat="1" ht="54" x14ac:dyDescent="0.25">
      <c r="A9546" s="34">
        <v>91179</v>
      </c>
      <c r="B9546" s="35" t="s">
        <v>17887</v>
      </c>
      <c r="F9546" s="34" t="s">
        <v>26</v>
      </c>
      <c r="G9546" s="37" t="s">
        <v>17888</v>
      </c>
      <c r="I9546" s="7"/>
    </row>
    <row r="9547" spans="1:9" s="36" customFormat="1" ht="54" x14ac:dyDescent="0.25">
      <c r="A9547" s="34">
        <v>91180</v>
      </c>
      <c r="B9547" s="35" t="s">
        <v>17889</v>
      </c>
      <c r="F9547" s="34" t="s">
        <v>26</v>
      </c>
      <c r="G9547" s="37" t="s">
        <v>17890</v>
      </c>
      <c r="I9547" s="7"/>
    </row>
    <row r="9548" spans="1:9" s="36" customFormat="1" ht="54" x14ac:dyDescent="0.25">
      <c r="A9548" s="34">
        <v>91181</v>
      </c>
      <c r="B9548" s="35" t="s">
        <v>17891</v>
      </c>
      <c r="F9548" s="34" t="s">
        <v>26</v>
      </c>
      <c r="G9548" s="37" t="s">
        <v>9684</v>
      </c>
      <c r="I9548" s="7"/>
    </row>
    <row r="9549" spans="1:9" s="36" customFormat="1" ht="40.5" x14ac:dyDescent="0.25">
      <c r="A9549" s="34">
        <v>91182</v>
      </c>
      <c r="B9549" s="35" t="s">
        <v>17892</v>
      </c>
      <c r="F9549" s="34" t="s">
        <v>26</v>
      </c>
      <c r="G9549" s="37" t="s">
        <v>13341</v>
      </c>
      <c r="I9549" s="7"/>
    </row>
    <row r="9550" spans="1:9" s="36" customFormat="1" ht="54" x14ac:dyDescent="0.25">
      <c r="A9550" s="34">
        <v>91183</v>
      </c>
      <c r="B9550" s="35" t="s">
        <v>17893</v>
      </c>
      <c r="F9550" s="34" t="s">
        <v>26</v>
      </c>
      <c r="G9550" s="37" t="s">
        <v>12528</v>
      </c>
      <c r="I9550" s="7"/>
    </row>
    <row r="9551" spans="1:9" s="36" customFormat="1" ht="40.5" x14ac:dyDescent="0.25">
      <c r="A9551" s="34">
        <v>91184</v>
      </c>
      <c r="B9551" s="35" t="s">
        <v>17894</v>
      </c>
      <c r="F9551" s="34" t="s">
        <v>26</v>
      </c>
      <c r="G9551" s="37" t="s">
        <v>17895</v>
      </c>
      <c r="I9551" s="7"/>
    </row>
    <row r="9552" spans="1:9" s="36" customFormat="1" ht="54" x14ac:dyDescent="0.25">
      <c r="A9552" s="34">
        <v>91185</v>
      </c>
      <c r="B9552" s="35" t="s">
        <v>17896</v>
      </c>
      <c r="F9552" s="34" t="s">
        <v>26</v>
      </c>
      <c r="G9552" s="37" t="s">
        <v>17897</v>
      </c>
      <c r="I9552" s="7"/>
    </row>
    <row r="9553" spans="1:9" s="36" customFormat="1" ht="54" x14ac:dyDescent="0.25">
      <c r="A9553" s="34">
        <v>91186</v>
      </c>
      <c r="B9553" s="35" t="s">
        <v>17898</v>
      </c>
      <c r="F9553" s="34" t="s">
        <v>26</v>
      </c>
      <c r="G9553" s="37" t="s">
        <v>16122</v>
      </c>
      <c r="I9553" s="7"/>
    </row>
    <row r="9554" spans="1:9" s="36" customFormat="1" ht="54" x14ac:dyDescent="0.25">
      <c r="A9554" s="34">
        <v>91187</v>
      </c>
      <c r="B9554" s="35" t="s">
        <v>17899</v>
      </c>
      <c r="F9554" s="34" t="s">
        <v>26</v>
      </c>
      <c r="G9554" s="37" t="s">
        <v>17890</v>
      </c>
      <c r="I9554" s="7"/>
    </row>
    <row r="9555" spans="1:9" s="36" customFormat="1" ht="40.5" x14ac:dyDescent="0.25">
      <c r="A9555" s="34">
        <v>91188</v>
      </c>
      <c r="B9555" s="35" t="s">
        <v>17900</v>
      </c>
      <c r="F9555" s="34" t="s">
        <v>24</v>
      </c>
      <c r="G9555" s="37" t="s">
        <v>17901</v>
      </c>
      <c r="I9555" s="7"/>
    </row>
    <row r="9556" spans="1:9" s="36" customFormat="1" ht="40.5" x14ac:dyDescent="0.25">
      <c r="A9556" s="34">
        <v>91189</v>
      </c>
      <c r="B9556" s="35" t="s">
        <v>17902</v>
      </c>
      <c r="F9556" s="34" t="s">
        <v>24</v>
      </c>
      <c r="G9556" s="37" t="s">
        <v>17903</v>
      </c>
      <c r="I9556" s="7"/>
    </row>
    <row r="9557" spans="1:9" s="36" customFormat="1" ht="27" x14ac:dyDescent="0.25">
      <c r="A9557" s="34">
        <v>91190</v>
      </c>
      <c r="B9557" s="35" t="s">
        <v>17904</v>
      </c>
      <c r="F9557" s="34" t="s">
        <v>24</v>
      </c>
      <c r="G9557" s="37" t="s">
        <v>17905</v>
      </c>
      <c r="I9557" s="7"/>
    </row>
    <row r="9558" spans="1:9" s="36" customFormat="1" ht="27" x14ac:dyDescent="0.25">
      <c r="A9558" s="34">
        <v>91191</v>
      </c>
      <c r="B9558" s="35" t="s">
        <v>17906</v>
      </c>
      <c r="F9558" s="34" t="s">
        <v>24</v>
      </c>
      <c r="G9558" s="37" t="s">
        <v>17907</v>
      </c>
      <c r="I9558" s="7"/>
    </row>
    <row r="9559" spans="1:9" s="36" customFormat="1" ht="27" x14ac:dyDescent="0.25">
      <c r="A9559" s="34">
        <v>91192</v>
      </c>
      <c r="B9559" s="35" t="s">
        <v>17908</v>
      </c>
      <c r="F9559" s="34" t="s">
        <v>24</v>
      </c>
      <c r="G9559" s="37" t="s">
        <v>8105</v>
      </c>
      <c r="I9559" s="7"/>
    </row>
    <row r="9560" spans="1:9" s="36" customFormat="1" ht="40.5" x14ac:dyDescent="0.25">
      <c r="A9560" s="34">
        <v>91222</v>
      </c>
      <c r="B9560" s="35" t="s">
        <v>17909</v>
      </c>
      <c r="F9560" s="34" t="s">
        <v>26</v>
      </c>
      <c r="G9560" s="37" t="s">
        <v>17910</v>
      </c>
      <c r="I9560" s="7"/>
    </row>
    <row r="9561" spans="1:9" s="36" customFormat="1" ht="54" x14ac:dyDescent="0.25">
      <c r="A9561" s="34">
        <v>94480</v>
      </c>
      <c r="B9561" s="35" t="s">
        <v>17911</v>
      </c>
      <c r="F9561" s="34" t="s">
        <v>24</v>
      </c>
      <c r="G9561" s="37" t="s">
        <v>17912</v>
      </c>
      <c r="I9561" s="7"/>
    </row>
    <row r="9562" spans="1:9" s="36" customFormat="1" ht="54" x14ac:dyDescent="0.25">
      <c r="A9562" s="34">
        <v>94481</v>
      </c>
      <c r="B9562" s="35" t="s">
        <v>17913</v>
      </c>
      <c r="F9562" s="34" t="s">
        <v>24</v>
      </c>
      <c r="G9562" s="37" t="s">
        <v>17914</v>
      </c>
      <c r="I9562" s="7"/>
    </row>
    <row r="9563" spans="1:9" s="36" customFormat="1" ht="54" x14ac:dyDescent="0.25">
      <c r="A9563" s="34">
        <v>94482</v>
      </c>
      <c r="B9563" s="35" t="s">
        <v>17915</v>
      </c>
      <c r="F9563" s="34" t="s">
        <v>24</v>
      </c>
      <c r="G9563" s="37" t="s">
        <v>17916</v>
      </c>
      <c r="I9563" s="7"/>
    </row>
    <row r="9564" spans="1:9" s="36" customFormat="1" ht="54" x14ac:dyDescent="0.25">
      <c r="A9564" s="34">
        <v>94483</v>
      </c>
      <c r="B9564" s="35" t="s">
        <v>17917</v>
      </c>
      <c r="F9564" s="34" t="s">
        <v>24</v>
      </c>
      <c r="G9564" s="37" t="s">
        <v>17918</v>
      </c>
      <c r="I9564" s="7"/>
    </row>
    <row r="9565" spans="1:9" s="36" customFormat="1" ht="27" x14ac:dyDescent="0.25">
      <c r="A9565" s="34">
        <v>95541</v>
      </c>
      <c r="B9565" s="35" t="s">
        <v>17919</v>
      </c>
      <c r="F9565" s="34" t="s">
        <v>24</v>
      </c>
      <c r="G9565" s="37" t="s">
        <v>17920</v>
      </c>
      <c r="I9565" s="7"/>
    </row>
    <row r="9566" spans="1:9" s="36" customFormat="1" ht="40.5" x14ac:dyDescent="0.25">
      <c r="A9566" s="34">
        <v>96559</v>
      </c>
      <c r="B9566" s="35" t="s">
        <v>17921</v>
      </c>
      <c r="F9566" s="34" t="s">
        <v>8603</v>
      </c>
      <c r="G9566" s="37" t="s">
        <v>17922</v>
      </c>
      <c r="I9566" s="7"/>
    </row>
    <row r="9567" spans="1:9" s="36" customFormat="1" ht="40.5" x14ac:dyDescent="0.25">
      <c r="A9567" s="34">
        <v>96560</v>
      </c>
      <c r="B9567" s="35" t="s">
        <v>17923</v>
      </c>
      <c r="F9567" s="34" t="s">
        <v>8603</v>
      </c>
      <c r="G9567" s="37" t="s">
        <v>17924</v>
      </c>
      <c r="I9567" s="7"/>
    </row>
    <row r="9568" spans="1:9" s="36" customFormat="1" ht="40.5" x14ac:dyDescent="0.25">
      <c r="A9568" s="34">
        <v>96561</v>
      </c>
      <c r="B9568" s="35" t="s">
        <v>17925</v>
      </c>
      <c r="F9568" s="34" t="s">
        <v>8603</v>
      </c>
      <c r="G9568" s="37" t="s">
        <v>15210</v>
      </c>
      <c r="I9568" s="7"/>
    </row>
    <row r="9569" spans="1:9" s="36" customFormat="1" ht="54" x14ac:dyDescent="0.25">
      <c r="A9569" s="34">
        <v>96562</v>
      </c>
      <c r="B9569" s="35" t="s">
        <v>17926</v>
      </c>
      <c r="F9569" s="34" t="s">
        <v>26</v>
      </c>
      <c r="G9569" s="37" t="s">
        <v>15249</v>
      </c>
      <c r="I9569" s="7"/>
    </row>
    <row r="9570" spans="1:9" s="36" customFormat="1" ht="54" x14ac:dyDescent="0.25">
      <c r="A9570" s="34">
        <v>96563</v>
      </c>
      <c r="B9570" s="35" t="s">
        <v>17927</v>
      </c>
      <c r="F9570" s="34" t="s">
        <v>26</v>
      </c>
      <c r="G9570" s="37" t="s">
        <v>17021</v>
      </c>
      <c r="I9570" s="7"/>
    </row>
    <row r="9571" spans="1:9" s="36" customFormat="1" ht="27" x14ac:dyDescent="0.25">
      <c r="A9571" s="34">
        <v>100128</v>
      </c>
      <c r="B9571" s="35" t="s">
        <v>17928</v>
      </c>
      <c r="F9571" s="34" t="s">
        <v>24</v>
      </c>
      <c r="G9571" s="37" t="s">
        <v>17929</v>
      </c>
      <c r="I9571" s="7"/>
    </row>
    <row r="9572" spans="1:9" s="36" customFormat="1" ht="40.5" x14ac:dyDescent="0.25">
      <c r="A9572" s="34">
        <v>101802</v>
      </c>
      <c r="B9572" s="35" t="s">
        <v>17930</v>
      </c>
      <c r="F9572" s="34" t="s">
        <v>24</v>
      </c>
      <c r="G9572" s="37" t="s">
        <v>17931</v>
      </c>
      <c r="I9572" s="7"/>
    </row>
    <row r="9573" spans="1:9" s="36" customFormat="1" ht="40.5" x14ac:dyDescent="0.25">
      <c r="A9573" s="34">
        <v>101803</v>
      </c>
      <c r="B9573" s="35" t="s">
        <v>17932</v>
      </c>
      <c r="F9573" s="34" t="s">
        <v>24</v>
      </c>
      <c r="G9573" s="37" t="s">
        <v>17933</v>
      </c>
      <c r="I9573" s="7"/>
    </row>
    <row r="9574" spans="1:9" s="36" customFormat="1" ht="40.5" x14ac:dyDescent="0.25">
      <c r="A9574" s="34">
        <v>101804</v>
      </c>
      <c r="B9574" s="35" t="s">
        <v>17934</v>
      </c>
      <c r="F9574" s="34" t="s">
        <v>24</v>
      </c>
      <c r="G9574" s="37" t="s">
        <v>17935</v>
      </c>
      <c r="I9574" s="7"/>
    </row>
    <row r="9575" spans="1:9" s="36" customFormat="1" ht="40.5" x14ac:dyDescent="0.25">
      <c r="A9575" s="34">
        <v>101805</v>
      </c>
      <c r="B9575" s="35" t="s">
        <v>17936</v>
      </c>
      <c r="F9575" s="34" t="s">
        <v>24</v>
      </c>
      <c r="G9575" s="37" t="s">
        <v>17937</v>
      </c>
      <c r="I9575" s="7"/>
    </row>
    <row r="9576" spans="1:9" s="36" customFormat="1" ht="40.5" x14ac:dyDescent="0.25">
      <c r="A9576" s="34">
        <v>102111</v>
      </c>
      <c r="B9576" s="35" t="s">
        <v>17938</v>
      </c>
      <c r="F9576" s="34" t="s">
        <v>24</v>
      </c>
      <c r="G9576" s="37" t="s">
        <v>17939</v>
      </c>
      <c r="I9576" s="7"/>
    </row>
    <row r="9577" spans="1:9" s="36" customFormat="1" ht="40.5" x14ac:dyDescent="0.25">
      <c r="A9577" s="34">
        <v>102112</v>
      </c>
      <c r="B9577" s="35" t="s">
        <v>17940</v>
      </c>
      <c r="F9577" s="34" t="s">
        <v>24</v>
      </c>
      <c r="G9577" s="37" t="s">
        <v>17941</v>
      </c>
      <c r="I9577" s="7"/>
    </row>
    <row r="9578" spans="1:9" s="36" customFormat="1" ht="40.5" x14ac:dyDescent="0.25">
      <c r="A9578" s="34">
        <v>102113</v>
      </c>
      <c r="B9578" s="35" t="s">
        <v>17942</v>
      </c>
      <c r="F9578" s="34" t="s">
        <v>24</v>
      </c>
      <c r="G9578" s="37" t="s">
        <v>17943</v>
      </c>
      <c r="I9578" s="7"/>
    </row>
    <row r="9579" spans="1:9" s="36" customFormat="1" ht="40.5" x14ac:dyDescent="0.25">
      <c r="A9579" s="34">
        <v>102114</v>
      </c>
      <c r="B9579" s="35" t="s">
        <v>17944</v>
      </c>
      <c r="F9579" s="34" t="s">
        <v>24</v>
      </c>
      <c r="G9579" s="37" t="s">
        <v>17945</v>
      </c>
      <c r="I9579" s="7"/>
    </row>
    <row r="9580" spans="1:9" s="36" customFormat="1" ht="40.5" x14ac:dyDescent="0.25">
      <c r="A9580" s="34">
        <v>102115</v>
      </c>
      <c r="B9580" s="35" t="s">
        <v>17946</v>
      </c>
      <c r="F9580" s="34" t="s">
        <v>24</v>
      </c>
      <c r="G9580" s="37" t="s">
        <v>17947</v>
      </c>
      <c r="I9580" s="7"/>
    </row>
    <row r="9581" spans="1:9" s="36" customFormat="1" ht="40.5" x14ac:dyDescent="0.25">
      <c r="A9581" s="34">
        <v>102116</v>
      </c>
      <c r="B9581" s="35" t="s">
        <v>17948</v>
      </c>
      <c r="F9581" s="34" t="s">
        <v>24</v>
      </c>
      <c r="G9581" s="37" t="s">
        <v>17949</v>
      </c>
      <c r="I9581" s="7"/>
    </row>
    <row r="9582" spans="1:9" s="36" customFormat="1" ht="27" x14ac:dyDescent="0.25">
      <c r="A9582" s="34">
        <v>102117</v>
      </c>
      <c r="B9582" s="35" t="s">
        <v>17950</v>
      </c>
      <c r="F9582" s="34" t="s">
        <v>24</v>
      </c>
      <c r="G9582" s="37" t="s">
        <v>17951</v>
      </c>
      <c r="I9582" s="7"/>
    </row>
    <row r="9583" spans="1:9" s="36" customFormat="1" ht="40.5" x14ac:dyDescent="0.25">
      <c r="A9583" s="34">
        <v>102118</v>
      </c>
      <c r="B9583" s="35" t="s">
        <v>17952</v>
      </c>
      <c r="F9583" s="34" t="s">
        <v>24</v>
      </c>
      <c r="G9583" s="37" t="s">
        <v>17953</v>
      </c>
      <c r="I9583" s="7"/>
    </row>
    <row r="9584" spans="1:9" s="36" customFormat="1" ht="40.5" x14ac:dyDescent="0.25">
      <c r="A9584" s="34">
        <v>102119</v>
      </c>
      <c r="B9584" s="35" t="s">
        <v>17954</v>
      </c>
      <c r="F9584" s="34" t="s">
        <v>24</v>
      </c>
      <c r="G9584" s="37" t="s">
        <v>17955</v>
      </c>
      <c r="I9584" s="7"/>
    </row>
    <row r="9585" spans="1:9" s="36" customFormat="1" ht="27" x14ac:dyDescent="0.25">
      <c r="A9585" s="34">
        <v>102121</v>
      </c>
      <c r="B9585" s="35" t="s">
        <v>17956</v>
      </c>
      <c r="F9585" s="34" t="s">
        <v>24</v>
      </c>
      <c r="G9585" s="37" t="s">
        <v>17957</v>
      </c>
      <c r="I9585" s="7"/>
    </row>
    <row r="9586" spans="1:9" s="36" customFormat="1" ht="40.5" x14ac:dyDescent="0.25">
      <c r="A9586" s="34">
        <v>102122</v>
      </c>
      <c r="B9586" s="35" t="s">
        <v>17958</v>
      </c>
      <c r="F9586" s="34" t="s">
        <v>24</v>
      </c>
      <c r="G9586" s="37" t="s">
        <v>17959</v>
      </c>
      <c r="I9586" s="7"/>
    </row>
    <row r="9587" spans="1:9" s="36" customFormat="1" ht="40.5" x14ac:dyDescent="0.25">
      <c r="A9587" s="34">
        <v>102123</v>
      </c>
      <c r="B9587" s="35" t="s">
        <v>17960</v>
      </c>
      <c r="F9587" s="34" t="s">
        <v>24</v>
      </c>
      <c r="G9587" s="37" t="s">
        <v>17961</v>
      </c>
      <c r="I9587" s="7"/>
    </row>
    <row r="9588" spans="1:9" s="36" customFormat="1" ht="40.5" x14ac:dyDescent="0.25">
      <c r="A9588" s="34">
        <v>102136</v>
      </c>
      <c r="B9588" s="35" t="s">
        <v>17962</v>
      </c>
      <c r="F9588" s="34" t="s">
        <v>24</v>
      </c>
      <c r="G9588" s="37" t="s">
        <v>12011</v>
      </c>
      <c r="I9588" s="7"/>
    </row>
    <row r="9589" spans="1:9" s="36" customFormat="1" ht="27" x14ac:dyDescent="0.25">
      <c r="A9589" s="34">
        <v>102137</v>
      </c>
      <c r="B9589" s="35" t="s">
        <v>17963</v>
      </c>
      <c r="F9589" s="34" t="s">
        <v>24</v>
      </c>
      <c r="G9589" s="37" t="s">
        <v>17964</v>
      </c>
      <c r="I9589" s="7"/>
    </row>
    <row r="9590" spans="1:9" s="36" customFormat="1" ht="27" x14ac:dyDescent="0.25">
      <c r="A9590" s="34">
        <v>102138</v>
      </c>
      <c r="B9590" s="35" t="s">
        <v>17965</v>
      </c>
      <c r="F9590" s="34" t="s">
        <v>24</v>
      </c>
      <c r="G9590" s="37" t="s">
        <v>17966</v>
      </c>
      <c r="I9590" s="7"/>
    </row>
    <row r="9591" spans="1:9" s="36" customFormat="1" ht="54" x14ac:dyDescent="0.25">
      <c r="A9591" s="34">
        <v>103517</v>
      </c>
      <c r="B9591" s="35" t="s">
        <v>17967</v>
      </c>
      <c r="F9591" s="34" t="s">
        <v>24</v>
      </c>
      <c r="G9591" s="37" t="s">
        <v>17968</v>
      </c>
      <c r="I9591" s="7"/>
    </row>
    <row r="9592" spans="1:9" s="36" customFormat="1" ht="40.5" x14ac:dyDescent="0.25">
      <c r="A9592" s="34">
        <v>103519</v>
      </c>
      <c r="B9592" s="35" t="s">
        <v>17969</v>
      </c>
      <c r="F9592" s="34" t="s">
        <v>24</v>
      </c>
      <c r="G9592" s="37" t="s">
        <v>14974</v>
      </c>
      <c r="I9592" s="7"/>
    </row>
    <row r="9593" spans="1:9" s="36" customFormat="1" ht="54" x14ac:dyDescent="0.25">
      <c r="A9593" s="34">
        <v>103520</v>
      </c>
      <c r="B9593" s="35" t="s">
        <v>17970</v>
      </c>
      <c r="F9593" s="34" t="s">
        <v>24</v>
      </c>
      <c r="G9593" s="37" t="s">
        <v>17971</v>
      </c>
      <c r="I9593" s="7"/>
    </row>
    <row r="9594" spans="1:9" s="36" customFormat="1" ht="54" x14ac:dyDescent="0.25">
      <c r="A9594" s="34">
        <v>103521</v>
      </c>
      <c r="B9594" s="35" t="s">
        <v>17972</v>
      </c>
      <c r="F9594" s="34" t="s">
        <v>24</v>
      </c>
      <c r="G9594" s="37" t="s">
        <v>17973</v>
      </c>
      <c r="I9594" s="7"/>
    </row>
    <row r="9595" spans="1:9" s="36" customFormat="1" ht="54" x14ac:dyDescent="0.25">
      <c r="A9595" s="34">
        <v>103522</v>
      </c>
      <c r="B9595" s="35" t="s">
        <v>17974</v>
      </c>
      <c r="F9595" s="34" t="s">
        <v>24</v>
      </c>
      <c r="G9595" s="37" t="s">
        <v>17975</v>
      </c>
      <c r="I9595" s="7"/>
    </row>
    <row r="9596" spans="1:9" s="36" customFormat="1" ht="54" x14ac:dyDescent="0.25">
      <c r="A9596" s="34">
        <v>103523</v>
      </c>
      <c r="B9596" s="35" t="s">
        <v>17976</v>
      </c>
      <c r="F9596" s="34" t="s">
        <v>24</v>
      </c>
      <c r="G9596" s="37" t="s">
        <v>17977</v>
      </c>
      <c r="I9596" s="7"/>
    </row>
    <row r="9597" spans="1:9" s="36" customFormat="1" ht="40.5" x14ac:dyDescent="0.25">
      <c r="A9597" s="34">
        <v>104031</v>
      </c>
      <c r="B9597" s="35" t="s">
        <v>17978</v>
      </c>
      <c r="F9597" s="34" t="s">
        <v>24</v>
      </c>
      <c r="G9597" s="37" t="s">
        <v>16531</v>
      </c>
      <c r="I9597" s="7"/>
    </row>
    <row r="9598" spans="1:9" s="36" customFormat="1" ht="40.5" x14ac:dyDescent="0.25">
      <c r="A9598" s="34">
        <v>104032</v>
      </c>
      <c r="B9598" s="35" t="s">
        <v>17979</v>
      </c>
      <c r="F9598" s="34" t="s">
        <v>24</v>
      </c>
      <c r="G9598" s="37" t="s">
        <v>9649</v>
      </c>
      <c r="I9598" s="7"/>
    </row>
    <row r="9599" spans="1:9" s="36" customFormat="1" ht="40.5" x14ac:dyDescent="0.25">
      <c r="A9599" s="34">
        <v>104033</v>
      </c>
      <c r="B9599" s="35" t="s">
        <v>17980</v>
      </c>
      <c r="F9599" s="34" t="s">
        <v>24</v>
      </c>
      <c r="G9599" s="37" t="s">
        <v>17981</v>
      </c>
      <c r="I9599" s="7"/>
    </row>
    <row r="9600" spans="1:9" s="36" customFormat="1" ht="40.5" x14ac:dyDescent="0.25">
      <c r="A9600" s="34">
        <v>104034</v>
      </c>
      <c r="B9600" s="35" t="s">
        <v>17982</v>
      </c>
      <c r="F9600" s="34" t="s">
        <v>24</v>
      </c>
      <c r="G9600" s="37" t="s">
        <v>17983</v>
      </c>
      <c r="I9600" s="7"/>
    </row>
    <row r="9601" spans="1:9" s="36" customFormat="1" ht="27" x14ac:dyDescent="0.25">
      <c r="A9601" s="34">
        <v>104035</v>
      </c>
      <c r="B9601" s="35" t="s">
        <v>17984</v>
      </c>
      <c r="F9601" s="34" t="s">
        <v>24</v>
      </c>
      <c r="G9601" s="37" t="s">
        <v>17985</v>
      </c>
      <c r="I9601" s="7"/>
    </row>
    <row r="9602" spans="1:9" s="36" customFormat="1" ht="27" x14ac:dyDescent="0.25">
      <c r="A9602" s="34">
        <v>104036</v>
      </c>
      <c r="B9602" s="35" t="s">
        <v>17986</v>
      </c>
      <c r="F9602" s="34" t="s">
        <v>24</v>
      </c>
      <c r="G9602" s="37" t="s">
        <v>17987</v>
      </c>
      <c r="I9602" s="7"/>
    </row>
    <row r="9603" spans="1:9" s="36" customFormat="1" ht="40.5" x14ac:dyDescent="0.25">
      <c r="A9603" s="34">
        <v>104039</v>
      </c>
      <c r="B9603" s="35" t="s">
        <v>17988</v>
      </c>
      <c r="F9603" s="34" t="s">
        <v>24</v>
      </c>
      <c r="G9603" s="37" t="s">
        <v>17989</v>
      </c>
      <c r="I9603" s="7"/>
    </row>
    <row r="9604" spans="1:9" s="36" customFormat="1" ht="27" x14ac:dyDescent="0.25">
      <c r="A9604" s="34">
        <v>104043</v>
      </c>
      <c r="B9604" s="35" t="s">
        <v>17990</v>
      </c>
      <c r="F9604" s="34" t="s">
        <v>24</v>
      </c>
      <c r="G9604" s="37" t="s">
        <v>17991</v>
      </c>
      <c r="I9604" s="7"/>
    </row>
    <row r="9605" spans="1:9" s="36" customFormat="1" ht="27" x14ac:dyDescent="0.25">
      <c r="A9605" s="34">
        <v>104044</v>
      </c>
      <c r="B9605" s="35" t="s">
        <v>17992</v>
      </c>
      <c r="F9605" s="34" t="s">
        <v>24</v>
      </c>
      <c r="G9605" s="37" t="s">
        <v>16991</v>
      </c>
      <c r="I9605" s="7"/>
    </row>
    <row r="9606" spans="1:9" s="36" customFormat="1" ht="27" x14ac:dyDescent="0.25">
      <c r="A9606" s="34">
        <v>104045</v>
      </c>
      <c r="B9606" s="35" t="s">
        <v>17993</v>
      </c>
      <c r="F9606" s="34" t="s">
        <v>24</v>
      </c>
      <c r="G9606" s="37" t="s">
        <v>17994</v>
      </c>
      <c r="I9606" s="7"/>
    </row>
    <row r="9607" spans="1:9" s="36" customFormat="1" ht="40.5" x14ac:dyDescent="0.25">
      <c r="A9607" s="34">
        <v>104046</v>
      </c>
      <c r="B9607" s="35" t="s">
        <v>17995</v>
      </c>
      <c r="F9607" s="34" t="s">
        <v>24</v>
      </c>
      <c r="G9607" s="37" t="s">
        <v>15132</v>
      </c>
      <c r="I9607" s="7"/>
    </row>
    <row r="9608" spans="1:9" s="36" customFormat="1" ht="40.5" x14ac:dyDescent="0.25">
      <c r="A9608" s="34">
        <v>104047</v>
      </c>
      <c r="B9608" s="35" t="s">
        <v>17996</v>
      </c>
      <c r="F9608" s="34" t="s">
        <v>24</v>
      </c>
      <c r="G9608" s="37" t="s">
        <v>17997</v>
      </c>
      <c r="I9608" s="7"/>
    </row>
    <row r="9609" spans="1:9" s="36" customFormat="1" ht="40.5" x14ac:dyDescent="0.25">
      <c r="A9609" s="34">
        <v>104048</v>
      </c>
      <c r="B9609" s="35" t="s">
        <v>17998</v>
      </c>
      <c r="F9609" s="34" t="s">
        <v>24</v>
      </c>
      <c r="G9609" s="37" t="s">
        <v>12009</v>
      </c>
      <c r="I9609" s="7"/>
    </row>
    <row r="9610" spans="1:9" s="36" customFormat="1" ht="27" x14ac:dyDescent="0.25">
      <c r="A9610" s="34">
        <v>104049</v>
      </c>
      <c r="B9610" s="35" t="s">
        <v>17999</v>
      </c>
      <c r="F9610" s="34" t="s">
        <v>24</v>
      </c>
      <c r="G9610" s="37" t="s">
        <v>9103</v>
      </c>
      <c r="I9610" s="7"/>
    </row>
    <row r="9611" spans="1:9" s="36" customFormat="1" ht="27" x14ac:dyDescent="0.25">
      <c r="A9611" s="34">
        <v>104050</v>
      </c>
      <c r="B9611" s="35" t="s">
        <v>18000</v>
      </c>
      <c r="F9611" s="34" t="s">
        <v>24</v>
      </c>
      <c r="G9611" s="37" t="s">
        <v>17848</v>
      </c>
      <c r="I9611" s="7"/>
    </row>
    <row r="9612" spans="1:9" s="36" customFormat="1" ht="40.5" x14ac:dyDescent="0.25">
      <c r="A9612" s="34">
        <v>104051</v>
      </c>
      <c r="B9612" s="35" t="s">
        <v>18001</v>
      </c>
      <c r="F9612" s="34" t="s">
        <v>24</v>
      </c>
      <c r="G9612" s="37" t="s">
        <v>13206</v>
      </c>
      <c r="I9612" s="7"/>
    </row>
    <row r="9613" spans="1:9" s="36" customFormat="1" ht="40.5" x14ac:dyDescent="0.25">
      <c r="A9613" s="34">
        <v>104052</v>
      </c>
      <c r="B9613" s="35" t="s">
        <v>18002</v>
      </c>
      <c r="F9613" s="34" t="s">
        <v>24</v>
      </c>
      <c r="G9613" s="37" t="s">
        <v>10915</v>
      </c>
      <c r="I9613" s="7"/>
    </row>
    <row r="9614" spans="1:9" s="36" customFormat="1" ht="27" x14ac:dyDescent="0.25">
      <c r="A9614" s="34">
        <v>104053</v>
      </c>
      <c r="B9614" s="35" t="s">
        <v>18003</v>
      </c>
      <c r="F9614" s="34" t="s">
        <v>24</v>
      </c>
      <c r="G9614" s="37" t="s">
        <v>18004</v>
      </c>
      <c r="I9614" s="7"/>
    </row>
    <row r="9615" spans="1:9" s="36" customFormat="1" ht="27" x14ac:dyDescent="0.25">
      <c r="A9615" s="34">
        <v>104054</v>
      </c>
      <c r="B9615" s="35" t="s">
        <v>18005</v>
      </c>
      <c r="F9615" s="34" t="s">
        <v>24</v>
      </c>
      <c r="G9615" s="37" t="s">
        <v>10109</v>
      </c>
      <c r="I9615" s="7"/>
    </row>
    <row r="9616" spans="1:9" s="36" customFormat="1" ht="27" x14ac:dyDescent="0.25">
      <c r="A9616" s="34">
        <v>104055</v>
      </c>
      <c r="B9616" s="35" t="s">
        <v>18006</v>
      </c>
      <c r="F9616" s="34" t="s">
        <v>24</v>
      </c>
      <c r="G9616" s="37" t="s">
        <v>18007</v>
      </c>
      <c r="I9616" s="7"/>
    </row>
    <row r="9617" spans="1:9" s="36" customFormat="1" ht="27" x14ac:dyDescent="0.25">
      <c r="A9617" s="34">
        <v>104056</v>
      </c>
      <c r="B9617" s="35" t="s">
        <v>18008</v>
      </c>
      <c r="F9617" s="34" t="s">
        <v>24</v>
      </c>
      <c r="G9617" s="37" t="s">
        <v>18009</v>
      </c>
      <c r="I9617" s="7"/>
    </row>
    <row r="9618" spans="1:9" s="36" customFormat="1" ht="27" x14ac:dyDescent="0.25">
      <c r="A9618" s="34">
        <v>104058</v>
      </c>
      <c r="B9618" s="35" t="s">
        <v>18010</v>
      </c>
      <c r="F9618" s="34" t="s">
        <v>24</v>
      </c>
      <c r="G9618" s="37" t="s">
        <v>9694</v>
      </c>
      <c r="I9618" s="7"/>
    </row>
    <row r="9619" spans="1:9" s="36" customFormat="1" ht="27" x14ac:dyDescent="0.25">
      <c r="A9619" s="34">
        <v>104059</v>
      </c>
      <c r="B9619" s="35" t="s">
        <v>18011</v>
      </c>
      <c r="F9619" s="34" t="s">
        <v>24</v>
      </c>
      <c r="G9619" s="37" t="s">
        <v>18012</v>
      </c>
      <c r="I9619" s="7"/>
    </row>
    <row r="9620" spans="1:9" s="36" customFormat="1" ht="27" x14ac:dyDescent="0.25">
      <c r="A9620" s="34">
        <v>104060</v>
      </c>
      <c r="B9620" s="35" t="s">
        <v>18013</v>
      </c>
      <c r="F9620" s="34" t="s">
        <v>26</v>
      </c>
      <c r="G9620" s="37" t="s">
        <v>18014</v>
      </c>
      <c r="I9620" s="7"/>
    </row>
    <row r="9621" spans="1:9" s="36" customFormat="1" ht="27" x14ac:dyDescent="0.25">
      <c r="A9621" s="34">
        <v>104061</v>
      </c>
      <c r="B9621" s="35" t="s">
        <v>18015</v>
      </c>
      <c r="F9621" s="34" t="s">
        <v>26</v>
      </c>
      <c r="G9621" s="37" t="s">
        <v>18016</v>
      </c>
      <c r="I9621" s="7"/>
    </row>
    <row r="9622" spans="1:9" s="36" customFormat="1" ht="67.5" x14ac:dyDescent="0.25">
      <c r="A9622" s="34">
        <v>104112</v>
      </c>
      <c r="B9622" s="35" t="s">
        <v>18017</v>
      </c>
      <c r="F9622" s="34" t="s">
        <v>24</v>
      </c>
      <c r="G9622" s="37" t="s">
        <v>18018</v>
      </c>
      <c r="I9622" s="7"/>
    </row>
    <row r="9623" spans="1:9" s="36" customFormat="1" ht="67.5" x14ac:dyDescent="0.25">
      <c r="A9623" s="34">
        <v>104114</v>
      </c>
      <c r="B9623" s="35" t="s">
        <v>18019</v>
      </c>
      <c r="F9623" s="34" t="s">
        <v>24</v>
      </c>
      <c r="G9623" s="37" t="s">
        <v>18020</v>
      </c>
      <c r="I9623" s="7"/>
    </row>
    <row r="9624" spans="1:9" s="36" customFormat="1" ht="67.5" x14ac:dyDescent="0.25">
      <c r="A9624" s="34">
        <v>104116</v>
      </c>
      <c r="B9624" s="35" t="s">
        <v>18021</v>
      </c>
      <c r="F9624" s="34" t="s">
        <v>24</v>
      </c>
      <c r="G9624" s="37" t="s">
        <v>18022</v>
      </c>
      <c r="I9624" s="7"/>
    </row>
    <row r="9625" spans="1:9" s="36" customFormat="1" ht="67.5" x14ac:dyDescent="0.25">
      <c r="A9625" s="34">
        <v>104118</v>
      </c>
      <c r="B9625" s="35" t="s">
        <v>18023</v>
      </c>
      <c r="F9625" s="34" t="s">
        <v>24</v>
      </c>
      <c r="G9625" s="37" t="s">
        <v>18024</v>
      </c>
      <c r="I9625" s="7"/>
    </row>
    <row r="9626" spans="1:9" s="36" customFormat="1" ht="67.5" x14ac:dyDescent="0.25">
      <c r="A9626" s="34">
        <v>104120</v>
      </c>
      <c r="B9626" s="35" t="s">
        <v>18025</v>
      </c>
      <c r="F9626" s="34" t="s">
        <v>24</v>
      </c>
      <c r="G9626" s="37" t="s">
        <v>18026</v>
      </c>
      <c r="I9626" s="7"/>
    </row>
    <row r="9627" spans="1:9" s="36" customFormat="1" ht="67.5" x14ac:dyDescent="0.25">
      <c r="A9627" s="34">
        <v>104122</v>
      </c>
      <c r="B9627" s="35" t="s">
        <v>18027</v>
      </c>
      <c r="F9627" s="34" t="s">
        <v>24</v>
      </c>
      <c r="G9627" s="37" t="s">
        <v>18028</v>
      </c>
      <c r="I9627" s="7"/>
    </row>
    <row r="9628" spans="1:9" s="36" customFormat="1" ht="27" x14ac:dyDescent="0.25">
      <c r="A9628" s="34">
        <v>104062</v>
      </c>
      <c r="B9628" s="35" t="s">
        <v>18029</v>
      </c>
      <c r="F9628" s="34" t="s">
        <v>24</v>
      </c>
      <c r="G9628" s="37" t="s">
        <v>9366</v>
      </c>
      <c r="I9628" s="7"/>
    </row>
    <row r="9629" spans="1:9" s="36" customFormat="1" ht="27" x14ac:dyDescent="0.25">
      <c r="A9629" s="34">
        <v>104063</v>
      </c>
      <c r="B9629" s="35" t="s">
        <v>18030</v>
      </c>
      <c r="F9629" s="34" t="s">
        <v>24</v>
      </c>
      <c r="G9629" s="37" t="s">
        <v>18031</v>
      </c>
      <c r="I9629" s="7"/>
    </row>
    <row r="9630" spans="1:9" s="36" customFormat="1" ht="27" x14ac:dyDescent="0.25">
      <c r="A9630" s="34">
        <v>104064</v>
      </c>
      <c r="B9630" s="35" t="s">
        <v>18032</v>
      </c>
      <c r="F9630" s="34" t="s">
        <v>24</v>
      </c>
      <c r="G9630" s="37" t="s">
        <v>18033</v>
      </c>
      <c r="I9630" s="7"/>
    </row>
    <row r="9631" spans="1:9" s="36" customFormat="1" ht="27" x14ac:dyDescent="0.25">
      <c r="A9631" s="34">
        <v>104065</v>
      </c>
      <c r="B9631" s="35" t="s">
        <v>18034</v>
      </c>
      <c r="F9631" s="34" t="s">
        <v>24</v>
      </c>
      <c r="G9631" s="37" t="s">
        <v>18035</v>
      </c>
      <c r="I9631" s="7"/>
    </row>
    <row r="9632" spans="1:9" s="36" customFormat="1" ht="27" x14ac:dyDescent="0.25">
      <c r="A9632" s="34">
        <v>104072</v>
      </c>
      <c r="B9632" s="35" t="s">
        <v>18036</v>
      </c>
      <c r="F9632" s="34" t="s">
        <v>24</v>
      </c>
      <c r="G9632" s="37" t="s">
        <v>18037</v>
      </c>
      <c r="I9632" s="7"/>
    </row>
    <row r="9633" spans="1:9" s="36" customFormat="1" ht="27" x14ac:dyDescent="0.25">
      <c r="A9633" s="34">
        <v>104076</v>
      </c>
      <c r="B9633" s="35" t="s">
        <v>18038</v>
      </c>
      <c r="F9633" s="34" t="s">
        <v>24</v>
      </c>
      <c r="G9633" s="37" t="s">
        <v>18039</v>
      </c>
      <c r="I9633" s="7"/>
    </row>
    <row r="9634" spans="1:9" s="36" customFormat="1" ht="27" x14ac:dyDescent="0.25">
      <c r="A9634" s="34">
        <v>104082</v>
      </c>
      <c r="B9634" s="35" t="s">
        <v>18040</v>
      </c>
      <c r="F9634" s="34" t="s">
        <v>24</v>
      </c>
      <c r="G9634" s="37" t="s">
        <v>18041</v>
      </c>
      <c r="I9634" s="7"/>
    </row>
    <row r="9635" spans="1:9" s="36" customFormat="1" ht="27" x14ac:dyDescent="0.25">
      <c r="A9635" s="34">
        <v>104083</v>
      </c>
      <c r="B9635" s="35" t="s">
        <v>18042</v>
      </c>
      <c r="F9635" s="34" t="s">
        <v>24</v>
      </c>
      <c r="G9635" s="37" t="s">
        <v>8986</v>
      </c>
      <c r="I9635" s="7"/>
    </row>
    <row r="9636" spans="1:9" s="36" customFormat="1" ht="27" x14ac:dyDescent="0.25">
      <c r="A9636" s="34">
        <v>104084</v>
      </c>
      <c r="B9636" s="35" t="s">
        <v>18043</v>
      </c>
      <c r="F9636" s="34" t="s">
        <v>24</v>
      </c>
      <c r="G9636" s="37" t="s">
        <v>8274</v>
      </c>
      <c r="I9636" s="7"/>
    </row>
    <row r="9637" spans="1:9" s="36" customFormat="1" ht="27" x14ac:dyDescent="0.25">
      <c r="A9637" s="34">
        <v>104085</v>
      </c>
      <c r="B9637" s="35" t="s">
        <v>18044</v>
      </c>
      <c r="F9637" s="34" t="s">
        <v>26</v>
      </c>
      <c r="G9637" s="37" t="s">
        <v>18045</v>
      </c>
      <c r="I9637" s="7"/>
    </row>
    <row r="9638" spans="1:9" s="36" customFormat="1" ht="27" x14ac:dyDescent="0.25">
      <c r="A9638" s="34">
        <v>104086</v>
      </c>
      <c r="B9638" s="35" t="s">
        <v>18046</v>
      </c>
      <c r="F9638" s="34" t="s">
        <v>26</v>
      </c>
      <c r="G9638" s="37" t="s">
        <v>18047</v>
      </c>
      <c r="I9638" s="7"/>
    </row>
    <row r="9639" spans="1:9" s="36" customFormat="1" ht="67.5" x14ac:dyDescent="0.25">
      <c r="A9639" s="34">
        <v>104124</v>
      </c>
      <c r="B9639" s="35" t="s">
        <v>18048</v>
      </c>
      <c r="F9639" s="34" t="s">
        <v>24</v>
      </c>
      <c r="G9639" s="37" t="s">
        <v>18049</v>
      </c>
      <c r="I9639" s="7"/>
    </row>
    <row r="9640" spans="1:9" s="36" customFormat="1" ht="67.5" x14ac:dyDescent="0.25">
      <c r="A9640" s="34">
        <v>104130</v>
      </c>
      <c r="B9640" s="35" t="s">
        <v>18050</v>
      </c>
      <c r="F9640" s="34" t="s">
        <v>24</v>
      </c>
      <c r="G9640" s="37" t="s">
        <v>18051</v>
      </c>
      <c r="I9640" s="7"/>
    </row>
    <row r="9641" spans="1:9" s="36" customFormat="1" ht="67.5" x14ac:dyDescent="0.25">
      <c r="A9641" s="34">
        <v>104136</v>
      </c>
      <c r="B9641" s="35" t="s">
        <v>18052</v>
      </c>
      <c r="F9641" s="34" t="s">
        <v>24</v>
      </c>
      <c r="G9641" s="37" t="s">
        <v>18053</v>
      </c>
      <c r="I9641" s="7"/>
    </row>
    <row r="9642" spans="1:9" s="36" customFormat="1" ht="67.5" x14ac:dyDescent="0.25">
      <c r="A9642" s="34">
        <v>104142</v>
      </c>
      <c r="B9642" s="35" t="s">
        <v>18054</v>
      </c>
      <c r="F9642" s="34" t="s">
        <v>24</v>
      </c>
      <c r="G9642" s="37" t="s">
        <v>18055</v>
      </c>
      <c r="I9642" s="7"/>
    </row>
    <row r="9643" spans="1:9" s="36" customFormat="1" ht="67.5" x14ac:dyDescent="0.25">
      <c r="A9643" s="34">
        <v>104148</v>
      </c>
      <c r="B9643" s="35" t="s">
        <v>18056</v>
      </c>
      <c r="F9643" s="34" t="s">
        <v>24</v>
      </c>
      <c r="G9643" s="37" t="s">
        <v>18057</v>
      </c>
      <c r="I9643" s="7"/>
    </row>
    <row r="9644" spans="1:9" s="36" customFormat="1" ht="67.5" x14ac:dyDescent="0.25">
      <c r="A9644" s="34">
        <v>104154</v>
      </c>
      <c r="B9644" s="35" t="s">
        <v>18058</v>
      </c>
      <c r="F9644" s="34" t="s">
        <v>24</v>
      </c>
      <c r="G9644" s="37" t="s">
        <v>18059</v>
      </c>
      <c r="I9644" s="7"/>
    </row>
    <row r="9645" spans="1:9" s="36" customFormat="1" ht="40.5" x14ac:dyDescent="0.25">
      <c r="A9645" s="34">
        <v>96520</v>
      </c>
      <c r="B9645" s="35" t="s">
        <v>18060</v>
      </c>
      <c r="F9645" s="34" t="s">
        <v>10653</v>
      </c>
      <c r="G9645" s="37" t="s">
        <v>18061</v>
      </c>
      <c r="I9645" s="7"/>
    </row>
    <row r="9646" spans="1:9" s="36" customFormat="1" ht="40.5" x14ac:dyDescent="0.25">
      <c r="A9646" s="34">
        <v>96521</v>
      </c>
      <c r="B9646" s="35" t="s">
        <v>18062</v>
      </c>
      <c r="F9646" s="34" t="s">
        <v>10653</v>
      </c>
      <c r="G9646" s="37" t="s">
        <v>18063</v>
      </c>
      <c r="I9646" s="7"/>
    </row>
    <row r="9647" spans="1:9" s="36" customFormat="1" ht="27" x14ac:dyDescent="0.25">
      <c r="A9647" s="34">
        <v>96522</v>
      </c>
      <c r="B9647" s="35" t="s">
        <v>18064</v>
      </c>
      <c r="F9647" s="34" t="s">
        <v>10653</v>
      </c>
      <c r="G9647" s="37" t="s">
        <v>18065</v>
      </c>
      <c r="I9647" s="7"/>
    </row>
    <row r="9648" spans="1:9" s="36" customFormat="1" ht="40.5" x14ac:dyDescent="0.25">
      <c r="A9648" s="34">
        <v>96523</v>
      </c>
      <c r="B9648" s="35" t="s">
        <v>18066</v>
      </c>
      <c r="F9648" s="34" t="s">
        <v>10653</v>
      </c>
      <c r="G9648" s="37" t="s">
        <v>18067</v>
      </c>
      <c r="I9648" s="7"/>
    </row>
    <row r="9649" spans="1:9" s="36" customFormat="1" ht="40.5" x14ac:dyDescent="0.25">
      <c r="A9649" s="34">
        <v>96524</v>
      </c>
      <c r="B9649" s="35" t="s">
        <v>18068</v>
      </c>
      <c r="F9649" s="34" t="s">
        <v>10653</v>
      </c>
      <c r="G9649" s="37" t="s">
        <v>18069</v>
      </c>
      <c r="I9649" s="7"/>
    </row>
    <row r="9650" spans="1:9" s="36" customFormat="1" ht="40.5" x14ac:dyDescent="0.25">
      <c r="A9650" s="34">
        <v>96525</v>
      </c>
      <c r="B9650" s="35" t="s">
        <v>18070</v>
      </c>
      <c r="F9650" s="34" t="s">
        <v>10653</v>
      </c>
      <c r="G9650" s="37" t="s">
        <v>18071</v>
      </c>
      <c r="I9650" s="7"/>
    </row>
    <row r="9651" spans="1:9" s="36" customFormat="1" ht="27" x14ac:dyDescent="0.25">
      <c r="A9651" s="34">
        <v>96526</v>
      </c>
      <c r="B9651" s="35" t="s">
        <v>18072</v>
      </c>
      <c r="F9651" s="34" t="s">
        <v>10653</v>
      </c>
      <c r="G9651" s="37" t="s">
        <v>18073</v>
      </c>
      <c r="I9651" s="7"/>
    </row>
    <row r="9652" spans="1:9" s="36" customFormat="1" ht="40.5" x14ac:dyDescent="0.25">
      <c r="A9652" s="34">
        <v>96527</v>
      </c>
      <c r="B9652" s="35" t="s">
        <v>18074</v>
      </c>
      <c r="F9652" s="34" t="s">
        <v>10653</v>
      </c>
      <c r="G9652" s="37" t="s">
        <v>18075</v>
      </c>
      <c r="I9652" s="7"/>
    </row>
    <row r="9653" spans="1:9" s="36" customFormat="1" ht="40.5" x14ac:dyDescent="0.25">
      <c r="A9653" s="34">
        <v>96528</v>
      </c>
      <c r="B9653" s="35" t="s">
        <v>18076</v>
      </c>
      <c r="F9653" s="34" t="s">
        <v>8603</v>
      </c>
      <c r="G9653" s="37" t="s">
        <v>18077</v>
      </c>
      <c r="I9653" s="7"/>
    </row>
    <row r="9654" spans="1:9" s="36" customFormat="1" ht="27" x14ac:dyDescent="0.25">
      <c r="A9654" s="34">
        <v>101114</v>
      </c>
      <c r="B9654" s="35" t="s">
        <v>18078</v>
      </c>
      <c r="F9654" s="34" t="s">
        <v>10653</v>
      </c>
      <c r="G9654" s="37" t="s">
        <v>9532</v>
      </c>
      <c r="I9654" s="7"/>
    </row>
    <row r="9655" spans="1:9" s="36" customFormat="1" ht="27" x14ac:dyDescent="0.25">
      <c r="A9655" s="34">
        <v>101115</v>
      </c>
      <c r="B9655" s="35" t="s">
        <v>18079</v>
      </c>
      <c r="F9655" s="34" t="s">
        <v>10653</v>
      </c>
      <c r="G9655" s="37" t="s">
        <v>8097</v>
      </c>
      <c r="I9655" s="7"/>
    </row>
    <row r="9656" spans="1:9" s="36" customFormat="1" ht="27" x14ac:dyDescent="0.25">
      <c r="A9656" s="34">
        <v>101116</v>
      </c>
      <c r="B9656" s="35" t="s">
        <v>18080</v>
      </c>
      <c r="F9656" s="34" t="s">
        <v>10653</v>
      </c>
      <c r="G9656" s="37" t="s">
        <v>18081</v>
      </c>
      <c r="I9656" s="7"/>
    </row>
    <row r="9657" spans="1:9" s="36" customFormat="1" ht="27" x14ac:dyDescent="0.25">
      <c r="A9657" s="34">
        <v>101117</v>
      </c>
      <c r="B9657" s="35" t="s">
        <v>18082</v>
      </c>
      <c r="F9657" s="34" t="s">
        <v>10653</v>
      </c>
      <c r="G9657" s="37" t="s">
        <v>10214</v>
      </c>
      <c r="I9657" s="7"/>
    </row>
    <row r="9658" spans="1:9" s="36" customFormat="1" ht="27" x14ac:dyDescent="0.25">
      <c r="A9658" s="34">
        <v>101118</v>
      </c>
      <c r="B9658" s="35" t="s">
        <v>18083</v>
      </c>
      <c r="F9658" s="34" t="s">
        <v>10653</v>
      </c>
      <c r="G9658" s="37" t="s">
        <v>13282</v>
      </c>
      <c r="I9658" s="7"/>
    </row>
    <row r="9659" spans="1:9" s="36" customFormat="1" ht="40.5" x14ac:dyDescent="0.25">
      <c r="A9659" s="34">
        <v>101119</v>
      </c>
      <c r="B9659" s="35" t="s">
        <v>18084</v>
      </c>
      <c r="F9659" s="34" t="s">
        <v>10653</v>
      </c>
      <c r="G9659" s="37" t="s">
        <v>18085</v>
      </c>
      <c r="I9659" s="7"/>
    </row>
    <row r="9660" spans="1:9" s="36" customFormat="1" ht="40.5" x14ac:dyDescent="0.25">
      <c r="A9660" s="34">
        <v>101120</v>
      </c>
      <c r="B9660" s="35" t="s">
        <v>18086</v>
      </c>
      <c r="F9660" s="34" t="s">
        <v>10653</v>
      </c>
      <c r="G9660" s="37" t="s">
        <v>18087</v>
      </c>
      <c r="I9660" s="7"/>
    </row>
    <row r="9661" spans="1:9" s="36" customFormat="1" ht="40.5" x14ac:dyDescent="0.25">
      <c r="A9661" s="34">
        <v>101121</v>
      </c>
      <c r="B9661" s="35" t="s">
        <v>18088</v>
      </c>
      <c r="F9661" s="34" t="s">
        <v>10653</v>
      </c>
      <c r="G9661" s="37" t="s">
        <v>17875</v>
      </c>
      <c r="I9661" s="7"/>
    </row>
    <row r="9662" spans="1:9" s="36" customFormat="1" ht="40.5" x14ac:dyDescent="0.25">
      <c r="A9662" s="34">
        <v>101122</v>
      </c>
      <c r="B9662" s="35" t="s">
        <v>18089</v>
      </c>
      <c r="F9662" s="34" t="s">
        <v>10653</v>
      </c>
      <c r="G9662" s="37" t="s">
        <v>18090</v>
      </c>
      <c r="I9662" s="7"/>
    </row>
    <row r="9663" spans="1:9" s="36" customFormat="1" ht="40.5" x14ac:dyDescent="0.25">
      <c r="A9663" s="34">
        <v>101123</v>
      </c>
      <c r="B9663" s="35" t="s">
        <v>18091</v>
      </c>
      <c r="F9663" s="34" t="s">
        <v>10653</v>
      </c>
      <c r="G9663" s="37" t="s">
        <v>8348</v>
      </c>
      <c r="I9663" s="7"/>
    </row>
    <row r="9664" spans="1:9" s="36" customFormat="1" ht="40.5" x14ac:dyDescent="0.25">
      <c r="A9664" s="34">
        <v>101124</v>
      </c>
      <c r="B9664" s="35" t="s">
        <v>18092</v>
      </c>
      <c r="F9664" s="34" t="s">
        <v>10653</v>
      </c>
      <c r="G9664" s="37" t="s">
        <v>12616</v>
      </c>
      <c r="I9664" s="7"/>
    </row>
    <row r="9665" spans="1:9" s="36" customFormat="1" ht="40.5" x14ac:dyDescent="0.25">
      <c r="A9665" s="34">
        <v>101125</v>
      </c>
      <c r="B9665" s="35" t="s">
        <v>18093</v>
      </c>
      <c r="F9665" s="34" t="s">
        <v>10653</v>
      </c>
      <c r="G9665" s="37" t="s">
        <v>15528</v>
      </c>
      <c r="I9665" s="7"/>
    </row>
    <row r="9666" spans="1:9" s="36" customFormat="1" ht="40.5" x14ac:dyDescent="0.25">
      <c r="A9666" s="34">
        <v>101126</v>
      </c>
      <c r="B9666" s="35" t="s">
        <v>18094</v>
      </c>
      <c r="F9666" s="34" t="s">
        <v>10653</v>
      </c>
      <c r="G9666" s="37" t="s">
        <v>8334</v>
      </c>
      <c r="I9666" s="7"/>
    </row>
    <row r="9667" spans="1:9" s="36" customFormat="1" ht="40.5" x14ac:dyDescent="0.25">
      <c r="A9667" s="34">
        <v>101127</v>
      </c>
      <c r="B9667" s="35" t="s">
        <v>18095</v>
      </c>
      <c r="F9667" s="34" t="s">
        <v>10653</v>
      </c>
      <c r="G9667" s="37" t="s">
        <v>18096</v>
      </c>
      <c r="I9667" s="7"/>
    </row>
    <row r="9668" spans="1:9" s="36" customFormat="1" ht="40.5" x14ac:dyDescent="0.25">
      <c r="A9668" s="34">
        <v>101128</v>
      </c>
      <c r="B9668" s="35" t="s">
        <v>18097</v>
      </c>
      <c r="F9668" s="34" t="s">
        <v>10653</v>
      </c>
      <c r="G9668" s="37" t="s">
        <v>18098</v>
      </c>
      <c r="I9668" s="7"/>
    </row>
    <row r="9669" spans="1:9" s="36" customFormat="1" ht="40.5" x14ac:dyDescent="0.25">
      <c r="A9669" s="34">
        <v>101129</v>
      </c>
      <c r="B9669" s="35" t="s">
        <v>18099</v>
      </c>
      <c r="F9669" s="34" t="s">
        <v>10653</v>
      </c>
      <c r="G9669" s="37" t="s">
        <v>16020</v>
      </c>
      <c r="I9669" s="7"/>
    </row>
    <row r="9670" spans="1:9" s="36" customFormat="1" ht="40.5" x14ac:dyDescent="0.25">
      <c r="A9670" s="34">
        <v>101130</v>
      </c>
      <c r="B9670" s="35" t="s">
        <v>18100</v>
      </c>
      <c r="F9670" s="34" t="s">
        <v>10653</v>
      </c>
      <c r="G9670" s="37" t="s">
        <v>15611</v>
      </c>
      <c r="I9670" s="7"/>
    </row>
    <row r="9671" spans="1:9" s="36" customFormat="1" ht="40.5" x14ac:dyDescent="0.25">
      <c r="A9671" s="34">
        <v>101131</v>
      </c>
      <c r="B9671" s="35" t="s">
        <v>18101</v>
      </c>
      <c r="F9671" s="34" t="s">
        <v>10653</v>
      </c>
      <c r="G9671" s="37" t="s">
        <v>18102</v>
      </c>
      <c r="I9671" s="7"/>
    </row>
    <row r="9672" spans="1:9" s="36" customFormat="1" ht="40.5" x14ac:dyDescent="0.25">
      <c r="A9672" s="34">
        <v>101132</v>
      </c>
      <c r="B9672" s="35" t="s">
        <v>18103</v>
      </c>
      <c r="F9672" s="34" t="s">
        <v>10653</v>
      </c>
      <c r="G9672" s="37" t="s">
        <v>18104</v>
      </c>
      <c r="I9672" s="7"/>
    </row>
    <row r="9673" spans="1:9" s="36" customFormat="1" ht="40.5" x14ac:dyDescent="0.25">
      <c r="A9673" s="34">
        <v>101133</v>
      </c>
      <c r="B9673" s="35" t="s">
        <v>18105</v>
      </c>
      <c r="F9673" s="34" t="s">
        <v>10653</v>
      </c>
      <c r="G9673" s="37" t="s">
        <v>18106</v>
      </c>
      <c r="I9673" s="7"/>
    </row>
    <row r="9674" spans="1:9" s="36" customFormat="1" ht="54" x14ac:dyDescent="0.25">
      <c r="A9674" s="34">
        <v>101134</v>
      </c>
      <c r="B9674" s="35" t="s">
        <v>18107</v>
      </c>
      <c r="F9674" s="34" t="s">
        <v>10653</v>
      </c>
      <c r="G9674" s="37" t="s">
        <v>14765</v>
      </c>
      <c r="I9674" s="7"/>
    </row>
    <row r="9675" spans="1:9" s="36" customFormat="1" ht="54" x14ac:dyDescent="0.25">
      <c r="A9675" s="34">
        <v>101135</v>
      </c>
      <c r="B9675" s="35" t="s">
        <v>18108</v>
      </c>
      <c r="F9675" s="34" t="s">
        <v>10653</v>
      </c>
      <c r="G9675" s="37" t="s">
        <v>18109</v>
      </c>
      <c r="I9675" s="7"/>
    </row>
    <row r="9676" spans="1:9" s="36" customFormat="1" ht="54" x14ac:dyDescent="0.25">
      <c r="A9676" s="34">
        <v>101136</v>
      </c>
      <c r="B9676" s="35" t="s">
        <v>18110</v>
      </c>
      <c r="F9676" s="34" t="s">
        <v>10653</v>
      </c>
      <c r="G9676" s="37" t="s">
        <v>18111</v>
      </c>
      <c r="I9676" s="7"/>
    </row>
    <row r="9677" spans="1:9" s="36" customFormat="1" ht="54" x14ac:dyDescent="0.25">
      <c r="A9677" s="34">
        <v>101137</v>
      </c>
      <c r="B9677" s="35" t="s">
        <v>18112</v>
      </c>
      <c r="F9677" s="34" t="s">
        <v>10653</v>
      </c>
      <c r="G9677" s="37" t="s">
        <v>15817</v>
      </c>
      <c r="I9677" s="7"/>
    </row>
    <row r="9678" spans="1:9" s="36" customFormat="1" ht="54" x14ac:dyDescent="0.25">
      <c r="A9678" s="34">
        <v>101138</v>
      </c>
      <c r="B9678" s="35" t="s">
        <v>18113</v>
      </c>
      <c r="F9678" s="34" t="s">
        <v>10653</v>
      </c>
      <c r="G9678" s="37" t="s">
        <v>18114</v>
      </c>
      <c r="I9678" s="7"/>
    </row>
    <row r="9679" spans="1:9" s="36" customFormat="1" ht="54" x14ac:dyDescent="0.25">
      <c r="A9679" s="34">
        <v>101139</v>
      </c>
      <c r="B9679" s="35" t="s">
        <v>18115</v>
      </c>
      <c r="F9679" s="34" t="s">
        <v>10653</v>
      </c>
      <c r="G9679" s="37" t="s">
        <v>15141</v>
      </c>
      <c r="I9679" s="7"/>
    </row>
    <row r="9680" spans="1:9" s="36" customFormat="1" ht="54" x14ac:dyDescent="0.25">
      <c r="A9680" s="34">
        <v>101140</v>
      </c>
      <c r="B9680" s="35" t="s">
        <v>18116</v>
      </c>
      <c r="F9680" s="34" t="s">
        <v>10653</v>
      </c>
      <c r="G9680" s="37" t="s">
        <v>18117</v>
      </c>
      <c r="I9680" s="7"/>
    </row>
    <row r="9681" spans="1:9" s="36" customFormat="1" ht="54" x14ac:dyDescent="0.25">
      <c r="A9681" s="34">
        <v>101141</v>
      </c>
      <c r="B9681" s="35" t="s">
        <v>18118</v>
      </c>
      <c r="F9681" s="34" t="s">
        <v>10653</v>
      </c>
      <c r="G9681" s="37" t="s">
        <v>11969</v>
      </c>
      <c r="I9681" s="7"/>
    </row>
    <row r="9682" spans="1:9" s="36" customFormat="1" ht="54" x14ac:dyDescent="0.25">
      <c r="A9682" s="34">
        <v>101142</v>
      </c>
      <c r="B9682" s="35" t="s">
        <v>18119</v>
      </c>
      <c r="F9682" s="34" t="s">
        <v>10653</v>
      </c>
      <c r="G9682" s="37" t="s">
        <v>18120</v>
      </c>
      <c r="I9682" s="7"/>
    </row>
    <row r="9683" spans="1:9" s="36" customFormat="1" ht="54" x14ac:dyDescent="0.25">
      <c r="A9683" s="34">
        <v>101143</v>
      </c>
      <c r="B9683" s="35" t="s">
        <v>18121</v>
      </c>
      <c r="F9683" s="34" t="s">
        <v>10653</v>
      </c>
      <c r="G9683" s="37" t="s">
        <v>12971</v>
      </c>
      <c r="I9683" s="7"/>
    </row>
    <row r="9684" spans="1:9" s="36" customFormat="1" ht="54" x14ac:dyDescent="0.25">
      <c r="A9684" s="34">
        <v>101144</v>
      </c>
      <c r="B9684" s="35" t="s">
        <v>18122</v>
      </c>
      <c r="F9684" s="34" t="s">
        <v>10653</v>
      </c>
      <c r="G9684" s="37" t="s">
        <v>18123</v>
      </c>
      <c r="I9684" s="7"/>
    </row>
    <row r="9685" spans="1:9" s="36" customFormat="1" ht="54" x14ac:dyDescent="0.25">
      <c r="A9685" s="34">
        <v>101145</v>
      </c>
      <c r="B9685" s="35" t="s">
        <v>18124</v>
      </c>
      <c r="F9685" s="34" t="s">
        <v>10653</v>
      </c>
      <c r="G9685" s="37" t="s">
        <v>18125</v>
      </c>
      <c r="I9685" s="7"/>
    </row>
    <row r="9686" spans="1:9" s="36" customFormat="1" ht="54" x14ac:dyDescent="0.25">
      <c r="A9686" s="34">
        <v>101146</v>
      </c>
      <c r="B9686" s="35" t="s">
        <v>18126</v>
      </c>
      <c r="F9686" s="34" t="s">
        <v>10653</v>
      </c>
      <c r="G9686" s="37" t="s">
        <v>18096</v>
      </c>
      <c r="I9686" s="7"/>
    </row>
    <row r="9687" spans="1:9" s="36" customFormat="1" ht="54" x14ac:dyDescent="0.25">
      <c r="A9687" s="34">
        <v>101147</v>
      </c>
      <c r="B9687" s="35" t="s">
        <v>18127</v>
      </c>
      <c r="F9687" s="34" t="s">
        <v>10653</v>
      </c>
      <c r="G9687" s="37" t="s">
        <v>18128</v>
      </c>
      <c r="I9687" s="7"/>
    </row>
    <row r="9688" spans="1:9" s="36" customFormat="1" ht="54" x14ac:dyDescent="0.25">
      <c r="A9688" s="34">
        <v>101148</v>
      </c>
      <c r="B9688" s="35" t="s">
        <v>18129</v>
      </c>
      <c r="F9688" s="34" t="s">
        <v>10653</v>
      </c>
      <c r="G9688" s="37" t="s">
        <v>13331</v>
      </c>
      <c r="I9688" s="7"/>
    </row>
    <row r="9689" spans="1:9" s="36" customFormat="1" ht="54" x14ac:dyDescent="0.25">
      <c r="A9689" s="34">
        <v>101149</v>
      </c>
      <c r="B9689" s="35" t="s">
        <v>18130</v>
      </c>
      <c r="F9689" s="34" t="s">
        <v>10653</v>
      </c>
      <c r="G9689" s="37" t="s">
        <v>13408</v>
      </c>
      <c r="I9689" s="7"/>
    </row>
    <row r="9690" spans="1:9" s="36" customFormat="1" ht="54" x14ac:dyDescent="0.25">
      <c r="A9690" s="34">
        <v>101150</v>
      </c>
      <c r="B9690" s="35" t="s">
        <v>18131</v>
      </c>
      <c r="F9690" s="34" t="s">
        <v>10653</v>
      </c>
      <c r="G9690" s="37" t="s">
        <v>16551</v>
      </c>
      <c r="I9690" s="7"/>
    </row>
    <row r="9691" spans="1:9" s="36" customFormat="1" ht="54" x14ac:dyDescent="0.25">
      <c r="A9691" s="34">
        <v>101151</v>
      </c>
      <c r="B9691" s="35" t="s">
        <v>18132</v>
      </c>
      <c r="F9691" s="34" t="s">
        <v>10653</v>
      </c>
      <c r="G9691" s="37" t="s">
        <v>13144</v>
      </c>
      <c r="I9691" s="7"/>
    </row>
    <row r="9692" spans="1:9" s="36" customFormat="1" ht="54" x14ac:dyDescent="0.25">
      <c r="A9692" s="34">
        <v>101152</v>
      </c>
      <c r="B9692" s="35" t="s">
        <v>18133</v>
      </c>
      <c r="F9692" s="34" t="s">
        <v>10653</v>
      </c>
      <c r="G9692" s="37" t="s">
        <v>8338</v>
      </c>
      <c r="I9692" s="7"/>
    </row>
    <row r="9693" spans="1:9" s="36" customFormat="1" ht="54" x14ac:dyDescent="0.25">
      <c r="A9693" s="34">
        <v>101153</v>
      </c>
      <c r="B9693" s="35" t="s">
        <v>18134</v>
      </c>
      <c r="F9693" s="34" t="s">
        <v>10653</v>
      </c>
      <c r="G9693" s="37" t="s">
        <v>18135</v>
      </c>
      <c r="I9693" s="7"/>
    </row>
    <row r="9694" spans="1:9" s="36" customFormat="1" ht="67.5" x14ac:dyDescent="0.25">
      <c r="A9694" s="34">
        <v>101206</v>
      </c>
      <c r="B9694" s="35" t="s">
        <v>18136</v>
      </c>
      <c r="F9694" s="34" t="s">
        <v>10653</v>
      </c>
      <c r="G9694" s="37" t="s">
        <v>17868</v>
      </c>
      <c r="I9694" s="7"/>
    </row>
    <row r="9695" spans="1:9" s="36" customFormat="1" ht="67.5" x14ac:dyDescent="0.25">
      <c r="A9695" s="34">
        <v>101207</v>
      </c>
      <c r="B9695" s="35" t="s">
        <v>18137</v>
      </c>
      <c r="F9695" s="34" t="s">
        <v>10653</v>
      </c>
      <c r="G9695" s="37" t="s">
        <v>13302</v>
      </c>
      <c r="I9695" s="7"/>
    </row>
    <row r="9696" spans="1:9" s="36" customFormat="1" ht="67.5" x14ac:dyDescent="0.25">
      <c r="A9696" s="34">
        <v>101208</v>
      </c>
      <c r="B9696" s="35" t="s">
        <v>18138</v>
      </c>
      <c r="F9696" s="34" t="s">
        <v>10653</v>
      </c>
      <c r="G9696" s="37" t="s">
        <v>18139</v>
      </c>
      <c r="I9696" s="7"/>
    </row>
    <row r="9697" spans="1:9" s="36" customFormat="1" ht="67.5" x14ac:dyDescent="0.25">
      <c r="A9697" s="34">
        <v>101209</v>
      </c>
      <c r="B9697" s="35" t="s">
        <v>18140</v>
      </c>
      <c r="F9697" s="34" t="s">
        <v>10653</v>
      </c>
      <c r="G9697" s="37" t="s">
        <v>12571</v>
      </c>
      <c r="I9697" s="7"/>
    </row>
    <row r="9698" spans="1:9" s="36" customFormat="1" ht="67.5" x14ac:dyDescent="0.25">
      <c r="A9698" s="34">
        <v>101210</v>
      </c>
      <c r="B9698" s="35" t="s">
        <v>18141</v>
      </c>
      <c r="F9698" s="34" t="s">
        <v>10653</v>
      </c>
      <c r="G9698" s="37" t="s">
        <v>8208</v>
      </c>
      <c r="I9698" s="7"/>
    </row>
    <row r="9699" spans="1:9" s="36" customFormat="1" ht="67.5" x14ac:dyDescent="0.25">
      <c r="A9699" s="34">
        <v>101211</v>
      </c>
      <c r="B9699" s="35" t="s">
        <v>18142</v>
      </c>
      <c r="F9699" s="34" t="s">
        <v>10653</v>
      </c>
      <c r="G9699" s="37" t="s">
        <v>18143</v>
      </c>
      <c r="I9699" s="7"/>
    </row>
    <row r="9700" spans="1:9" s="36" customFormat="1" ht="67.5" x14ac:dyDescent="0.25">
      <c r="A9700" s="34">
        <v>101212</v>
      </c>
      <c r="B9700" s="35" t="s">
        <v>18144</v>
      </c>
      <c r="F9700" s="34" t="s">
        <v>10653</v>
      </c>
      <c r="G9700" s="37" t="s">
        <v>18145</v>
      </c>
      <c r="I9700" s="7"/>
    </row>
    <row r="9701" spans="1:9" s="36" customFormat="1" ht="67.5" x14ac:dyDescent="0.25">
      <c r="A9701" s="34">
        <v>101213</v>
      </c>
      <c r="B9701" s="35" t="s">
        <v>18146</v>
      </c>
      <c r="F9701" s="34" t="s">
        <v>10653</v>
      </c>
      <c r="G9701" s="37" t="s">
        <v>10463</v>
      </c>
      <c r="I9701" s="7"/>
    </row>
    <row r="9702" spans="1:9" s="36" customFormat="1" ht="67.5" x14ac:dyDescent="0.25">
      <c r="A9702" s="34">
        <v>101214</v>
      </c>
      <c r="B9702" s="35" t="s">
        <v>18147</v>
      </c>
      <c r="F9702" s="34" t="s">
        <v>10653</v>
      </c>
      <c r="G9702" s="37" t="s">
        <v>18148</v>
      </c>
      <c r="I9702" s="7"/>
    </row>
    <row r="9703" spans="1:9" s="36" customFormat="1" ht="67.5" x14ac:dyDescent="0.25">
      <c r="A9703" s="34">
        <v>101215</v>
      </c>
      <c r="B9703" s="35" t="s">
        <v>18149</v>
      </c>
      <c r="F9703" s="34" t="s">
        <v>10653</v>
      </c>
      <c r="G9703" s="37" t="s">
        <v>18150</v>
      </c>
      <c r="I9703" s="7"/>
    </row>
    <row r="9704" spans="1:9" s="36" customFormat="1" ht="67.5" x14ac:dyDescent="0.25">
      <c r="A9704" s="34">
        <v>101216</v>
      </c>
      <c r="B9704" s="35" t="s">
        <v>18151</v>
      </c>
      <c r="F9704" s="34" t="s">
        <v>10653</v>
      </c>
      <c r="G9704" s="37" t="s">
        <v>18152</v>
      </c>
      <c r="I9704" s="7"/>
    </row>
    <row r="9705" spans="1:9" s="36" customFormat="1" ht="67.5" x14ac:dyDescent="0.25">
      <c r="A9705" s="34">
        <v>101217</v>
      </c>
      <c r="B9705" s="35" t="s">
        <v>18153</v>
      </c>
      <c r="F9705" s="34" t="s">
        <v>10653</v>
      </c>
      <c r="G9705" s="37" t="s">
        <v>18154</v>
      </c>
      <c r="I9705" s="7"/>
    </row>
    <row r="9706" spans="1:9" s="36" customFormat="1" ht="67.5" x14ac:dyDescent="0.25">
      <c r="A9706" s="34">
        <v>101218</v>
      </c>
      <c r="B9706" s="35" t="s">
        <v>18155</v>
      </c>
      <c r="F9706" s="34" t="s">
        <v>10653</v>
      </c>
      <c r="G9706" s="37" t="s">
        <v>14703</v>
      </c>
      <c r="I9706" s="7"/>
    </row>
    <row r="9707" spans="1:9" s="36" customFormat="1" ht="67.5" x14ac:dyDescent="0.25">
      <c r="A9707" s="34">
        <v>101219</v>
      </c>
      <c r="B9707" s="35" t="s">
        <v>18156</v>
      </c>
      <c r="F9707" s="34" t="s">
        <v>10653</v>
      </c>
      <c r="G9707" s="37" t="s">
        <v>18157</v>
      </c>
      <c r="I9707" s="7"/>
    </row>
    <row r="9708" spans="1:9" s="36" customFormat="1" ht="67.5" x14ac:dyDescent="0.25">
      <c r="A9708" s="34">
        <v>101220</v>
      </c>
      <c r="B9708" s="35" t="s">
        <v>18158</v>
      </c>
      <c r="F9708" s="34" t="s">
        <v>10653</v>
      </c>
      <c r="G9708" s="37" t="s">
        <v>18159</v>
      </c>
      <c r="I9708" s="7"/>
    </row>
    <row r="9709" spans="1:9" s="36" customFormat="1" ht="67.5" x14ac:dyDescent="0.25">
      <c r="A9709" s="34">
        <v>101221</v>
      </c>
      <c r="B9709" s="35" t="s">
        <v>18160</v>
      </c>
      <c r="F9709" s="34" t="s">
        <v>10653</v>
      </c>
      <c r="G9709" s="37" t="s">
        <v>18161</v>
      </c>
      <c r="I9709" s="7"/>
    </row>
    <row r="9710" spans="1:9" s="36" customFormat="1" ht="67.5" x14ac:dyDescent="0.25">
      <c r="A9710" s="34">
        <v>101222</v>
      </c>
      <c r="B9710" s="35" t="s">
        <v>18162</v>
      </c>
      <c r="F9710" s="34" t="s">
        <v>10653</v>
      </c>
      <c r="G9710" s="37" t="s">
        <v>15493</v>
      </c>
      <c r="I9710" s="7"/>
    </row>
    <row r="9711" spans="1:9" s="36" customFormat="1" ht="67.5" x14ac:dyDescent="0.25">
      <c r="A9711" s="34">
        <v>101223</v>
      </c>
      <c r="B9711" s="35" t="s">
        <v>18163</v>
      </c>
      <c r="F9711" s="34" t="s">
        <v>10653</v>
      </c>
      <c r="G9711" s="37" t="s">
        <v>16980</v>
      </c>
      <c r="I9711" s="7"/>
    </row>
    <row r="9712" spans="1:9" s="36" customFormat="1" ht="67.5" x14ac:dyDescent="0.25">
      <c r="A9712" s="34">
        <v>101224</v>
      </c>
      <c r="B9712" s="35" t="s">
        <v>18164</v>
      </c>
      <c r="F9712" s="34" t="s">
        <v>10653</v>
      </c>
      <c r="G9712" s="37" t="s">
        <v>18165</v>
      </c>
      <c r="I9712" s="7"/>
    </row>
    <row r="9713" spans="1:9" s="36" customFormat="1" ht="67.5" x14ac:dyDescent="0.25">
      <c r="A9713" s="34">
        <v>101225</v>
      </c>
      <c r="B9713" s="35" t="s">
        <v>18166</v>
      </c>
      <c r="F9713" s="34" t="s">
        <v>10653</v>
      </c>
      <c r="G9713" s="37" t="s">
        <v>18167</v>
      </c>
      <c r="I9713" s="7"/>
    </row>
    <row r="9714" spans="1:9" s="36" customFormat="1" ht="67.5" x14ac:dyDescent="0.25">
      <c r="A9714" s="34">
        <v>101226</v>
      </c>
      <c r="B9714" s="35" t="s">
        <v>18168</v>
      </c>
      <c r="F9714" s="34" t="s">
        <v>10653</v>
      </c>
      <c r="G9714" s="37" t="s">
        <v>18169</v>
      </c>
      <c r="I9714" s="7"/>
    </row>
    <row r="9715" spans="1:9" s="36" customFormat="1" ht="67.5" x14ac:dyDescent="0.25">
      <c r="A9715" s="34">
        <v>101227</v>
      </c>
      <c r="B9715" s="35" t="s">
        <v>18170</v>
      </c>
      <c r="F9715" s="34" t="s">
        <v>10653</v>
      </c>
      <c r="G9715" s="37" t="s">
        <v>15286</v>
      </c>
      <c r="I9715" s="7"/>
    </row>
    <row r="9716" spans="1:9" s="36" customFormat="1" ht="67.5" x14ac:dyDescent="0.25">
      <c r="A9716" s="34">
        <v>101228</v>
      </c>
      <c r="B9716" s="35" t="s">
        <v>18171</v>
      </c>
      <c r="F9716" s="34" t="s">
        <v>10653</v>
      </c>
      <c r="G9716" s="37" t="s">
        <v>18172</v>
      </c>
      <c r="I9716" s="7"/>
    </row>
    <row r="9717" spans="1:9" s="36" customFormat="1" ht="67.5" x14ac:dyDescent="0.25">
      <c r="A9717" s="34">
        <v>101229</v>
      </c>
      <c r="B9717" s="35" t="s">
        <v>18173</v>
      </c>
      <c r="F9717" s="34" t="s">
        <v>10653</v>
      </c>
      <c r="G9717" s="37" t="s">
        <v>18174</v>
      </c>
      <c r="I9717" s="7"/>
    </row>
    <row r="9718" spans="1:9" s="36" customFormat="1" ht="67.5" x14ac:dyDescent="0.25">
      <c r="A9718" s="34">
        <v>101230</v>
      </c>
      <c r="B9718" s="35" t="s">
        <v>18175</v>
      </c>
      <c r="F9718" s="34" t="s">
        <v>10653</v>
      </c>
      <c r="G9718" s="37" t="s">
        <v>12594</v>
      </c>
      <c r="I9718" s="7"/>
    </row>
    <row r="9719" spans="1:9" s="36" customFormat="1" ht="67.5" x14ac:dyDescent="0.25">
      <c r="A9719" s="34">
        <v>101231</v>
      </c>
      <c r="B9719" s="35" t="s">
        <v>18176</v>
      </c>
      <c r="F9719" s="34" t="s">
        <v>10653</v>
      </c>
      <c r="G9719" s="37" t="s">
        <v>18177</v>
      </c>
      <c r="I9719" s="7"/>
    </row>
    <row r="9720" spans="1:9" s="36" customFormat="1" ht="67.5" x14ac:dyDescent="0.25">
      <c r="A9720" s="34">
        <v>101232</v>
      </c>
      <c r="B9720" s="35" t="s">
        <v>18178</v>
      </c>
      <c r="F9720" s="34" t="s">
        <v>10653</v>
      </c>
      <c r="G9720" s="37" t="s">
        <v>18179</v>
      </c>
      <c r="I9720" s="7"/>
    </row>
    <row r="9721" spans="1:9" s="36" customFormat="1" ht="67.5" x14ac:dyDescent="0.25">
      <c r="A9721" s="34">
        <v>101233</v>
      </c>
      <c r="B9721" s="35" t="s">
        <v>18180</v>
      </c>
      <c r="F9721" s="34" t="s">
        <v>10653</v>
      </c>
      <c r="G9721" s="37" t="s">
        <v>9105</v>
      </c>
      <c r="I9721" s="7"/>
    </row>
    <row r="9722" spans="1:9" s="36" customFormat="1" ht="67.5" x14ac:dyDescent="0.25">
      <c r="A9722" s="34">
        <v>101234</v>
      </c>
      <c r="B9722" s="35" t="s">
        <v>18181</v>
      </c>
      <c r="F9722" s="34" t="s">
        <v>10653</v>
      </c>
      <c r="G9722" s="37" t="s">
        <v>16493</v>
      </c>
      <c r="I9722" s="7"/>
    </row>
    <row r="9723" spans="1:9" s="36" customFormat="1" ht="67.5" x14ac:dyDescent="0.25">
      <c r="A9723" s="34">
        <v>101235</v>
      </c>
      <c r="B9723" s="35" t="s">
        <v>18182</v>
      </c>
      <c r="F9723" s="34" t="s">
        <v>10653</v>
      </c>
      <c r="G9723" s="37" t="s">
        <v>13257</v>
      </c>
      <c r="I9723" s="7"/>
    </row>
    <row r="9724" spans="1:9" s="36" customFormat="1" ht="67.5" x14ac:dyDescent="0.25">
      <c r="A9724" s="34">
        <v>101236</v>
      </c>
      <c r="B9724" s="35" t="s">
        <v>18183</v>
      </c>
      <c r="F9724" s="34" t="s">
        <v>10653</v>
      </c>
      <c r="G9724" s="37" t="s">
        <v>18184</v>
      </c>
      <c r="I9724" s="7"/>
    </row>
    <row r="9725" spans="1:9" s="36" customFormat="1" ht="67.5" x14ac:dyDescent="0.25">
      <c r="A9725" s="34">
        <v>101237</v>
      </c>
      <c r="B9725" s="35" t="s">
        <v>18185</v>
      </c>
      <c r="F9725" s="34" t="s">
        <v>10653</v>
      </c>
      <c r="G9725" s="37" t="s">
        <v>18186</v>
      </c>
      <c r="I9725" s="7"/>
    </row>
    <row r="9726" spans="1:9" s="36" customFormat="1" ht="67.5" x14ac:dyDescent="0.25">
      <c r="A9726" s="34">
        <v>101238</v>
      </c>
      <c r="B9726" s="35" t="s">
        <v>18187</v>
      </c>
      <c r="F9726" s="34" t="s">
        <v>10653</v>
      </c>
      <c r="G9726" s="37" t="s">
        <v>15915</v>
      </c>
      <c r="I9726" s="7"/>
    </row>
    <row r="9727" spans="1:9" s="36" customFormat="1" ht="67.5" x14ac:dyDescent="0.25">
      <c r="A9727" s="34">
        <v>101239</v>
      </c>
      <c r="B9727" s="35" t="s">
        <v>18188</v>
      </c>
      <c r="F9727" s="34" t="s">
        <v>10653</v>
      </c>
      <c r="G9727" s="37" t="s">
        <v>17728</v>
      </c>
      <c r="I9727" s="7"/>
    </row>
    <row r="9728" spans="1:9" s="36" customFormat="1" ht="67.5" x14ac:dyDescent="0.25">
      <c r="A9728" s="34">
        <v>101240</v>
      </c>
      <c r="B9728" s="35" t="s">
        <v>18189</v>
      </c>
      <c r="F9728" s="34" t="s">
        <v>10653</v>
      </c>
      <c r="G9728" s="37" t="s">
        <v>18190</v>
      </c>
      <c r="I9728" s="7"/>
    </row>
    <row r="9729" spans="1:9" s="36" customFormat="1" ht="67.5" x14ac:dyDescent="0.25">
      <c r="A9729" s="34">
        <v>101241</v>
      </c>
      <c r="B9729" s="35" t="s">
        <v>18191</v>
      </c>
      <c r="F9729" s="34" t="s">
        <v>10653</v>
      </c>
      <c r="G9729" s="37" t="s">
        <v>12971</v>
      </c>
      <c r="I9729" s="7"/>
    </row>
    <row r="9730" spans="1:9" s="36" customFormat="1" ht="67.5" x14ac:dyDescent="0.25">
      <c r="A9730" s="34">
        <v>101242</v>
      </c>
      <c r="B9730" s="35" t="s">
        <v>18192</v>
      </c>
      <c r="F9730" s="34" t="s">
        <v>10653</v>
      </c>
      <c r="G9730" s="37" t="s">
        <v>15826</v>
      </c>
      <c r="I9730" s="7"/>
    </row>
    <row r="9731" spans="1:9" s="36" customFormat="1" ht="67.5" x14ac:dyDescent="0.25">
      <c r="A9731" s="34">
        <v>101243</v>
      </c>
      <c r="B9731" s="35" t="s">
        <v>18193</v>
      </c>
      <c r="F9731" s="34" t="s">
        <v>10653</v>
      </c>
      <c r="G9731" s="37" t="s">
        <v>18194</v>
      </c>
      <c r="I9731" s="7"/>
    </row>
    <row r="9732" spans="1:9" s="36" customFormat="1" ht="67.5" x14ac:dyDescent="0.25">
      <c r="A9732" s="34">
        <v>101244</v>
      </c>
      <c r="B9732" s="35" t="s">
        <v>18195</v>
      </c>
      <c r="F9732" s="34" t="s">
        <v>10653</v>
      </c>
      <c r="G9732" s="37" t="s">
        <v>18196</v>
      </c>
      <c r="I9732" s="7"/>
    </row>
    <row r="9733" spans="1:9" s="36" customFormat="1" ht="67.5" x14ac:dyDescent="0.25">
      <c r="A9733" s="34">
        <v>101245</v>
      </c>
      <c r="B9733" s="35" t="s">
        <v>18197</v>
      </c>
      <c r="F9733" s="34" t="s">
        <v>10653</v>
      </c>
      <c r="G9733" s="37" t="s">
        <v>8815</v>
      </c>
      <c r="I9733" s="7"/>
    </row>
    <row r="9734" spans="1:9" s="36" customFormat="1" ht="67.5" x14ac:dyDescent="0.25">
      <c r="A9734" s="34">
        <v>101246</v>
      </c>
      <c r="B9734" s="35" t="s">
        <v>18198</v>
      </c>
      <c r="F9734" s="34" t="s">
        <v>10653</v>
      </c>
      <c r="G9734" s="37" t="s">
        <v>18199</v>
      </c>
      <c r="I9734" s="7"/>
    </row>
    <row r="9735" spans="1:9" s="36" customFormat="1" ht="67.5" x14ac:dyDescent="0.25">
      <c r="A9735" s="34">
        <v>101247</v>
      </c>
      <c r="B9735" s="35" t="s">
        <v>18200</v>
      </c>
      <c r="F9735" s="34" t="s">
        <v>10653</v>
      </c>
      <c r="G9735" s="37" t="s">
        <v>10225</v>
      </c>
      <c r="I9735" s="7"/>
    </row>
    <row r="9736" spans="1:9" s="36" customFormat="1" ht="67.5" x14ac:dyDescent="0.25">
      <c r="A9736" s="34">
        <v>101248</v>
      </c>
      <c r="B9736" s="35" t="s">
        <v>18201</v>
      </c>
      <c r="F9736" s="34" t="s">
        <v>10653</v>
      </c>
      <c r="G9736" s="37" t="s">
        <v>18202</v>
      </c>
      <c r="I9736" s="7"/>
    </row>
    <row r="9737" spans="1:9" s="36" customFormat="1" ht="67.5" x14ac:dyDescent="0.25">
      <c r="A9737" s="34">
        <v>101249</v>
      </c>
      <c r="B9737" s="35" t="s">
        <v>18203</v>
      </c>
      <c r="F9737" s="34" t="s">
        <v>10653</v>
      </c>
      <c r="G9737" s="37" t="s">
        <v>15429</v>
      </c>
      <c r="I9737" s="7"/>
    </row>
    <row r="9738" spans="1:9" s="36" customFormat="1" ht="67.5" x14ac:dyDescent="0.25">
      <c r="A9738" s="34">
        <v>101250</v>
      </c>
      <c r="B9738" s="35" t="s">
        <v>18204</v>
      </c>
      <c r="F9738" s="34" t="s">
        <v>10653</v>
      </c>
      <c r="G9738" s="37" t="s">
        <v>15025</v>
      </c>
      <c r="I9738" s="7"/>
    </row>
    <row r="9739" spans="1:9" s="36" customFormat="1" ht="67.5" x14ac:dyDescent="0.25">
      <c r="A9739" s="34">
        <v>101251</v>
      </c>
      <c r="B9739" s="35" t="s">
        <v>18205</v>
      </c>
      <c r="F9739" s="34" t="s">
        <v>10653</v>
      </c>
      <c r="G9739" s="37" t="s">
        <v>15420</v>
      </c>
      <c r="I9739" s="7"/>
    </row>
    <row r="9740" spans="1:9" s="36" customFormat="1" ht="67.5" x14ac:dyDescent="0.25">
      <c r="A9740" s="34">
        <v>101252</v>
      </c>
      <c r="B9740" s="35" t="s">
        <v>18206</v>
      </c>
      <c r="F9740" s="34" t="s">
        <v>10653</v>
      </c>
      <c r="G9740" s="37" t="s">
        <v>18207</v>
      </c>
      <c r="I9740" s="7"/>
    </row>
    <row r="9741" spans="1:9" s="36" customFormat="1" ht="67.5" x14ac:dyDescent="0.25">
      <c r="A9741" s="34">
        <v>101253</v>
      </c>
      <c r="B9741" s="35" t="s">
        <v>18208</v>
      </c>
      <c r="F9741" s="34" t="s">
        <v>10653</v>
      </c>
      <c r="G9741" s="37" t="s">
        <v>13195</v>
      </c>
      <c r="I9741" s="7"/>
    </row>
    <row r="9742" spans="1:9" s="36" customFormat="1" ht="67.5" x14ac:dyDescent="0.25">
      <c r="A9742" s="34">
        <v>101254</v>
      </c>
      <c r="B9742" s="35" t="s">
        <v>18209</v>
      </c>
      <c r="F9742" s="34" t="s">
        <v>10653</v>
      </c>
      <c r="G9742" s="37" t="s">
        <v>18210</v>
      </c>
      <c r="I9742" s="7"/>
    </row>
    <row r="9743" spans="1:9" s="36" customFormat="1" ht="67.5" x14ac:dyDescent="0.25">
      <c r="A9743" s="34">
        <v>101255</v>
      </c>
      <c r="B9743" s="35" t="s">
        <v>18211</v>
      </c>
      <c r="F9743" s="34" t="s">
        <v>10653</v>
      </c>
      <c r="G9743" s="37" t="s">
        <v>15000</v>
      </c>
      <c r="I9743" s="7"/>
    </row>
    <row r="9744" spans="1:9" s="36" customFormat="1" ht="67.5" x14ac:dyDescent="0.25">
      <c r="A9744" s="34">
        <v>101256</v>
      </c>
      <c r="B9744" s="35" t="s">
        <v>18212</v>
      </c>
      <c r="F9744" s="34" t="s">
        <v>10653</v>
      </c>
      <c r="G9744" s="37" t="s">
        <v>14832</v>
      </c>
      <c r="I9744" s="7"/>
    </row>
    <row r="9745" spans="1:9" s="36" customFormat="1" ht="67.5" x14ac:dyDescent="0.25">
      <c r="A9745" s="34">
        <v>101257</v>
      </c>
      <c r="B9745" s="35" t="s">
        <v>18213</v>
      </c>
      <c r="F9745" s="34" t="s">
        <v>10653</v>
      </c>
      <c r="G9745" s="37" t="s">
        <v>18214</v>
      </c>
      <c r="I9745" s="7"/>
    </row>
    <row r="9746" spans="1:9" s="36" customFormat="1" ht="67.5" x14ac:dyDescent="0.25">
      <c r="A9746" s="34">
        <v>101258</v>
      </c>
      <c r="B9746" s="35" t="s">
        <v>18215</v>
      </c>
      <c r="F9746" s="34" t="s">
        <v>10653</v>
      </c>
      <c r="G9746" s="37" t="s">
        <v>9008</v>
      </c>
      <c r="I9746" s="7"/>
    </row>
    <row r="9747" spans="1:9" s="36" customFormat="1" ht="67.5" x14ac:dyDescent="0.25">
      <c r="A9747" s="34">
        <v>101259</v>
      </c>
      <c r="B9747" s="35" t="s">
        <v>18216</v>
      </c>
      <c r="F9747" s="34" t="s">
        <v>10653</v>
      </c>
      <c r="G9747" s="37" t="s">
        <v>18217</v>
      </c>
      <c r="I9747" s="7"/>
    </row>
    <row r="9748" spans="1:9" s="36" customFormat="1" ht="67.5" x14ac:dyDescent="0.25">
      <c r="A9748" s="34">
        <v>101260</v>
      </c>
      <c r="B9748" s="35" t="s">
        <v>18218</v>
      </c>
      <c r="F9748" s="34" t="s">
        <v>10653</v>
      </c>
      <c r="G9748" s="37" t="s">
        <v>18219</v>
      </c>
      <c r="I9748" s="7"/>
    </row>
    <row r="9749" spans="1:9" s="36" customFormat="1" ht="67.5" x14ac:dyDescent="0.25">
      <c r="A9749" s="34">
        <v>101261</v>
      </c>
      <c r="B9749" s="35" t="s">
        <v>18220</v>
      </c>
      <c r="F9749" s="34" t="s">
        <v>10653</v>
      </c>
      <c r="G9749" s="37" t="s">
        <v>18221</v>
      </c>
      <c r="I9749" s="7"/>
    </row>
    <row r="9750" spans="1:9" s="36" customFormat="1" ht="67.5" x14ac:dyDescent="0.25">
      <c r="A9750" s="34">
        <v>101262</v>
      </c>
      <c r="B9750" s="35" t="s">
        <v>18222</v>
      </c>
      <c r="F9750" s="34" t="s">
        <v>10653</v>
      </c>
      <c r="G9750" s="37" t="s">
        <v>18223</v>
      </c>
      <c r="I9750" s="7"/>
    </row>
    <row r="9751" spans="1:9" s="36" customFormat="1" ht="67.5" x14ac:dyDescent="0.25">
      <c r="A9751" s="34">
        <v>101263</v>
      </c>
      <c r="B9751" s="35" t="s">
        <v>18224</v>
      </c>
      <c r="F9751" s="34" t="s">
        <v>10653</v>
      </c>
      <c r="G9751" s="37" t="s">
        <v>9351</v>
      </c>
      <c r="I9751" s="7"/>
    </row>
    <row r="9752" spans="1:9" s="36" customFormat="1" ht="67.5" x14ac:dyDescent="0.25">
      <c r="A9752" s="34">
        <v>101264</v>
      </c>
      <c r="B9752" s="35" t="s">
        <v>18225</v>
      </c>
      <c r="F9752" s="34" t="s">
        <v>10653</v>
      </c>
      <c r="G9752" s="37" t="s">
        <v>10463</v>
      </c>
      <c r="I9752" s="7"/>
    </row>
    <row r="9753" spans="1:9" s="36" customFormat="1" ht="67.5" x14ac:dyDescent="0.25">
      <c r="A9753" s="34">
        <v>101265</v>
      </c>
      <c r="B9753" s="35" t="s">
        <v>18226</v>
      </c>
      <c r="F9753" s="34" t="s">
        <v>10653</v>
      </c>
      <c r="G9753" s="37" t="s">
        <v>18227</v>
      </c>
      <c r="I9753" s="7"/>
    </row>
    <row r="9754" spans="1:9" s="36" customFormat="1" ht="67.5" x14ac:dyDescent="0.25">
      <c r="A9754" s="34">
        <v>101266</v>
      </c>
      <c r="B9754" s="35" t="s">
        <v>18228</v>
      </c>
      <c r="F9754" s="34" t="s">
        <v>10653</v>
      </c>
      <c r="G9754" s="37" t="s">
        <v>18229</v>
      </c>
      <c r="I9754" s="7"/>
    </row>
    <row r="9755" spans="1:9" s="36" customFormat="1" ht="67.5" x14ac:dyDescent="0.25">
      <c r="A9755" s="34">
        <v>101267</v>
      </c>
      <c r="B9755" s="35" t="s">
        <v>18230</v>
      </c>
      <c r="F9755" s="34" t="s">
        <v>10653</v>
      </c>
      <c r="G9755" s="37" t="s">
        <v>15260</v>
      </c>
      <c r="I9755" s="7"/>
    </row>
    <row r="9756" spans="1:9" s="36" customFormat="1" ht="67.5" x14ac:dyDescent="0.25">
      <c r="A9756" s="34">
        <v>101268</v>
      </c>
      <c r="B9756" s="35" t="s">
        <v>18231</v>
      </c>
      <c r="F9756" s="34" t="s">
        <v>10653</v>
      </c>
      <c r="G9756" s="37" t="s">
        <v>8125</v>
      </c>
      <c r="I9756" s="7"/>
    </row>
    <row r="9757" spans="1:9" s="36" customFormat="1" ht="67.5" x14ac:dyDescent="0.25">
      <c r="A9757" s="34">
        <v>101269</v>
      </c>
      <c r="B9757" s="35" t="s">
        <v>18232</v>
      </c>
      <c r="F9757" s="34" t="s">
        <v>10653</v>
      </c>
      <c r="G9757" s="37" t="s">
        <v>18233</v>
      </c>
      <c r="I9757" s="7"/>
    </row>
    <row r="9758" spans="1:9" s="36" customFormat="1" ht="67.5" x14ac:dyDescent="0.25">
      <c r="A9758" s="34">
        <v>101270</v>
      </c>
      <c r="B9758" s="35" t="s">
        <v>18234</v>
      </c>
      <c r="F9758" s="34" t="s">
        <v>10653</v>
      </c>
      <c r="G9758" s="37" t="s">
        <v>9906</v>
      </c>
      <c r="I9758" s="7"/>
    </row>
    <row r="9759" spans="1:9" s="36" customFormat="1" ht="67.5" x14ac:dyDescent="0.25">
      <c r="A9759" s="34">
        <v>101271</v>
      </c>
      <c r="B9759" s="35" t="s">
        <v>18235</v>
      </c>
      <c r="F9759" s="34" t="s">
        <v>10653</v>
      </c>
      <c r="G9759" s="37" t="s">
        <v>18236</v>
      </c>
      <c r="I9759" s="7"/>
    </row>
    <row r="9760" spans="1:9" s="36" customFormat="1" ht="67.5" x14ac:dyDescent="0.25">
      <c r="A9760" s="34">
        <v>101272</v>
      </c>
      <c r="B9760" s="35" t="s">
        <v>18237</v>
      </c>
      <c r="F9760" s="34" t="s">
        <v>10653</v>
      </c>
      <c r="G9760" s="37" t="s">
        <v>18238</v>
      </c>
      <c r="I9760" s="7"/>
    </row>
    <row r="9761" spans="1:9" s="36" customFormat="1" ht="67.5" x14ac:dyDescent="0.25">
      <c r="A9761" s="34">
        <v>101273</v>
      </c>
      <c r="B9761" s="35" t="s">
        <v>18239</v>
      </c>
      <c r="F9761" s="34" t="s">
        <v>10653</v>
      </c>
      <c r="G9761" s="37" t="s">
        <v>18240</v>
      </c>
      <c r="I9761" s="7"/>
    </row>
    <row r="9762" spans="1:9" s="36" customFormat="1" ht="67.5" x14ac:dyDescent="0.25">
      <c r="A9762" s="34">
        <v>101274</v>
      </c>
      <c r="B9762" s="35" t="s">
        <v>18241</v>
      </c>
      <c r="F9762" s="34" t="s">
        <v>10653</v>
      </c>
      <c r="G9762" s="37" t="s">
        <v>18242</v>
      </c>
      <c r="I9762" s="7"/>
    </row>
    <row r="9763" spans="1:9" s="36" customFormat="1" ht="67.5" x14ac:dyDescent="0.25">
      <c r="A9763" s="34">
        <v>101275</v>
      </c>
      <c r="B9763" s="35" t="s">
        <v>18243</v>
      </c>
      <c r="F9763" s="34" t="s">
        <v>10653</v>
      </c>
      <c r="G9763" s="37" t="s">
        <v>18244</v>
      </c>
      <c r="I9763" s="7"/>
    </row>
    <row r="9764" spans="1:9" s="36" customFormat="1" ht="67.5" x14ac:dyDescent="0.25">
      <c r="A9764" s="34">
        <v>101276</v>
      </c>
      <c r="B9764" s="35" t="s">
        <v>18245</v>
      </c>
      <c r="F9764" s="34" t="s">
        <v>10653</v>
      </c>
      <c r="G9764" s="37" t="s">
        <v>18246</v>
      </c>
      <c r="I9764" s="7"/>
    </row>
    <row r="9765" spans="1:9" s="36" customFormat="1" ht="67.5" x14ac:dyDescent="0.25">
      <c r="A9765" s="34">
        <v>101277</v>
      </c>
      <c r="B9765" s="35" t="s">
        <v>18247</v>
      </c>
      <c r="F9765" s="34" t="s">
        <v>10653</v>
      </c>
      <c r="G9765" s="37" t="s">
        <v>18248</v>
      </c>
      <c r="I9765" s="7"/>
    </row>
    <row r="9766" spans="1:9" s="36" customFormat="1" ht="40.5" x14ac:dyDescent="0.25">
      <c r="A9766" s="34">
        <v>102354</v>
      </c>
      <c r="B9766" s="35" t="s">
        <v>18249</v>
      </c>
      <c r="F9766" s="34" t="s">
        <v>10653</v>
      </c>
      <c r="G9766" s="37" t="s">
        <v>18250</v>
      </c>
      <c r="I9766" s="7"/>
    </row>
    <row r="9767" spans="1:9" s="36" customFormat="1" ht="54" x14ac:dyDescent="0.25">
      <c r="A9767" s="34">
        <v>102355</v>
      </c>
      <c r="B9767" s="35" t="s">
        <v>18251</v>
      </c>
      <c r="F9767" s="34" t="s">
        <v>10653</v>
      </c>
      <c r="G9767" s="37" t="s">
        <v>18252</v>
      </c>
      <c r="I9767" s="7"/>
    </row>
    <row r="9768" spans="1:9" s="36" customFormat="1" ht="40.5" x14ac:dyDescent="0.25">
      <c r="A9768" s="34">
        <v>102360</v>
      </c>
      <c r="B9768" s="35" t="s">
        <v>18253</v>
      </c>
      <c r="F9768" s="34" t="s">
        <v>10653</v>
      </c>
      <c r="G9768" s="37" t="s">
        <v>18254</v>
      </c>
      <c r="I9768" s="7"/>
    </row>
    <row r="9769" spans="1:9" s="36" customFormat="1" ht="40.5" x14ac:dyDescent="0.25">
      <c r="A9769" s="34">
        <v>102361</v>
      </c>
      <c r="B9769" s="35" t="s">
        <v>18255</v>
      </c>
      <c r="F9769" s="34" t="s">
        <v>10653</v>
      </c>
      <c r="G9769" s="37" t="s">
        <v>18256</v>
      </c>
      <c r="I9769" s="7"/>
    </row>
    <row r="9770" spans="1:9" s="36" customFormat="1" ht="67.5" x14ac:dyDescent="0.25">
      <c r="A9770" s="34">
        <v>90082</v>
      </c>
      <c r="B9770" s="35" t="s">
        <v>18257</v>
      </c>
      <c r="F9770" s="34" t="s">
        <v>10653</v>
      </c>
      <c r="G9770" s="37" t="s">
        <v>15136</v>
      </c>
      <c r="I9770" s="7"/>
    </row>
    <row r="9771" spans="1:9" s="36" customFormat="1" ht="67.5" x14ac:dyDescent="0.25">
      <c r="A9771" s="34">
        <v>90084</v>
      </c>
      <c r="B9771" s="35" t="s">
        <v>18258</v>
      </c>
      <c r="F9771" s="34" t="s">
        <v>10653</v>
      </c>
      <c r="G9771" s="37" t="s">
        <v>13345</v>
      </c>
      <c r="I9771" s="7"/>
    </row>
    <row r="9772" spans="1:9" s="36" customFormat="1" ht="67.5" x14ac:dyDescent="0.25">
      <c r="A9772" s="34">
        <v>90086</v>
      </c>
      <c r="B9772" s="35" t="s">
        <v>18259</v>
      </c>
      <c r="F9772" s="34" t="s">
        <v>10653</v>
      </c>
      <c r="G9772" s="37" t="s">
        <v>10199</v>
      </c>
      <c r="I9772" s="7"/>
    </row>
    <row r="9773" spans="1:9" s="36" customFormat="1" ht="67.5" x14ac:dyDescent="0.25">
      <c r="A9773" s="34">
        <v>90087</v>
      </c>
      <c r="B9773" s="35" t="s">
        <v>18260</v>
      </c>
      <c r="F9773" s="34" t="s">
        <v>10653</v>
      </c>
      <c r="G9773" s="37" t="s">
        <v>18261</v>
      </c>
      <c r="I9773" s="7"/>
    </row>
    <row r="9774" spans="1:9" s="36" customFormat="1" ht="67.5" x14ac:dyDescent="0.25">
      <c r="A9774" s="34">
        <v>90090</v>
      </c>
      <c r="B9774" s="35" t="s">
        <v>18262</v>
      </c>
      <c r="F9774" s="34" t="s">
        <v>10653</v>
      </c>
      <c r="G9774" s="37" t="s">
        <v>10195</v>
      </c>
      <c r="I9774" s="7"/>
    </row>
    <row r="9775" spans="1:9" s="36" customFormat="1" ht="67.5" x14ac:dyDescent="0.25">
      <c r="A9775" s="34">
        <v>90091</v>
      </c>
      <c r="B9775" s="35" t="s">
        <v>18263</v>
      </c>
      <c r="F9775" s="34" t="s">
        <v>10653</v>
      </c>
      <c r="G9775" s="37" t="s">
        <v>16122</v>
      </c>
      <c r="I9775" s="7"/>
    </row>
    <row r="9776" spans="1:9" s="36" customFormat="1" ht="67.5" x14ac:dyDescent="0.25">
      <c r="A9776" s="34">
        <v>90092</v>
      </c>
      <c r="B9776" s="35" t="s">
        <v>18264</v>
      </c>
      <c r="F9776" s="34" t="s">
        <v>10653</v>
      </c>
      <c r="G9776" s="37" t="s">
        <v>18265</v>
      </c>
      <c r="I9776" s="7"/>
    </row>
    <row r="9777" spans="1:9" s="36" customFormat="1" ht="67.5" x14ac:dyDescent="0.25">
      <c r="A9777" s="34">
        <v>90094</v>
      </c>
      <c r="B9777" s="35" t="s">
        <v>18266</v>
      </c>
      <c r="F9777" s="34" t="s">
        <v>10653</v>
      </c>
      <c r="G9777" s="37" t="s">
        <v>18267</v>
      </c>
      <c r="I9777" s="7"/>
    </row>
    <row r="9778" spans="1:9" s="36" customFormat="1" ht="67.5" x14ac:dyDescent="0.25">
      <c r="A9778" s="34">
        <v>90095</v>
      </c>
      <c r="B9778" s="35" t="s">
        <v>18268</v>
      </c>
      <c r="F9778" s="34" t="s">
        <v>10653</v>
      </c>
      <c r="G9778" s="37" t="s">
        <v>9827</v>
      </c>
      <c r="I9778" s="7"/>
    </row>
    <row r="9779" spans="1:9" s="36" customFormat="1" ht="67.5" x14ac:dyDescent="0.25">
      <c r="A9779" s="34">
        <v>90098</v>
      </c>
      <c r="B9779" s="35" t="s">
        <v>18269</v>
      </c>
      <c r="F9779" s="34" t="s">
        <v>10653</v>
      </c>
      <c r="G9779" s="37" t="s">
        <v>18270</v>
      </c>
      <c r="I9779" s="7"/>
    </row>
    <row r="9780" spans="1:9" s="36" customFormat="1" ht="67.5" x14ac:dyDescent="0.25">
      <c r="A9780" s="34">
        <v>90099</v>
      </c>
      <c r="B9780" s="35" t="s">
        <v>18271</v>
      </c>
      <c r="F9780" s="34" t="s">
        <v>10653</v>
      </c>
      <c r="G9780" s="37" t="s">
        <v>18272</v>
      </c>
      <c r="I9780" s="7"/>
    </row>
    <row r="9781" spans="1:9" s="36" customFormat="1" ht="67.5" x14ac:dyDescent="0.25">
      <c r="A9781" s="34">
        <v>90100</v>
      </c>
      <c r="B9781" s="35" t="s">
        <v>18273</v>
      </c>
      <c r="F9781" s="34" t="s">
        <v>10653</v>
      </c>
      <c r="G9781" s="37" t="s">
        <v>18274</v>
      </c>
      <c r="I9781" s="7"/>
    </row>
    <row r="9782" spans="1:9" s="36" customFormat="1" ht="67.5" x14ac:dyDescent="0.25">
      <c r="A9782" s="34">
        <v>90101</v>
      </c>
      <c r="B9782" s="35" t="s">
        <v>18275</v>
      </c>
      <c r="F9782" s="34" t="s">
        <v>10653</v>
      </c>
      <c r="G9782" s="37" t="s">
        <v>18276</v>
      </c>
      <c r="I9782" s="7"/>
    </row>
    <row r="9783" spans="1:9" s="36" customFormat="1" ht="67.5" x14ac:dyDescent="0.25">
      <c r="A9783" s="34">
        <v>90102</v>
      </c>
      <c r="B9783" s="35" t="s">
        <v>18277</v>
      </c>
      <c r="F9783" s="34" t="s">
        <v>10653</v>
      </c>
      <c r="G9783" s="37" t="s">
        <v>18278</v>
      </c>
      <c r="I9783" s="7"/>
    </row>
    <row r="9784" spans="1:9" s="36" customFormat="1" ht="67.5" x14ac:dyDescent="0.25">
      <c r="A9784" s="34">
        <v>90105</v>
      </c>
      <c r="B9784" s="35" t="s">
        <v>18279</v>
      </c>
      <c r="F9784" s="34" t="s">
        <v>10653</v>
      </c>
      <c r="G9784" s="37" t="s">
        <v>18280</v>
      </c>
      <c r="I9784" s="7"/>
    </row>
    <row r="9785" spans="1:9" s="36" customFormat="1" ht="67.5" x14ac:dyDescent="0.25">
      <c r="A9785" s="34">
        <v>90106</v>
      </c>
      <c r="B9785" s="35" t="s">
        <v>18281</v>
      </c>
      <c r="F9785" s="34" t="s">
        <v>10653</v>
      </c>
      <c r="G9785" s="37" t="s">
        <v>17207</v>
      </c>
      <c r="I9785" s="7"/>
    </row>
    <row r="9786" spans="1:9" s="36" customFormat="1" ht="67.5" x14ac:dyDescent="0.25">
      <c r="A9786" s="34">
        <v>90107</v>
      </c>
      <c r="B9786" s="35" t="s">
        <v>18282</v>
      </c>
      <c r="F9786" s="34" t="s">
        <v>10653</v>
      </c>
      <c r="G9786" s="37" t="s">
        <v>7983</v>
      </c>
      <c r="I9786" s="7"/>
    </row>
    <row r="9787" spans="1:9" s="36" customFormat="1" ht="67.5" x14ac:dyDescent="0.25">
      <c r="A9787" s="34">
        <v>90108</v>
      </c>
      <c r="B9787" s="35" t="s">
        <v>18283</v>
      </c>
      <c r="F9787" s="34" t="s">
        <v>10653</v>
      </c>
      <c r="G9787" s="37" t="s">
        <v>18284</v>
      </c>
      <c r="I9787" s="7"/>
    </row>
    <row r="9788" spans="1:9" s="36" customFormat="1" ht="27" x14ac:dyDescent="0.25">
      <c r="A9788" s="34">
        <v>93358</v>
      </c>
      <c r="B9788" s="35" t="s">
        <v>18285</v>
      </c>
      <c r="F9788" s="34" t="s">
        <v>10653</v>
      </c>
      <c r="G9788" s="37" t="s">
        <v>18286</v>
      </c>
      <c r="I9788" s="7"/>
    </row>
    <row r="9789" spans="1:9" s="36" customFormat="1" ht="67.5" x14ac:dyDescent="0.25">
      <c r="A9789" s="34">
        <v>102276</v>
      </c>
      <c r="B9789" s="35" t="s">
        <v>18287</v>
      </c>
      <c r="F9789" s="34" t="s">
        <v>10653</v>
      </c>
      <c r="G9789" s="37" t="s">
        <v>12605</v>
      </c>
      <c r="I9789" s="7"/>
    </row>
    <row r="9790" spans="1:9" s="36" customFormat="1" ht="67.5" x14ac:dyDescent="0.25">
      <c r="A9790" s="34">
        <v>102277</v>
      </c>
      <c r="B9790" s="35" t="s">
        <v>18288</v>
      </c>
      <c r="F9790" s="34" t="s">
        <v>10653</v>
      </c>
      <c r="G9790" s="37" t="s">
        <v>18289</v>
      </c>
      <c r="I9790" s="7"/>
    </row>
    <row r="9791" spans="1:9" s="36" customFormat="1" ht="67.5" x14ac:dyDescent="0.25">
      <c r="A9791" s="34">
        <v>102278</v>
      </c>
      <c r="B9791" s="35" t="s">
        <v>18290</v>
      </c>
      <c r="F9791" s="34" t="s">
        <v>10653</v>
      </c>
      <c r="G9791" s="37" t="s">
        <v>12569</v>
      </c>
      <c r="I9791" s="7"/>
    </row>
    <row r="9792" spans="1:9" s="36" customFormat="1" ht="67.5" x14ac:dyDescent="0.25">
      <c r="A9792" s="34">
        <v>102279</v>
      </c>
      <c r="B9792" s="35" t="s">
        <v>18291</v>
      </c>
      <c r="F9792" s="34" t="s">
        <v>10653</v>
      </c>
      <c r="G9792" s="37" t="s">
        <v>16969</v>
      </c>
      <c r="I9792" s="7"/>
    </row>
    <row r="9793" spans="1:9" s="36" customFormat="1" ht="67.5" x14ac:dyDescent="0.25">
      <c r="A9793" s="34">
        <v>102280</v>
      </c>
      <c r="B9793" s="35" t="s">
        <v>18292</v>
      </c>
      <c r="F9793" s="34" t="s">
        <v>10653</v>
      </c>
      <c r="G9793" s="37" t="s">
        <v>9904</v>
      </c>
      <c r="I9793" s="7"/>
    </row>
    <row r="9794" spans="1:9" s="36" customFormat="1" ht="67.5" x14ac:dyDescent="0.25">
      <c r="A9794" s="34">
        <v>102281</v>
      </c>
      <c r="B9794" s="35" t="s">
        <v>18293</v>
      </c>
      <c r="F9794" s="34" t="s">
        <v>10653</v>
      </c>
      <c r="G9794" s="37" t="s">
        <v>16941</v>
      </c>
      <c r="I9794" s="7"/>
    </row>
    <row r="9795" spans="1:9" s="36" customFormat="1" ht="67.5" x14ac:dyDescent="0.25">
      <c r="A9795" s="34">
        <v>102282</v>
      </c>
      <c r="B9795" s="35" t="s">
        <v>18294</v>
      </c>
      <c r="F9795" s="34" t="s">
        <v>10653</v>
      </c>
      <c r="G9795" s="37" t="s">
        <v>10905</v>
      </c>
      <c r="I9795" s="7"/>
    </row>
    <row r="9796" spans="1:9" s="36" customFormat="1" ht="67.5" x14ac:dyDescent="0.25">
      <c r="A9796" s="34">
        <v>102283</v>
      </c>
      <c r="B9796" s="35" t="s">
        <v>18295</v>
      </c>
      <c r="F9796" s="34" t="s">
        <v>10653</v>
      </c>
      <c r="G9796" s="37" t="s">
        <v>18296</v>
      </c>
      <c r="I9796" s="7"/>
    </row>
    <row r="9797" spans="1:9" s="36" customFormat="1" ht="67.5" x14ac:dyDescent="0.25">
      <c r="A9797" s="34">
        <v>102284</v>
      </c>
      <c r="B9797" s="35" t="s">
        <v>18297</v>
      </c>
      <c r="F9797" s="34" t="s">
        <v>10653</v>
      </c>
      <c r="G9797" s="37" t="s">
        <v>12687</v>
      </c>
      <c r="I9797" s="7"/>
    </row>
    <row r="9798" spans="1:9" s="36" customFormat="1" ht="67.5" x14ac:dyDescent="0.25">
      <c r="A9798" s="34">
        <v>102285</v>
      </c>
      <c r="B9798" s="35" t="s">
        <v>18298</v>
      </c>
      <c r="F9798" s="34" t="s">
        <v>10653</v>
      </c>
      <c r="G9798" s="37" t="s">
        <v>10913</v>
      </c>
      <c r="I9798" s="7"/>
    </row>
    <row r="9799" spans="1:9" s="36" customFormat="1" ht="67.5" x14ac:dyDescent="0.25">
      <c r="A9799" s="34">
        <v>102286</v>
      </c>
      <c r="B9799" s="35" t="s">
        <v>18299</v>
      </c>
      <c r="F9799" s="34" t="s">
        <v>10653</v>
      </c>
      <c r="G9799" s="37" t="s">
        <v>18300</v>
      </c>
      <c r="I9799" s="7"/>
    </row>
    <row r="9800" spans="1:9" s="36" customFormat="1" ht="67.5" x14ac:dyDescent="0.25">
      <c r="A9800" s="34">
        <v>102287</v>
      </c>
      <c r="B9800" s="35" t="s">
        <v>18301</v>
      </c>
      <c r="F9800" s="34" t="s">
        <v>10653</v>
      </c>
      <c r="G9800" s="37" t="s">
        <v>13345</v>
      </c>
      <c r="I9800" s="7"/>
    </row>
    <row r="9801" spans="1:9" s="36" customFormat="1" ht="67.5" x14ac:dyDescent="0.25">
      <c r="A9801" s="34">
        <v>102288</v>
      </c>
      <c r="B9801" s="35" t="s">
        <v>18302</v>
      </c>
      <c r="F9801" s="34" t="s">
        <v>10653</v>
      </c>
      <c r="G9801" s="37" t="s">
        <v>18303</v>
      </c>
      <c r="I9801" s="7"/>
    </row>
    <row r="9802" spans="1:9" s="36" customFormat="1" ht="67.5" x14ac:dyDescent="0.25">
      <c r="A9802" s="34">
        <v>102289</v>
      </c>
      <c r="B9802" s="35" t="s">
        <v>18304</v>
      </c>
      <c r="F9802" s="34" t="s">
        <v>10653</v>
      </c>
      <c r="G9802" s="37" t="s">
        <v>12587</v>
      </c>
      <c r="I9802" s="7"/>
    </row>
    <row r="9803" spans="1:9" s="36" customFormat="1" ht="67.5" x14ac:dyDescent="0.25">
      <c r="A9803" s="34">
        <v>102290</v>
      </c>
      <c r="B9803" s="35" t="s">
        <v>18305</v>
      </c>
      <c r="F9803" s="34" t="s">
        <v>10653</v>
      </c>
      <c r="G9803" s="37" t="s">
        <v>17888</v>
      </c>
      <c r="I9803" s="7"/>
    </row>
    <row r="9804" spans="1:9" s="36" customFormat="1" ht="67.5" x14ac:dyDescent="0.25">
      <c r="A9804" s="34">
        <v>102291</v>
      </c>
      <c r="B9804" s="35" t="s">
        <v>18306</v>
      </c>
      <c r="F9804" s="34" t="s">
        <v>10653</v>
      </c>
      <c r="G9804" s="37" t="s">
        <v>18307</v>
      </c>
      <c r="I9804" s="7"/>
    </row>
    <row r="9805" spans="1:9" s="36" customFormat="1" ht="67.5" x14ac:dyDescent="0.25">
      <c r="A9805" s="34">
        <v>102292</v>
      </c>
      <c r="B9805" s="35" t="s">
        <v>18308</v>
      </c>
      <c r="F9805" s="34" t="s">
        <v>10653</v>
      </c>
      <c r="G9805" s="37" t="s">
        <v>9975</v>
      </c>
      <c r="I9805" s="7"/>
    </row>
    <row r="9806" spans="1:9" s="36" customFormat="1" ht="67.5" x14ac:dyDescent="0.25">
      <c r="A9806" s="34">
        <v>102293</v>
      </c>
      <c r="B9806" s="35" t="s">
        <v>18309</v>
      </c>
      <c r="F9806" s="34" t="s">
        <v>10653</v>
      </c>
      <c r="G9806" s="37" t="s">
        <v>18310</v>
      </c>
      <c r="I9806" s="7"/>
    </row>
    <row r="9807" spans="1:9" s="36" customFormat="1" ht="67.5" x14ac:dyDescent="0.25">
      <c r="A9807" s="34">
        <v>102294</v>
      </c>
      <c r="B9807" s="35" t="s">
        <v>18311</v>
      </c>
      <c r="F9807" s="34" t="s">
        <v>10653</v>
      </c>
      <c r="G9807" s="37" t="s">
        <v>18312</v>
      </c>
      <c r="I9807" s="7"/>
    </row>
    <row r="9808" spans="1:9" s="36" customFormat="1" ht="67.5" x14ac:dyDescent="0.25">
      <c r="A9808" s="34">
        <v>102295</v>
      </c>
      <c r="B9808" s="35" t="s">
        <v>18313</v>
      </c>
      <c r="F9808" s="34" t="s">
        <v>10653</v>
      </c>
      <c r="G9808" s="37" t="s">
        <v>18265</v>
      </c>
      <c r="I9808" s="7"/>
    </row>
    <row r="9809" spans="1:9" s="36" customFormat="1" ht="67.5" x14ac:dyDescent="0.25">
      <c r="A9809" s="34">
        <v>102296</v>
      </c>
      <c r="B9809" s="35" t="s">
        <v>18314</v>
      </c>
      <c r="F9809" s="34" t="s">
        <v>10653</v>
      </c>
      <c r="G9809" s="37" t="s">
        <v>15027</v>
      </c>
      <c r="I9809" s="7"/>
    </row>
    <row r="9810" spans="1:9" s="36" customFormat="1" ht="67.5" x14ac:dyDescent="0.25">
      <c r="A9810" s="34">
        <v>102297</v>
      </c>
      <c r="B9810" s="35" t="s">
        <v>18315</v>
      </c>
      <c r="F9810" s="34" t="s">
        <v>10653</v>
      </c>
      <c r="G9810" s="37" t="s">
        <v>14940</v>
      </c>
      <c r="I9810" s="7"/>
    </row>
    <row r="9811" spans="1:9" s="36" customFormat="1" ht="67.5" x14ac:dyDescent="0.25">
      <c r="A9811" s="34">
        <v>102298</v>
      </c>
      <c r="B9811" s="35" t="s">
        <v>18316</v>
      </c>
      <c r="F9811" s="34" t="s">
        <v>10653</v>
      </c>
      <c r="G9811" s="37" t="s">
        <v>14734</v>
      </c>
      <c r="I9811" s="7"/>
    </row>
    <row r="9812" spans="1:9" s="36" customFormat="1" ht="67.5" x14ac:dyDescent="0.25">
      <c r="A9812" s="34">
        <v>102299</v>
      </c>
      <c r="B9812" s="35" t="s">
        <v>18317</v>
      </c>
      <c r="F9812" s="34" t="s">
        <v>10653</v>
      </c>
      <c r="G9812" s="37" t="s">
        <v>18318</v>
      </c>
      <c r="I9812" s="7"/>
    </row>
    <row r="9813" spans="1:9" s="36" customFormat="1" ht="67.5" x14ac:dyDescent="0.25">
      <c r="A9813" s="34">
        <v>102300</v>
      </c>
      <c r="B9813" s="35" t="s">
        <v>18319</v>
      </c>
      <c r="F9813" s="34" t="s">
        <v>10653</v>
      </c>
      <c r="G9813" s="37" t="s">
        <v>16338</v>
      </c>
      <c r="I9813" s="7"/>
    </row>
    <row r="9814" spans="1:9" s="36" customFormat="1" ht="67.5" x14ac:dyDescent="0.25">
      <c r="A9814" s="34">
        <v>102301</v>
      </c>
      <c r="B9814" s="35" t="s">
        <v>18320</v>
      </c>
      <c r="F9814" s="34" t="s">
        <v>10653</v>
      </c>
      <c r="G9814" s="37" t="s">
        <v>13580</v>
      </c>
      <c r="I9814" s="7"/>
    </row>
    <row r="9815" spans="1:9" s="36" customFormat="1" ht="67.5" x14ac:dyDescent="0.25">
      <c r="A9815" s="34">
        <v>102302</v>
      </c>
      <c r="B9815" s="35" t="s">
        <v>18321</v>
      </c>
      <c r="F9815" s="34" t="s">
        <v>10653</v>
      </c>
      <c r="G9815" s="37" t="s">
        <v>13293</v>
      </c>
      <c r="I9815" s="7"/>
    </row>
    <row r="9816" spans="1:9" s="36" customFormat="1" ht="67.5" x14ac:dyDescent="0.25">
      <c r="A9816" s="34">
        <v>102303</v>
      </c>
      <c r="B9816" s="35" t="s">
        <v>18322</v>
      </c>
      <c r="F9816" s="34" t="s">
        <v>10653</v>
      </c>
      <c r="G9816" s="37" t="s">
        <v>10181</v>
      </c>
      <c r="I9816" s="7"/>
    </row>
    <row r="9817" spans="1:9" s="36" customFormat="1" ht="67.5" x14ac:dyDescent="0.25">
      <c r="A9817" s="34">
        <v>102304</v>
      </c>
      <c r="B9817" s="35" t="s">
        <v>18323</v>
      </c>
      <c r="F9817" s="34" t="s">
        <v>10653</v>
      </c>
      <c r="G9817" s="37" t="s">
        <v>16332</v>
      </c>
      <c r="I9817" s="7"/>
    </row>
    <row r="9818" spans="1:9" s="36" customFormat="1" ht="67.5" x14ac:dyDescent="0.25">
      <c r="A9818" s="34">
        <v>102305</v>
      </c>
      <c r="B9818" s="35" t="s">
        <v>18324</v>
      </c>
      <c r="F9818" s="34" t="s">
        <v>10653</v>
      </c>
      <c r="G9818" s="37" t="s">
        <v>13068</v>
      </c>
      <c r="I9818" s="7"/>
    </row>
    <row r="9819" spans="1:9" s="36" customFormat="1" ht="67.5" x14ac:dyDescent="0.25">
      <c r="A9819" s="34">
        <v>102306</v>
      </c>
      <c r="B9819" s="35" t="s">
        <v>18325</v>
      </c>
      <c r="F9819" s="34" t="s">
        <v>10653</v>
      </c>
      <c r="G9819" s="37" t="s">
        <v>12993</v>
      </c>
      <c r="I9819" s="7"/>
    </row>
    <row r="9820" spans="1:9" s="36" customFormat="1" ht="67.5" x14ac:dyDescent="0.25">
      <c r="A9820" s="34">
        <v>102307</v>
      </c>
      <c r="B9820" s="35" t="s">
        <v>18326</v>
      </c>
      <c r="F9820" s="34" t="s">
        <v>10653</v>
      </c>
      <c r="G9820" s="37" t="s">
        <v>10905</v>
      </c>
      <c r="I9820" s="7"/>
    </row>
    <row r="9821" spans="1:9" s="36" customFormat="1" ht="67.5" x14ac:dyDescent="0.25">
      <c r="A9821" s="34">
        <v>102308</v>
      </c>
      <c r="B9821" s="35" t="s">
        <v>18327</v>
      </c>
      <c r="F9821" s="34" t="s">
        <v>10653</v>
      </c>
      <c r="G9821" s="37" t="s">
        <v>18328</v>
      </c>
      <c r="I9821" s="7"/>
    </row>
    <row r="9822" spans="1:9" s="36" customFormat="1" ht="67.5" x14ac:dyDescent="0.25">
      <c r="A9822" s="34">
        <v>102309</v>
      </c>
      <c r="B9822" s="35" t="s">
        <v>18329</v>
      </c>
      <c r="F9822" s="34" t="s">
        <v>10653</v>
      </c>
      <c r="G9822" s="37" t="s">
        <v>18330</v>
      </c>
      <c r="I9822" s="7"/>
    </row>
    <row r="9823" spans="1:9" s="36" customFormat="1" ht="67.5" x14ac:dyDescent="0.25">
      <c r="A9823" s="34">
        <v>102310</v>
      </c>
      <c r="B9823" s="35" t="s">
        <v>18331</v>
      </c>
      <c r="F9823" s="34" t="s">
        <v>10653</v>
      </c>
      <c r="G9823" s="37" t="s">
        <v>15016</v>
      </c>
      <c r="I9823" s="7"/>
    </row>
    <row r="9824" spans="1:9" s="36" customFormat="1" ht="67.5" x14ac:dyDescent="0.25">
      <c r="A9824" s="34">
        <v>102311</v>
      </c>
      <c r="B9824" s="35" t="s">
        <v>18332</v>
      </c>
      <c r="F9824" s="34" t="s">
        <v>10653</v>
      </c>
      <c r="G9824" s="37" t="s">
        <v>18333</v>
      </c>
      <c r="I9824" s="7"/>
    </row>
    <row r="9825" spans="1:9" s="36" customFormat="1" ht="67.5" x14ac:dyDescent="0.25">
      <c r="A9825" s="34">
        <v>102312</v>
      </c>
      <c r="B9825" s="35" t="s">
        <v>18334</v>
      </c>
      <c r="F9825" s="34" t="s">
        <v>10653</v>
      </c>
      <c r="G9825" s="37" t="s">
        <v>18335</v>
      </c>
      <c r="I9825" s="7"/>
    </row>
    <row r="9826" spans="1:9" s="36" customFormat="1" ht="67.5" x14ac:dyDescent="0.25">
      <c r="A9826" s="34">
        <v>102313</v>
      </c>
      <c r="B9826" s="35" t="s">
        <v>18336</v>
      </c>
      <c r="F9826" s="34" t="s">
        <v>10653</v>
      </c>
      <c r="G9826" s="37" t="s">
        <v>11374</v>
      </c>
      <c r="I9826" s="7"/>
    </row>
    <row r="9827" spans="1:9" s="36" customFormat="1" ht="67.5" x14ac:dyDescent="0.25">
      <c r="A9827" s="34">
        <v>102314</v>
      </c>
      <c r="B9827" s="35" t="s">
        <v>18337</v>
      </c>
      <c r="F9827" s="34" t="s">
        <v>10653</v>
      </c>
      <c r="G9827" s="37" t="s">
        <v>8841</v>
      </c>
      <c r="I9827" s="7"/>
    </row>
    <row r="9828" spans="1:9" s="36" customFormat="1" ht="67.5" x14ac:dyDescent="0.25">
      <c r="A9828" s="34">
        <v>102315</v>
      </c>
      <c r="B9828" s="35" t="s">
        <v>18338</v>
      </c>
      <c r="F9828" s="34" t="s">
        <v>10653</v>
      </c>
      <c r="G9828" s="37" t="s">
        <v>17888</v>
      </c>
      <c r="I9828" s="7"/>
    </row>
    <row r="9829" spans="1:9" s="36" customFormat="1" ht="67.5" x14ac:dyDescent="0.25">
      <c r="A9829" s="34">
        <v>102316</v>
      </c>
      <c r="B9829" s="35" t="s">
        <v>18339</v>
      </c>
      <c r="F9829" s="34" t="s">
        <v>10653</v>
      </c>
      <c r="G9829" s="37" t="s">
        <v>9052</v>
      </c>
      <c r="I9829" s="7"/>
    </row>
    <row r="9830" spans="1:9" s="36" customFormat="1" ht="67.5" x14ac:dyDescent="0.25">
      <c r="A9830" s="34">
        <v>102317</v>
      </c>
      <c r="B9830" s="35" t="s">
        <v>18340</v>
      </c>
      <c r="F9830" s="34" t="s">
        <v>10653</v>
      </c>
      <c r="G9830" s="37" t="s">
        <v>18341</v>
      </c>
      <c r="I9830" s="7"/>
    </row>
    <row r="9831" spans="1:9" s="36" customFormat="1" ht="67.5" x14ac:dyDescent="0.25">
      <c r="A9831" s="34">
        <v>102318</v>
      </c>
      <c r="B9831" s="35" t="s">
        <v>18342</v>
      </c>
      <c r="F9831" s="34" t="s">
        <v>10653</v>
      </c>
      <c r="G9831" s="37" t="s">
        <v>17890</v>
      </c>
      <c r="I9831" s="7"/>
    </row>
    <row r="9832" spans="1:9" s="36" customFormat="1" ht="67.5" x14ac:dyDescent="0.25">
      <c r="A9832" s="34">
        <v>102319</v>
      </c>
      <c r="B9832" s="35" t="s">
        <v>18343</v>
      </c>
      <c r="F9832" s="34" t="s">
        <v>10653</v>
      </c>
      <c r="G9832" s="37" t="s">
        <v>18344</v>
      </c>
      <c r="I9832" s="7"/>
    </row>
    <row r="9833" spans="1:9" s="36" customFormat="1" ht="67.5" x14ac:dyDescent="0.25">
      <c r="A9833" s="34">
        <v>102320</v>
      </c>
      <c r="B9833" s="35" t="s">
        <v>18345</v>
      </c>
      <c r="F9833" s="34" t="s">
        <v>10653</v>
      </c>
      <c r="G9833" s="37" t="s">
        <v>16219</v>
      </c>
      <c r="I9833" s="7"/>
    </row>
    <row r="9834" spans="1:9" s="36" customFormat="1" ht="67.5" x14ac:dyDescent="0.25">
      <c r="A9834" s="34">
        <v>102321</v>
      </c>
      <c r="B9834" s="35" t="s">
        <v>18346</v>
      </c>
      <c r="F9834" s="34" t="s">
        <v>10653</v>
      </c>
      <c r="G9834" s="37" t="s">
        <v>9694</v>
      </c>
      <c r="I9834" s="7"/>
    </row>
    <row r="9835" spans="1:9" s="36" customFormat="1" ht="67.5" x14ac:dyDescent="0.25">
      <c r="A9835" s="34">
        <v>102322</v>
      </c>
      <c r="B9835" s="35" t="s">
        <v>18347</v>
      </c>
      <c r="F9835" s="34" t="s">
        <v>10653</v>
      </c>
      <c r="G9835" s="37" t="s">
        <v>18348</v>
      </c>
      <c r="I9835" s="7"/>
    </row>
    <row r="9836" spans="1:9" s="36" customFormat="1" ht="67.5" x14ac:dyDescent="0.25">
      <c r="A9836" s="34">
        <v>102323</v>
      </c>
      <c r="B9836" s="35" t="s">
        <v>18349</v>
      </c>
      <c r="F9836" s="34" t="s">
        <v>10653</v>
      </c>
      <c r="G9836" s="37" t="s">
        <v>18350</v>
      </c>
      <c r="I9836" s="7"/>
    </row>
    <row r="9837" spans="1:9" s="36" customFormat="1" ht="67.5" x14ac:dyDescent="0.25">
      <c r="A9837" s="34">
        <v>102324</v>
      </c>
      <c r="B9837" s="35" t="s">
        <v>18351</v>
      </c>
      <c r="F9837" s="34" t="s">
        <v>10653</v>
      </c>
      <c r="G9837" s="37" t="s">
        <v>13004</v>
      </c>
      <c r="I9837" s="7"/>
    </row>
    <row r="9838" spans="1:9" s="36" customFormat="1" ht="67.5" x14ac:dyDescent="0.25">
      <c r="A9838" s="34">
        <v>102325</v>
      </c>
      <c r="B9838" s="35" t="s">
        <v>18352</v>
      </c>
      <c r="F9838" s="34" t="s">
        <v>10653</v>
      </c>
      <c r="G9838" s="37" t="s">
        <v>17008</v>
      </c>
      <c r="I9838" s="7"/>
    </row>
    <row r="9839" spans="1:9" s="36" customFormat="1" ht="67.5" x14ac:dyDescent="0.25">
      <c r="A9839" s="34">
        <v>102326</v>
      </c>
      <c r="B9839" s="35" t="s">
        <v>18353</v>
      </c>
      <c r="F9839" s="34" t="s">
        <v>10653</v>
      </c>
      <c r="G9839" s="37" t="s">
        <v>18354</v>
      </c>
      <c r="I9839" s="7"/>
    </row>
    <row r="9840" spans="1:9" s="36" customFormat="1" ht="67.5" x14ac:dyDescent="0.25">
      <c r="A9840" s="34">
        <v>102327</v>
      </c>
      <c r="B9840" s="35" t="s">
        <v>18355</v>
      </c>
      <c r="F9840" s="34" t="s">
        <v>10653</v>
      </c>
      <c r="G9840" s="37" t="s">
        <v>10195</v>
      </c>
      <c r="I9840" s="7"/>
    </row>
    <row r="9841" spans="1:9" s="36" customFormat="1" ht="67.5" x14ac:dyDescent="0.25">
      <c r="A9841" s="34">
        <v>102328</v>
      </c>
      <c r="B9841" s="35" t="s">
        <v>18356</v>
      </c>
      <c r="F9841" s="34" t="s">
        <v>10653</v>
      </c>
      <c r="G9841" s="37" t="s">
        <v>18357</v>
      </c>
      <c r="I9841" s="7"/>
    </row>
    <row r="9842" spans="1:9" s="36" customFormat="1" ht="67.5" x14ac:dyDescent="0.25">
      <c r="A9842" s="34">
        <v>102329</v>
      </c>
      <c r="B9842" s="35" t="s">
        <v>18358</v>
      </c>
      <c r="F9842" s="34" t="s">
        <v>10653</v>
      </c>
      <c r="G9842" s="37" t="s">
        <v>9739</v>
      </c>
      <c r="I9842" s="7"/>
    </row>
    <row r="9843" spans="1:9" s="36" customFormat="1" ht="54" x14ac:dyDescent="0.25">
      <c r="A9843" s="34">
        <v>94304</v>
      </c>
      <c r="B9843" s="35" t="s">
        <v>18359</v>
      </c>
      <c r="F9843" s="34" t="s">
        <v>10653</v>
      </c>
      <c r="G9843" s="37" t="s">
        <v>18360</v>
      </c>
      <c r="I9843" s="7"/>
    </row>
    <row r="9844" spans="1:9" s="36" customFormat="1" ht="54" x14ac:dyDescent="0.25">
      <c r="A9844" s="34">
        <v>94305</v>
      </c>
      <c r="B9844" s="35" t="s">
        <v>18361</v>
      </c>
      <c r="F9844" s="34" t="s">
        <v>10653</v>
      </c>
      <c r="G9844" s="37" t="s">
        <v>18362</v>
      </c>
      <c r="I9844" s="7"/>
    </row>
    <row r="9845" spans="1:9" s="36" customFormat="1" ht="54" x14ac:dyDescent="0.25">
      <c r="A9845" s="34">
        <v>94306</v>
      </c>
      <c r="B9845" s="35" t="s">
        <v>18363</v>
      </c>
      <c r="F9845" s="34" t="s">
        <v>10653</v>
      </c>
      <c r="G9845" s="37" t="s">
        <v>18364</v>
      </c>
      <c r="I9845" s="7"/>
    </row>
    <row r="9846" spans="1:9" s="36" customFormat="1" ht="54" x14ac:dyDescent="0.25">
      <c r="A9846" s="34">
        <v>94307</v>
      </c>
      <c r="B9846" s="35" t="s">
        <v>18365</v>
      </c>
      <c r="F9846" s="34" t="s">
        <v>10653</v>
      </c>
      <c r="G9846" s="37" t="s">
        <v>18366</v>
      </c>
      <c r="I9846" s="7"/>
    </row>
    <row r="9847" spans="1:9" s="36" customFormat="1" ht="54" x14ac:dyDescent="0.25">
      <c r="A9847" s="34">
        <v>94308</v>
      </c>
      <c r="B9847" s="35" t="s">
        <v>18367</v>
      </c>
      <c r="F9847" s="34" t="s">
        <v>10653</v>
      </c>
      <c r="G9847" s="37" t="s">
        <v>18368</v>
      </c>
      <c r="I9847" s="7"/>
    </row>
    <row r="9848" spans="1:9" s="36" customFormat="1" ht="54" x14ac:dyDescent="0.25">
      <c r="A9848" s="34">
        <v>94309</v>
      </c>
      <c r="B9848" s="35" t="s">
        <v>18369</v>
      </c>
      <c r="F9848" s="34" t="s">
        <v>10653</v>
      </c>
      <c r="G9848" s="37" t="s">
        <v>18370</v>
      </c>
      <c r="I9848" s="7"/>
    </row>
    <row r="9849" spans="1:9" s="36" customFormat="1" ht="54" x14ac:dyDescent="0.25">
      <c r="A9849" s="34">
        <v>94310</v>
      </c>
      <c r="B9849" s="35" t="s">
        <v>18371</v>
      </c>
      <c r="F9849" s="34" t="s">
        <v>10653</v>
      </c>
      <c r="G9849" s="37" t="s">
        <v>18372</v>
      </c>
      <c r="I9849" s="7"/>
    </row>
    <row r="9850" spans="1:9" s="36" customFormat="1" ht="54" x14ac:dyDescent="0.25">
      <c r="A9850" s="34">
        <v>94315</v>
      </c>
      <c r="B9850" s="35" t="s">
        <v>18373</v>
      </c>
      <c r="F9850" s="34" t="s">
        <v>10653</v>
      </c>
      <c r="G9850" s="37" t="s">
        <v>18374</v>
      </c>
      <c r="I9850" s="7"/>
    </row>
    <row r="9851" spans="1:9" s="36" customFormat="1" ht="54" x14ac:dyDescent="0.25">
      <c r="A9851" s="34">
        <v>94316</v>
      </c>
      <c r="B9851" s="35" t="s">
        <v>18375</v>
      </c>
      <c r="F9851" s="34" t="s">
        <v>10653</v>
      </c>
      <c r="G9851" s="37" t="s">
        <v>17586</v>
      </c>
      <c r="I9851" s="7"/>
    </row>
    <row r="9852" spans="1:9" s="36" customFormat="1" ht="54" x14ac:dyDescent="0.25">
      <c r="A9852" s="34">
        <v>94317</v>
      </c>
      <c r="B9852" s="35" t="s">
        <v>18376</v>
      </c>
      <c r="F9852" s="34" t="s">
        <v>10653</v>
      </c>
      <c r="G9852" s="37" t="s">
        <v>18377</v>
      </c>
      <c r="I9852" s="7"/>
    </row>
    <row r="9853" spans="1:9" s="36" customFormat="1" ht="54" x14ac:dyDescent="0.25">
      <c r="A9853" s="34">
        <v>94318</v>
      </c>
      <c r="B9853" s="35" t="s">
        <v>18378</v>
      </c>
      <c r="F9853" s="34" t="s">
        <v>10653</v>
      </c>
      <c r="G9853" s="37" t="s">
        <v>18045</v>
      </c>
      <c r="I9853" s="7"/>
    </row>
    <row r="9854" spans="1:9" s="36" customFormat="1" ht="27" x14ac:dyDescent="0.25">
      <c r="A9854" s="34">
        <v>94319</v>
      </c>
      <c r="B9854" s="35" t="s">
        <v>18379</v>
      </c>
      <c r="F9854" s="34" t="s">
        <v>10653</v>
      </c>
      <c r="G9854" s="37" t="s">
        <v>18380</v>
      </c>
      <c r="I9854" s="7"/>
    </row>
    <row r="9855" spans="1:9" s="36" customFormat="1" ht="54" x14ac:dyDescent="0.25">
      <c r="A9855" s="34">
        <v>94327</v>
      </c>
      <c r="B9855" s="35" t="s">
        <v>18381</v>
      </c>
      <c r="F9855" s="34" t="s">
        <v>10653</v>
      </c>
      <c r="G9855" s="37" t="s">
        <v>18382</v>
      </c>
      <c r="I9855" s="7"/>
    </row>
    <row r="9856" spans="1:9" s="36" customFormat="1" ht="54" x14ac:dyDescent="0.25">
      <c r="A9856" s="34">
        <v>94328</v>
      </c>
      <c r="B9856" s="35" t="s">
        <v>18383</v>
      </c>
      <c r="F9856" s="34" t="s">
        <v>10653</v>
      </c>
      <c r="G9856" s="37" t="s">
        <v>18384</v>
      </c>
      <c r="I9856" s="7"/>
    </row>
    <row r="9857" spans="1:9" s="36" customFormat="1" ht="54" x14ac:dyDescent="0.25">
      <c r="A9857" s="34">
        <v>94329</v>
      </c>
      <c r="B9857" s="35" t="s">
        <v>18385</v>
      </c>
      <c r="F9857" s="34" t="s">
        <v>10653</v>
      </c>
      <c r="G9857" s="37" t="s">
        <v>18386</v>
      </c>
      <c r="I9857" s="7"/>
    </row>
    <row r="9858" spans="1:9" s="36" customFormat="1" ht="54" x14ac:dyDescent="0.25">
      <c r="A9858" s="34">
        <v>94330</v>
      </c>
      <c r="B9858" s="35" t="s">
        <v>18387</v>
      </c>
      <c r="F9858" s="34" t="s">
        <v>10653</v>
      </c>
      <c r="G9858" s="37" t="s">
        <v>18388</v>
      </c>
      <c r="I9858" s="7"/>
    </row>
    <row r="9859" spans="1:9" s="36" customFormat="1" ht="54" x14ac:dyDescent="0.25">
      <c r="A9859" s="34">
        <v>94331</v>
      </c>
      <c r="B9859" s="35" t="s">
        <v>18389</v>
      </c>
      <c r="F9859" s="34" t="s">
        <v>10653</v>
      </c>
      <c r="G9859" s="37" t="s">
        <v>18390</v>
      </c>
      <c r="I9859" s="7"/>
    </row>
    <row r="9860" spans="1:9" s="36" customFormat="1" ht="54" x14ac:dyDescent="0.25">
      <c r="A9860" s="34">
        <v>94332</v>
      </c>
      <c r="B9860" s="35" t="s">
        <v>18391</v>
      </c>
      <c r="F9860" s="34" t="s">
        <v>10653</v>
      </c>
      <c r="G9860" s="37" t="s">
        <v>18392</v>
      </c>
      <c r="I9860" s="7"/>
    </row>
    <row r="9861" spans="1:9" s="36" customFormat="1" ht="54" x14ac:dyDescent="0.25">
      <c r="A9861" s="34">
        <v>94333</v>
      </c>
      <c r="B9861" s="35" t="s">
        <v>18393</v>
      </c>
      <c r="F9861" s="34" t="s">
        <v>10653</v>
      </c>
      <c r="G9861" s="37" t="s">
        <v>18394</v>
      </c>
      <c r="I9861" s="7"/>
    </row>
    <row r="9862" spans="1:9" s="36" customFormat="1" ht="54" x14ac:dyDescent="0.25">
      <c r="A9862" s="34">
        <v>94338</v>
      </c>
      <c r="B9862" s="35" t="s">
        <v>18395</v>
      </c>
      <c r="F9862" s="34" t="s">
        <v>10653</v>
      </c>
      <c r="G9862" s="37" t="s">
        <v>13947</v>
      </c>
      <c r="I9862" s="7"/>
    </row>
    <row r="9863" spans="1:9" s="36" customFormat="1" ht="54" x14ac:dyDescent="0.25">
      <c r="A9863" s="34">
        <v>94339</v>
      </c>
      <c r="B9863" s="35" t="s">
        <v>18396</v>
      </c>
      <c r="F9863" s="34" t="s">
        <v>10653</v>
      </c>
      <c r="G9863" s="37" t="s">
        <v>18397</v>
      </c>
      <c r="I9863" s="7"/>
    </row>
    <row r="9864" spans="1:9" s="36" customFormat="1" ht="54" x14ac:dyDescent="0.25">
      <c r="A9864" s="34">
        <v>94340</v>
      </c>
      <c r="B9864" s="35" t="s">
        <v>18398</v>
      </c>
      <c r="F9864" s="34" t="s">
        <v>10653</v>
      </c>
      <c r="G9864" s="37" t="s">
        <v>18399</v>
      </c>
      <c r="I9864" s="7"/>
    </row>
    <row r="9865" spans="1:9" s="36" customFormat="1" ht="54" x14ac:dyDescent="0.25">
      <c r="A9865" s="34">
        <v>94341</v>
      </c>
      <c r="B9865" s="35" t="s">
        <v>18400</v>
      </c>
      <c r="F9865" s="34" t="s">
        <v>10653</v>
      </c>
      <c r="G9865" s="37" t="s">
        <v>18401</v>
      </c>
      <c r="I9865" s="7"/>
    </row>
    <row r="9866" spans="1:9" s="36" customFormat="1" ht="27" x14ac:dyDescent="0.25">
      <c r="A9866" s="34">
        <v>94342</v>
      </c>
      <c r="B9866" s="35" t="s">
        <v>18402</v>
      </c>
      <c r="F9866" s="34" t="s">
        <v>10653</v>
      </c>
      <c r="G9866" s="37" t="s">
        <v>17565</v>
      </c>
      <c r="I9866" s="7"/>
    </row>
    <row r="9867" spans="1:9" s="36" customFormat="1" ht="40.5" x14ac:dyDescent="0.25">
      <c r="A9867" s="34">
        <v>96385</v>
      </c>
      <c r="B9867" s="35" t="s">
        <v>18403</v>
      </c>
      <c r="F9867" s="34" t="s">
        <v>10653</v>
      </c>
      <c r="G9867" s="37" t="s">
        <v>12663</v>
      </c>
      <c r="I9867" s="7"/>
    </row>
    <row r="9868" spans="1:9" s="36" customFormat="1" ht="40.5" x14ac:dyDescent="0.25">
      <c r="A9868" s="34">
        <v>96386</v>
      </c>
      <c r="B9868" s="35" t="s">
        <v>18404</v>
      </c>
      <c r="F9868" s="34" t="s">
        <v>10653</v>
      </c>
      <c r="G9868" s="37" t="s">
        <v>18405</v>
      </c>
      <c r="I9868" s="7"/>
    </row>
    <row r="9869" spans="1:9" s="36" customFormat="1" ht="67.5" x14ac:dyDescent="0.25">
      <c r="A9869" s="34">
        <v>93360</v>
      </c>
      <c r="B9869" s="35" t="s">
        <v>18406</v>
      </c>
      <c r="F9869" s="34" t="s">
        <v>10653</v>
      </c>
      <c r="G9869" s="37" t="s">
        <v>8546</v>
      </c>
      <c r="I9869" s="7"/>
    </row>
    <row r="9870" spans="1:9" s="36" customFormat="1" ht="67.5" x14ac:dyDescent="0.25">
      <c r="A9870" s="34">
        <v>93361</v>
      </c>
      <c r="B9870" s="35" t="s">
        <v>18407</v>
      </c>
      <c r="F9870" s="34" t="s">
        <v>10653</v>
      </c>
      <c r="G9870" s="37" t="s">
        <v>18408</v>
      </c>
      <c r="I9870" s="7"/>
    </row>
    <row r="9871" spans="1:9" s="36" customFormat="1" ht="67.5" x14ac:dyDescent="0.25">
      <c r="A9871" s="34">
        <v>93362</v>
      </c>
      <c r="B9871" s="35" t="s">
        <v>18409</v>
      </c>
      <c r="F9871" s="34" t="s">
        <v>10653</v>
      </c>
      <c r="G9871" s="37" t="s">
        <v>9823</v>
      </c>
      <c r="I9871" s="7"/>
    </row>
    <row r="9872" spans="1:9" s="36" customFormat="1" ht="67.5" x14ac:dyDescent="0.25">
      <c r="A9872" s="34">
        <v>93363</v>
      </c>
      <c r="B9872" s="35" t="s">
        <v>18410</v>
      </c>
      <c r="F9872" s="34" t="s">
        <v>10653</v>
      </c>
      <c r="G9872" s="37" t="s">
        <v>18411</v>
      </c>
      <c r="I9872" s="7"/>
    </row>
    <row r="9873" spans="1:9" s="36" customFormat="1" ht="67.5" x14ac:dyDescent="0.25">
      <c r="A9873" s="34">
        <v>93364</v>
      </c>
      <c r="B9873" s="35" t="s">
        <v>18412</v>
      </c>
      <c r="F9873" s="34" t="s">
        <v>10653</v>
      </c>
      <c r="G9873" s="37" t="s">
        <v>15239</v>
      </c>
      <c r="I9873" s="7"/>
    </row>
    <row r="9874" spans="1:9" s="36" customFormat="1" ht="67.5" x14ac:dyDescent="0.25">
      <c r="A9874" s="34">
        <v>93365</v>
      </c>
      <c r="B9874" s="35" t="s">
        <v>18413</v>
      </c>
      <c r="F9874" s="34" t="s">
        <v>10653</v>
      </c>
      <c r="G9874" s="37" t="s">
        <v>12540</v>
      </c>
      <c r="I9874" s="7"/>
    </row>
    <row r="9875" spans="1:9" s="36" customFormat="1" ht="67.5" x14ac:dyDescent="0.25">
      <c r="A9875" s="34">
        <v>93366</v>
      </c>
      <c r="B9875" s="35" t="s">
        <v>18414</v>
      </c>
      <c r="F9875" s="34" t="s">
        <v>10653</v>
      </c>
      <c r="G9875" s="37" t="s">
        <v>13345</v>
      </c>
      <c r="I9875" s="7"/>
    </row>
    <row r="9876" spans="1:9" s="36" customFormat="1" ht="67.5" x14ac:dyDescent="0.25">
      <c r="A9876" s="34">
        <v>93367</v>
      </c>
      <c r="B9876" s="35" t="s">
        <v>18415</v>
      </c>
      <c r="F9876" s="34" t="s">
        <v>10653</v>
      </c>
      <c r="G9876" s="37" t="s">
        <v>14703</v>
      </c>
      <c r="I9876" s="7"/>
    </row>
    <row r="9877" spans="1:9" s="36" customFormat="1" ht="67.5" x14ac:dyDescent="0.25">
      <c r="A9877" s="34">
        <v>93368</v>
      </c>
      <c r="B9877" s="35" t="s">
        <v>18416</v>
      </c>
      <c r="F9877" s="34" t="s">
        <v>10653</v>
      </c>
      <c r="G9877" s="37" t="s">
        <v>15357</v>
      </c>
      <c r="I9877" s="7"/>
    </row>
    <row r="9878" spans="1:9" s="36" customFormat="1" ht="81" x14ac:dyDescent="0.25">
      <c r="A9878" s="34">
        <v>93369</v>
      </c>
      <c r="B9878" s="35" t="s">
        <v>18417</v>
      </c>
      <c r="F9878" s="34" t="s">
        <v>10653</v>
      </c>
      <c r="G9878" s="37" t="s">
        <v>17287</v>
      </c>
      <c r="I9878" s="7"/>
    </row>
    <row r="9879" spans="1:9" s="36" customFormat="1" ht="67.5" x14ac:dyDescent="0.25">
      <c r="A9879" s="34">
        <v>93370</v>
      </c>
      <c r="B9879" s="35" t="s">
        <v>18418</v>
      </c>
      <c r="F9879" s="34" t="s">
        <v>10653</v>
      </c>
      <c r="G9879" s="37" t="s">
        <v>18419</v>
      </c>
      <c r="I9879" s="7"/>
    </row>
    <row r="9880" spans="1:9" s="36" customFormat="1" ht="81" x14ac:dyDescent="0.25">
      <c r="A9880" s="34">
        <v>93371</v>
      </c>
      <c r="B9880" s="35" t="s">
        <v>18420</v>
      </c>
      <c r="F9880" s="34" t="s">
        <v>10653</v>
      </c>
      <c r="G9880" s="37" t="s">
        <v>13274</v>
      </c>
      <c r="I9880" s="7"/>
    </row>
    <row r="9881" spans="1:9" s="36" customFormat="1" ht="67.5" x14ac:dyDescent="0.25">
      <c r="A9881" s="34">
        <v>93372</v>
      </c>
      <c r="B9881" s="35" t="s">
        <v>18421</v>
      </c>
      <c r="F9881" s="34" t="s">
        <v>10653</v>
      </c>
      <c r="G9881" s="37" t="s">
        <v>17113</v>
      </c>
      <c r="I9881" s="7"/>
    </row>
    <row r="9882" spans="1:9" s="36" customFormat="1" ht="81" x14ac:dyDescent="0.25">
      <c r="A9882" s="34">
        <v>93373</v>
      </c>
      <c r="B9882" s="35" t="s">
        <v>18422</v>
      </c>
      <c r="F9882" s="34" t="s">
        <v>10653</v>
      </c>
      <c r="G9882" s="37" t="s">
        <v>9759</v>
      </c>
      <c r="I9882" s="7"/>
    </row>
    <row r="9883" spans="1:9" s="36" customFormat="1" ht="67.5" x14ac:dyDescent="0.25">
      <c r="A9883" s="34">
        <v>93374</v>
      </c>
      <c r="B9883" s="35" t="s">
        <v>18423</v>
      </c>
      <c r="F9883" s="34" t="s">
        <v>10653</v>
      </c>
      <c r="G9883" s="37" t="s">
        <v>16508</v>
      </c>
      <c r="I9883" s="7"/>
    </row>
    <row r="9884" spans="1:9" s="36" customFormat="1" ht="67.5" x14ac:dyDescent="0.25">
      <c r="A9884" s="34">
        <v>93375</v>
      </c>
      <c r="B9884" s="35" t="s">
        <v>18424</v>
      </c>
      <c r="F9884" s="34" t="s">
        <v>10653</v>
      </c>
      <c r="G9884" s="37" t="s">
        <v>18425</v>
      </c>
      <c r="I9884" s="7"/>
    </row>
    <row r="9885" spans="1:9" s="36" customFormat="1" ht="67.5" x14ac:dyDescent="0.25">
      <c r="A9885" s="34">
        <v>93376</v>
      </c>
      <c r="B9885" s="35" t="s">
        <v>18426</v>
      </c>
      <c r="F9885" s="34" t="s">
        <v>10653</v>
      </c>
      <c r="G9885" s="37" t="s">
        <v>10244</v>
      </c>
      <c r="I9885" s="7"/>
    </row>
    <row r="9886" spans="1:9" s="36" customFormat="1" ht="67.5" x14ac:dyDescent="0.25">
      <c r="A9886" s="34">
        <v>93377</v>
      </c>
      <c r="B9886" s="35" t="s">
        <v>18427</v>
      </c>
      <c r="F9886" s="34" t="s">
        <v>10653</v>
      </c>
      <c r="G9886" s="37" t="s">
        <v>18428</v>
      </c>
      <c r="I9886" s="7"/>
    </row>
    <row r="9887" spans="1:9" s="36" customFormat="1" ht="67.5" x14ac:dyDescent="0.25">
      <c r="A9887" s="34">
        <v>93378</v>
      </c>
      <c r="B9887" s="35" t="s">
        <v>18429</v>
      </c>
      <c r="F9887" s="34" t="s">
        <v>10653</v>
      </c>
      <c r="G9887" s="37" t="s">
        <v>18430</v>
      </c>
      <c r="I9887" s="7"/>
    </row>
    <row r="9888" spans="1:9" s="36" customFormat="1" ht="67.5" x14ac:dyDescent="0.25">
      <c r="A9888" s="34">
        <v>93379</v>
      </c>
      <c r="B9888" s="35" t="s">
        <v>18431</v>
      </c>
      <c r="F9888" s="34" t="s">
        <v>10653</v>
      </c>
      <c r="G9888" s="37" t="s">
        <v>18432</v>
      </c>
      <c r="I9888" s="7"/>
    </row>
    <row r="9889" spans="1:9" s="36" customFormat="1" ht="67.5" x14ac:dyDescent="0.25">
      <c r="A9889" s="34">
        <v>93380</v>
      </c>
      <c r="B9889" s="35" t="s">
        <v>18433</v>
      </c>
      <c r="F9889" s="34" t="s">
        <v>10653</v>
      </c>
      <c r="G9889" s="37" t="s">
        <v>18434</v>
      </c>
      <c r="I9889" s="7"/>
    </row>
    <row r="9890" spans="1:9" s="36" customFormat="1" ht="67.5" x14ac:dyDescent="0.25">
      <c r="A9890" s="34">
        <v>93381</v>
      </c>
      <c r="B9890" s="35" t="s">
        <v>18435</v>
      </c>
      <c r="F9890" s="34" t="s">
        <v>10653</v>
      </c>
      <c r="G9890" s="37" t="s">
        <v>16356</v>
      </c>
      <c r="I9890" s="7"/>
    </row>
    <row r="9891" spans="1:9" s="36" customFormat="1" ht="27" x14ac:dyDescent="0.25">
      <c r="A9891" s="34">
        <v>93382</v>
      </c>
      <c r="B9891" s="35" t="s">
        <v>18436</v>
      </c>
      <c r="F9891" s="34" t="s">
        <v>10653</v>
      </c>
      <c r="G9891" s="37" t="s">
        <v>18437</v>
      </c>
      <c r="I9891" s="7"/>
    </row>
    <row r="9892" spans="1:9" s="36" customFormat="1" x14ac:dyDescent="0.25">
      <c r="A9892" s="34">
        <v>96995</v>
      </c>
      <c r="B9892" s="35" t="s">
        <v>18438</v>
      </c>
      <c r="F9892" s="34" t="s">
        <v>10653</v>
      </c>
      <c r="G9892" s="37" t="s">
        <v>18439</v>
      </c>
      <c r="I9892" s="7"/>
    </row>
    <row r="9893" spans="1:9" s="36" customFormat="1" ht="27" x14ac:dyDescent="0.25">
      <c r="A9893" s="34">
        <v>97916</v>
      </c>
      <c r="B9893" s="35" t="s">
        <v>18440</v>
      </c>
      <c r="F9893" s="34" t="s">
        <v>18441</v>
      </c>
      <c r="G9893" s="37" t="s">
        <v>18442</v>
      </c>
      <c r="I9893" s="7"/>
    </row>
    <row r="9894" spans="1:9" s="36" customFormat="1" ht="40.5" x14ac:dyDescent="0.25">
      <c r="A9894" s="34">
        <v>97917</v>
      </c>
      <c r="B9894" s="35" t="s">
        <v>18443</v>
      </c>
      <c r="F9894" s="34" t="s">
        <v>18441</v>
      </c>
      <c r="G9894" s="37" t="s">
        <v>18444</v>
      </c>
      <c r="I9894" s="7"/>
    </row>
    <row r="9895" spans="1:9" s="36" customFormat="1" ht="40.5" x14ac:dyDescent="0.25">
      <c r="A9895" s="34">
        <v>97918</v>
      </c>
      <c r="B9895" s="35" t="s">
        <v>18445</v>
      </c>
      <c r="F9895" s="34" t="s">
        <v>18441</v>
      </c>
      <c r="G9895" s="37" t="s">
        <v>10193</v>
      </c>
      <c r="I9895" s="7"/>
    </row>
    <row r="9896" spans="1:9" s="36" customFormat="1" ht="40.5" x14ac:dyDescent="0.25">
      <c r="A9896" s="34">
        <v>97919</v>
      </c>
      <c r="B9896" s="35" t="s">
        <v>18446</v>
      </c>
      <c r="F9896" s="34" t="s">
        <v>18441</v>
      </c>
      <c r="G9896" s="37" t="s">
        <v>18447</v>
      </c>
      <c r="I9896" s="7"/>
    </row>
    <row r="9897" spans="1:9" s="36" customFormat="1" ht="27" x14ac:dyDescent="0.25">
      <c r="A9897" s="34">
        <v>101616</v>
      </c>
      <c r="B9897" s="35" t="s">
        <v>18448</v>
      </c>
      <c r="F9897" s="34" t="s">
        <v>8603</v>
      </c>
      <c r="G9897" s="37" t="s">
        <v>18449</v>
      </c>
      <c r="I9897" s="7"/>
    </row>
    <row r="9898" spans="1:9" s="36" customFormat="1" ht="40.5" x14ac:dyDescent="0.25">
      <c r="A9898" s="34">
        <v>101617</v>
      </c>
      <c r="B9898" s="35" t="s">
        <v>18450</v>
      </c>
      <c r="F9898" s="34" t="s">
        <v>8603</v>
      </c>
      <c r="G9898" s="37" t="s">
        <v>18451</v>
      </c>
      <c r="I9898" s="7"/>
    </row>
    <row r="9899" spans="1:9" s="36" customFormat="1" ht="27" x14ac:dyDescent="0.25">
      <c r="A9899" s="34">
        <v>101618</v>
      </c>
      <c r="B9899" s="35" t="s">
        <v>18452</v>
      </c>
      <c r="F9899" s="34" t="s">
        <v>10653</v>
      </c>
      <c r="G9899" s="37" t="s">
        <v>18453</v>
      </c>
      <c r="I9899" s="7"/>
    </row>
    <row r="9900" spans="1:9" s="36" customFormat="1" ht="27" x14ac:dyDescent="0.25">
      <c r="A9900" s="34">
        <v>101619</v>
      </c>
      <c r="B9900" s="35" t="s">
        <v>18454</v>
      </c>
      <c r="F9900" s="34" t="s">
        <v>10653</v>
      </c>
      <c r="G9900" s="37" t="s">
        <v>18455</v>
      </c>
      <c r="I9900" s="7"/>
    </row>
    <row r="9901" spans="1:9" s="36" customFormat="1" ht="40.5" x14ac:dyDescent="0.25">
      <c r="A9901" s="34">
        <v>101620</v>
      </c>
      <c r="B9901" s="35" t="s">
        <v>18456</v>
      </c>
      <c r="F9901" s="34" t="s">
        <v>10653</v>
      </c>
      <c r="G9901" s="37" t="s">
        <v>18457</v>
      </c>
      <c r="I9901" s="7"/>
    </row>
    <row r="9902" spans="1:9" s="36" customFormat="1" ht="40.5" x14ac:dyDescent="0.25">
      <c r="A9902" s="34">
        <v>101621</v>
      </c>
      <c r="B9902" s="35" t="s">
        <v>18458</v>
      </c>
      <c r="F9902" s="34" t="s">
        <v>10653</v>
      </c>
      <c r="G9902" s="37" t="s">
        <v>18459</v>
      </c>
      <c r="I9902" s="7"/>
    </row>
    <row r="9903" spans="1:9" s="36" customFormat="1" ht="40.5" x14ac:dyDescent="0.25">
      <c r="A9903" s="34">
        <v>101622</v>
      </c>
      <c r="B9903" s="35" t="s">
        <v>18460</v>
      </c>
      <c r="F9903" s="34" t="s">
        <v>10653</v>
      </c>
      <c r="G9903" s="37" t="s">
        <v>18461</v>
      </c>
      <c r="I9903" s="7"/>
    </row>
    <row r="9904" spans="1:9" s="36" customFormat="1" ht="40.5" x14ac:dyDescent="0.25">
      <c r="A9904" s="34">
        <v>101623</v>
      </c>
      <c r="B9904" s="35" t="s">
        <v>18462</v>
      </c>
      <c r="F9904" s="34" t="s">
        <v>10653</v>
      </c>
      <c r="G9904" s="37" t="s">
        <v>18463</v>
      </c>
      <c r="I9904" s="7"/>
    </row>
    <row r="9905" spans="1:9" s="36" customFormat="1" ht="40.5" x14ac:dyDescent="0.25">
      <c r="A9905" s="34">
        <v>101624</v>
      </c>
      <c r="B9905" s="35" t="s">
        <v>18464</v>
      </c>
      <c r="F9905" s="34" t="s">
        <v>10653</v>
      </c>
      <c r="G9905" s="37" t="s">
        <v>18465</v>
      </c>
      <c r="I9905" s="7"/>
    </row>
    <row r="9906" spans="1:9" s="36" customFormat="1" ht="40.5" x14ac:dyDescent="0.25">
      <c r="A9906" s="34">
        <v>101625</v>
      </c>
      <c r="B9906" s="35" t="s">
        <v>18466</v>
      </c>
      <c r="F9906" s="34" t="s">
        <v>10653</v>
      </c>
      <c r="G9906" s="37" t="s">
        <v>18467</v>
      </c>
      <c r="I9906" s="7"/>
    </row>
    <row r="9907" spans="1:9" s="36" customFormat="1" ht="27" x14ac:dyDescent="0.25">
      <c r="A9907" s="34">
        <v>95606</v>
      </c>
      <c r="B9907" s="35" t="s">
        <v>18468</v>
      </c>
      <c r="F9907" s="34" t="s">
        <v>10653</v>
      </c>
      <c r="G9907" s="37" t="s">
        <v>18469</v>
      </c>
      <c r="I9907" s="7"/>
    </row>
    <row r="9908" spans="1:9" s="36" customFormat="1" ht="40.5" x14ac:dyDescent="0.25">
      <c r="A9908" s="34">
        <v>101159</v>
      </c>
      <c r="B9908" s="35" t="s">
        <v>18470</v>
      </c>
      <c r="F9908" s="34" t="s">
        <v>8603</v>
      </c>
      <c r="G9908" s="37" t="s">
        <v>18471</v>
      </c>
      <c r="I9908" s="7"/>
    </row>
    <row r="9909" spans="1:9" s="36" customFormat="1" ht="40.5" x14ac:dyDescent="0.25">
      <c r="A9909" s="34">
        <v>103322</v>
      </c>
      <c r="B9909" s="35" t="s">
        <v>18472</v>
      </c>
      <c r="F9909" s="34" t="s">
        <v>8603</v>
      </c>
      <c r="G9909" s="37" t="s">
        <v>18473</v>
      </c>
      <c r="I9909" s="7"/>
    </row>
    <row r="9910" spans="1:9" s="36" customFormat="1" ht="40.5" x14ac:dyDescent="0.25">
      <c r="A9910" s="34">
        <v>103323</v>
      </c>
      <c r="B9910" s="35" t="s">
        <v>18474</v>
      </c>
      <c r="F9910" s="34" t="s">
        <v>8603</v>
      </c>
      <c r="G9910" s="37" t="s">
        <v>18475</v>
      </c>
      <c r="I9910" s="7"/>
    </row>
    <row r="9911" spans="1:9" s="36" customFormat="1" ht="40.5" x14ac:dyDescent="0.25">
      <c r="A9911" s="34">
        <v>103324</v>
      </c>
      <c r="B9911" s="35" t="s">
        <v>18476</v>
      </c>
      <c r="F9911" s="34" t="s">
        <v>8603</v>
      </c>
      <c r="G9911" s="37" t="s">
        <v>18477</v>
      </c>
      <c r="I9911" s="7"/>
    </row>
    <row r="9912" spans="1:9" s="36" customFormat="1" ht="40.5" x14ac:dyDescent="0.25">
      <c r="A9912" s="34">
        <v>103325</v>
      </c>
      <c r="B9912" s="35" t="s">
        <v>18478</v>
      </c>
      <c r="F9912" s="34" t="s">
        <v>8603</v>
      </c>
      <c r="G9912" s="37" t="s">
        <v>18479</v>
      </c>
      <c r="I9912" s="7"/>
    </row>
    <row r="9913" spans="1:9" s="36" customFormat="1" ht="40.5" x14ac:dyDescent="0.25">
      <c r="A9913" s="34">
        <v>103326</v>
      </c>
      <c r="B9913" s="35" t="s">
        <v>18480</v>
      </c>
      <c r="F9913" s="34" t="s">
        <v>8603</v>
      </c>
      <c r="G9913" s="37" t="s">
        <v>18481</v>
      </c>
      <c r="I9913" s="7"/>
    </row>
    <row r="9914" spans="1:9" s="36" customFormat="1" ht="40.5" x14ac:dyDescent="0.25">
      <c r="A9914" s="34">
        <v>103327</v>
      </c>
      <c r="B9914" s="35" t="s">
        <v>18482</v>
      </c>
      <c r="F9914" s="34" t="s">
        <v>8603</v>
      </c>
      <c r="G9914" s="37" t="s">
        <v>18483</v>
      </c>
      <c r="I9914" s="7"/>
    </row>
    <row r="9915" spans="1:9" s="36" customFormat="1" ht="40.5" x14ac:dyDescent="0.25">
      <c r="A9915" s="34">
        <v>103328</v>
      </c>
      <c r="B9915" s="35" t="s">
        <v>18484</v>
      </c>
      <c r="F9915" s="34" t="s">
        <v>8603</v>
      </c>
      <c r="G9915" s="37" t="s">
        <v>18485</v>
      </c>
      <c r="I9915" s="7"/>
    </row>
    <row r="9916" spans="1:9" s="36" customFormat="1" ht="40.5" x14ac:dyDescent="0.25">
      <c r="A9916" s="34">
        <v>103329</v>
      </c>
      <c r="B9916" s="35" t="s">
        <v>18486</v>
      </c>
      <c r="F9916" s="34" t="s">
        <v>8603</v>
      </c>
      <c r="G9916" s="37" t="s">
        <v>15587</v>
      </c>
      <c r="I9916" s="7"/>
    </row>
    <row r="9917" spans="1:9" s="36" customFormat="1" ht="54" x14ac:dyDescent="0.25">
      <c r="A9917" s="34">
        <v>103330</v>
      </c>
      <c r="B9917" s="35" t="s">
        <v>18487</v>
      </c>
      <c r="F9917" s="34" t="s">
        <v>8603</v>
      </c>
      <c r="G9917" s="37" t="s">
        <v>18488</v>
      </c>
      <c r="I9917" s="7"/>
    </row>
    <row r="9918" spans="1:9" s="36" customFormat="1" ht="54" x14ac:dyDescent="0.25">
      <c r="A9918" s="34">
        <v>103331</v>
      </c>
      <c r="B9918" s="35" t="s">
        <v>18489</v>
      </c>
      <c r="F9918" s="34" t="s">
        <v>8603</v>
      </c>
      <c r="G9918" s="37" t="s">
        <v>18490</v>
      </c>
      <c r="I9918" s="7"/>
    </row>
    <row r="9919" spans="1:9" s="36" customFormat="1" ht="40.5" x14ac:dyDescent="0.25">
      <c r="A9919" s="34">
        <v>103332</v>
      </c>
      <c r="B9919" s="35" t="s">
        <v>18491</v>
      </c>
      <c r="F9919" s="34" t="s">
        <v>8603</v>
      </c>
      <c r="G9919" s="37" t="s">
        <v>18492</v>
      </c>
      <c r="I9919" s="7"/>
    </row>
    <row r="9920" spans="1:9" s="36" customFormat="1" ht="40.5" x14ac:dyDescent="0.25">
      <c r="A9920" s="34">
        <v>103333</v>
      </c>
      <c r="B9920" s="35" t="s">
        <v>18493</v>
      </c>
      <c r="F9920" s="34" t="s">
        <v>8603</v>
      </c>
      <c r="G9920" s="37" t="s">
        <v>18494</v>
      </c>
      <c r="I9920" s="7"/>
    </row>
    <row r="9921" spans="1:9" s="36" customFormat="1" ht="54" x14ac:dyDescent="0.25">
      <c r="A9921" s="34">
        <v>103334</v>
      </c>
      <c r="B9921" s="35" t="s">
        <v>18495</v>
      </c>
      <c r="F9921" s="34" t="s">
        <v>8603</v>
      </c>
      <c r="G9921" s="37" t="s">
        <v>18496</v>
      </c>
      <c r="I9921" s="7"/>
    </row>
    <row r="9922" spans="1:9" s="36" customFormat="1" ht="54" x14ac:dyDescent="0.25">
      <c r="A9922" s="34">
        <v>103335</v>
      </c>
      <c r="B9922" s="35" t="s">
        <v>18497</v>
      </c>
      <c r="F9922" s="34" t="s">
        <v>8603</v>
      </c>
      <c r="G9922" s="37" t="s">
        <v>8978</v>
      </c>
      <c r="I9922" s="7"/>
    </row>
    <row r="9923" spans="1:9" s="36" customFormat="1" ht="40.5" x14ac:dyDescent="0.25">
      <c r="A9923" s="34">
        <v>103350</v>
      </c>
      <c r="B9923" s="35" t="s">
        <v>18498</v>
      </c>
      <c r="F9923" s="34" t="s">
        <v>8603</v>
      </c>
      <c r="G9923" s="37" t="s">
        <v>18499</v>
      </c>
      <c r="I9923" s="7"/>
    </row>
    <row r="9924" spans="1:9" s="36" customFormat="1" ht="40.5" x14ac:dyDescent="0.25">
      <c r="A9924" s="34">
        <v>103351</v>
      </c>
      <c r="B9924" s="35" t="s">
        <v>18500</v>
      </c>
      <c r="F9924" s="34" t="s">
        <v>8603</v>
      </c>
      <c r="G9924" s="37" t="s">
        <v>18501</v>
      </c>
      <c r="I9924" s="7"/>
    </row>
    <row r="9925" spans="1:9" s="36" customFormat="1" ht="40.5" x14ac:dyDescent="0.25">
      <c r="A9925" s="34">
        <v>103356</v>
      </c>
      <c r="B9925" s="35" t="s">
        <v>18502</v>
      </c>
      <c r="F9925" s="34" t="s">
        <v>8603</v>
      </c>
      <c r="G9925" s="37" t="s">
        <v>8391</v>
      </c>
      <c r="I9925" s="7"/>
    </row>
    <row r="9926" spans="1:9" s="36" customFormat="1" ht="40.5" x14ac:dyDescent="0.25">
      <c r="A9926" s="34">
        <v>103357</v>
      </c>
      <c r="B9926" s="35" t="s">
        <v>18503</v>
      </c>
      <c r="F9926" s="34" t="s">
        <v>8603</v>
      </c>
      <c r="G9926" s="37" t="s">
        <v>18504</v>
      </c>
      <c r="I9926" s="7"/>
    </row>
    <row r="9927" spans="1:9" s="36" customFormat="1" ht="40.5" x14ac:dyDescent="0.25">
      <c r="A9927" s="34">
        <v>89282</v>
      </c>
      <c r="B9927" s="35" t="s">
        <v>18505</v>
      </c>
      <c r="F9927" s="34" t="s">
        <v>8603</v>
      </c>
      <c r="G9927" s="37" t="s">
        <v>18506</v>
      </c>
      <c r="I9927" s="7"/>
    </row>
    <row r="9928" spans="1:9" s="36" customFormat="1" ht="40.5" x14ac:dyDescent="0.25">
      <c r="A9928" s="34">
        <v>89283</v>
      </c>
      <c r="B9928" s="35" t="s">
        <v>18507</v>
      </c>
      <c r="F9928" s="34" t="s">
        <v>8603</v>
      </c>
      <c r="G9928" s="37" t="s">
        <v>18508</v>
      </c>
      <c r="I9928" s="7"/>
    </row>
    <row r="9929" spans="1:9" s="36" customFormat="1" ht="40.5" x14ac:dyDescent="0.25">
      <c r="A9929" s="34">
        <v>89290</v>
      </c>
      <c r="B9929" s="35" t="s">
        <v>18509</v>
      </c>
      <c r="F9929" s="34" t="s">
        <v>8603</v>
      </c>
      <c r="G9929" s="37" t="s">
        <v>18510</v>
      </c>
      <c r="I9929" s="7"/>
    </row>
    <row r="9930" spans="1:9" s="36" customFormat="1" ht="40.5" x14ac:dyDescent="0.25">
      <c r="A9930" s="34">
        <v>89291</v>
      </c>
      <c r="B9930" s="35" t="s">
        <v>18511</v>
      </c>
      <c r="F9930" s="34" t="s">
        <v>8603</v>
      </c>
      <c r="G9930" s="37" t="s">
        <v>15094</v>
      </c>
      <c r="I9930" s="7"/>
    </row>
    <row r="9931" spans="1:9" s="36" customFormat="1" ht="54" x14ac:dyDescent="0.25">
      <c r="A9931" s="34">
        <v>89298</v>
      </c>
      <c r="B9931" s="35" t="s">
        <v>18512</v>
      </c>
      <c r="F9931" s="34" t="s">
        <v>8603</v>
      </c>
      <c r="G9931" s="37" t="s">
        <v>18513</v>
      </c>
      <c r="I9931" s="7"/>
    </row>
    <row r="9932" spans="1:9" s="36" customFormat="1" ht="54" x14ac:dyDescent="0.25">
      <c r="A9932" s="34">
        <v>89299</v>
      </c>
      <c r="B9932" s="35" t="s">
        <v>18514</v>
      </c>
      <c r="F9932" s="34" t="s">
        <v>8603</v>
      </c>
      <c r="G9932" s="37" t="s">
        <v>18515</v>
      </c>
      <c r="I9932" s="7"/>
    </row>
    <row r="9933" spans="1:9" s="36" customFormat="1" ht="54" x14ac:dyDescent="0.25">
      <c r="A9933" s="34">
        <v>89306</v>
      </c>
      <c r="B9933" s="35" t="s">
        <v>18516</v>
      </c>
      <c r="F9933" s="34" t="s">
        <v>8603</v>
      </c>
      <c r="G9933" s="37" t="s">
        <v>11551</v>
      </c>
      <c r="I9933" s="7"/>
    </row>
    <row r="9934" spans="1:9" s="36" customFormat="1" ht="54" x14ac:dyDescent="0.25">
      <c r="A9934" s="34">
        <v>89307</v>
      </c>
      <c r="B9934" s="35" t="s">
        <v>18517</v>
      </c>
      <c r="F9934" s="34" t="s">
        <v>8603</v>
      </c>
      <c r="G9934" s="37" t="s">
        <v>18518</v>
      </c>
      <c r="I9934" s="7"/>
    </row>
    <row r="9935" spans="1:9" s="36" customFormat="1" ht="27" x14ac:dyDescent="0.25">
      <c r="A9935" s="34">
        <v>101157</v>
      </c>
      <c r="B9935" s="35" t="s">
        <v>18519</v>
      </c>
      <c r="F9935" s="34" t="s">
        <v>8603</v>
      </c>
      <c r="G9935" s="37" t="s">
        <v>10706</v>
      </c>
      <c r="I9935" s="7"/>
    </row>
    <row r="9936" spans="1:9" s="36" customFormat="1" ht="27" x14ac:dyDescent="0.25">
      <c r="A9936" s="34">
        <v>101158</v>
      </c>
      <c r="B9936" s="35" t="s">
        <v>18520</v>
      </c>
      <c r="F9936" s="34" t="s">
        <v>8603</v>
      </c>
      <c r="G9936" s="37" t="s">
        <v>18521</v>
      </c>
      <c r="I9936" s="7"/>
    </row>
    <row r="9937" spans="1:9" s="36" customFormat="1" ht="40.5" x14ac:dyDescent="0.25">
      <c r="A9937" s="34">
        <v>101162</v>
      </c>
      <c r="B9937" s="35" t="s">
        <v>18522</v>
      </c>
      <c r="F9937" s="34" t="s">
        <v>8603</v>
      </c>
      <c r="G9937" s="37" t="s">
        <v>18523</v>
      </c>
      <c r="I9937" s="7"/>
    </row>
    <row r="9938" spans="1:9" s="36" customFormat="1" ht="40.5" x14ac:dyDescent="0.25">
      <c r="A9938" s="34">
        <v>103316</v>
      </c>
      <c r="B9938" s="35" t="s">
        <v>18524</v>
      </c>
      <c r="F9938" s="34" t="s">
        <v>8603</v>
      </c>
      <c r="G9938" s="37" t="s">
        <v>18525</v>
      </c>
      <c r="I9938" s="7"/>
    </row>
    <row r="9939" spans="1:9" s="36" customFormat="1" ht="40.5" x14ac:dyDescent="0.25">
      <c r="A9939" s="34">
        <v>103317</v>
      </c>
      <c r="B9939" s="35" t="s">
        <v>18526</v>
      </c>
      <c r="F9939" s="34" t="s">
        <v>8603</v>
      </c>
      <c r="G9939" s="37" t="s">
        <v>18527</v>
      </c>
      <c r="I9939" s="7"/>
    </row>
    <row r="9940" spans="1:9" s="36" customFormat="1" ht="40.5" x14ac:dyDescent="0.25">
      <c r="A9940" s="34">
        <v>103318</v>
      </c>
      <c r="B9940" s="35" t="s">
        <v>18528</v>
      </c>
      <c r="F9940" s="34" t="s">
        <v>8603</v>
      </c>
      <c r="G9940" s="37" t="s">
        <v>18529</v>
      </c>
      <c r="I9940" s="7"/>
    </row>
    <row r="9941" spans="1:9" s="36" customFormat="1" ht="40.5" x14ac:dyDescent="0.25">
      <c r="A9941" s="34">
        <v>103319</v>
      </c>
      <c r="B9941" s="35" t="s">
        <v>18530</v>
      </c>
      <c r="F9941" s="34" t="s">
        <v>8603</v>
      </c>
      <c r="G9941" s="37" t="s">
        <v>18531</v>
      </c>
      <c r="I9941" s="7"/>
    </row>
    <row r="9942" spans="1:9" s="36" customFormat="1" ht="40.5" x14ac:dyDescent="0.25">
      <c r="A9942" s="34">
        <v>103320</v>
      </c>
      <c r="B9942" s="35" t="s">
        <v>18532</v>
      </c>
      <c r="F9942" s="34" t="s">
        <v>8603</v>
      </c>
      <c r="G9942" s="37" t="s">
        <v>18533</v>
      </c>
      <c r="I9942" s="7"/>
    </row>
    <row r="9943" spans="1:9" s="36" customFormat="1" ht="40.5" x14ac:dyDescent="0.25">
      <c r="A9943" s="34">
        <v>103321</v>
      </c>
      <c r="B9943" s="35" t="s">
        <v>18534</v>
      </c>
      <c r="F9943" s="34" t="s">
        <v>8603</v>
      </c>
      <c r="G9943" s="37" t="s">
        <v>18535</v>
      </c>
      <c r="I9943" s="7"/>
    </row>
    <row r="9944" spans="1:9" s="36" customFormat="1" ht="40.5" x14ac:dyDescent="0.25">
      <c r="A9944" s="34">
        <v>103336</v>
      </c>
      <c r="B9944" s="35" t="s">
        <v>18536</v>
      </c>
      <c r="F9944" s="34" t="s">
        <v>8603</v>
      </c>
      <c r="G9944" s="37" t="s">
        <v>18537</v>
      </c>
      <c r="I9944" s="7"/>
    </row>
    <row r="9945" spans="1:9" s="36" customFormat="1" ht="40.5" x14ac:dyDescent="0.25">
      <c r="A9945" s="34">
        <v>103337</v>
      </c>
      <c r="B9945" s="35" t="s">
        <v>18538</v>
      </c>
      <c r="F9945" s="34" t="s">
        <v>8603</v>
      </c>
      <c r="G9945" s="37" t="s">
        <v>18539</v>
      </c>
      <c r="I9945" s="7"/>
    </row>
    <row r="9946" spans="1:9" s="36" customFormat="1" ht="40.5" x14ac:dyDescent="0.25">
      <c r="A9946" s="34">
        <v>103338</v>
      </c>
      <c r="B9946" s="35" t="s">
        <v>18540</v>
      </c>
      <c r="F9946" s="34" t="s">
        <v>8603</v>
      </c>
      <c r="G9946" s="37" t="s">
        <v>18541</v>
      </c>
      <c r="I9946" s="7"/>
    </row>
    <row r="9947" spans="1:9" s="36" customFormat="1" ht="40.5" x14ac:dyDescent="0.25">
      <c r="A9947" s="34">
        <v>103339</v>
      </c>
      <c r="B9947" s="35" t="s">
        <v>18542</v>
      </c>
      <c r="F9947" s="34" t="s">
        <v>8603</v>
      </c>
      <c r="G9947" s="37" t="s">
        <v>18543</v>
      </c>
      <c r="I9947" s="7"/>
    </row>
    <row r="9948" spans="1:9" s="36" customFormat="1" ht="40.5" x14ac:dyDescent="0.25">
      <c r="A9948" s="34">
        <v>103340</v>
      </c>
      <c r="B9948" s="35" t="s">
        <v>18544</v>
      </c>
      <c r="F9948" s="34" t="s">
        <v>8603</v>
      </c>
      <c r="G9948" s="37" t="s">
        <v>18545</v>
      </c>
      <c r="I9948" s="7"/>
    </row>
    <row r="9949" spans="1:9" s="36" customFormat="1" ht="40.5" x14ac:dyDescent="0.25">
      <c r="A9949" s="34">
        <v>103341</v>
      </c>
      <c r="B9949" s="35" t="s">
        <v>18546</v>
      </c>
      <c r="F9949" s="34" t="s">
        <v>8603</v>
      </c>
      <c r="G9949" s="37" t="s">
        <v>18547</v>
      </c>
      <c r="I9949" s="7"/>
    </row>
    <row r="9950" spans="1:9" s="36" customFormat="1" ht="40.5" x14ac:dyDescent="0.25">
      <c r="A9950" s="34">
        <v>103342</v>
      </c>
      <c r="B9950" s="35" t="s">
        <v>18548</v>
      </c>
      <c r="F9950" s="34" t="s">
        <v>8603</v>
      </c>
      <c r="G9950" s="37" t="s">
        <v>18549</v>
      </c>
      <c r="I9950" s="7"/>
    </row>
    <row r="9951" spans="1:9" s="36" customFormat="1" ht="40.5" x14ac:dyDescent="0.25">
      <c r="A9951" s="34">
        <v>103343</v>
      </c>
      <c r="B9951" s="35" t="s">
        <v>18550</v>
      </c>
      <c r="F9951" s="34" t="s">
        <v>8603</v>
      </c>
      <c r="G9951" s="37" t="s">
        <v>18551</v>
      </c>
      <c r="I9951" s="7"/>
    </row>
    <row r="9952" spans="1:9" s="36" customFormat="1" ht="40.5" x14ac:dyDescent="0.25">
      <c r="A9952" s="34">
        <v>89453</v>
      </c>
      <c r="B9952" s="35" t="s">
        <v>18552</v>
      </c>
      <c r="F9952" s="34" t="s">
        <v>8603</v>
      </c>
      <c r="G9952" s="37" t="s">
        <v>18553</v>
      </c>
      <c r="I9952" s="7"/>
    </row>
    <row r="9953" spans="1:9" s="36" customFormat="1" ht="40.5" x14ac:dyDescent="0.25">
      <c r="A9953" s="34">
        <v>89455</v>
      </c>
      <c r="B9953" s="35" t="s">
        <v>18554</v>
      </c>
      <c r="F9953" s="34" t="s">
        <v>8603</v>
      </c>
      <c r="G9953" s="37" t="s">
        <v>18555</v>
      </c>
      <c r="I9953" s="7"/>
    </row>
    <row r="9954" spans="1:9" s="36" customFormat="1" ht="40.5" x14ac:dyDescent="0.25">
      <c r="A9954" s="34">
        <v>89462</v>
      </c>
      <c r="B9954" s="35" t="s">
        <v>18556</v>
      </c>
      <c r="F9954" s="34" t="s">
        <v>8603</v>
      </c>
      <c r="G9954" s="37" t="s">
        <v>18557</v>
      </c>
      <c r="I9954" s="7"/>
    </row>
    <row r="9955" spans="1:9" s="36" customFormat="1" ht="40.5" x14ac:dyDescent="0.25">
      <c r="A9955" s="34">
        <v>89464</v>
      </c>
      <c r="B9955" s="35" t="s">
        <v>18556</v>
      </c>
      <c r="F9955" s="34" t="s">
        <v>8603</v>
      </c>
      <c r="G9955" s="37" t="s">
        <v>18558</v>
      </c>
      <c r="I9955" s="7"/>
    </row>
    <row r="9956" spans="1:9" s="36" customFormat="1" ht="40.5" x14ac:dyDescent="0.25">
      <c r="A9956" s="34">
        <v>89470</v>
      </c>
      <c r="B9956" s="35" t="s">
        <v>18559</v>
      </c>
      <c r="F9956" s="34" t="s">
        <v>8603</v>
      </c>
      <c r="G9956" s="37" t="s">
        <v>18560</v>
      </c>
      <c r="I9956" s="7"/>
    </row>
    <row r="9957" spans="1:9" s="36" customFormat="1" ht="40.5" x14ac:dyDescent="0.25">
      <c r="A9957" s="34">
        <v>89472</v>
      </c>
      <c r="B9957" s="35" t="s">
        <v>18561</v>
      </c>
      <c r="F9957" s="34" t="s">
        <v>8603</v>
      </c>
      <c r="G9957" s="37" t="s">
        <v>18562</v>
      </c>
      <c r="I9957" s="7"/>
    </row>
    <row r="9958" spans="1:9" s="36" customFormat="1" ht="40.5" x14ac:dyDescent="0.25">
      <c r="A9958" s="34">
        <v>89478</v>
      </c>
      <c r="B9958" s="35" t="s">
        <v>18563</v>
      </c>
      <c r="F9958" s="34" t="s">
        <v>8603</v>
      </c>
      <c r="G9958" s="37" t="s">
        <v>18564</v>
      </c>
      <c r="I9958" s="7"/>
    </row>
    <row r="9959" spans="1:9" s="36" customFormat="1" ht="40.5" x14ac:dyDescent="0.25">
      <c r="A9959" s="34">
        <v>89480</v>
      </c>
      <c r="B9959" s="35" t="s">
        <v>18565</v>
      </c>
      <c r="F9959" s="34" t="s">
        <v>8603</v>
      </c>
      <c r="G9959" s="37" t="s">
        <v>18566</v>
      </c>
      <c r="I9959" s="7"/>
    </row>
    <row r="9960" spans="1:9" s="36" customFormat="1" ht="54" x14ac:dyDescent="0.25">
      <c r="A9960" s="34">
        <v>91815</v>
      </c>
      <c r="B9960" s="35" t="s">
        <v>18567</v>
      </c>
      <c r="F9960" s="34" t="s">
        <v>8603</v>
      </c>
      <c r="G9960" s="37" t="s">
        <v>18553</v>
      </c>
      <c r="I9960" s="7"/>
    </row>
    <row r="9961" spans="1:9" s="36" customFormat="1" ht="54" x14ac:dyDescent="0.25">
      <c r="A9961" s="34">
        <v>91816</v>
      </c>
      <c r="B9961" s="35" t="s">
        <v>18568</v>
      </c>
      <c r="F9961" s="34" t="s">
        <v>8603</v>
      </c>
      <c r="G9961" s="37" t="s">
        <v>18557</v>
      </c>
      <c r="I9961" s="7"/>
    </row>
    <row r="9962" spans="1:9" s="36" customFormat="1" ht="40.5" x14ac:dyDescent="0.25">
      <c r="A9962" s="34">
        <v>101161</v>
      </c>
      <c r="B9962" s="35" t="s">
        <v>18569</v>
      </c>
      <c r="F9962" s="34" t="s">
        <v>8603</v>
      </c>
      <c r="G9962" s="37" t="s">
        <v>18570</v>
      </c>
      <c r="I9962" s="7"/>
    </row>
    <row r="9963" spans="1:9" s="36" customFormat="1" ht="40.5" x14ac:dyDescent="0.25">
      <c r="A9963" s="34">
        <v>101163</v>
      </c>
      <c r="B9963" s="35" t="s">
        <v>18571</v>
      </c>
      <c r="F9963" s="34" t="s">
        <v>8603</v>
      </c>
      <c r="G9963" s="37" t="s">
        <v>18572</v>
      </c>
      <c r="I9963" s="7"/>
    </row>
    <row r="9964" spans="1:9" s="36" customFormat="1" ht="40.5" x14ac:dyDescent="0.25">
      <c r="A9964" s="34">
        <v>101164</v>
      </c>
      <c r="B9964" s="35" t="s">
        <v>18573</v>
      </c>
      <c r="F9964" s="34" t="s">
        <v>8603</v>
      </c>
      <c r="G9964" s="37" t="s">
        <v>18574</v>
      </c>
      <c r="I9964" s="7"/>
    </row>
    <row r="9965" spans="1:9" s="36" customFormat="1" ht="40.5" x14ac:dyDescent="0.25">
      <c r="A9965" s="34">
        <v>96358</v>
      </c>
      <c r="B9965" s="35" t="s">
        <v>18575</v>
      </c>
      <c r="F9965" s="34" t="s">
        <v>8603</v>
      </c>
      <c r="G9965" s="37" t="s">
        <v>18576</v>
      </c>
      <c r="I9965" s="7"/>
    </row>
    <row r="9966" spans="1:9" s="36" customFormat="1" ht="40.5" x14ac:dyDescent="0.25">
      <c r="A9966" s="34">
        <v>96359</v>
      </c>
      <c r="B9966" s="35" t="s">
        <v>18577</v>
      </c>
      <c r="F9966" s="34" t="s">
        <v>8603</v>
      </c>
      <c r="G9966" s="37" t="s">
        <v>18578</v>
      </c>
      <c r="I9966" s="7"/>
    </row>
    <row r="9967" spans="1:9" s="36" customFormat="1" ht="40.5" x14ac:dyDescent="0.25">
      <c r="A9967" s="34">
        <v>96360</v>
      </c>
      <c r="B9967" s="35" t="s">
        <v>18579</v>
      </c>
      <c r="F9967" s="34" t="s">
        <v>8603</v>
      </c>
      <c r="G9967" s="37" t="s">
        <v>18580</v>
      </c>
      <c r="I9967" s="7"/>
    </row>
    <row r="9968" spans="1:9" s="36" customFormat="1" ht="40.5" x14ac:dyDescent="0.25">
      <c r="A9968" s="34">
        <v>96361</v>
      </c>
      <c r="B9968" s="35" t="s">
        <v>18581</v>
      </c>
      <c r="F9968" s="34" t="s">
        <v>8603</v>
      </c>
      <c r="G9968" s="37" t="s">
        <v>18582</v>
      </c>
      <c r="I9968" s="7"/>
    </row>
    <row r="9969" spans="1:9" s="36" customFormat="1" ht="54" x14ac:dyDescent="0.25">
      <c r="A9969" s="34">
        <v>96362</v>
      </c>
      <c r="B9969" s="35" t="s">
        <v>18583</v>
      </c>
      <c r="F9969" s="34" t="s">
        <v>8603</v>
      </c>
      <c r="G9969" s="37" t="s">
        <v>18584</v>
      </c>
      <c r="I9969" s="7"/>
    </row>
    <row r="9970" spans="1:9" s="36" customFormat="1" ht="54" x14ac:dyDescent="0.25">
      <c r="A9970" s="34">
        <v>96363</v>
      </c>
      <c r="B9970" s="35" t="s">
        <v>18585</v>
      </c>
      <c r="F9970" s="34" t="s">
        <v>8603</v>
      </c>
      <c r="G9970" s="37" t="s">
        <v>18586</v>
      </c>
      <c r="I9970" s="7"/>
    </row>
    <row r="9971" spans="1:9" s="36" customFormat="1" ht="54" x14ac:dyDescent="0.25">
      <c r="A9971" s="34">
        <v>96364</v>
      </c>
      <c r="B9971" s="35" t="s">
        <v>18587</v>
      </c>
      <c r="F9971" s="34" t="s">
        <v>8603</v>
      </c>
      <c r="G9971" s="37" t="s">
        <v>18588</v>
      </c>
      <c r="I9971" s="7"/>
    </row>
    <row r="9972" spans="1:9" s="36" customFormat="1" ht="54" x14ac:dyDescent="0.25">
      <c r="A9972" s="34">
        <v>96365</v>
      </c>
      <c r="B9972" s="35" t="s">
        <v>18589</v>
      </c>
      <c r="F9972" s="34" t="s">
        <v>8603</v>
      </c>
      <c r="G9972" s="37" t="s">
        <v>18590</v>
      </c>
      <c r="I9972" s="7"/>
    </row>
    <row r="9973" spans="1:9" s="36" customFormat="1" ht="40.5" x14ac:dyDescent="0.25">
      <c r="A9973" s="34">
        <v>96366</v>
      </c>
      <c r="B9973" s="35" t="s">
        <v>18591</v>
      </c>
      <c r="F9973" s="34" t="s">
        <v>8603</v>
      </c>
      <c r="G9973" s="37" t="s">
        <v>18592</v>
      </c>
      <c r="I9973" s="7"/>
    </row>
    <row r="9974" spans="1:9" s="36" customFormat="1" ht="40.5" x14ac:dyDescent="0.25">
      <c r="A9974" s="34">
        <v>96367</v>
      </c>
      <c r="B9974" s="35" t="s">
        <v>18593</v>
      </c>
      <c r="F9974" s="34" t="s">
        <v>8603</v>
      </c>
      <c r="G9974" s="37" t="s">
        <v>18594</v>
      </c>
      <c r="I9974" s="7"/>
    </row>
    <row r="9975" spans="1:9" s="36" customFormat="1" ht="40.5" x14ac:dyDescent="0.25">
      <c r="A9975" s="34">
        <v>96368</v>
      </c>
      <c r="B9975" s="35" t="s">
        <v>18595</v>
      </c>
      <c r="F9975" s="34" t="s">
        <v>8603</v>
      </c>
      <c r="G9975" s="37" t="s">
        <v>18596</v>
      </c>
      <c r="I9975" s="7"/>
    </row>
    <row r="9976" spans="1:9" s="36" customFormat="1" ht="40.5" x14ac:dyDescent="0.25">
      <c r="A9976" s="34">
        <v>96369</v>
      </c>
      <c r="B9976" s="35" t="s">
        <v>18597</v>
      </c>
      <c r="F9976" s="34" t="s">
        <v>8603</v>
      </c>
      <c r="G9976" s="37" t="s">
        <v>18598</v>
      </c>
      <c r="I9976" s="7"/>
    </row>
    <row r="9977" spans="1:9" s="36" customFormat="1" ht="40.5" x14ac:dyDescent="0.25">
      <c r="A9977" s="34">
        <v>96370</v>
      </c>
      <c r="B9977" s="35" t="s">
        <v>18599</v>
      </c>
      <c r="F9977" s="34" t="s">
        <v>8603</v>
      </c>
      <c r="G9977" s="37" t="s">
        <v>15716</v>
      </c>
      <c r="I9977" s="7"/>
    </row>
    <row r="9978" spans="1:9" s="36" customFormat="1" ht="40.5" x14ac:dyDescent="0.25">
      <c r="A9978" s="34">
        <v>96371</v>
      </c>
      <c r="B9978" s="35" t="s">
        <v>18600</v>
      </c>
      <c r="F9978" s="34" t="s">
        <v>8603</v>
      </c>
      <c r="G9978" s="37" t="s">
        <v>18601</v>
      </c>
      <c r="I9978" s="7"/>
    </row>
    <row r="9979" spans="1:9" s="36" customFormat="1" ht="27" x14ac:dyDescent="0.25">
      <c r="A9979" s="34">
        <v>96373</v>
      </c>
      <c r="B9979" s="35" t="s">
        <v>18602</v>
      </c>
      <c r="F9979" s="34" t="s">
        <v>26</v>
      </c>
      <c r="G9979" s="37" t="s">
        <v>11557</v>
      </c>
      <c r="I9979" s="7"/>
    </row>
    <row r="9980" spans="1:9" s="36" customFormat="1" ht="27" x14ac:dyDescent="0.25">
      <c r="A9980" s="34">
        <v>96374</v>
      </c>
      <c r="B9980" s="35" t="s">
        <v>18603</v>
      </c>
      <c r="F9980" s="34" t="s">
        <v>26</v>
      </c>
      <c r="G9980" s="37" t="s">
        <v>18604</v>
      </c>
      <c r="I9980" s="7"/>
    </row>
    <row r="9981" spans="1:9" s="36" customFormat="1" ht="27" x14ac:dyDescent="0.25">
      <c r="A9981" s="34">
        <v>102235</v>
      </c>
      <c r="B9981" s="35" t="s">
        <v>18605</v>
      </c>
      <c r="F9981" s="34" t="s">
        <v>8603</v>
      </c>
      <c r="G9981" s="37" t="s">
        <v>18606</v>
      </c>
      <c r="I9981" s="7"/>
    </row>
    <row r="9982" spans="1:9" s="36" customFormat="1" ht="40.5" x14ac:dyDescent="0.25">
      <c r="A9982" s="34">
        <v>102253</v>
      </c>
      <c r="B9982" s="35" t="s">
        <v>18607</v>
      </c>
      <c r="F9982" s="34" t="s">
        <v>8603</v>
      </c>
      <c r="G9982" s="37" t="s">
        <v>18608</v>
      </c>
      <c r="I9982" s="7"/>
    </row>
    <row r="9983" spans="1:9" s="36" customFormat="1" ht="40.5" x14ac:dyDescent="0.25">
      <c r="A9983" s="34">
        <v>102254</v>
      </c>
      <c r="B9983" s="35" t="s">
        <v>18609</v>
      </c>
      <c r="F9983" s="34" t="s">
        <v>8603</v>
      </c>
      <c r="G9983" s="37" t="s">
        <v>18610</v>
      </c>
      <c r="I9983" s="7"/>
    </row>
    <row r="9984" spans="1:9" s="36" customFormat="1" ht="40.5" x14ac:dyDescent="0.25">
      <c r="A9984" s="34">
        <v>102255</v>
      </c>
      <c r="B9984" s="35" t="s">
        <v>18611</v>
      </c>
      <c r="F9984" s="34" t="s">
        <v>8603</v>
      </c>
      <c r="G9984" s="37" t="s">
        <v>18612</v>
      </c>
      <c r="I9984" s="7"/>
    </row>
    <row r="9985" spans="1:9" s="36" customFormat="1" ht="40.5" x14ac:dyDescent="0.25">
      <c r="A9985" s="34">
        <v>102256</v>
      </c>
      <c r="B9985" s="35" t="s">
        <v>18613</v>
      </c>
      <c r="F9985" s="34" t="s">
        <v>8603</v>
      </c>
      <c r="G9985" s="37" t="s">
        <v>18614</v>
      </c>
      <c r="I9985" s="7"/>
    </row>
    <row r="9986" spans="1:9" s="36" customFormat="1" ht="40.5" x14ac:dyDescent="0.25">
      <c r="A9986" s="34">
        <v>102257</v>
      </c>
      <c r="B9986" s="35" t="s">
        <v>18615</v>
      </c>
      <c r="F9986" s="34" t="s">
        <v>8603</v>
      </c>
      <c r="G9986" s="37" t="s">
        <v>18616</v>
      </c>
      <c r="I9986" s="7"/>
    </row>
    <row r="9987" spans="1:9" s="36" customFormat="1" ht="40.5" x14ac:dyDescent="0.25">
      <c r="A9987" s="34">
        <v>102258</v>
      </c>
      <c r="B9987" s="35" t="s">
        <v>18617</v>
      </c>
      <c r="F9987" s="34" t="s">
        <v>8603</v>
      </c>
      <c r="G9987" s="37" t="s">
        <v>18618</v>
      </c>
      <c r="I9987" s="7"/>
    </row>
    <row r="9988" spans="1:9" s="36" customFormat="1" ht="40.5" x14ac:dyDescent="0.25">
      <c r="A9988" s="34">
        <v>101154</v>
      </c>
      <c r="B9988" s="35" t="s">
        <v>18619</v>
      </c>
      <c r="F9988" s="34" t="s">
        <v>8603</v>
      </c>
      <c r="G9988" s="37" t="s">
        <v>18620</v>
      </c>
      <c r="I9988" s="7"/>
    </row>
    <row r="9989" spans="1:9" s="36" customFormat="1" ht="40.5" x14ac:dyDescent="0.25">
      <c r="A9989" s="34">
        <v>101155</v>
      </c>
      <c r="B9989" s="35" t="s">
        <v>18621</v>
      </c>
      <c r="F9989" s="34" t="s">
        <v>8603</v>
      </c>
      <c r="G9989" s="37" t="s">
        <v>11853</v>
      </c>
      <c r="I9989" s="7"/>
    </row>
    <row r="9990" spans="1:9" s="36" customFormat="1" ht="40.5" x14ac:dyDescent="0.25">
      <c r="A9990" s="34">
        <v>101156</v>
      </c>
      <c r="B9990" s="35" t="s">
        <v>18622</v>
      </c>
      <c r="F9990" s="34" t="s">
        <v>8603</v>
      </c>
      <c r="G9990" s="37" t="s">
        <v>18623</v>
      </c>
      <c r="I9990" s="7"/>
    </row>
    <row r="9991" spans="1:9" s="36" customFormat="1" ht="54" x14ac:dyDescent="0.25">
      <c r="A9991" s="34">
        <v>101814</v>
      </c>
      <c r="B9991" s="35" t="s">
        <v>18624</v>
      </c>
      <c r="F9991" s="34" t="s">
        <v>8603</v>
      </c>
      <c r="G9991" s="37" t="s">
        <v>18625</v>
      </c>
      <c r="I9991" s="7"/>
    </row>
    <row r="9992" spans="1:9" s="36" customFormat="1" ht="54" x14ac:dyDescent="0.25">
      <c r="A9992" s="34">
        <v>101816</v>
      </c>
      <c r="B9992" s="35" t="s">
        <v>18626</v>
      </c>
      <c r="F9992" s="34" t="s">
        <v>8603</v>
      </c>
      <c r="G9992" s="37" t="s">
        <v>18627</v>
      </c>
      <c r="I9992" s="7"/>
    </row>
    <row r="9993" spans="1:9" s="36" customFormat="1" ht="54" x14ac:dyDescent="0.25">
      <c r="A9993" s="34">
        <v>101817</v>
      </c>
      <c r="B9993" s="35" t="s">
        <v>18628</v>
      </c>
      <c r="F9993" s="34" t="s">
        <v>8603</v>
      </c>
      <c r="G9993" s="37" t="s">
        <v>18629</v>
      </c>
      <c r="I9993" s="7"/>
    </row>
    <row r="9994" spans="1:9" s="36" customFormat="1" ht="54" x14ac:dyDescent="0.25">
      <c r="A9994" s="34">
        <v>101819</v>
      </c>
      <c r="B9994" s="35" t="s">
        <v>18630</v>
      </c>
      <c r="F9994" s="34" t="s">
        <v>8603</v>
      </c>
      <c r="G9994" s="37" t="s">
        <v>18631</v>
      </c>
      <c r="I9994" s="7"/>
    </row>
    <row r="9995" spans="1:9" s="36" customFormat="1" ht="54" x14ac:dyDescent="0.25">
      <c r="A9995" s="34">
        <v>101820</v>
      </c>
      <c r="B9995" s="35" t="s">
        <v>18632</v>
      </c>
      <c r="F9995" s="34" t="s">
        <v>8603</v>
      </c>
      <c r="G9995" s="37" t="s">
        <v>16251</v>
      </c>
      <c r="I9995" s="7"/>
    </row>
    <row r="9996" spans="1:9" s="36" customFormat="1" ht="54" x14ac:dyDescent="0.25">
      <c r="A9996" s="34">
        <v>101822</v>
      </c>
      <c r="B9996" s="35" t="s">
        <v>18633</v>
      </c>
      <c r="F9996" s="34" t="s">
        <v>10653</v>
      </c>
      <c r="G9996" s="37" t="s">
        <v>18634</v>
      </c>
      <c r="I9996" s="7"/>
    </row>
    <row r="9997" spans="1:9" s="36" customFormat="1" ht="40.5" x14ac:dyDescent="0.25">
      <c r="A9997" s="34">
        <v>101823</v>
      </c>
      <c r="B9997" s="35" t="s">
        <v>18635</v>
      </c>
      <c r="F9997" s="34" t="s">
        <v>10653</v>
      </c>
      <c r="G9997" s="37" t="s">
        <v>18636</v>
      </c>
      <c r="I9997" s="7"/>
    </row>
    <row r="9998" spans="1:9" s="36" customFormat="1" ht="40.5" x14ac:dyDescent="0.25">
      <c r="A9998" s="34">
        <v>101824</v>
      </c>
      <c r="B9998" s="35" t="s">
        <v>18637</v>
      </c>
      <c r="F9998" s="34" t="s">
        <v>10653</v>
      </c>
      <c r="G9998" s="37" t="s">
        <v>18638</v>
      </c>
      <c r="I9998" s="7"/>
    </row>
    <row r="9999" spans="1:9" s="36" customFormat="1" ht="40.5" x14ac:dyDescent="0.25">
      <c r="A9999" s="34">
        <v>101825</v>
      </c>
      <c r="B9999" s="35" t="s">
        <v>18639</v>
      </c>
      <c r="F9999" s="34" t="s">
        <v>10653</v>
      </c>
      <c r="G9999" s="37" t="s">
        <v>18640</v>
      </c>
      <c r="I9999" s="7"/>
    </row>
    <row r="10000" spans="1:9" s="36" customFormat="1" ht="40.5" x14ac:dyDescent="0.25">
      <c r="A10000" s="34">
        <v>101826</v>
      </c>
      <c r="B10000" s="35" t="s">
        <v>18641</v>
      </c>
      <c r="F10000" s="34" t="s">
        <v>10653</v>
      </c>
      <c r="G10000" s="37" t="s">
        <v>18642</v>
      </c>
      <c r="I10000" s="7"/>
    </row>
    <row r="10001" spans="1:9" s="36" customFormat="1" ht="40.5" x14ac:dyDescent="0.25">
      <c r="A10001" s="34">
        <v>101827</v>
      </c>
      <c r="B10001" s="35" t="s">
        <v>18643</v>
      </c>
      <c r="F10001" s="34" t="s">
        <v>10653</v>
      </c>
      <c r="G10001" s="37" t="s">
        <v>18644</v>
      </c>
      <c r="I10001" s="7"/>
    </row>
    <row r="10002" spans="1:9" s="36" customFormat="1" ht="40.5" x14ac:dyDescent="0.25">
      <c r="A10002" s="34">
        <v>101828</v>
      </c>
      <c r="B10002" s="35" t="s">
        <v>18645</v>
      </c>
      <c r="F10002" s="34" t="s">
        <v>10653</v>
      </c>
      <c r="G10002" s="37" t="s">
        <v>18646</v>
      </c>
      <c r="I10002" s="7"/>
    </row>
    <row r="10003" spans="1:9" s="36" customFormat="1" ht="54" x14ac:dyDescent="0.25">
      <c r="A10003" s="34">
        <v>101829</v>
      </c>
      <c r="B10003" s="35" t="s">
        <v>18647</v>
      </c>
      <c r="F10003" s="34" t="s">
        <v>10653</v>
      </c>
      <c r="G10003" s="37" t="s">
        <v>18648</v>
      </c>
      <c r="I10003" s="7"/>
    </row>
    <row r="10004" spans="1:9" s="36" customFormat="1" ht="54" x14ac:dyDescent="0.25">
      <c r="A10004" s="34">
        <v>101830</v>
      </c>
      <c r="B10004" s="35" t="s">
        <v>18649</v>
      </c>
      <c r="F10004" s="34" t="s">
        <v>10653</v>
      </c>
      <c r="G10004" s="37" t="s">
        <v>18650</v>
      </c>
      <c r="I10004" s="7"/>
    </row>
    <row r="10005" spans="1:9" s="36" customFormat="1" ht="54" x14ac:dyDescent="0.25">
      <c r="A10005" s="34">
        <v>101831</v>
      </c>
      <c r="B10005" s="35" t="s">
        <v>18651</v>
      </c>
      <c r="F10005" s="34" t="s">
        <v>10653</v>
      </c>
      <c r="G10005" s="37" t="s">
        <v>18652</v>
      </c>
      <c r="I10005" s="7"/>
    </row>
    <row r="10006" spans="1:9" s="36" customFormat="1" ht="54" x14ac:dyDescent="0.25">
      <c r="A10006" s="34">
        <v>101832</v>
      </c>
      <c r="B10006" s="35" t="s">
        <v>18653</v>
      </c>
      <c r="F10006" s="34" t="s">
        <v>10653</v>
      </c>
      <c r="G10006" s="37" t="s">
        <v>18654</v>
      </c>
      <c r="I10006" s="7"/>
    </row>
    <row r="10007" spans="1:9" s="36" customFormat="1" ht="54" x14ac:dyDescent="0.25">
      <c r="A10007" s="34">
        <v>101833</v>
      </c>
      <c r="B10007" s="35" t="s">
        <v>18655</v>
      </c>
      <c r="F10007" s="34" t="s">
        <v>10653</v>
      </c>
      <c r="G10007" s="37" t="s">
        <v>18656</v>
      </c>
      <c r="I10007" s="7"/>
    </row>
    <row r="10008" spans="1:9" s="36" customFormat="1" ht="54" x14ac:dyDescent="0.25">
      <c r="A10008" s="34">
        <v>101834</v>
      </c>
      <c r="B10008" s="35" t="s">
        <v>18657</v>
      </c>
      <c r="F10008" s="34" t="s">
        <v>10653</v>
      </c>
      <c r="G10008" s="37" t="s">
        <v>18658</v>
      </c>
      <c r="I10008" s="7"/>
    </row>
    <row r="10009" spans="1:9" s="36" customFormat="1" ht="40.5" x14ac:dyDescent="0.25">
      <c r="A10009" s="34">
        <v>101835</v>
      </c>
      <c r="B10009" s="35" t="s">
        <v>18659</v>
      </c>
      <c r="F10009" s="34" t="s">
        <v>10653</v>
      </c>
      <c r="G10009" s="37" t="s">
        <v>18660</v>
      </c>
      <c r="I10009" s="7"/>
    </row>
    <row r="10010" spans="1:9" s="36" customFormat="1" ht="40.5" x14ac:dyDescent="0.25">
      <c r="A10010" s="34">
        <v>101836</v>
      </c>
      <c r="B10010" s="35" t="s">
        <v>18661</v>
      </c>
      <c r="F10010" s="34" t="s">
        <v>10653</v>
      </c>
      <c r="G10010" s="37" t="s">
        <v>18662</v>
      </c>
      <c r="I10010" s="7"/>
    </row>
    <row r="10011" spans="1:9" s="36" customFormat="1" ht="40.5" x14ac:dyDescent="0.25">
      <c r="A10011" s="34">
        <v>101837</v>
      </c>
      <c r="B10011" s="35" t="s">
        <v>18663</v>
      </c>
      <c r="F10011" s="34" t="s">
        <v>10653</v>
      </c>
      <c r="G10011" s="37" t="s">
        <v>18664</v>
      </c>
      <c r="I10011" s="7"/>
    </row>
    <row r="10012" spans="1:9" s="36" customFormat="1" ht="40.5" x14ac:dyDescent="0.25">
      <c r="A10012" s="34">
        <v>101838</v>
      </c>
      <c r="B10012" s="35" t="s">
        <v>18665</v>
      </c>
      <c r="F10012" s="34" t="s">
        <v>10653</v>
      </c>
      <c r="G10012" s="37" t="s">
        <v>18666</v>
      </c>
      <c r="I10012" s="7"/>
    </row>
    <row r="10013" spans="1:9" s="36" customFormat="1" ht="40.5" x14ac:dyDescent="0.25">
      <c r="A10013" s="34">
        <v>101839</v>
      </c>
      <c r="B10013" s="35" t="s">
        <v>18667</v>
      </c>
      <c r="F10013" s="34" t="s">
        <v>10653</v>
      </c>
      <c r="G10013" s="37" t="s">
        <v>18668</v>
      </c>
      <c r="I10013" s="7"/>
    </row>
    <row r="10014" spans="1:9" s="36" customFormat="1" ht="40.5" x14ac:dyDescent="0.25">
      <c r="A10014" s="34">
        <v>101840</v>
      </c>
      <c r="B10014" s="35" t="s">
        <v>18669</v>
      </c>
      <c r="F10014" s="34" t="s">
        <v>10653</v>
      </c>
      <c r="G10014" s="37" t="s">
        <v>18670</v>
      </c>
      <c r="I10014" s="7"/>
    </row>
    <row r="10015" spans="1:9" s="36" customFormat="1" ht="40.5" x14ac:dyDescent="0.25">
      <c r="A10015" s="34">
        <v>101841</v>
      </c>
      <c r="B10015" s="35" t="s">
        <v>18671</v>
      </c>
      <c r="F10015" s="34" t="s">
        <v>10653</v>
      </c>
      <c r="G10015" s="37" t="s">
        <v>18672</v>
      </c>
      <c r="I10015" s="7"/>
    </row>
    <row r="10016" spans="1:9" s="36" customFormat="1" ht="40.5" x14ac:dyDescent="0.25">
      <c r="A10016" s="34">
        <v>101842</v>
      </c>
      <c r="B10016" s="35" t="s">
        <v>18673</v>
      </c>
      <c r="F10016" s="34" t="s">
        <v>10653</v>
      </c>
      <c r="G10016" s="37" t="s">
        <v>18674</v>
      </c>
      <c r="I10016" s="7"/>
    </row>
    <row r="10017" spans="1:9" s="36" customFormat="1" ht="40.5" x14ac:dyDescent="0.25">
      <c r="A10017" s="34">
        <v>101843</v>
      </c>
      <c r="B10017" s="35" t="s">
        <v>18675</v>
      </c>
      <c r="F10017" s="34" t="s">
        <v>10653</v>
      </c>
      <c r="G10017" s="37" t="s">
        <v>18676</v>
      </c>
      <c r="I10017" s="7"/>
    </row>
    <row r="10018" spans="1:9" s="36" customFormat="1" ht="40.5" x14ac:dyDescent="0.25">
      <c r="A10018" s="34">
        <v>101844</v>
      </c>
      <c r="B10018" s="35" t="s">
        <v>18677</v>
      </c>
      <c r="F10018" s="34" t="s">
        <v>10653</v>
      </c>
      <c r="G10018" s="37" t="s">
        <v>18678</v>
      </c>
      <c r="I10018" s="7"/>
    </row>
    <row r="10019" spans="1:9" s="36" customFormat="1" ht="40.5" x14ac:dyDescent="0.25">
      <c r="A10019" s="34">
        <v>101845</v>
      </c>
      <c r="B10019" s="35" t="s">
        <v>18679</v>
      </c>
      <c r="F10019" s="34" t="s">
        <v>10653</v>
      </c>
      <c r="G10019" s="37" t="s">
        <v>18654</v>
      </c>
      <c r="I10019" s="7"/>
    </row>
    <row r="10020" spans="1:9" s="36" customFormat="1" ht="40.5" x14ac:dyDescent="0.25">
      <c r="A10020" s="34">
        <v>101846</v>
      </c>
      <c r="B10020" s="35" t="s">
        <v>18680</v>
      </c>
      <c r="F10020" s="34" t="s">
        <v>10653</v>
      </c>
      <c r="G10020" s="37" t="s">
        <v>18681</v>
      </c>
      <c r="I10020" s="7"/>
    </row>
    <row r="10021" spans="1:9" s="36" customFormat="1" ht="40.5" x14ac:dyDescent="0.25">
      <c r="A10021" s="34">
        <v>101847</v>
      </c>
      <c r="B10021" s="35" t="s">
        <v>18682</v>
      </c>
      <c r="F10021" s="34" t="s">
        <v>10653</v>
      </c>
      <c r="G10021" s="37" t="s">
        <v>18683</v>
      </c>
      <c r="I10021" s="7"/>
    </row>
    <row r="10022" spans="1:9" s="36" customFormat="1" ht="40.5" x14ac:dyDescent="0.25">
      <c r="A10022" s="34">
        <v>101848</v>
      </c>
      <c r="B10022" s="35" t="s">
        <v>18684</v>
      </c>
      <c r="F10022" s="34" t="s">
        <v>10653</v>
      </c>
      <c r="G10022" s="37" t="s">
        <v>18685</v>
      </c>
      <c r="I10022" s="7"/>
    </row>
    <row r="10023" spans="1:9" s="36" customFormat="1" ht="40.5" x14ac:dyDescent="0.25">
      <c r="A10023" s="34">
        <v>101849</v>
      </c>
      <c r="B10023" s="35" t="s">
        <v>18686</v>
      </c>
      <c r="F10023" s="34" t="s">
        <v>10653</v>
      </c>
      <c r="G10023" s="37" t="s">
        <v>18687</v>
      </c>
      <c r="I10023" s="7"/>
    </row>
    <row r="10024" spans="1:9" s="36" customFormat="1" ht="54" x14ac:dyDescent="0.25">
      <c r="A10024" s="34">
        <v>101850</v>
      </c>
      <c r="B10024" s="35" t="s">
        <v>18688</v>
      </c>
      <c r="F10024" s="34" t="s">
        <v>8603</v>
      </c>
      <c r="G10024" s="37" t="s">
        <v>18689</v>
      </c>
      <c r="I10024" s="7"/>
    </row>
    <row r="10025" spans="1:9" s="36" customFormat="1" ht="40.5" x14ac:dyDescent="0.25">
      <c r="A10025" s="34">
        <v>101852</v>
      </c>
      <c r="B10025" s="35" t="s">
        <v>18690</v>
      </c>
      <c r="F10025" s="34" t="s">
        <v>8603</v>
      </c>
      <c r="G10025" s="37" t="s">
        <v>18691</v>
      </c>
      <c r="I10025" s="7"/>
    </row>
    <row r="10026" spans="1:9" s="36" customFormat="1" ht="54" x14ac:dyDescent="0.25">
      <c r="A10026" s="34">
        <v>101853</v>
      </c>
      <c r="B10026" s="35" t="s">
        <v>18692</v>
      </c>
      <c r="F10026" s="34" t="s">
        <v>8603</v>
      </c>
      <c r="G10026" s="37" t="s">
        <v>18693</v>
      </c>
      <c r="I10026" s="7"/>
    </row>
    <row r="10027" spans="1:9" s="36" customFormat="1" ht="54" x14ac:dyDescent="0.25">
      <c r="A10027" s="34">
        <v>101855</v>
      </c>
      <c r="B10027" s="35" t="s">
        <v>18694</v>
      </c>
      <c r="F10027" s="34" t="s">
        <v>8603</v>
      </c>
      <c r="G10027" s="37" t="s">
        <v>18695</v>
      </c>
      <c r="I10027" s="7"/>
    </row>
    <row r="10028" spans="1:9" s="36" customFormat="1" ht="54" x14ac:dyDescent="0.25">
      <c r="A10028" s="34">
        <v>101856</v>
      </c>
      <c r="B10028" s="35" t="s">
        <v>18696</v>
      </c>
      <c r="F10028" s="34" t="s">
        <v>8603</v>
      </c>
      <c r="G10028" s="37" t="s">
        <v>18697</v>
      </c>
      <c r="I10028" s="7"/>
    </row>
    <row r="10029" spans="1:9" s="36" customFormat="1" ht="54" x14ac:dyDescent="0.25">
      <c r="A10029" s="34">
        <v>101857</v>
      </c>
      <c r="B10029" s="35" t="s">
        <v>18698</v>
      </c>
      <c r="F10029" s="34" t="s">
        <v>8603</v>
      </c>
      <c r="G10029" s="37" t="s">
        <v>18699</v>
      </c>
      <c r="I10029" s="7"/>
    </row>
    <row r="10030" spans="1:9" s="36" customFormat="1" ht="67.5" x14ac:dyDescent="0.25">
      <c r="A10030" s="34">
        <v>101858</v>
      </c>
      <c r="B10030" s="35" t="s">
        <v>18700</v>
      </c>
      <c r="F10030" s="34" t="s">
        <v>8603</v>
      </c>
      <c r="G10030" s="37" t="s">
        <v>18701</v>
      </c>
      <c r="I10030" s="7"/>
    </row>
    <row r="10031" spans="1:9" s="36" customFormat="1" ht="67.5" x14ac:dyDescent="0.25">
      <c r="A10031" s="34">
        <v>101859</v>
      </c>
      <c r="B10031" s="35" t="s">
        <v>18702</v>
      </c>
      <c r="F10031" s="34" t="s">
        <v>8603</v>
      </c>
      <c r="G10031" s="37" t="s">
        <v>15465</v>
      </c>
      <c r="I10031" s="7"/>
    </row>
    <row r="10032" spans="1:9" s="36" customFormat="1" ht="67.5" x14ac:dyDescent="0.25">
      <c r="A10032" s="34">
        <v>101860</v>
      </c>
      <c r="B10032" s="35" t="s">
        <v>18703</v>
      </c>
      <c r="F10032" s="34" t="s">
        <v>8603</v>
      </c>
      <c r="G10032" s="37" t="s">
        <v>13266</v>
      </c>
      <c r="I10032" s="7"/>
    </row>
    <row r="10033" spans="1:9" s="36" customFormat="1" ht="54" x14ac:dyDescent="0.25">
      <c r="A10033" s="34">
        <v>101861</v>
      </c>
      <c r="B10033" s="35" t="s">
        <v>18704</v>
      </c>
      <c r="F10033" s="34" t="s">
        <v>8603</v>
      </c>
      <c r="G10033" s="37" t="s">
        <v>16161</v>
      </c>
      <c r="I10033" s="7"/>
    </row>
    <row r="10034" spans="1:9" s="36" customFormat="1" ht="54" x14ac:dyDescent="0.25">
      <c r="A10034" s="34">
        <v>101862</v>
      </c>
      <c r="B10034" s="35" t="s">
        <v>18705</v>
      </c>
      <c r="F10034" s="34" t="s">
        <v>8603</v>
      </c>
      <c r="G10034" s="37" t="s">
        <v>18706</v>
      </c>
      <c r="I10034" s="7"/>
    </row>
    <row r="10035" spans="1:9" s="36" customFormat="1" ht="67.5" x14ac:dyDescent="0.25">
      <c r="A10035" s="34">
        <v>101863</v>
      </c>
      <c r="B10035" s="35" t="s">
        <v>18707</v>
      </c>
      <c r="F10035" s="34" t="s">
        <v>8603</v>
      </c>
      <c r="G10035" s="37" t="s">
        <v>18708</v>
      </c>
      <c r="I10035" s="7"/>
    </row>
    <row r="10036" spans="1:9" s="36" customFormat="1" ht="67.5" x14ac:dyDescent="0.25">
      <c r="A10036" s="34">
        <v>101864</v>
      </c>
      <c r="B10036" s="35" t="s">
        <v>18709</v>
      </c>
      <c r="F10036" s="34" t="s">
        <v>8603</v>
      </c>
      <c r="G10036" s="37" t="s">
        <v>18710</v>
      </c>
      <c r="I10036" s="7"/>
    </row>
    <row r="10037" spans="1:9" s="36" customFormat="1" ht="67.5" x14ac:dyDescent="0.25">
      <c r="A10037" s="34">
        <v>101865</v>
      </c>
      <c r="B10037" s="35" t="s">
        <v>18711</v>
      </c>
      <c r="F10037" s="34" t="s">
        <v>8603</v>
      </c>
      <c r="G10037" s="37" t="s">
        <v>18712</v>
      </c>
      <c r="I10037" s="7"/>
    </row>
    <row r="10038" spans="1:9" s="36" customFormat="1" ht="54" x14ac:dyDescent="0.25">
      <c r="A10038" s="34">
        <v>101866</v>
      </c>
      <c r="B10038" s="35" t="s">
        <v>18713</v>
      </c>
      <c r="F10038" s="34" t="s">
        <v>8603</v>
      </c>
      <c r="G10038" s="37" t="s">
        <v>18714</v>
      </c>
      <c r="I10038" s="7"/>
    </row>
    <row r="10039" spans="1:9" s="36" customFormat="1" ht="54" x14ac:dyDescent="0.25">
      <c r="A10039" s="34">
        <v>101867</v>
      </c>
      <c r="B10039" s="35" t="s">
        <v>18715</v>
      </c>
      <c r="F10039" s="34" t="s">
        <v>8603</v>
      </c>
      <c r="G10039" s="37" t="s">
        <v>18716</v>
      </c>
      <c r="I10039" s="7"/>
    </row>
    <row r="10040" spans="1:9" s="36" customFormat="1" ht="67.5" x14ac:dyDescent="0.25">
      <c r="A10040" s="34">
        <v>101868</v>
      </c>
      <c r="B10040" s="35" t="s">
        <v>18717</v>
      </c>
      <c r="F10040" s="34" t="s">
        <v>8603</v>
      </c>
      <c r="G10040" s="37" t="s">
        <v>18718</v>
      </c>
      <c r="I10040" s="7"/>
    </row>
    <row r="10041" spans="1:9" s="36" customFormat="1" ht="67.5" x14ac:dyDescent="0.25">
      <c r="A10041" s="34">
        <v>101869</v>
      </c>
      <c r="B10041" s="35" t="s">
        <v>18719</v>
      </c>
      <c r="F10041" s="34" t="s">
        <v>8603</v>
      </c>
      <c r="G10041" s="37" t="s">
        <v>15604</v>
      </c>
      <c r="I10041" s="7"/>
    </row>
    <row r="10042" spans="1:9" s="36" customFormat="1" ht="67.5" x14ac:dyDescent="0.25">
      <c r="A10042" s="34">
        <v>101870</v>
      </c>
      <c r="B10042" s="35" t="s">
        <v>18720</v>
      </c>
      <c r="F10042" s="34" t="s">
        <v>8603</v>
      </c>
      <c r="G10042" s="37" t="s">
        <v>18721</v>
      </c>
      <c r="I10042" s="7"/>
    </row>
    <row r="10043" spans="1:9" s="36" customFormat="1" ht="40.5" x14ac:dyDescent="0.25">
      <c r="A10043" s="34">
        <v>102098</v>
      </c>
      <c r="B10043" s="35" t="s">
        <v>18722</v>
      </c>
      <c r="F10043" s="34" t="s">
        <v>10653</v>
      </c>
      <c r="G10043" s="37" t="s">
        <v>18723</v>
      </c>
      <c r="I10043" s="7"/>
    </row>
    <row r="10044" spans="1:9" s="36" customFormat="1" ht="54" x14ac:dyDescent="0.25">
      <c r="A10044" s="34">
        <v>102988</v>
      </c>
      <c r="B10044" s="35" t="s">
        <v>18724</v>
      </c>
      <c r="F10044" s="34" t="s">
        <v>8603</v>
      </c>
      <c r="G10044" s="37" t="s">
        <v>18725</v>
      </c>
      <c r="I10044" s="7"/>
    </row>
    <row r="10045" spans="1:9" s="36" customFormat="1" ht="27" x14ac:dyDescent="0.25">
      <c r="A10045" s="34">
        <v>100576</v>
      </c>
      <c r="B10045" s="35" t="s">
        <v>18726</v>
      </c>
      <c r="F10045" s="34" t="s">
        <v>8603</v>
      </c>
      <c r="G10045" s="37" t="s">
        <v>18727</v>
      </c>
      <c r="I10045" s="7"/>
    </row>
    <row r="10046" spans="1:9" s="36" customFormat="1" ht="27" x14ac:dyDescent="0.25">
      <c r="A10046" s="34">
        <v>100577</v>
      </c>
      <c r="B10046" s="35" t="s">
        <v>18728</v>
      </c>
      <c r="F10046" s="34" t="s">
        <v>8603</v>
      </c>
      <c r="G10046" s="37" t="s">
        <v>18729</v>
      </c>
      <c r="I10046" s="7"/>
    </row>
    <row r="10047" spans="1:9" s="36" customFormat="1" ht="54" x14ac:dyDescent="0.25">
      <c r="A10047" s="34">
        <v>96388</v>
      </c>
      <c r="B10047" s="35" t="s">
        <v>18730</v>
      </c>
      <c r="F10047" s="34" t="s">
        <v>10653</v>
      </c>
      <c r="G10047" s="37" t="s">
        <v>18731</v>
      </c>
      <c r="I10047" s="7"/>
    </row>
    <row r="10048" spans="1:9" s="36" customFormat="1" ht="54" x14ac:dyDescent="0.25">
      <c r="A10048" s="34">
        <v>96389</v>
      </c>
      <c r="B10048" s="35" t="s">
        <v>18732</v>
      </c>
      <c r="F10048" s="34" t="s">
        <v>10653</v>
      </c>
      <c r="G10048" s="37" t="s">
        <v>18473</v>
      </c>
      <c r="I10048" s="7"/>
    </row>
    <row r="10049" spans="1:9" s="36" customFormat="1" ht="54" x14ac:dyDescent="0.25">
      <c r="A10049" s="34">
        <v>96390</v>
      </c>
      <c r="B10049" s="35" t="s">
        <v>18733</v>
      </c>
      <c r="F10049" s="34" t="s">
        <v>10653</v>
      </c>
      <c r="G10049" s="37" t="s">
        <v>18734</v>
      </c>
      <c r="I10049" s="7"/>
    </row>
    <row r="10050" spans="1:9" s="36" customFormat="1" ht="54" x14ac:dyDescent="0.25">
      <c r="A10050" s="34">
        <v>96391</v>
      </c>
      <c r="B10050" s="35" t="s">
        <v>18735</v>
      </c>
      <c r="F10050" s="34" t="s">
        <v>10653</v>
      </c>
      <c r="G10050" s="37" t="s">
        <v>18736</v>
      </c>
      <c r="I10050" s="7"/>
    </row>
    <row r="10051" spans="1:9" s="36" customFormat="1" ht="54" x14ac:dyDescent="0.25">
      <c r="A10051" s="34">
        <v>96392</v>
      </c>
      <c r="B10051" s="35" t="s">
        <v>18737</v>
      </c>
      <c r="F10051" s="34" t="s">
        <v>10653</v>
      </c>
      <c r="G10051" s="37" t="s">
        <v>18738</v>
      </c>
      <c r="I10051" s="7"/>
    </row>
    <row r="10052" spans="1:9" s="36" customFormat="1" ht="40.5" x14ac:dyDescent="0.25">
      <c r="A10052" s="34">
        <v>96396</v>
      </c>
      <c r="B10052" s="35" t="s">
        <v>18739</v>
      </c>
      <c r="F10052" s="34" t="s">
        <v>10653</v>
      </c>
      <c r="G10052" s="37" t="s">
        <v>18740</v>
      </c>
      <c r="I10052" s="7"/>
    </row>
    <row r="10053" spans="1:9" s="36" customFormat="1" ht="40.5" x14ac:dyDescent="0.25">
      <c r="A10053" s="34">
        <v>96397</v>
      </c>
      <c r="B10053" s="35" t="s">
        <v>18741</v>
      </c>
      <c r="F10053" s="34" t="s">
        <v>10653</v>
      </c>
      <c r="G10053" s="37" t="s">
        <v>18742</v>
      </c>
      <c r="I10053" s="7"/>
    </row>
    <row r="10054" spans="1:9" s="36" customFormat="1" ht="40.5" x14ac:dyDescent="0.25">
      <c r="A10054" s="34">
        <v>96398</v>
      </c>
      <c r="B10054" s="35" t="s">
        <v>18743</v>
      </c>
      <c r="F10054" s="34" t="s">
        <v>10653</v>
      </c>
      <c r="G10054" s="37" t="s">
        <v>18744</v>
      </c>
      <c r="I10054" s="7"/>
    </row>
    <row r="10055" spans="1:9" s="36" customFormat="1" ht="40.5" x14ac:dyDescent="0.25">
      <c r="A10055" s="34">
        <v>96399</v>
      </c>
      <c r="B10055" s="35" t="s">
        <v>18745</v>
      </c>
      <c r="F10055" s="34" t="s">
        <v>10653</v>
      </c>
      <c r="G10055" s="37" t="s">
        <v>18746</v>
      </c>
      <c r="I10055" s="7"/>
    </row>
    <row r="10056" spans="1:9" s="36" customFormat="1" ht="40.5" x14ac:dyDescent="0.25">
      <c r="A10056" s="34">
        <v>96400</v>
      </c>
      <c r="B10056" s="35" t="s">
        <v>18747</v>
      </c>
      <c r="F10056" s="34" t="s">
        <v>10653</v>
      </c>
      <c r="G10056" s="37" t="s">
        <v>18748</v>
      </c>
      <c r="I10056" s="7"/>
    </row>
    <row r="10057" spans="1:9" s="36" customFormat="1" ht="54" x14ac:dyDescent="0.25">
      <c r="A10057" s="34">
        <v>100564</v>
      </c>
      <c r="B10057" s="35" t="s">
        <v>18749</v>
      </c>
      <c r="F10057" s="34" t="s">
        <v>10653</v>
      </c>
      <c r="G10057" s="37" t="s">
        <v>18750</v>
      </c>
      <c r="I10057" s="7"/>
    </row>
    <row r="10058" spans="1:9" s="36" customFormat="1" ht="54" x14ac:dyDescent="0.25">
      <c r="A10058" s="34">
        <v>100565</v>
      </c>
      <c r="B10058" s="35" t="s">
        <v>18751</v>
      </c>
      <c r="F10058" s="34" t="s">
        <v>10653</v>
      </c>
      <c r="G10058" s="37" t="s">
        <v>18752</v>
      </c>
      <c r="I10058" s="7"/>
    </row>
    <row r="10059" spans="1:9" s="36" customFormat="1" ht="54" x14ac:dyDescent="0.25">
      <c r="A10059" s="34">
        <v>100566</v>
      </c>
      <c r="B10059" s="35" t="s">
        <v>18753</v>
      </c>
      <c r="F10059" s="34" t="s">
        <v>10653</v>
      </c>
      <c r="G10059" s="37" t="s">
        <v>18754</v>
      </c>
      <c r="I10059" s="7"/>
    </row>
    <row r="10060" spans="1:9" s="36" customFormat="1" ht="54" x14ac:dyDescent="0.25">
      <c r="A10060" s="34">
        <v>100567</v>
      </c>
      <c r="B10060" s="35" t="s">
        <v>18755</v>
      </c>
      <c r="F10060" s="34" t="s">
        <v>10653</v>
      </c>
      <c r="G10060" s="37" t="s">
        <v>18756</v>
      </c>
      <c r="I10060" s="7"/>
    </row>
    <row r="10061" spans="1:9" s="36" customFormat="1" ht="54" x14ac:dyDescent="0.25">
      <c r="A10061" s="34">
        <v>100568</v>
      </c>
      <c r="B10061" s="35" t="s">
        <v>18757</v>
      </c>
      <c r="F10061" s="34" t="s">
        <v>10653</v>
      </c>
      <c r="G10061" s="37" t="s">
        <v>18758</v>
      </c>
      <c r="I10061" s="7"/>
    </row>
    <row r="10062" spans="1:9" s="36" customFormat="1" ht="54" x14ac:dyDescent="0.25">
      <c r="A10062" s="34">
        <v>100569</v>
      </c>
      <c r="B10062" s="35" t="s">
        <v>18759</v>
      </c>
      <c r="F10062" s="34" t="s">
        <v>10653</v>
      </c>
      <c r="G10062" s="37" t="s">
        <v>18760</v>
      </c>
      <c r="I10062" s="7"/>
    </row>
    <row r="10063" spans="1:9" s="36" customFormat="1" ht="54" x14ac:dyDescent="0.25">
      <c r="A10063" s="34">
        <v>100570</v>
      </c>
      <c r="B10063" s="35" t="s">
        <v>18761</v>
      </c>
      <c r="F10063" s="34" t="s">
        <v>10653</v>
      </c>
      <c r="G10063" s="37" t="s">
        <v>18762</v>
      </c>
      <c r="I10063" s="7"/>
    </row>
    <row r="10064" spans="1:9" s="36" customFormat="1" ht="54" x14ac:dyDescent="0.25">
      <c r="A10064" s="34">
        <v>100571</v>
      </c>
      <c r="B10064" s="35" t="s">
        <v>18763</v>
      </c>
      <c r="F10064" s="34" t="s">
        <v>10653</v>
      </c>
      <c r="G10064" s="37" t="s">
        <v>18764</v>
      </c>
      <c r="I10064" s="7"/>
    </row>
    <row r="10065" spans="1:9" s="36" customFormat="1" ht="54" x14ac:dyDescent="0.25">
      <c r="A10065" s="34">
        <v>100572</v>
      </c>
      <c r="B10065" s="35" t="s">
        <v>18765</v>
      </c>
      <c r="F10065" s="34" t="s">
        <v>10653</v>
      </c>
      <c r="G10065" s="37" t="s">
        <v>18766</v>
      </c>
      <c r="I10065" s="7"/>
    </row>
    <row r="10066" spans="1:9" s="36" customFormat="1" ht="54" x14ac:dyDescent="0.25">
      <c r="A10066" s="34">
        <v>100573</v>
      </c>
      <c r="B10066" s="35" t="s">
        <v>18767</v>
      </c>
      <c r="F10066" s="34" t="s">
        <v>10653</v>
      </c>
      <c r="G10066" s="37" t="s">
        <v>18768</v>
      </c>
      <c r="I10066" s="7"/>
    </row>
    <row r="10067" spans="1:9" s="36" customFormat="1" ht="27" x14ac:dyDescent="0.25">
      <c r="A10067" s="34">
        <v>100574</v>
      </c>
      <c r="B10067" s="35" t="s">
        <v>18769</v>
      </c>
      <c r="F10067" s="34" t="s">
        <v>10653</v>
      </c>
      <c r="G10067" s="37" t="s">
        <v>8803</v>
      </c>
      <c r="I10067" s="7"/>
    </row>
    <row r="10068" spans="1:9" s="36" customFormat="1" ht="27" x14ac:dyDescent="0.25">
      <c r="A10068" s="34">
        <v>100575</v>
      </c>
      <c r="B10068" s="35" t="s">
        <v>18770</v>
      </c>
      <c r="F10068" s="34" t="s">
        <v>8603</v>
      </c>
      <c r="G10068" s="37" t="s">
        <v>9460</v>
      </c>
      <c r="I10068" s="7"/>
    </row>
    <row r="10069" spans="1:9" s="36" customFormat="1" ht="67.5" x14ac:dyDescent="0.25">
      <c r="A10069" s="34">
        <v>101767</v>
      </c>
      <c r="B10069" s="35" t="s">
        <v>18771</v>
      </c>
      <c r="F10069" s="34" t="s">
        <v>10653</v>
      </c>
      <c r="G10069" s="37" t="s">
        <v>18772</v>
      </c>
      <c r="I10069" s="7"/>
    </row>
    <row r="10070" spans="1:9" s="36" customFormat="1" ht="54" x14ac:dyDescent="0.25">
      <c r="A10070" s="34">
        <v>101768</v>
      </c>
      <c r="B10070" s="35" t="s">
        <v>18773</v>
      </c>
      <c r="F10070" s="34" t="s">
        <v>10653</v>
      </c>
      <c r="G10070" s="37" t="s">
        <v>18774</v>
      </c>
      <c r="I10070" s="7"/>
    </row>
    <row r="10071" spans="1:9" s="36" customFormat="1" ht="27" x14ac:dyDescent="0.25">
      <c r="A10071" s="34">
        <v>92391</v>
      </c>
      <c r="B10071" s="35" t="s">
        <v>18775</v>
      </c>
      <c r="F10071" s="34" t="s">
        <v>8603</v>
      </c>
      <c r="G10071" s="37" t="s">
        <v>15338</v>
      </c>
      <c r="I10071" s="7"/>
    </row>
    <row r="10072" spans="1:9" s="36" customFormat="1" ht="27" x14ac:dyDescent="0.25">
      <c r="A10072" s="34">
        <v>92392</v>
      </c>
      <c r="B10072" s="35" t="s">
        <v>18776</v>
      </c>
      <c r="F10072" s="34" t="s">
        <v>8603</v>
      </c>
      <c r="G10072" s="37" t="s">
        <v>18777</v>
      </c>
      <c r="I10072" s="7"/>
    </row>
    <row r="10073" spans="1:9" s="36" customFormat="1" ht="27" x14ac:dyDescent="0.25">
      <c r="A10073" s="34">
        <v>92393</v>
      </c>
      <c r="B10073" s="35" t="s">
        <v>18778</v>
      </c>
      <c r="F10073" s="34" t="s">
        <v>8603</v>
      </c>
      <c r="G10073" s="37" t="s">
        <v>17319</v>
      </c>
      <c r="I10073" s="7"/>
    </row>
    <row r="10074" spans="1:9" s="36" customFormat="1" ht="27" x14ac:dyDescent="0.25">
      <c r="A10074" s="34">
        <v>92394</v>
      </c>
      <c r="B10074" s="35" t="s">
        <v>18779</v>
      </c>
      <c r="F10074" s="34" t="s">
        <v>8603</v>
      </c>
      <c r="G10074" s="37" t="s">
        <v>18780</v>
      </c>
      <c r="I10074" s="7"/>
    </row>
    <row r="10075" spans="1:9" s="36" customFormat="1" ht="27" x14ac:dyDescent="0.25">
      <c r="A10075" s="34">
        <v>92395</v>
      </c>
      <c r="B10075" s="35" t="s">
        <v>18781</v>
      </c>
      <c r="F10075" s="34" t="s">
        <v>8603</v>
      </c>
      <c r="G10075" s="37" t="s">
        <v>18782</v>
      </c>
      <c r="I10075" s="7"/>
    </row>
    <row r="10076" spans="1:9" s="36" customFormat="1" ht="40.5" x14ac:dyDescent="0.25">
      <c r="A10076" s="34">
        <v>92396</v>
      </c>
      <c r="B10076" s="35" t="s">
        <v>18783</v>
      </c>
      <c r="F10076" s="34" t="s">
        <v>8603</v>
      </c>
      <c r="G10076" s="37" t="s">
        <v>18784</v>
      </c>
      <c r="I10076" s="7"/>
    </row>
    <row r="10077" spans="1:9" s="36" customFormat="1" ht="40.5" x14ac:dyDescent="0.25">
      <c r="A10077" s="34">
        <v>92397</v>
      </c>
      <c r="B10077" s="35" t="s">
        <v>18785</v>
      </c>
      <c r="F10077" s="34" t="s">
        <v>8603</v>
      </c>
      <c r="G10077" s="37" t="s">
        <v>18786</v>
      </c>
      <c r="I10077" s="7"/>
    </row>
    <row r="10078" spans="1:9" s="36" customFormat="1" ht="40.5" x14ac:dyDescent="0.25">
      <c r="A10078" s="34">
        <v>92398</v>
      </c>
      <c r="B10078" s="35" t="s">
        <v>18787</v>
      </c>
      <c r="F10078" s="34" t="s">
        <v>8603</v>
      </c>
      <c r="G10078" s="37" t="s">
        <v>10492</v>
      </c>
      <c r="I10078" s="7"/>
    </row>
    <row r="10079" spans="1:9" s="36" customFormat="1" ht="27" x14ac:dyDescent="0.25">
      <c r="A10079" s="34">
        <v>92400</v>
      </c>
      <c r="B10079" s="35" t="s">
        <v>18788</v>
      </c>
      <c r="F10079" s="34" t="s">
        <v>8603</v>
      </c>
      <c r="G10079" s="37" t="s">
        <v>18789</v>
      </c>
      <c r="I10079" s="7"/>
    </row>
    <row r="10080" spans="1:9" s="36" customFormat="1" ht="27" x14ac:dyDescent="0.25">
      <c r="A10080" s="34">
        <v>92402</v>
      </c>
      <c r="B10080" s="35" t="s">
        <v>18790</v>
      </c>
      <c r="F10080" s="34" t="s">
        <v>8603</v>
      </c>
      <c r="G10080" s="37" t="s">
        <v>9542</v>
      </c>
      <c r="I10080" s="7"/>
    </row>
    <row r="10081" spans="1:9" s="36" customFormat="1" ht="27" x14ac:dyDescent="0.25">
      <c r="A10081" s="34">
        <v>92403</v>
      </c>
      <c r="B10081" s="35" t="s">
        <v>18791</v>
      </c>
      <c r="F10081" s="34" t="s">
        <v>8603</v>
      </c>
      <c r="G10081" s="37" t="s">
        <v>18792</v>
      </c>
      <c r="I10081" s="7"/>
    </row>
    <row r="10082" spans="1:9" s="36" customFormat="1" ht="27" x14ac:dyDescent="0.25">
      <c r="A10082" s="34">
        <v>92404</v>
      </c>
      <c r="B10082" s="35" t="s">
        <v>18793</v>
      </c>
      <c r="F10082" s="34" t="s">
        <v>8603</v>
      </c>
      <c r="G10082" s="37" t="s">
        <v>18794</v>
      </c>
      <c r="I10082" s="7"/>
    </row>
    <row r="10083" spans="1:9" s="36" customFormat="1" ht="27" x14ac:dyDescent="0.25">
      <c r="A10083" s="34">
        <v>92406</v>
      </c>
      <c r="B10083" s="35" t="s">
        <v>18795</v>
      </c>
      <c r="F10083" s="34" t="s">
        <v>8603</v>
      </c>
      <c r="G10083" s="37" t="s">
        <v>18796</v>
      </c>
      <c r="I10083" s="7"/>
    </row>
    <row r="10084" spans="1:9" s="36" customFormat="1" ht="40.5" x14ac:dyDescent="0.25">
      <c r="A10084" s="34">
        <v>93679</v>
      </c>
      <c r="B10084" s="35" t="s">
        <v>18797</v>
      </c>
      <c r="F10084" s="34" t="s">
        <v>8603</v>
      </c>
      <c r="G10084" s="37" t="s">
        <v>18798</v>
      </c>
      <c r="I10084" s="7"/>
    </row>
    <row r="10085" spans="1:9" s="36" customFormat="1" ht="40.5" x14ac:dyDescent="0.25">
      <c r="A10085" s="34">
        <v>93680</v>
      </c>
      <c r="B10085" s="35" t="s">
        <v>18799</v>
      </c>
      <c r="F10085" s="34" t="s">
        <v>8603</v>
      </c>
      <c r="G10085" s="37" t="s">
        <v>8541</v>
      </c>
      <c r="I10085" s="7"/>
    </row>
    <row r="10086" spans="1:9" s="36" customFormat="1" ht="40.5" x14ac:dyDescent="0.25">
      <c r="A10086" s="34">
        <v>93681</v>
      </c>
      <c r="B10086" s="35" t="s">
        <v>18800</v>
      </c>
      <c r="F10086" s="34" t="s">
        <v>8603</v>
      </c>
      <c r="G10086" s="37" t="s">
        <v>18801</v>
      </c>
      <c r="I10086" s="7"/>
    </row>
    <row r="10087" spans="1:9" s="36" customFormat="1" ht="27" x14ac:dyDescent="0.25">
      <c r="A10087" s="34">
        <v>97104</v>
      </c>
      <c r="B10087" s="35" t="s">
        <v>18802</v>
      </c>
      <c r="F10087" s="34" t="s">
        <v>8603</v>
      </c>
      <c r="G10087" s="37" t="s">
        <v>18803</v>
      </c>
      <c r="I10087" s="7"/>
    </row>
    <row r="10088" spans="1:9" s="36" customFormat="1" ht="27" x14ac:dyDescent="0.25">
      <c r="A10088" s="34">
        <v>97105</v>
      </c>
      <c r="B10088" s="35" t="s">
        <v>18804</v>
      </c>
      <c r="F10088" s="34" t="s">
        <v>8603</v>
      </c>
      <c r="G10088" s="37" t="s">
        <v>18805</v>
      </c>
      <c r="I10088" s="7"/>
    </row>
    <row r="10089" spans="1:9" s="36" customFormat="1" ht="27" x14ac:dyDescent="0.25">
      <c r="A10089" s="34">
        <v>97106</v>
      </c>
      <c r="B10089" s="35" t="s">
        <v>18806</v>
      </c>
      <c r="F10089" s="34" t="s">
        <v>8603</v>
      </c>
      <c r="G10089" s="37" t="s">
        <v>18807</v>
      </c>
      <c r="I10089" s="7"/>
    </row>
    <row r="10090" spans="1:9" s="36" customFormat="1" ht="27" x14ac:dyDescent="0.25">
      <c r="A10090" s="34">
        <v>97107</v>
      </c>
      <c r="B10090" s="35" t="s">
        <v>18808</v>
      </c>
      <c r="F10090" s="34" t="s">
        <v>8603</v>
      </c>
      <c r="G10090" s="37" t="s">
        <v>18809</v>
      </c>
      <c r="I10090" s="7"/>
    </row>
    <row r="10091" spans="1:9" s="36" customFormat="1" ht="27" x14ac:dyDescent="0.25">
      <c r="A10091" s="34">
        <v>97108</v>
      </c>
      <c r="B10091" s="35" t="s">
        <v>18810</v>
      </c>
      <c r="F10091" s="34" t="s">
        <v>8603</v>
      </c>
      <c r="G10091" s="37" t="s">
        <v>18811</v>
      </c>
      <c r="I10091" s="7"/>
    </row>
    <row r="10092" spans="1:9" s="36" customFormat="1" ht="27" x14ac:dyDescent="0.25">
      <c r="A10092" s="34">
        <v>97109</v>
      </c>
      <c r="B10092" s="35" t="s">
        <v>18812</v>
      </c>
      <c r="F10092" s="34" t="s">
        <v>8603</v>
      </c>
      <c r="G10092" s="37" t="s">
        <v>18813</v>
      </c>
      <c r="I10092" s="7"/>
    </row>
    <row r="10093" spans="1:9" s="36" customFormat="1" ht="27" x14ac:dyDescent="0.25">
      <c r="A10093" s="34">
        <v>97111</v>
      </c>
      <c r="B10093" s="35" t="s">
        <v>18814</v>
      </c>
      <c r="F10093" s="34" t="s">
        <v>8603</v>
      </c>
      <c r="G10093" s="37" t="s">
        <v>18815</v>
      </c>
      <c r="I10093" s="7"/>
    </row>
    <row r="10094" spans="1:9" s="36" customFormat="1" ht="27" x14ac:dyDescent="0.25">
      <c r="A10094" s="34">
        <v>97112</v>
      </c>
      <c r="B10094" s="35" t="s">
        <v>18816</v>
      </c>
      <c r="F10094" s="34" t="s">
        <v>8603</v>
      </c>
      <c r="G10094" s="37" t="s">
        <v>18817</v>
      </c>
      <c r="I10094" s="7"/>
    </row>
    <row r="10095" spans="1:9" s="36" customFormat="1" ht="27" x14ac:dyDescent="0.25">
      <c r="A10095" s="34">
        <v>97113</v>
      </c>
      <c r="B10095" s="35" t="s">
        <v>18818</v>
      </c>
      <c r="F10095" s="34" t="s">
        <v>8603</v>
      </c>
      <c r="G10095" s="37" t="s">
        <v>18819</v>
      </c>
      <c r="I10095" s="7"/>
    </row>
    <row r="10096" spans="1:9" s="36" customFormat="1" ht="27" x14ac:dyDescent="0.25">
      <c r="A10096" s="34">
        <v>97114</v>
      </c>
      <c r="B10096" s="35" t="s">
        <v>18820</v>
      </c>
      <c r="F10096" s="34" t="s">
        <v>26</v>
      </c>
      <c r="G10096" s="37" t="s">
        <v>9146</v>
      </c>
      <c r="I10096" s="7"/>
    </row>
    <row r="10097" spans="1:9" s="36" customFormat="1" ht="27" x14ac:dyDescent="0.25">
      <c r="A10097" s="34">
        <v>97115</v>
      </c>
      <c r="B10097" s="35" t="s">
        <v>18821</v>
      </c>
      <c r="F10097" s="34" t="s">
        <v>10636</v>
      </c>
      <c r="G10097" s="37" t="s">
        <v>12155</v>
      </c>
      <c r="I10097" s="7"/>
    </row>
    <row r="10098" spans="1:9" s="36" customFormat="1" ht="40.5" x14ac:dyDescent="0.25">
      <c r="A10098" s="34">
        <v>97116</v>
      </c>
      <c r="B10098" s="35" t="s">
        <v>18822</v>
      </c>
      <c r="F10098" s="34" t="s">
        <v>10636</v>
      </c>
      <c r="G10098" s="37" t="s">
        <v>18823</v>
      </c>
      <c r="I10098" s="7"/>
    </row>
    <row r="10099" spans="1:9" s="36" customFormat="1" ht="40.5" x14ac:dyDescent="0.25">
      <c r="A10099" s="34">
        <v>97117</v>
      </c>
      <c r="B10099" s="35" t="s">
        <v>18824</v>
      </c>
      <c r="F10099" s="34" t="s">
        <v>10636</v>
      </c>
      <c r="G10099" s="37" t="s">
        <v>16959</v>
      </c>
      <c r="I10099" s="7"/>
    </row>
    <row r="10100" spans="1:9" s="36" customFormat="1" ht="40.5" x14ac:dyDescent="0.25">
      <c r="A10100" s="34">
        <v>97118</v>
      </c>
      <c r="B10100" s="35" t="s">
        <v>18825</v>
      </c>
      <c r="F10100" s="34" t="s">
        <v>10636</v>
      </c>
      <c r="G10100" s="37" t="s">
        <v>18826</v>
      </c>
      <c r="I10100" s="7"/>
    </row>
    <row r="10101" spans="1:9" s="36" customFormat="1" ht="40.5" x14ac:dyDescent="0.25">
      <c r="A10101" s="34">
        <v>97119</v>
      </c>
      <c r="B10101" s="35" t="s">
        <v>18827</v>
      </c>
      <c r="F10101" s="34" t="s">
        <v>10636</v>
      </c>
      <c r="G10101" s="37" t="s">
        <v>17254</v>
      </c>
      <c r="I10101" s="7"/>
    </row>
    <row r="10102" spans="1:9" s="36" customFormat="1" ht="40.5" x14ac:dyDescent="0.25">
      <c r="A10102" s="34">
        <v>97120</v>
      </c>
      <c r="B10102" s="35" t="s">
        <v>18828</v>
      </c>
      <c r="F10102" s="34" t="s">
        <v>10636</v>
      </c>
      <c r="G10102" s="37" t="s">
        <v>18829</v>
      </c>
      <c r="I10102" s="7"/>
    </row>
    <row r="10103" spans="1:9" s="36" customFormat="1" ht="27" x14ac:dyDescent="0.25">
      <c r="A10103" s="34">
        <v>101167</v>
      </c>
      <c r="B10103" s="35" t="s">
        <v>18830</v>
      </c>
      <c r="F10103" s="34" t="s">
        <v>8603</v>
      </c>
      <c r="G10103" s="37" t="s">
        <v>18831</v>
      </c>
      <c r="I10103" s="7"/>
    </row>
    <row r="10104" spans="1:9" s="36" customFormat="1" ht="40.5" x14ac:dyDescent="0.25">
      <c r="A10104" s="34">
        <v>101169</v>
      </c>
      <c r="B10104" s="35" t="s">
        <v>18832</v>
      </c>
      <c r="F10104" s="34" t="s">
        <v>8603</v>
      </c>
      <c r="G10104" s="37" t="s">
        <v>18833</v>
      </c>
      <c r="I10104" s="7"/>
    </row>
    <row r="10105" spans="1:9" s="36" customFormat="1" ht="27" x14ac:dyDescent="0.25">
      <c r="A10105" s="34">
        <v>101170</v>
      </c>
      <c r="B10105" s="35" t="s">
        <v>18834</v>
      </c>
      <c r="F10105" s="34" t="s">
        <v>8603</v>
      </c>
      <c r="G10105" s="37" t="s">
        <v>18835</v>
      </c>
      <c r="I10105" s="7"/>
    </row>
    <row r="10106" spans="1:9" s="36" customFormat="1" ht="40.5" x14ac:dyDescent="0.25">
      <c r="A10106" s="34">
        <v>101172</v>
      </c>
      <c r="B10106" s="35" t="s">
        <v>18836</v>
      </c>
      <c r="F10106" s="34" t="s">
        <v>8603</v>
      </c>
      <c r="G10106" s="37" t="s">
        <v>16070</v>
      </c>
      <c r="I10106" s="7"/>
    </row>
    <row r="10107" spans="1:9" s="36" customFormat="1" ht="27" x14ac:dyDescent="0.25">
      <c r="A10107" s="34">
        <v>103904</v>
      </c>
      <c r="B10107" s="35" t="s">
        <v>18837</v>
      </c>
      <c r="F10107" s="34" t="s">
        <v>8603</v>
      </c>
      <c r="G10107" s="37" t="s">
        <v>18838</v>
      </c>
      <c r="I10107" s="7"/>
    </row>
    <row r="10108" spans="1:9" s="36" customFormat="1" ht="27" x14ac:dyDescent="0.25">
      <c r="A10108" s="34">
        <v>103905</v>
      </c>
      <c r="B10108" s="35" t="s">
        <v>18839</v>
      </c>
      <c r="F10108" s="34" t="s">
        <v>8603</v>
      </c>
      <c r="G10108" s="37" t="s">
        <v>18840</v>
      </c>
      <c r="I10108" s="7"/>
    </row>
    <row r="10109" spans="1:9" s="36" customFormat="1" ht="27" x14ac:dyDescent="0.25">
      <c r="A10109" s="34">
        <v>103906</v>
      </c>
      <c r="B10109" s="35" t="s">
        <v>18841</v>
      </c>
      <c r="F10109" s="34" t="s">
        <v>8603</v>
      </c>
      <c r="G10109" s="37" t="s">
        <v>18842</v>
      </c>
      <c r="I10109" s="7"/>
    </row>
    <row r="10110" spans="1:9" s="36" customFormat="1" ht="27" x14ac:dyDescent="0.25">
      <c r="A10110" s="34">
        <v>103907</v>
      </c>
      <c r="B10110" s="35" t="s">
        <v>18843</v>
      </c>
      <c r="F10110" s="34" t="s">
        <v>8603</v>
      </c>
      <c r="G10110" s="37" t="s">
        <v>18844</v>
      </c>
      <c r="I10110" s="7"/>
    </row>
    <row r="10111" spans="1:9" s="36" customFormat="1" ht="27" x14ac:dyDescent="0.25">
      <c r="A10111" s="34">
        <v>103908</v>
      </c>
      <c r="B10111" s="35" t="s">
        <v>18845</v>
      </c>
      <c r="F10111" s="34" t="s">
        <v>8603</v>
      </c>
      <c r="G10111" s="37" t="s">
        <v>18846</v>
      </c>
      <c r="I10111" s="7"/>
    </row>
    <row r="10112" spans="1:9" s="36" customFormat="1" ht="27" x14ac:dyDescent="0.25">
      <c r="A10112" s="34">
        <v>103909</v>
      </c>
      <c r="B10112" s="35" t="s">
        <v>18847</v>
      </c>
      <c r="F10112" s="34" t="s">
        <v>8603</v>
      </c>
      <c r="G10112" s="37" t="s">
        <v>18848</v>
      </c>
      <c r="I10112" s="7"/>
    </row>
    <row r="10113" spans="1:9" s="36" customFormat="1" ht="27" x14ac:dyDescent="0.25">
      <c r="A10113" s="34">
        <v>103911</v>
      </c>
      <c r="B10113" s="35" t="s">
        <v>18849</v>
      </c>
      <c r="F10113" s="34" t="s">
        <v>8603</v>
      </c>
      <c r="G10113" s="37" t="s">
        <v>18850</v>
      </c>
      <c r="I10113" s="7"/>
    </row>
    <row r="10114" spans="1:9" s="36" customFormat="1" ht="27" x14ac:dyDescent="0.25">
      <c r="A10114" s="34">
        <v>103912</v>
      </c>
      <c r="B10114" s="35" t="s">
        <v>18851</v>
      </c>
      <c r="F10114" s="34" t="s">
        <v>8603</v>
      </c>
      <c r="G10114" s="37" t="s">
        <v>9070</v>
      </c>
      <c r="I10114" s="7"/>
    </row>
    <row r="10115" spans="1:9" s="36" customFormat="1" ht="27" x14ac:dyDescent="0.25">
      <c r="A10115" s="34">
        <v>103913</v>
      </c>
      <c r="B10115" s="35" t="s">
        <v>18852</v>
      </c>
      <c r="F10115" s="34" t="s">
        <v>8603</v>
      </c>
      <c r="G10115" s="37" t="s">
        <v>15888</v>
      </c>
      <c r="I10115" s="7"/>
    </row>
    <row r="10116" spans="1:9" s="36" customFormat="1" ht="27" x14ac:dyDescent="0.25">
      <c r="A10116" s="34">
        <v>103914</v>
      </c>
      <c r="B10116" s="35" t="s">
        <v>18853</v>
      </c>
      <c r="F10116" s="34" t="s">
        <v>8603</v>
      </c>
      <c r="G10116" s="37" t="s">
        <v>18854</v>
      </c>
      <c r="I10116" s="7"/>
    </row>
    <row r="10117" spans="1:9" s="36" customFormat="1" ht="27" x14ac:dyDescent="0.25">
      <c r="A10117" s="34">
        <v>103915</v>
      </c>
      <c r="B10117" s="35" t="s">
        <v>18855</v>
      </c>
      <c r="F10117" s="34" t="s">
        <v>8603</v>
      </c>
      <c r="G10117" s="37" t="s">
        <v>18856</v>
      </c>
      <c r="I10117" s="7"/>
    </row>
    <row r="10118" spans="1:9" s="36" customFormat="1" ht="27" x14ac:dyDescent="0.25">
      <c r="A10118" s="34">
        <v>103916</v>
      </c>
      <c r="B10118" s="35" t="s">
        <v>18857</v>
      </c>
      <c r="F10118" s="34" t="s">
        <v>8603</v>
      </c>
      <c r="G10118" s="37" t="s">
        <v>18858</v>
      </c>
      <c r="I10118" s="7"/>
    </row>
    <row r="10119" spans="1:9" s="36" customFormat="1" ht="27" x14ac:dyDescent="0.25">
      <c r="A10119" s="34">
        <v>103917</v>
      </c>
      <c r="B10119" s="35" t="s">
        <v>18859</v>
      </c>
      <c r="F10119" s="34" t="s">
        <v>8603</v>
      </c>
      <c r="G10119" s="37" t="s">
        <v>18860</v>
      </c>
      <c r="I10119" s="7"/>
    </row>
    <row r="10120" spans="1:9" s="36" customFormat="1" ht="27" x14ac:dyDescent="0.25">
      <c r="A10120" s="34">
        <v>103918</v>
      </c>
      <c r="B10120" s="35" t="s">
        <v>18861</v>
      </c>
      <c r="F10120" s="34" t="s">
        <v>8603</v>
      </c>
      <c r="G10120" s="37" t="s">
        <v>18862</v>
      </c>
      <c r="I10120" s="7"/>
    </row>
    <row r="10121" spans="1:9" s="36" customFormat="1" ht="27" x14ac:dyDescent="0.25">
      <c r="A10121" s="34">
        <v>104432</v>
      </c>
      <c r="B10121" s="35" t="s">
        <v>18863</v>
      </c>
      <c r="F10121" s="34" t="s">
        <v>8603</v>
      </c>
      <c r="G10121" s="37" t="s">
        <v>13970</v>
      </c>
      <c r="I10121" s="7"/>
    </row>
    <row r="10122" spans="1:9" s="36" customFormat="1" ht="27" x14ac:dyDescent="0.25">
      <c r="A10122" s="34">
        <v>104433</v>
      </c>
      <c r="B10122" s="35" t="s">
        <v>18864</v>
      </c>
      <c r="F10122" s="34" t="s">
        <v>8603</v>
      </c>
      <c r="G10122" s="37" t="s">
        <v>18865</v>
      </c>
      <c r="I10122" s="7"/>
    </row>
    <row r="10123" spans="1:9" s="36" customFormat="1" ht="27" x14ac:dyDescent="0.25">
      <c r="A10123" s="34">
        <v>103689</v>
      </c>
      <c r="B10123" s="35" t="s">
        <v>18866</v>
      </c>
      <c r="F10123" s="34" t="s">
        <v>8603</v>
      </c>
      <c r="G10123" s="37" t="s">
        <v>18867</v>
      </c>
      <c r="I10123" s="7"/>
    </row>
    <row r="10124" spans="1:9" s="36" customFormat="1" ht="40.5" x14ac:dyDescent="0.25">
      <c r="A10124" s="34">
        <v>103694</v>
      </c>
      <c r="B10124" s="35" t="s">
        <v>18868</v>
      </c>
      <c r="F10124" s="34" t="s">
        <v>24</v>
      </c>
      <c r="G10124" s="37" t="s">
        <v>18869</v>
      </c>
      <c r="I10124" s="7"/>
    </row>
    <row r="10125" spans="1:9" s="36" customFormat="1" ht="40.5" x14ac:dyDescent="0.25">
      <c r="A10125" s="34">
        <v>103695</v>
      </c>
      <c r="B10125" s="35" t="s">
        <v>18870</v>
      </c>
      <c r="F10125" s="34" t="s">
        <v>24</v>
      </c>
      <c r="G10125" s="37" t="s">
        <v>18871</v>
      </c>
      <c r="I10125" s="7"/>
    </row>
    <row r="10126" spans="1:9" s="36" customFormat="1" ht="40.5" x14ac:dyDescent="0.25">
      <c r="A10126" s="34">
        <v>103696</v>
      </c>
      <c r="B10126" s="35" t="s">
        <v>18872</v>
      </c>
      <c r="F10126" s="34" t="s">
        <v>24</v>
      </c>
      <c r="G10126" s="37" t="s">
        <v>18873</v>
      </c>
      <c r="I10126" s="7"/>
    </row>
    <row r="10127" spans="1:9" s="36" customFormat="1" ht="40.5" x14ac:dyDescent="0.25">
      <c r="A10127" s="34">
        <v>103697</v>
      </c>
      <c r="B10127" s="35" t="s">
        <v>18874</v>
      </c>
      <c r="F10127" s="34" t="s">
        <v>24</v>
      </c>
      <c r="G10127" s="37" t="s">
        <v>18875</v>
      </c>
      <c r="I10127" s="7"/>
    </row>
    <row r="10128" spans="1:9" s="36" customFormat="1" ht="40.5" x14ac:dyDescent="0.25">
      <c r="A10128" s="34">
        <v>95995</v>
      </c>
      <c r="B10128" s="35" t="s">
        <v>18876</v>
      </c>
      <c r="F10128" s="34" t="s">
        <v>10653</v>
      </c>
      <c r="G10128" s="37" t="s">
        <v>18877</v>
      </c>
      <c r="I10128" s="7"/>
    </row>
    <row r="10129" spans="1:9" s="36" customFormat="1" ht="40.5" x14ac:dyDescent="0.25">
      <c r="A10129" s="34">
        <v>95996</v>
      </c>
      <c r="B10129" s="35" t="s">
        <v>18878</v>
      </c>
      <c r="F10129" s="34" t="s">
        <v>10653</v>
      </c>
      <c r="G10129" s="37" t="s">
        <v>18879</v>
      </c>
      <c r="I10129" s="7"/>
    </row>
    <row r="10130" spans="1:9" s="36" customFormat="1" ht="27" x14ac:dyDescent="0.25">
      <c r="A10130" s="34">
        <v>96001</v>
      </c>
      <c r="B10130" s="35" t="s">
        <v>18880</v>
      </c>
      <c r="F10130" s="34" t="s">
        <v>8603</v>
      </c>
      <c r="G10130" s="37" t="s">
        <v>18881</v>
      </c>
      <c r="I10130" s="7"/>
    </row>
    <row r="10131" spans="1:9" s="36" customFormat="1" x14ac:dyDescent="0.25">
      <c r="A10131" s="34">
        <v>96393</v>
      </c>
      <c r="B10131" s="35" t="s">
        <v>18882</v>
      </c>
      <c r="F10131" s="34" t="s">
        <v>10653</v>
      </c>
      <c r="G10131" s="37" t="s">
        <v>18883</v>
      </c>
      <c r="I10131" s="7"/>
    </row>
    <row r="10132" spans="1:9" s="36" customFormat="1" ht="27" x14ac:dyDescent="0.25">
      <c r="A10132" s="34">
        <v>96394</v>
      </c>
      <c r="B10132" s="35" t="s">
        <v>18884</v>
      </c>
      <c r="F10132" s="34" t="s">
        <v>10653</v>
      </c>
      <c r="G10132" s="37" t="s">
        <v>18885</v>
      </c>
      <c r="I10132" s="7"/>
    </row>
    <row r="10133" spans="1:9" s="36" customFormat="1" ht="27" x14ac:dyDescent="0.25">
      <c r="A10133" s="34">
        <v>96395</v>
      </c>
      <c r="B10133" s="35" t="s">
        <v>18886</v>
      </c>
      <c r="F10133" s="34" t="s">
        <v>10653</v>
      </c>
      <c r="G10133" s="37" t="s">
        <v>18887</v>
      </c>
      <c r="I10133" s="7"/>
    </row>
    <row r="10134" spans="1:9" s="36" customFormat="1" ht="40.5" x14ac:dyDescent="0.25">
      <c r="A10134" s="34">
        <v>88411</v>
      </c>
      <c r="B10134" s="35" t="s">
        <v>18888</v>
      </c>
      <c r="F10134" s="34" t="s">
        <v>8603</v>
      </c>
      <c r="G10134" s="37" t="s">
        <v>18889</v>
      </c>
      <c r="I10134" s="7"/>
    </row>
    <row r="10135" spans="1:9" s="36" customFormat="1" ht="40.5" x14ac:dyDescent="0.25">
      <c r="A10135" s="34">
        <v>88412</v>
      </c>
      <c r="B10135" s="35" t="s">
        <v>18890</v>
      </c>
      <c r="F10135" s="34" t="s">
        <v>8603</v>
      </c>
      <c r="G10135" s="37" t="s">
        <v>18891</v>
      </c>
      <c r="I10135" s="7"/>
    </row>
    <row r="10136" spans="1:9" s="36" customFormat="1" ht="40.5" x14ac:dyDescent="0.25">
      <c r="A10136" s="34">
        <v>88413</v>
      </c>
      <c r="B10136" s="35" t="s">
        <v>18892</v>
      </c>
      <c r="F10136" s="34" t="s">
        <v>8603</v>
      </c>
      <c r="G10136" s="37" t="s">
        <v>18893</v>
      </c>
      <c r="I10136" s="7"/>
    </row>
    <row r="10137" spans="1:9" s="36" customFormat="1" ht="40.5" x14ac:dyDescent="0.25">
      <c r="A10137" s="34">
        <v>88414</v>
      </c>
      <c r="B10137" s="35" t="s">
        <v>18894</v>
      </c>
      <c r="F10137" s="34" t="s">
        <v>8603</v>
      </c>
      <c r="G10137" s="37" t="s">
        <v>18895</v>
      </c>
      <c r="I10137" s="7"/>
    </row>
    <row r="10138" spans="1:9" s="36" customFormat="1" ht="27" x14ac:dyDescent="0.25">
      <c r="A10138" s="34">
        <v>88415</v>
      </c>
      <c r="B10138" s="35" t="s">
        <v>18896</v>
      </c>
      <c r="F10138" s="34" t="s">
        <v>8603</v>
      </c>
      <c r="G10138" s="37" t="s">
        <v>18897</v>
      </c>
      <c r="I10138" s="7"/>
    </row>
    <row r="10139" spans="1:9" s="36" customFormat="1" ht="40.5" x14ac:dyDescent="0.25">
      <c r="A10139" s="34">
        <v>88416</v>
      </c>
      <c r="B10139" s="35" t="s">
        <v>18898</v>
      </c>
      <c r="F10139" s="34" t="s">
        <v>8603</v>
      </c>
      <c r="G10139" s="37" t="s">
        <v>17730</v>
      </c>
      <c r="I10139" s="7"/>
    </row>
    <row r="10140" spans="1:9" s="36" customFormat="1" ht="54" x14ac:dyDescent="0.25">
      <c r="A10140" s="34">
        <v>88417</v>
      </c>
      <c r="B10140" s="35" t="s">
        <v>18899</v>
      </c>
      <c r="F10140" s="34" t="s">
        <v>8603</v>
      </c>
      <c r="G10140" s="37" t="s">
        <v>18419</v>
      </c>
      <c r="I10140" s="7"/>
    </row>
    <row r="10141" spans="1:9" s="36" customFormat="1" ht="54" x14ac:dyDescent="0.25">
      <c r="A10141" s="34">
        <v>88420</v>
      </c>
      <c r="B10141" s="35" t="s">
        <v>18900</v>
      </c>
      <c r="F10141" s="34" t="s">
        <v>8603</v>
      </c>
      <c r="G10141" s="37" t="s">
        <v>18901</v>
      </c>
      <c r="I10141" s="7"/>
    </row>
    <row r="10142" spans="1:9" s="36" customFormat="1" ht="54" x14ac:dyDescent="0.25">
      <c r="A10142" s="34">
        <v>88421</v>
      </c>
      <c r="B10142" s="35" t="s">
        <v>18902</v>
      </c>
      <c r="F10142" s="34" t="s">
        <v>8603</v>
      </c>
      <c r="G10142" s="37" t="s">
        <v>18903</v>
      </c>
      <c r="I10142" s="7"/>
    </row>
    <row r="10143" spans="1:9" s="36" customFormat="1" ht="40.5" x14ac:dyDescent="0.25">
      <c r="A10143" s="34">
        <v>88423</v>
      </c>
      <c r="B10143" s="35" t="s">
        <v>18904</v>
      </c>
      <c r="F10143" s="34" t="s">
        <v>8603</v>
      </c>
      <c r="G10143" s="37" t="s">
        <v>8766</v>
      </c>
      <c r="I10143" s="7"/>
    </row>
    <row r="10144" spans="1:9" s="36" customFormat="1" ht="40.5" x14ac:dyDescent="0.25">
      <c r="A10144" s="34">
        <v>88424</v>
      </c>
      <c r="B10144" s="35" t="s">
        <v>18905</v>
      </c>
      <c r="F10144" s="34" t="s">
        <v>8603</v>
      </c>
      <c r="G10144" s="37" t="s">
        <v>18906</v>
      </c>
      <c r="I10144" s="7"/>
    </row>
    <row r="10145" spans="1:9" s="36" customFormat="1" ht="54" x14ac:dyDescent="0.25">
      <c r="A10145" s="34">
        <v>88426</v>
      </c>
      <c r="B10145" s="35" t="s">
        <v>18907</v>
      </c>
      <c r="F10145" s="34" t="s">
        <v>8603</v>
      </c>
      <c r="G10145" s="37" t="s">
        <v>16939</v>
      </c>
      <c r="I10145" s="7"/>
    </row>
    <row r="10146" spans="1:9" s="36" customFormat="1" ht="54" x14ac:dyDescent="0.25">
      <c r="A10146" s="34">
        <v>88428</v>
      </c>
      <c r="B10146" s="35" t="s">
        <v>18908</v>
      </c>
      <c r="F10146" s="34" t="s">
        <v>8603</v>
      </c>
      <c r="G10146" s="37" t="s">
        <v>18909</v>
      </c>
      <c r="I10146" s="7"/>
    </row>
    <row r="10147" spans="1:9" s="36" customFormat="1" ht="54" x14ac:dyDescent="0.25">
      <c r="A10147" s="34">
        <v>88429</v>
      </c>
      <c r="B10147" s="35" t="s">
        <v>18910</v>
      </c>
      <c r="F10147" s="34" t="s">
        <v>8603</v>
      </c>
      <c r="G10147" s="37" t="s">
        <v>16205</v>
      </c>
      <c r="I10147" s="7"/>
    </row>
    <row r="10148" spans="1:9" s="36" customFormat="1" ht="40.5" x14ac:dyDescent="0.25">
      <c r="A10148" s="34">
        <v>88431</v>
      </c>
      <c r="B10148" s="35" t="s">
        <v>18911</v>
      </c>
      <c r="F10148" s="34" t="s">
        <v>8603</v>
      </c>
      <c r="G10148" s="37" t="s">
        <v>18912</v>
      </c>
      <c r="I10148" s="7"/>
    </row>
    <row r="10149" spans="1:9" s="36" customFormat="1" ht="40.5" x14ac:dyDescent="0.25">
      <c r="A10149" s="34">
        <v>88432</v>
      </c>
      <c r="B10149" s="35" t="s">
        <v>18913</v>
      </c>
      <c r="F10149" s="34" t="s">
        <v>8603</v>
      </c>
      <c r="G10149" s="37" t="s">
        <v>12522</v>
      </c>
      <c r="I10149" s="7"/>
    </row>
    <row r="10150" spans="1:9" s="36" customFormat="1" ht="27" x14ac:dyDescent="0.25">
      <c r="A10150" s="34">
        <v>88484</v>
      </c>
      <c r="B10150" s="35" t="s">
        <v>18914</v>
      </c>
      <c r="F10150" s="34" t="s">
        <v>8603</v>
      </c>
      <c r="G10150" s="37" t="s">
        <v>18915</v>
      </c>
      <c r="I10150" s="7"/>
    </row>
    <row r="10151" spans="1:9" s="36" customFormat="1" ht="27" x14ac:dyDescent="0.25">
      <c r="A10151" s="34">
        <v>88485</v>
      </c>
      <c r="B10151" s="35" t="s">
        <v>18916</v>
      </c>
      <c r="F10151" s="34" t="s">
        <v>8603</v>
      </c>
      <c r="G10151" s="37" t="s">
        <v>10013</v>
      </c>
      <c r="I10151" s="7"/>
    </row>
    <row r="10152" spans="1:9" s="36" customFormat="1" ht="27" x14ac:dyDescent="0.25">
      <c r="A10152" s="34">
        <v>88488</v>
      </c>
      <c r="B10152" s="35" t="s">
        <v>18917</v>
      </c>
      <c r="F10152" s="34" t="s">
        <v>8603</v>
      </c>
      <c r="G10152" s="37" t="s">
        <v>18918</v>
      </c>
      <c r="I10152" s="7"/>
    </row>
    <row r="10153" spans="1:9" s="36" customFormat="1" ht="27" x14ac:dyDescent="0.25">
      <c r="A10153" s="34">
        <v>88489</v>
      </c>
      <c r="B10153" s="35" t="s">
        <v>18919</v>
      </c>
      <c r="F10153" s="34" t="s">
        <v>8603</v>
      </c>
      <c r="G10153" s="37" t="s">
        <v>18920</v>
      </c>
      <c r="I10153" s="7"/>
    </row>
    <row r="10154" spans="1:9" s="36" customFormat="1" ht="27" x14ac:dyDescent="0.25">
      <c r="A10154" s="34">
        <v>88494</v>
      </c>
      <c r="B10154" s="35" t="s">
        <v>18921</v>
      </c>
      <c r="F10154" s="34" t="s">
        <v>8603</v>
      </c>
      <c r="G10154" s="37" t="s">
        <v>18922</v>
      </c>
      <c r="I10154" s="7"/>
    </row>
    <row r="10155" spans="1:9" s="36" customFormat="1" ht="27" x14ac:dyDescent="0.25">
      <c r="A10155" s="34">
        <v>88495</v>
      </c>
      <c r="B10155" s="35" t="s">
        <v>18923</v>
      </c>
      <c r="F10155" s="34" t="s">
        <v>8603</v>
      </c>
      <c r="G10155" s="37" t="s">
        <v>10915</v>
      </c>
      <c r="I10155" s="7"/>
    </row>
    <row r="10156" spans="1:9" s="36" customFormat="1" ht="27" x14ac:dyDescent="0.25">
      <c r="A10156" s="34">
        <v>88496</v>
      </c>
      <c r="B10156" s="35" t="s">
        <v>18924</v>
      </c>
      <c r="F10156" s="34" t="s">
        <v>8603</v>
      </c>
      <c r="G10156" s="37" t="s">
        <v>18333</v>
      </c>
      <c r="I10156" s="7"/>
    </row>
    <row r="10157" spans="1:9" s="36" customFormat="1" ht="27" x14ac:dyDescent="0.25">
      <c r="A10157" s="34">
        <v>88497</v>
      </c>
      <c r="B10157" s="35" t="s">
        <v>18925</v>
      </c>
      <c r="F10157" s="34" t="s">
        <v>8603</v>
      </c>
      <c r="G10157" s="37" t="s">
        <v>18926</v>
      </c>
      <c r="I10157" s="7"/>
    </row>
    <row r="10158" spans="1:9" s="36" customFormat="1" ht="27" x14ac:dyDescent="0.25">
      <c r="A10158" s="34">
        <v>95305</v>
      </c>
      <c r="B10158" s="35" t="s">
        <v>18927</v>
      </c>
      <c r="F10158" s="34" t="s">
        <v>8603</v>
      </c>
      <c r="G10158" s="37" t="s">
        <v>18928</v>
      </c>
      <c r="I10158" s="7"/>
    </row>
    <row r="10159" spans="1:9" s="36" customFormat="1" ht="27" x14ac:dyDescent="0.25">
      <c r="A10159" s="34">
        <v>95306</v>
      </c>
      <c r="B10159" s="35" t="s">
        <v>18929</v>
      </c>
      <c r="F10159" s="34" t="s">
        <v>8603</v>
      </c>
      <c r="G10159" s="37" t="s">
        <v>18930</v>
      </c>
      <c r="I10159" s="7"/>
    </row>
    <row r="10160" spans="1:9" s="36" customFormat="1" ht="40.5" x14ac:dyDescent="0.25">
      <c r="A10160" s="34">
        <v>95622</v>
      </c>
      <c r="B10160" s="35" t="s">
        <v>18931</v>
      </c>
      <c r="F10160" s="34" t="s">
        <v>8603</v>
      </c>
      <c r="G10160" s="37" t="s">
        <v>18932</v>
      </c>
      <c r="I10160" s="7"/>
    </row>
    <row r="10161" spans="1:9" s="36" customFormat="1" ht="40.5" x14ac:dyDescent="0.25">
      <c r="A10161" s="34">
        <v>95623</v>
      </c>
      <c r="B10161" s="35" t="s">
        <v>18933</v>
      </c>
      <c r="F10161" s="34" t="s">
        <v>8603</v>
      </c>
      <c r="G10161" s="37" t="s">
        <v>18428</v>
      </c>
      <c r="I10161" s="7"/>
    </row>
    <row r="10162" spans="1:9" s="36" customFormat="1" ht="40.5" x14ac:dyDescent="0.25">
      <c r="A10162" s="34">
        <v>95624</v>
      </c>
      <c r="B10162" s="35" t="s">
        <v>18934</v>
      </c>
      <c r="F10162" s="34" t="s">
        <v>8603</v>
      </c>
      <c r="G10162" s="37" t="s">
        <v>18935</v>
      </c>
      <c r="I10162" s="7"/>
    </row>
    <row r="10163" spans="1:9" s="36" customFormat="1" ht="40.5" x14ac:dyDescent="0.25">
      <c r="A10163" s="34">
        <v>95625</v>
      </c>
      <c r="B10163" s="35" t="s">
        <v>18936</v>
      </c>
      <c r="F10163" s="34" t="s">
        <v>8603</v>
      </c>
      <c r="G10163" s="37" t="s">
        <v>18937</v>
      </c>
      <c r="I10163" s="7"/>
    </row>
    <row r="10164" spans="1:9" s="36" customFormat="1" ht="27" x14ac:dyDescent="0.25">
      <c r="A10164" s="34">
        <v>95626</v>
      </c>
      <c r="B10164" s="35" t="s">
        <v>18938</v>
      </c>
      <c r="F10164" s="34" t="s">
        <v>8603</v>
      </c>
      <c r="G10164" s="37" t="s">
        <v>18939</v>
      </c>
      <c r="I10164" s="7"/>
    </row>
    <row r="10165" spans="1:9" s="36" customFormat="1" ht="40.5" x14ac:dyDescent="0.25">
      <c r="A10165" s="34">
        <v>96126</v>
      </c>
      <c r="B10165" s="35" t="s">
        <v>18940</v>
      </c>
      <c r="F10165" s="34" t="s">
        <v>8603</v>
      </c>
      <c r="G10165" s="37" t="s">
        <v>15275</v>
      </c>
      <c r="I10165" s="7"/>
    </row>
    <row r="10166" spans="1:9" s="36" customFormat="1" ht="40.5" x14ac:dyDescent="0.25">
      <c r="A10166" s="34">
        <v>96127</v>
      </c>
      <c r="B10166" s="35" t="s">
        <v>18941</v>
      </c>
      <c r="F10166" s="34" t="s">
        <v>8603</v>
      </c>
      <c r="G10166" s="37" t="s">
        <v>13937</v>
      </c>
      <c r="I10166" s="7"/>
    </row>
    <row r="10167" spans="1:9" s="36" customFormat="1" ht="40.5" x14ac:dyDescent="0.25">
      <c r="A10167" s="34">
        <v>96128</v>
      </c>
      <c r="B10167" s="35" t="s">
        <v>18942</v>
      </c>
      <c r="F10167" s="34" t="s">
        <v>8603</v>
      </c>
      <c r="G10167" s="37" t="s">
        <v>18943</v>
      </c>
      <c r="I10167" s="7"/>
    </row>
    <row r="10168" spans="1:9" s="36" customFormat="1" ht="40.5" x14ac:dyDescent="0.25">
      <c r="A10168" s="34">
        <v>96129</v>
      </c>
      <c r="B10168" s="35" t="s">
        <v>18944</v>
      </c>
      <c r="F10168" s="34" t="s">
        <v>8603</v>
      </c>
      <c r="G10168" s="37" t="s">
        <v>18945</v>
      </c>
      <c r="I10168" s="7"/>
    </row>
    <row r="10169" spans="1:9" s="36" customFormat="1" ht="27" x14ac:dyDescent="0.25">
      <c r="A10169" s="34">
        <v>96130</v>
      </c>
      <c r="B10169" s="35" t="s">
        <v>18946</v>
      </c>
      <c r="F10169" s="34" t="s">
        <v>8603</v>
      </c>
      <c r="G10169" s="37" t="s">
        <v>15072</v>
      </c>
      <c r="I10169" s="7"/>
    </row>
    <row r="10170" spans="1:9" s="36" customFormat="1" ht="40.5" x14ac:dyDescent="0.25">
      <c r="A10170" s="34">
        <v>96131</v>
      </c>
      <c r="B10170" s="35" t="s">
        <v>18947</v>
      </c>
      <c r="F10170" s="34" t="s">
        <v>8603</v>
      </c>
      <c r="G10170" s="37" t="s">
        <v>16371</v>
      </c>
      <c r="I10170" s="7"/>
    </row>
    <row r="10171" spans="1:9" s="36" customFormat="1" ht="40.5" x14ac:dyDescent="0.25">
      <c r="A10171" s="34">
        <v>96132</v>
      </c>
      <c r="B10171" s="35" t="s">
        <v>18948</v>
      </c>
      <c r="F10171" s="34" t="s">
        <v>8603</v>
      </c>
      <c r="G10171" s="37" t="s">
        <v>12995</v>
      </c>
      <c r="I10171" s="7"/>
    </row>
    <row r="10172" spans="1:9" s="36" customFormat="1" ht="40.5" x14ac:dyDescent="0.25">
      <c r="A10172" s="34">
        <v>96133</v>
      </c>
      <c r="B10172" s="35" t="s">
        <v>18949</v>
      </c>
      <c r="F10172" s="34" t="s">
        <v>8603</v>
      </c>
      <c r="G10172" s="37" t="s">
        <v>18950</v>
      </c>
      <c r="I10172" s="7"/>
    </row>
    <row r="10173" spans="1:9" s="36" customFormat="1" ht="40.5" x14ac:dyDescent="0.25">
      <c r="A10173" s="34">
        <v>96134</v>
      </c>
      <c r="B10173" s="35" t="s">
        <v>18951</v>
      </c>
      <c r="F10173" s="34" t="s">
        <v>8603</v>
      </c>
      <c r="G10173" s="37" t="s">
        <v>18952</v>
      </c>
      <c r="I10173" s="7"/>
    </row>
    <row r="10174" spans="1:9" s="36" customFormat="1" ht="27" x14ac:dyDescent="0.25">
      <c r="A10174" s="34">
        <v>96135</v>
      </c>
      <c r="B10174" s="35" t="s">
        <v>18953</v>
      </c>
      <c r="F10174" s="34" t="s">
        <v>8603</v>
      </c>
      <c r="G10174" s="37" t="s">
        <v>18954</v>
      </c>
      <c r="I10174" s="7"/>
    </row>
    <row r="10175" spans="1:9" s="36" customFormat="1" ht="27" x14ac:dyDescent="0.25">
      <c r="A10175" s="34">
        <v>104639</v>
      </c>
      <c r="B10175" s="35" t="s">
        <v>18955</v>
      </c>
      <c r="F10175" s="34" t="s">
        <v>8603</v>
      </c>
      <c r="G10175" s="37" t="s">
        <v>10911</v>
      </c>
      <c r="I10175" s="7"/>
    </row>
    <row r="10176" spans="1:9" s="36" customFormat="1" ht="27" x14ac:dyDescent="0.25">
      <c r="A10176" s="34">
        <v>104640</v>
      </c>
      <c r="B10176" s="35" t="s">
        <v>18956</v>
      </c>
      <c r="F10176" s="34" t="s">
        <v>8603</v>
      </c>
      <c r="G10176" s="37" t="s">
        <v>15136</v>
      </c>
      <c r="I10176" s="7"/>
    </row>
    <row r="10177" spans="1:9" s="36" customFormat="1" ht="27" x14ac:dyDescent="0.25">
      <c r="A10177" s="34">
        <v>104641</v>
      </c>
      <c r="B10177" s="35" t="s">
        <v>18957</v>
      </c>
      <c r="F10177" s="34" t="s">
        <v>8603</v>
      </c>
      <c r="G10177" s="37" t="s">
        <v>14269</v>
      </c>
      <c r="I10177" s="7"/>
    </row>
    <row r="10178" spans="1:9" s="36" customFormat="1" ht="27" x14ac:dyDescent="0.25">
      <c r="A10178" s="34">
        <v>104642</v>
      </c>
      <c r="B10178" s="35" t="s">
        <v>18958</v>
      </c>
      <c r="F10178" s="34" t="s">
        <v>8603</v>
      </c>
      <c r="G10178" s="37" t="s">
        <v>10091</v>
      </c>
      <c r="I10178" s="7"/>
    </row>
    <row r="10179" spans="1:9" s="36" customFormat="1" ht="27" x14ac:dyDescent="0.25">
      <c r="A10179" s="34">
        <v>102193</v>
      </c>
      <c r="B10179" s="35" t="s">
        <v>18959</v>
      </c>
      <c r="F10179" s="34" t="s">
        <v>8603</v>
      </c>
      <c r="G10179" s="37" t="s">
        <v>18960</v>
      </c>
      <c r="I10179" s="7"/>
    </row>
    <row r="10180" spans="1:9" s="36" customFormat="1" x14ac:dyDescent="0.25">
      <c r="A10180" s="34">
        <v>102194</v>
      </c>
      <c r="B10180" s="35" t="s">
        <v>18961</v>
      </c>
      <c r="F10180" s="34" t="s">
        <v>8603</v>
      </c>
      <c r="G10180" s="37" t="s">
        <v>17205</v>
      </c>
      <c r="I10180" s="7"/>
    </row>
    <row r="10181" spans="1:9" s="36" customFormat="1" ht="27" x14ac:dyDescent="0.25">
      <c r="A10181" s="34">
        <v>102197</v>
      </c>
      <c r="B10181" s="35" t="s">
        <v>18962</v>
      </c>
      <c r="F10181" s="34" t="s">
        <v>8603</v>
      </c>
      <c r="G10181" s="37" t="s">
        <v>18963</v>
      </c>
      <c r="I10181" s="7"/>
    </row>
    <row r="10182" spans="1:9" s="36" customFormat="1" ht="27" x14ac:dyDescent="0.25">
      <c r="A10182" s="34">
        <v>102200</v>
      </c>
      <c r="B10182" s="35" t="s">
        <v>18964</v>
      </c>
      <c r="F10182" s="34" t="s">
        <v>8603</v>
      </c>
      <c r="G10182" s="37" t="s">
        <v>9118</v>
      </c>
      <c r="I10182" s="7"/>
    </row>
    <row r="10183" spans="1:9" s="36" customFormat="1" ht="27" x14ac:dyDescent="0.25">
      <c r="A10183" s="34">
        <v>102201</v>
      </c>
      <c r="B10183" s="35" t="s">
        <v>18965</v>
      </c>
      <c r="F10183" s="34" t="s">
        <v>8603</v>
      </c>
      <c r="G10183" s="37" t="s">
        <v>18966</v>
      </c>
      <c r="I10183" s="7"/>
    </row>
    <row r="10184" spans="1:9" s="36" customFormat="1" ht="27" x14ac:dyDescent="0.25">
      <c r="A10184" s="34">
        <v>102202</v>
      </c>
      <c r="B10184" s="35" t="s">
        <v>18967</v>
      </c>
      <c r="F10184" s="34" t="s">
        <v>8603</v>
      </c>
      <c r="G10184" s="37" t="s">
        <v>12256</v>
      </c>
      <c r="I10184" s="7"/>
    </row>
    <row r="10185" spans="1:9" s="36" customFormat="1" ht="27" x14ac:dyDescent="0.25">
      <c r="A10185" s="34">
        <v>102203</v>
      </c>
      <c r="B10185" s="35" t="s">
        <v>18968</v>
      </c>
      <c r="F10185" s="34" t="s">
        <v>8603</v>
      </c>
      <c r="G10185" s="37" t="s">
        <v>12552</v>
      </c>
      <c r="I10185" s="7"/>
    </row>
    <row r="10186" spans="1:9" s="36" customFormat="1" ht="27" x14ac:dyDescent="0.25">
      <c r="A10186" s="34">
        <v>102204</v>
      </c>
      <c r="B10186" s="35" t="s">
        <v>18969</v>
      </c>
      <c r="F10186" s="34" t="s">
        <v>8603</v>
      </c>
      <c r="G10186" s="37" t="s">
        <v>18970</v>
      </c>
      <c r="I10186" s="7"/>
    </row>
    <row r="10187" spans="1:9" s="36" customFormat="1" ht="27" x14ac:dyDescent="0.25">
      <c r="A10187" s="34">
        <v>102205</v>
      </c>
      <c r="B10187" s="35" t="s">
        <v>18971</v>
      </c>
      <c r="F10187" s="34" t="s">
        <v>8603</v>
      </c>
      <c r="G10187" s="37" t="s">
        <v>18972</v>
      </c>
      <c r="I10187" s="7"/>
    </row>
    <row r="10188" spans="1:9" s="36" customFormat="1" ht="27" x14ac:dyDescent="0.25">
      <c r="A10188" s="34">
        <v>102207</v>
      </c>
      <c r="B10188" s="35" t="s">
        <v>18973</v>
      </c>
      <c r="F10188" s="34" t="s">
        <v>8603</v>
      </c>
      <c r="G10188" s="37" t="s">
        <v>9097</v>
      </c>
      <c r="I10188" s="7"/>
    </row>
    <row r="10189" spans="1:9" s="36" customFormat="1" ht="27" x14ac:dyDescent="0.25">
      <c r="A10189" s="34">
        <v>102208</v>
      </c>
      <c r="B10189" s="35" t="s">
        <v>18974</v>
      </c>
      <c r="F10189" s="34" t="s">
        <v>8603</v>
      </c>
      <c r="G10189" s="37" t="s">
        <v>18975</v>
      </c>
      <c r="I10189" s="7"/>
    </row>
    <row r="10190" spans="1:9" s="36" customFormat="1" ht="27" x14ac:dyDescent="0.25">
      <c r="A10190" s="34">
        <v>102209</v>
      </c>
      <c r="B10190" s="35" t="s">
        <v>18976</v>
      </c>
      <c r="F10190" s="34" t="s">
        <v>8603</v>
      </c>
      <c r="G10190" s="37" t="s">
        <v>18977</v>
      </c>
      <c r="I10190" s="7"/>
    </row>
    <row r="10191" spans="1:9" s="36" customFormat="1" ht="27" x14ac:dyDescent="0.25">
      <c r="A10191" s="34">
        <v>102210</v>
      </c>
      <c r="B10191" s="35" t="s">
        <v>18978</v>
      </c>
      <c r="F10191" s="34" t="s">
        <v>8603</v>
      </c>
      <c r="G10191" s="37" t="s">
        <v>9676</v>
      </c>
      <c r="I10191" s="7"/>
    </row>
    <row r="10192" spans="1:9" s="36" customFormat="1" ht="27" x14ac:dyDescent="0.25">
      <c r="A10192" s="34">
        <v>102213</v>
      </c>
      <c r="B10192" s="35" t="s">
        <v>18979</v>
      </c>
      <c r="F10192" s="34" t="s">
        <v>8603</v>
      </c>
      <c r="G10192" s="37" t="s">
        <v>18980</v>
      </c>
      <c r="I10192" s="7"/>
    </row>
    <row r="10193" spans="1:9" s="36" customFormat="1" ht="27" x14ac:dyDescent="0.25">
      <c r="A10193" s="34">
        <v>102214</v>
      </c>
      <c r="B10193" s="35" t="s">
        <v>18981</v>
      </c>
      <c r="F10193" s="34" t="s">
        <v>8603</v>
      </c>
      <c r="G10193" s="37" t="s">
        <v>18982</v>
      </c>
      <c r="I10193" s="7"/>
    </row>
    <row r="10194" spans="1:9" s="36" customFormat="1" ht="40.5" x14ac:dyDescent="0.25">
      <c r="A10194" s="34">
        <v>102215</v>
      </c>
      <c r="B10194" s="35" t="s">
        <v>18983</v>
      </c>
      <c r="F10194" s="34" t="s">
        <v>8603</v>
      </c>
      <c r="G10194" s="37" t="s">
        <v>18984</v>
      </c>
      <c r="I10194" s="7"/>
    </row>
    <row r="10195" spans="1:9" s="36" customFormat="1" ht="27" x14ac:dyDescent="0.25">
      <c r="A10195" s="34">
        <v>102217</v>
      </c>
      <c r="B10195" s="35" t="s">
        <v>18985</v>
      </c>
      <c r="F10195" s="34" t="s">
        <v>8603</v>
      </c>
      <c r="G10195" s="37" t="s">
        <v>13767</v>
      </c>
      <c r="I10195" s="7"/>
    </row>
    <row r="10196" spans="1:9" s="36" customFormat="1" ht="27" x14ac:dyDescent="0.25">
      <c r="A10196" s="34">
        <v>102218</v>
      </c>
      <c r="B10196" s="35" t="s">
        <v>18986</v>
      </c>
      <c r="F10196" s="34" t="s">
        <v>8603</v>
      </c>
      <c r="G10196" s="37" t="s">
        <v>12522</v>
      </c>
      <c r="I10196" s="7"/>
    </row>
    <row r="10197" spans="1:9" s="36" customFormat="1" ht="27" x14ac:dyDescent="0.25">
      <c r="A10197" s="34">
        <v>102219</v>
      </c>
      <c r="B10197" s="35" t="s">
        <v>18987</v>
      </c>
      <c r="F10197" s="34" t="s">
        <v>8603</v>
      </c>
      <c r="G10197" s="37" t="s">
        <v>18988</v>
      </c>
      <c r="I10197" s="7"/>
    </row>
    <row r="10198" spans="1:9" s="36" customFormat="1" ht="27" x14ac:dyDescent="0.25">
      <c r="A10198" s="34">
        <v>102220</v>
      </c>
      <c r="B10198" s="35" t="s">
        <v>18989</v>
      </c>
      <c r="F10198" s="34" t="s">
        <v>8603</v>
      </c>
      <c r="G10198" s="37" t="s">
        <v>13236</v>
      </c>
      <c r="I10198" s="7"/>
    </row>
    <row r="10199" spans="1:9" s="36" customFormat="1" ht="27" x14ac:dyDescent="0.25">
      <c r="A10199" s="34">
        <v>102223</v>
      </c>
      <c r="B10199" s="35" t="s">
        <v>18990</v>
      </c>
      <c r="F10199" s="34" t="s">
        <v>8603</v>
      </c>
      <c r="G10199" s="37" t="s">
        <v>18991</v>
      </c>
      <c r="I10199" s="7"/>
    </row>
    <row r="10200" spans="1:9" s="36" customFormat="1" ht="27" x14ac:dyDescent="0.25">
      <c r="A10200" s="34">
        <v>102224</v>
      </c>
      <c r="B10200" s="35" t="s">
        <v>18992</v>
      </c>
      <c r="F10200" s="34" t="s">
        <v>8603</v>
      </c>
      <c r="G10200" s="37" t="s">
        <v>14628</v>
      </c>
      <c r="I10200" s="7"/>
    </row>
    <row r="10201" spans="1:9" s="36" customFormat="1" ht="40.5" x14ac:dyDescent="0.25">
      <c r="A10201" s="34">
        <v>102225</v>
      </c>
      <c r="B10201" s="35" t="s">
        <v>18993</v>
      </c>
      <c r="F10201" s="34" t="s">
        <v>8603</v>
      </c>
      <c r="G10201" s="37" t="s">
        <v>18994</v>
      </c>
      <c r="I10201" s="7"/>
    </row>
    <row r="10202" spans="1:9" s="36" customFormat="1" ht="27" x14ac:dyDescent="0.25">
      <c r="A10202" s="34">
        <v>102227</v>
      </c>
      <c r="B10202" s="35" t="s">
        <v>18995</v>
      </c>
      <c r="F10202" s="34" t="s">
        <v>8603</v>
      </c>
      <c r="G10202" s="37" t="s">
        <v>16831</v>
      </c>
      <c r="I10202" s="7"/>
    </row>
    <row r="10203" spans="1:9" s="36" customFormat="1" ht="27" x14ac:dyDescent="0.25">
      <c r="A10203" s="34">
        <v>102228</v>
      </c>
      <c r="B10203" s="35" t="s">
        <v>18996</v>
      </c>
      <c r="F10203" s="34" t="s">
        <v>8603</v>
      </c>
      <c r="G10203" s="37" t="s">
        <v>15078</v>
      </c>
      <c r="I10203" s="7"/>
    </row>
    <row r="10204" spans="1:9" s="36" customFormat="1" ht="27" x14ac:dyDescent="0.25">
      <c r="A10204" s="34">
        <v>102229</v>
      </c>
      <c r="B10204" s="35" t="s">
        <v>18997</v>
      </c>
      <c r="F10204" s="34" t="s">
        <v>8603</v>
      </c>
      <c r="G10204" s="37" t="s">
        <v>18998</v>
      </c>
      <c r="I10204" s="7"/>
    </row>
    <row r="10205" spans="1:9" s="36" customFormat="1" ht="27" x14ac:dyDescent="0.25">
      <c r="A10205" s="34">
        <v>102230</v>
      </c>
      <c r="B10205" s="35" t="s">
        <v>18999</v>
      </c>
      <c r="F10205" s="34" t="s">
        <v>8603</v>
      </c>
      <c r="G10205" s="37" t="s">
        <v>19000</v>
      </c>
      <c r="I10205" s="7"/>
    </row>
    <row r="10206" spans="1:9" s="36" customFormat="1" x14ac:dyDescent="0.25">
      <c r="A10206" s="34">
        <v>102233</v>
      </c>
      <c r="B10206" s="35" t="s">
        <v>19001</v>
      </c>
      <c r="F10206" s="34" t="s">
        <v>8603</v>
      </c>
      <c r="G10206" s="37" t="s">
        <v>12665</v>
      </c>
      <c r="I10206" s="7"/>
    </row>
    <row r="10207" spans="1:9" s="36" customFormat="1" x14ac:dyDescent="0.25">
      <c r="A10207" s="34">
        <v>102234</v>
      </c>
      <c r="B10207" s="35" t="s">
        <v>19002</v>
      </c>
      <c r="F10207" s="34" t="s">
        <v>8603</v>
      </c>
      <c r="G10207" s="37" t="s">
        <v>19003</v>
      </c>
      <c r="I10207" s="7"/>
    </row>
    <row r="10208" spans="1:9" s="36" customFormat="1" ht="27" x14ac:dyDescent="0.25">
      <c r="A10208" s="34">
        <v>100716</v>
      </c>
      <c r="B10208" s="35" t="s">
        <v>19004</v>
      </c>
      <c r="F10208" s="34" t="s">
        <v>8603</v>
      </c>
      <c r="G10208" s="37" t="s">
        <v>13266</v>
      </c>
      <c r="I10208" s="7"/>
    </row>
    <row r="10209" spans="1:9" s="36" customFormat="1" ht="27" x14ac:dyDescent="0.25">
      <c r="A10209" s="34">
        <v>100717</v>
      </c>
      <c r="B10209" s="35" t="s">
        <v>19005</v>
      </c>
      <c r="F10209" s="34" t="s">
        <v>8603</v>
      </c>
      <c r="G10209" s="37" t="s">
        <v>19006</v>
      </c>
      <c r="I10209" s="7"/>
    </row>
    <row r="10210" spans="1:9" s="36" customFormat="1" x14ac:dyDescent="0.25">
      <c r="A10210" s="34">
        <v>100718</v>
      </c>
      <c r="B10210" s="35" t="s">
        <v>19007</v>
      </c>
      <c r="F10210" s="34" t="s">
        <v>26</v>
      </c>
      <c r="G10210" s="37" t="s">
        <v>9466</v>
      </c>
      <c r="I10210" s="7"/>
    </row>
    <row r="10211" spans="1:9" s="36" customFormat="1" ht="40.5" x14ac:dyDescent="0.25">
      <c r="A10211" s="34">
        <v>100719</v>
      </c>
      <c r="B10211" s="35" t="s">
        <v>19008</v>
      </c>
      <c r="F10211" s="34" t="s">
        <v>8603</v>
      </c>
      <c r="G10211" s="37" t="s">
        <v>19009</v>
      </c>
      <c r="I10211" s="7"/>
    </row>
    <row r="10212" spans="1:9" s="36" customFormat="1" ht="40.5" x14ac:dyDescent="0.25">
      <c r="A10212" s="34">
        <v>100720</v>
      </c>
      <c r="B10212" s="35" t="s">
        <v>19010</v>
      </c>
      <c r="F10212" s="34" t="s">
        <v>8603</v>
      </c>
      <c r="G10212" s="37" t="s">
        <v>19011</v>
      </c>
      <c r="I10212" s="7"/>
    </row>
    <row r="10213" spans="1:9" s="36" customFormat="1" ht="40.5" x14ac:dyDescent="0.25">
      <c r="A10213" s="34">
        <v>100721</v>
      </c>
      <c r="B10213" s="35" t="s">
        <v>19012</v>
      </c>
      <c r="F10213" s="34" t="s">
        <v>8603</v>
      </c>
      <c r="G10213" s="37" t="s">
        <v>17021</v>
      </c>
      <c r="I10213" s="7"/>
    </row>
    <row r="10214" spans="1:9" s="36" customFormat="1" ht="54" x14ac:dyDescent="0.25">
      <c r="A10214" s="34">
        <v>100722</v>
      </c>
      <c r="B10214" s="35" t="s">
        <v>19013</v>
      </c>
      <c r="F10214" s="34" t="s">
        <v>8603</v>
      </c>
      <c r="G10214" s="37" t="s">
        <v>19014</v>
      </c>
      <c r="I10214" s="7"/>
    </row>
    <row r="10215" spans="1:9" s="36" customFormat="1" ht="54" x14ac:dyDescent="0.25">
      <c r="A10215" s="34">
        <v>100723</v>
      </c>
      <c r="B10215" s="35" t="s">
        <v>19015</v>
      </c>
      <c r="F10215" s="34" t="s">
        <v>8603</v>
      </c>
      <c r="G10215" s="37" t="s">
        <v>19016</v>
      </c>
      <c r="I10215" s="7"/>
    </row>
    <row r="10216" spans="1:9" s="36" customFormat="1" ht="54" x14ac:dyDescent="0.25">
      <c r="A10216" s="34">
        <v>100724</v>
      </c>
      <c r="B10216" s="35" t="s">
        <v>19017</v>
      </c>
      <c r="F10216" s="34" t="s">
        <v>8603</v>
      </c>
      <c r="G10216" s="37" t="s">
        <v>19018</v>
      </c>
      <c r="I10216" s="7"/>
    </row>
    <row r="10217" spans="1:9" s="36" customFormat="1" ht="54" x14ac:dyDescent="0.25">
      <c r="A10217" s="34">
        <v>100725</v>
      </c>
      <c r="B10217" s="35" t="s">
        <v>19019</v>
      </c>
      <c r="F10217" s="34" t="s">
        <v>8603</v>
      </c>
      <c r="G10217" s="37" t="s">
        <v>16831</v>
      </c>
      <c r="I10217" s="7"/>
    </row>
    <row r="10218" spans="1:9" s="36" customFormat="1" ht="54" x14ac:dyDescent="0.25">
      <c r="A10218" s="34">
        <v>100726</v>
      </c>
      <c r="B10218" s="35" t="s">
        <v>19020</v>
      </c>
      <c r="F10218" s="34" t="s">
        <v>8603</v>
      </c>
      <c r="G10218" s="37" t="s">
        <v>19021</v>
      </c>
      <c r="I10218" s="7"/>
    </row>
    <row r="10219" spans="1:9" s="36" customFormat="1" ht="40.5" x14ac:dyDescent="0.25">
      <c r="A10219" s="34">
        <v>100727</v>
      </c>
      <c r="B10219" s="35" t="s">
        <v>19022</v>
      </c>
      <c r="F10219" s="34" t="s">
        <v>8603</v>
      </c>
      <c r="G10219" s="37" t="s">
        <v>19023</v>
      </c>
      <c r="I10219" s="7"/>
    </row>
    <row r="10220" spans="1:9" s="36" customFormat="1" ht="40.5" x14ac:dyDescent="0.25">
      <c r="A10220" s="34">
        <v>100728</v>
      </c>
      <c r="B10220" s="35" t="s">
        <v>19024</v>
      </c>
      <c r="F10220" s="34" t="s">
        <v>8603</v>
      </c>
      <c r="G10220" s="37" t="s">
        <v>19025</v>
      </c>
      <c r="I10220" s="7"/>
    </row>
    <row r="10221" spans="1:9" s="36" customFormat="1" ht="40.5" x14ac:dyDescent="0.25">
      <c r="A10221" s="34">
        <v>100729</v>
      </c>
      <c r="B10221" s="35" t="s">
        <v>19026</v>
      </c>
      <c r="F10221" s="34" t="s">
        <v>8603</v>
      </c>
      <c r="G10221" s="37" t="s">
        <v>19027</v>
      </c>
      <c r="I10221" s="7"/>
    </row>
    <row r="10222" spans="1:9" s="36" customFormat="1" ht="40.5" x14ac:dyDescent="0.25">
      <c r="A10222" s="34">
        <v>100730</v>
      </c>
      <c r="B10222" s="35" t="s">
        <v>19028</v>
      </c>
      <c r="F10222" s="34" t="s">
        <v>8603</v>
      </c>
      <c r="G10222" s="37" t="s">
        <v>15459</v>
      </c>
      <c r="I10222" s="7"/>
    </row>
    <row r="10223" spans="1:9" s="36" customFormat="1" ht="40.5" x14ac:dyDescent="0.25">
      <c r="A10223" s="34">
        <v>100733</v>
      </c>
      <c r="B10223" s="35" t="s">
        <v>19029</v>
      </c>
      <c r="F10223" s="34" t="s">
        <v>8603</v>
      </c>
      <c r="G10223" s="37" t="s">
        <v>19030</v>
      </c>
      <c r="I10223" s="7"/>
    </row>
    <row r="10224" spans="1:9" s="36" customFormat="1" ht="40.5" x14ac:dyDescent="0.25">
      <c r="A10224" s="34">
        <v>100734</v>
      </c>
      <c r="B10224" s="35" t="s">
        <v>19031</v>
      </c>
      <c r="F10224" s="34" t="s">
        <v>8603</v>
      </c>
      <c r="G10224" s="37" t="s">
        <v>19032</v>
      </c>
      <c r="I10224" s="7"/>
    </row>
    <row r="10225" spans="1:9" s="36" customFormat="1" ht="40.5" x14ac:dyDescent="0.25">
      <c r="A10225" s="34">
        <v>100735</v>
      </c>
      <c r="B10225" s="35" t="s">
        <v>19033</v>
      </c>
      <c r="F10225" s="34" t="s">
        <v>8603</v>
      </c>
      <c r="G10225" s="37" t="s">
        <v>14949</v>
      </c>
      <c r="I10225" s="7"/>
    </row>
    <row r="10226" spans="1:9" s="36" customFormat="1" ht="40.5" x14ac:dyDescent="0.25">
      <c r="A10226" s="34">
        <v>100736</v>
      </c>
      <c r="B10226" s="35" t="s">
        <v>19034</v>
      </c>
      <c r="F10226" s="34" t="s">
        <v>8603</v>
      </c>
      <c r="G10226" s="37" t="s">
        <v>12671</v>
      </c>
      <c r="I10226" s="7"/>
    </row>
    <row r="10227" spans="1:9" s="36" customFormat="1" ht="54" x14ac:dyDescent="0.25">
      <c r="A10227" s="34">
        <v>100739</v>
      </c>
      <c r="B10227" s="35" t="s">
        <v>19035</v>
      </c>
      <c r="F10227" s="34" t="s">
        <v>8603</v>
      </c>
      <c r="G10227" s="37" t="s">
        <v>19036</v>
      </c>
      <c r="I10227" s="7"/>
    </row>
    <row r="10228" spans="1:9" s="36" customFormat="1" ht="54" x14ac:dyDescent="0.25">
      <c r="A10228" s="34">
        <v>100740</v>
      </c>
      <c r="B10228" s="35" t="s">
        <v>19037</v>
      </c>
      <c r="F10228" s="34" t="s">
        <v>8603</v>
      </c>
      <c r="G10228" s="37" t="s">
        <v>12576</v>
      </c>
      <c r="I10228" s="7"/>
    </row>
    <row r="10229" spans="1:9" s="36" customFormat="1" ht="54" x14ac:dyDescent="0.25">
      <c r="A10229" s="34">
        <v>100741</v>
      </c>
      <c r="B10229" s="35" t="s">
        <v>19038</v>
      </c>
      <c r="F10229" s="34" t="s">
        <v>8603</v>
      </c>
      <c r="G10229" s="37" t="s">
        <v>17981</v>
      </c>
      <c r="I10229" s="7"/>
    </row>
    <row r="10230" spans="1:9" s="36" customFormat="1" ht="54" x14ac:dyDescent="0.25">
      <c r="A10230" s="34">
        <v>100742</v>
      </c>
      <c r="B10230" s="35" t="s">
        <v>19039</v>
      </c>
      <c r="F10230" s="34" t="s">
        <v>8603</v>
      </c>
      <c r="G10230" s="37" t="s">
        <v>19040</v>
      </c>
      <c r="I10230" s="7"/>
    </row>
    <row r="10231" spans="1:9" s="36" customFormat="1" ht="54" x14ac:dyDescent="0.25">
      <c r="A10231" s="34">
        <v>100743</v>
      </c>
      <c r="B10231" s="35" t="s">
        <v>19041</v>
      </c>
      <c r="F10231" s="34" t="s">
        <v>8603</v>
      </c>
      <c r="G10231" s="37" t="s">
        <v>19042</v>
      </c>
      <c r="I10231" s="7"/>
    </row>
    <row r="10232" spans="1:9" s="36" customFormat="1" ht="54" x14ac:dyDescent="0.25">
      <c r="A10232" s="34">
        <v>100744</v>
      </c>
      <c r="B10232" s="35" t="s">
        <v>19043</v>
      </c>
      <c r="F10232" s="34" t="s">
        <v>8603</v>
      </c>
      <c r="G10232" s="37" t="s">
        <v>19044</v>
      </c>
      <c r="I10232" s="7"/>
    </row>
    <row r="10233" spans="1:9" s="36" customFormat="1" ht="54" x14ac:dyDescent="0.25">
      <c r="A10233" s="34">
        <v>100745</v>
      </c>
      <c r="B10233" s="35" t="s">
        <v>19045</v>
      </c>
      <c r="F10233" s="34" t="s">
        <v>8603</v>
      </c>
      <c r="G10233" s="37" t="s">
        <v>9020</v>
      </c>
      <c r="I10233" s="7"/>
    </row>
    <row r="10234" spans="1:9" s="36" customFormat="1" ht="54" x14ac:dyDescent="0.25">
      <c r="A10234" s="34">
        <v>100746</v>
      </c>
      <c r="B10234" s="35" t="s">
        <v>19046</v>
      </c>
      <c r="F10234" s="34" t="s">
        <v>8603</v>
      </c>
      <c r="G10234" s="37" t="s">
        <v>19047</v>
      </c>
      <c r="I10234" s="7"/>
    </row>
    <row r="10235" spans="1:9" s="36" customFormat="1" ht="40.5" x14ac:dyDescent="0.25">
      <c r="A10235" s="34">
        <v>100747</v>
      </c>
      <c r="B10235" s="35" t="s">
        <v>19048</v>
      </c>
      <c r="F10235" s="34" t="s">
        <v>8603</v>
      </c>
      <c r="G10235" s="37" t="s">
        <v>19049</v>
      </c>
      <c r="I10235" s="7"/>
    </row>
    <row r="10236" spans="1:9" s="36" customFormat="1" ht="54" x14ac:dyDescent="0.25">
      <c r="A10236" s="34">
        <v>100748</v>
      </c>
      <c r="B10236" s="35" t="s">
        <v>19050</v>
      </c>
      <c r="F10236" s="34" t="s">
        <v>8603</v>
      </c>
      <c r="G10236" s="37" t="s">
        <v>8544</v>
      </c>
      <c r="I10236" s="7"/>
    </row>
    <row r="10237" spans="1:9" s="36" customFormat="1" ht="54" x14ac:dyDescent="0.25">
      <c r="A10237" s="34">
        <v>100749</v>
      </c>
      <c r="B10237" s="35" t="s">
        <v>19051</v>
      </c>
      <c r="F10237" s="34" t="s">
        <v>8603</v>
      </c>
      <c r="G10237" s="37" t="s">
        <v>13463</v>
      </c>
      <c r="I10237" s="7"/>
    </row>
    <row r="10238" spans="1:9" s="36" customFormat="1" ht="54" x14ac:dyDescent="0.25">
      <c r="A10238" s="34">
        <v>100750</v>
      </c>
      <c r="B10238" s="35" t="s">
        <v>19052</v>
      </c>
      <c r="F10238" s="34" t="s">
        <v>8603</v>
      </c>
      <c r="G10238" s="37" t="s">
        <v>19053</v>
      </c>
      <c r="I10238" s="7"/>
    </row>
    <row r="10239" spans="1:9" s="36" customFormat="1" ht="40.5" x14ac:dyDescent="0.25">
      <c r="A10239" s="34">
        <v>100751</v>
      </c>
      <c r="B10239" s="35" t="s">
        <v>19054</v>
      </c>
      <c r="F10239" s="34" t="s">
        <v>8603</v>
      </c>
      <c r="G10239" s="37" t="s">
        <v>19055</v>
      </c>
      <c r="I10239" s="7"/>
    </row>
    <row r="10240" spans="1:9" s="36" customFormat="1" ht="40.5" x14ac:dyDescent="0.25">
      <c r="A10240" s="34">
        <v>100752</v>
      </c>
      <c r="B10240" s="35" t="s">
        <v>19056</v>
      </c>
      <c r="F10240" s="34" t="s">
        <v>8603</v>
      </c>
      <c r="G10240" s="37" t="s">
        <v>19057</v>
      </c>
      <c r="I10240" s="7"/>
    </row>
    <row r="10241" spans="1:9" s="36" customFormat="1" ht="40.5" x14ac:dyDescent="0.25">
      <c r="A10241" s="34">
        <v>100753</v>
      </c>
      <c r="B10241" s="35" t="s">
        <v>19058</v>
      </c>
      <c r="F10241" s="34" t="s">
        <v>8603</v>
      </c>
      <c r="G10241" s="37" t="s">
        <v>13395</v>
      </c>
      <c r="I10241" s="7"/>
    </row>
    <row r="10242" spans="1:9" s="36" customFormat="1" ht="40.5" x14ac:dyDescent="0.25">
      <c r="A10242" s="34">
        <v>100754</v>
      </c>
      <c r="B10242" s="35" t="s">
        <v>19059</v>
      </c>
      <c r="F10242" s="34" t="s">
        <v>8603</v>
      </c>
      <c r="G10242" s="37" t="s">
        <v>18909</v>
      </c>
      <c r="I10242" s="7"/>
    </row>
    <row r="10243" spans="1:9" s="36" customFormat="1" ht="54" x14ac:dyDescent="0.25">
      <c r="A10243" s="34">
        <v>100757</v>
      </c>
      <c r="B10243" s="35" t="s">
        <v>19060</v>
      </c>
      <c r="F10243" s="34" t="s">
        <v>8603</v>
      </c>
      <c r="G10243" s="37" t="s">
        <v>19061</v>
      </c>
      <c r="I10243" s="7"/>
    </row>
    <row r="10244" spans="1:9" s="36" customFormat="1" ht="54" x14ac:dyDescent="0.25">
      <c r="A10244" s="34">
        <v>100758</v>
      </c>
      <c r="B10244" s="35" t="s">
        <v>19062</v>
      </c>
      <c r="F10244" s="34" t="s">
        <v>8603</v>
      </c>
      <c r="G10244" s="37" t="s">
        <v>8013</v>
      </c>
      <c r="I10244" s="7"/>
    </row>
    <row r="10245" spans="1:9" s="36" customFormat="1" ht="54" x14ac:dyDescent="0.25">
      <c r="A10245" s="34">
        <v>100759</v>
      </c>
      <c r="B10245" s="35" t="s">
        <v>19063</v>
      </c>
      <c r="F10245" s="34" t="s">
        <v>8603</v>
      </c>
      <c r="G10245" s="37" t="s">
        <v>19064</v>
      </c>
      <c r="I10245" s="7"/>
    </row>
    <row r="10246" spans="1:9" s="36" customFormat="1" ht="54" x14ac:dyDescent="0.25">
      <c r="A10246" s="34">
        <v>100760</v>
      </c>
      <c r="B10246" s="35" t="s">
        <v>19065</v>
      </c>
      <c r="F10246" s="34" t="s">
        <v>8603</v>
      </c>
      <c r="G10246" s="37" t="s">
        <v>17111</v>
      </c>
      <c r="I10246" s="7"/>
    </row>
    <row r="10247" spans="1:9" s="36" customFormat="1" ht="54" x14ac:dyDescent="0.25">
      <c r="A10247" s="34">
        <v>100761</v>
      </c>
      <c r="B10247" s="35" t="s">
        <v>19066</v>
      </c>
      <c r="F10247" s="34" t="s">
        <v>8603</v>
      </c>
      <c r="G10247" s="37" t="s">
        <v>8236</v>
      </c>
      <c r="I10247" s="7"/>
    </row>
    <row r="10248" spans="1:9" s="36" customFormat="1" ht="54" x14ac:dyDescent="0.25">
      <c r="A10248" s="34">
        <v>100762</v>
      </c>
      <c r="B10248" s="35" t="s">
        <v>19067</v>
      </c>
      <c r="F10248" s="34" t="s">
        <v>8603</v>
      </c>
      <c r="G10248" s="37" t="s">
        <v>19068</v>
      </c>
      <c r="I10248" s="7"/>
    </row>
    <row r="10249" spans="1:9" s="36" customFormat="1" ht="27" x14ac:dyDescent="0.25">
      <c r="A10249" s="34">
        <v>102488</v>
      </c>
      <c r="B10249" s="35" t="s">
        <v>19069</v>
      </c>
      <c r="F10249" s="34" t="s">
        <v>8603</v>
      </c>
      <c r="G10249" s="37" t="s">
        <v>19070</v>
      </c>
      <c r="I10249" s="7"/>
    </row>
    <row r="10250" spans="1:9" s="36" customFormat="1" ht="27" x14ac:dyDescent="0.25">
      <c r="A10250" s="34">
        <v>102489</v>
      </c>
      <c r="B10250" s="35" t="s">
        <v>19071</v>
      </c>
      <c r="F10250" s="34" t="s">
        <v>8603</v>
      </c>
      <c r="G10250" s="37" t="s">
        <v>16537</v>
      </c>
      <c r="I10250" s="7"/>
    </row>
    <row r="10251" spans="1:9" s="36" customFormat="1" ht="27" x14ac:dyDescent="0.25">
      <c r="A10251" s="34">
        <v>102491</v>
      </c>
      <c r="B10251" s="35" t="s">
        <v>19072</v>
      </c>
      <c r="F10251" s="34" t="s">
        <v>8603</v>
      </c>
      <c r="G10251" s="37" t="s">
        <v>19073</v>
      </c>
      <c r="I10251" s="7"/>
    </row>
    <row r="10252" spans="1:9" s="36" customFormat="1" ht="27" x14ac:dyDescent="0.25">
      <c r="A10252" s="34">
        <v>102492</v>
      </c>
      <c r="B10252" s="35" t="s">
        <v>19074</v>
      </c>
      <c r="F10252" s="34" t="s">
        <v>8603</v>
      </c>
      <c r="G10252" s="37" t="s">
        <v>19075</v>
      </c>
      <c r="I10252" s="7"/>
    </row>
    <row r="10253" spans="1:9" s="36" customFormat="1" ht="27" x14ac:dyDescent="0.25">
      <c r="A10253" s="34">
        <v>102494</v>
      </c>
      <c r="B10253" s="35" t="s">
        <v>19076</v>
      </c>
      <c r="F10253" s="34" t="s">
        <v>8603</v>
      </c>
      <c r="G10253" s="37" t="s">
        <v>19077</v>
      </c>
      <c r="I10253" s="7"/>
    </row>
    <row r="10254" spans="1:9" s="36" customFormat="1" ht="27" x14ac:dyDescent="0.25">
      <c r="A10254" s="34">
        <v>102496</v>
      </c>
      <c r="B10254" s="35" t="s">
        <v>19078</v>
      </c>
      <c r="F10254" s="34" t="s">
        <v>26</v>
      </c>
      <c r="G10254" s="37" t="s">
        <v>8889</v>
      </c>
      <c r="I10254" s="7"/>
    </row>
    <row r="10255" spans="1:9" s="36" customFormat="1" ht="27" x14ac:dyDescent="0.25">
      <c r="A10255" s="34">
        <v>102497</v>
      </c>
      <c r="B10255" s="35" t="s">
        <v>19079</v>
      </c>
      <c r="F10255" s="34" t="s">
        <v>26</v>
      </c>
      <c r="G10255" s="37" t="s">
        <v>19080</v>
      </c>
      <c r="I10255" s="7"/>
    </row>
    <row r="10256" spans="1:9" s="36" customFormat="1" ht="27" x14ac:dyDescent="0.25">
      <c r="A10256" s="34">
        <v>102498</v>
      </c>
      <c r="B10256" s="35" t="s">
        <v>19081</v>
      </c>
      <c r="F10256" s="34" t="s">
        <v>26</v>
      </c>
      <c r="G10256" s="37" t="s">
        <v>17858</v>
      </c>
      <c r="I10256" s="7"/>
    </row>
    <row r="10257" spans="1:9" s="36" customFormat="1" x14ac:dyDescent="0.25">
      <c r="A10257" s="34">
        <v>102499</v>
      </c>
      <c r="B10257" s="35" t="s">
        <v>19082</v>
      </c>
      <c r="F10257" s="34" t="s">
        <v>8603</v>
      </c>
      <c r="G10257" s="37" t="s">
        <v>17866</v>
      </c>
      <c r="I10257" s="7"/>
    </row>
    <row r="10258" spans="1:9" s="36" customFormat="1" ht="27" x14ac:dyDescent="0.25">
      <c r="A10258" s="34">
        <v>102500</v>
      </c>
      <c r="B10258" s="35" t="s">
        <v>19083</v>
      </c>
      <c r="F10258" s="34" t="s">
        <v>26</v>
      </c>
      <c r="G10258" s="37" t="s">
        <v>17875</v>
      </c>
      <c r="I10258" s="7"/>
    </row>
    <row r="10259" spans="1:9" s="36" customFormat="1" ht="27" x14ac:dyDescent="0.25">
      <c r="A10259" s="34">
        <v>102501</v>
      </c>
      <c r="B10259" s="35" t="s">
        <v>19084</v>
      </c>
      <c r="F10259" s="34" t="s">
        <v>8603</v>
      </c>
      <c r="G10259" s="37" t="s">
        <v>19085</v>
      </c>
      <c r="I10259" s="7"/>
    </row>
    <row r="10260" spans="1:9" s="36" customFormat="1" ht="40.5" x14ac:dyDescent="0.25">
      <c r="A10260" s="34">
        <v>102504</v>
      </c>
      <c r="B10260" s="35" t="s">
        <v>19086</v>
      </c>
      <c r="F10260" s="34" t="s">
        <v>26</v>
      </c>
      <c r="G10260" s="37" t="s">
        <v>8917</v>
      </c>
      <c r="I10260" s="7"/>
    </row>
    <row r="10261" spans="1:9" s="36" customFormat="1" ht="40.5" x14ac:dyDescent="0.25">
      <c r="A10261" s="34">
        <v>102505</v>
      </c>
      <c r="B10261" s="35" t="s">
        <v>19087</v>
      </c>
      <c r="F10261" s="34" t="s">
        <v>26</v>
      </c>
      <c r="G10261" s="37" t="s">
        <v>19088</v>
      </c>
      <c r="I10261" s="7"/>
    </row>
    <row r="10262" spans="1:9" s="36" customFormat="1" ht="27" x14ac:dyDescent="0.25">
      <c r="A10262" s="34">
        <v>102506</v>
      </c>
      <c r="B10262" s="35" t="s">
        <v>19089</v>
      </c>
      <c r="F10262" s="34" t="s">
        <v>26</v>
      </c>
      <c r="G10262" s="37" t="s">
        <v>10199</v>
      </c>
      <c r="I10262" s="7"/>
    </row>
    <row r="10263" spans="1:9" s="36" customFormat="1" ht="27" x14ac:dyDescent="0.25">
      <c r="A10263" s="34">
        <v>102507</v>
      </c>
      <c r="B10263" s="35" t="s">
        <v>19090</v>
      </c>
      <c r="F10263" s="34" t="s">
        <v>26</v>
      </c>
      <c r="G10263" s="37" t="s">
        <v>19091</v>
      </c>
      <c r="I10263" s="7"/>
    </row>
    <row r="10264" spans="1:9" s="36" customFormat="1" ht="27" x14ac:dyDescent="0.25">
      <c r="A10264" s="34">
        <v>102508</v>
      </c>
      <c r="B10264" s="35" t="s">
        <v>19092</v>
      </c>
      <c r="F10264" s="34" t="s">
        <v>8603</v>
      </c>
      <c r="G10264" s="37" t="s">
        <v>19093</v>
      </c>
      <c r="I10264" s="7"/>
    </row>
    <row r="10265" spans="1:9" s="36" customFormat="1" ht="54" x14ac:dyDescent="0.25">
      <c r="A10265" s="34">
        <v>102509</v>
      </c>
      <c r="B10265" s="35" t="s">
        <v>19094</v>
      </c>
      <c r="F10265" s="34" t="s">
        <v>8603</v>
      </c>
      <c r="G10265" s="37" t="s">
        <v>19095</v>
      </c>
      <c r="I10265" s="7"/>
    </row>
    <row r="10266" spans="1:9" s="36" customFormat="1" ht="54" x14ac:dyDescent="0.25">
      <c r="A10266" s="34">
        <v>102512</v>
      </c>
      <c r="B10266" s="35" t="s">
        <v>19096</v>
      </c>
      <c r="F10266" s="34" t="s">
        <v>26</v>
      </c>
      <c r="G10266" s="37" t="s">
        <v>8103</v>
      </c>
      <c r="I10266" s="7"/>
    </row>
    <row r="10267" spans="1:9" s="36" customFormat="1" ht="40.5" x14ac:dyDescent="0.25">
      <c r="A10267" s="34">
        <v>102513</v>
      </c>
      <c r="B10267" s="35" t="s">
        <v>19097</v>
      </c>
      <c r="F10267" s="34" t="s">
        <v>8603</v>
      </c>
      <c r="G10267" s="37" t="s">
        <v>19098</v>
      </c>
      <c r="I10267" s="7"/>
    </row>
    <row r="10268" spans="1:9" s="36" customFormat="1" ht="40.5" x14ac:dyDescent="0.25">
      <c r="A10268" s="34">
        <v>102520</v>
      </c>
      <c r="B10268" s="35" t="s">
        <v>19099</v>
      </c>
      <c r="F10268" s="34" t="s">
        <v>8603</v>
      </c>
      <c r="G10268" s="37" t="s">
        <v>10249</v>
      </c>
      <c r="I10268" s="7"/>
    </row>
    <row r="10269" spans="1:9" s="36" customFormat="1" ht="40.5" x14ac:dyDescent="0.25">
      <c r="A10269" s="34">
        <v>101749</v>
      </c>
      <c r="B10269" s="35" t="s">
        <v>19100</v>
      </c>
      <c r="F10269" s="34" t="s">
        <v>8603</v>
      </c>
      <c r="G10269" s="37" t="s">
        <v>19101</v>
      </c>
      <c r="I10269" s="7"/>
    </row>
    <row r="10270" spans="1:9" s="36" customFormat="1" ht="40.5" x14ac:dyDescent="0.25">
      <c r="A10270" s="34">
        <v>101750</v>
      </c>
      <c r="B10270" s="35" t="s">
        <v>19102</v>
      </c>
      <c r="F10270" s="34" t="s">
        <v>8603</v>
      </c>
      <c r="G10270" s="37" t="s">
        <v>10745</v>
      </c>
      <c r="I10270" s="7"/>
    </row>
    <row r="10271" spans="1:9" s="36" customFormat="1" ht="27" x14ac:dyDescent="0.25">
      <c r="A10271" s="34">
        <v>101729</v>
      </c>
      <c r="B10271" s="35" t="s">
        <v>19103</v>
      </c>
      <c r="F10271" s="34" t="s">
        <v>8603</v>
      </c>
      <c r="G10271" s="37" t="s">
        <v>19104</v>
      </c>
      <c r="I10271" s="7"/>
    </row>
    <row r="10272" spans="1:9" s="36" customFormat="1" x14ac:dyDescent="0.25">
      <c r="A10272" s="34">
        <v>101746</v>
      </c>
      <c r="B10272" s="35" t="s">
        <v>19105</v>
      </c>
      <c r="F10272" s="34" t="s">
        <v>8603</v>
      </c>
      <c r="G10272" s="37" t="s">
        <v>19106</v>
      </c>
      <c r="I10272" s="7"/>
    </row>
    <row r="10273" spans="1:9" s="36" customFormat="1" ht="27" x14ac:dyDescent="0.25">
      <c r="A10273" s="34">
        <v>101751</v>
      </c>
      <c r="B10273" s="35" t="s">
        <v>19107</v>
      </c>
      <c r="F10273" s="34" t="s">
        <v>8603</v>
      </c>
      <c r="G10273" s="37" t="s">
        <v>19108</v>
      </c>
      <c r="I10273" s="7"/>
    </row>
    <row r="10274" spans="1:9" s="36" customFormat="1" ht="40.5" x14ac:dyDescent="0.25">
      <c r="A10274" s="34">
        <v>87246</v>
      </c>
      <c r="B10274" s="35" t="s">
        <v>19109</v>
      </c>
      <c r="F10274" s="34" t="s">
        <v>8603</v>
      </c>
      <c r="G10274" s="37" t="s">
        <v>19110</v>
      </c>
      <c r="I10274" s="7"/>
    </row>
    <row r="10275" spans="1:9" s="36" customFormat="1" ht="40.5" x14ac:dyDescent="0.25">
      <c r="A10275" s="34">
        <v>87247</v>
      </c>
      <c r="B10275" s="35" t="s">
        <v>19111</v>
      </c>
      <c r="F10275" s="34" t="s">
        <v>8603</v>
      </c>
      <c r="G10275" s="37" t="s">
        <v>19112</v>
      </c>
      <c r="I10275" s="7"/>
    </row>
    <row r="10276" spans="1:9" s="36" customFormat="1" ht="40.5" x14ac:dyDescent="0.25">
      <c r="A10276" s="34">
        <v>87248</v>
      </c>
      <c r="B10276" s="35" t="s">
        <v>19113</v>
      </c>
      <c r="F10276" s="34" t="s">
        <v>8603</v>
      </c>
      <c r="G10276" s="37" t="s">
        <v>19114</v>
      </c>
      <c r="I10276" s="7"/>
    </row>
    <row r="10277" spans="1:9" s="36" customFormat="1" ht="40.5" x14ac:dyDescent="0.25">
      <c r="A10277" s="34">
        <v>87249</v>
      </c>
      <c r="B10277" s="35" t="s">
        <v>19115</v>
      </c>
      <c r="F10277" s="34" t="s">
        <v>8603</v>
      </c>
      <c r="G10277" s="37" t="s">
        <v>19116</v>
      </c>
      <c r="I10277" s="7"/>
    </row>
    <row r="10278" spans="1:9" s="36" customFormat="1" ht="40.5" x14ac:dyDescent="0.25">
      <c r="A10278" s="34">
        <v>87250</v>
      </c>
      <c r="B10278" s="35" t="s">
        <v>19117</v>
      </c>
      <c r="F10278" s="34" t="s">
        <v>8603</v>
      </c>
      <c r="G10278" s="37" t="s">
        <v>9121</v>
      </c>
      <c r="I10278" s="7"/>
    </row>
    <row r="10279" spans="1:9" s="36" customFormat="1" ht="40.5" x14ac:dyDescent="0.25">
      <c r="A10279" s="34">
        <v>87251</v>
      </c>
      <c r="B10279" s="35" t="s">
        <v>19118</v>
      </c>
      <c r="F10279" s="34" t="s">
        <v>8603</v>
      </c>
      <c r="G10279" s="37" t="s">
        <v>19119</v>
      </c>
      <c r="I10279" s="7"/>
    </row>
    <row r="10280" spans="1:9" s="36" customFormat="1" ht="40.5" x14ac:dyDescent="0.25">
      <c r="A10280" s="34">
        <v>87255</v>
      </c>
      <c r="B10280" s="35" t="s">
        <v>19120</v>
      </c>
      <c r="F10280" s="34" t="s">
        <v>8603</v>
      </c>
      <c r="G10280" s="37" t="s">
        <v>10714</v>
      </c>
      <c r="I10280" s="7"/>
    </row>
    <row r="10281" spans="1:9" s="36" customFormat="1" ht="40.5" x14ac:dyDescent="0.25">
      <c r="A10281" s="34">
        <v>87256</v>
      </c>
      <c r="B10281" s="35" t="s">
        <v>19121</v>
      </c>
      <c r="F10281" s="34" t="s">
        <v>8603</v>
      </c>
      <c r="G10281" s="37" t="s">
        <v>19122</v>
      </c>
      <c r="I10281" s="7"/>
    </row>
    <row r="10282" spans="1:9" s="36" customFormat="1" ht="40.5" x14ac:dyDescent="0.25">
      <c r="A10282" s="34">
        <v>87257</v>
      </c>
      <c r="B10282" s="35" t="s">
        <v>19123</v>
      </c>
      <c r="F10282" s="34" t="s">
        <v>8603</v>
      </c>
      <c r="G10282" s="37" t="s">
        <v>19124</v>
      </c>
      <c r="I10282" s="7"/>
    </row>
    <row r="10283" spans="1:9" s="36" customFormat="1" ht="40.5" x14ac:dyDescent="0.25">
      <c r="A10283" s="34">
        <v>87258</v>
      </c>
      <c r="B10283" s="35" t="s">
        <v>19125</v>
      </c>
      <c r="F10283" s="34" t="s">
        <v>8603</v>
      </c>
      <c r="G10283" s="37" t="s">
        <v>19126</v>
      </c>
      <c r="I10283" s="7"/>
    </row>
    <row r="10284" spans="1:9" s="36" customFormat="1" ht="40.5" x14ac:dyDescent="0.25">
      <c r="A10284" s="34">
        <v>87259</v>
      </c>
      <c r="B10284" s="35" t="s">
        <v>19127</v>
      </c>
      <c r="F10284" s="34" t="s">
        <v>8603</v>
      </c>
      <c r="G10284" s="37" t="s">
        <v>19128</v>
      </c>
      <c r="I10284" s="7"/>
    </row>
    <row r="10285" spans="1:9" s="36" customFormat="1" ht="40.5" x14ac:dyDescent="0.25">
      <c r="A10285" s="34">
        <v>87260</v>
      </c>
      <c r="B10285" s="35" t="s">
        <v>19129</v>
      </c>
      <c r="F10285" s="34" t="s">
        <v>8603</v>
      </c>
      <c r="G10285" s="37" t="s">
        <v>19130</v>
      </c>
      <c r="I10285" s="7"/>
    </row>
    <row r="10286" spans="1:9" s="36" customFormat="1" ht="40.5" x14ac:dyDescent="0.25">
      <c r="A10286" s="34">
        <v>87261</v>
      </c>
      <c r="B10286" s="35" t="s">
        <v>19131</v>
      </c>
      <c r="F10286" s="34" t="s">
        <v>8603</v>
      </c>
      <c r="G10286" s="37" t="s">
        <v>19132</v>
      </c>
      <c r="I10286" s="7"/>
    </row>
    <row r="10287" spans="1:9" s="36" customFormat="1" ht="40.5" x14ac:dyDescent="0.25">
      <c r="A10287" s="34">
        <v>87262</v>
      </c>
      <c r="B10287" s="35" t="s">
        <v>19133</v>
      </c>
      <c r="F10287" s="34" t="s">
        <v>8603</v>
      </c>
      <c r="G10287" s="37" t="s">
        <v>19134</v>
      </c>
      <c r="I10287" s="7"/>
    </row>
    <row r="10288" spans="1:9" s="36" customFormat="1" ht="40.5" x14ac:dyDescent="0.25">
      <c r="A10288" s="34">
        <v>87263</v>
      </c>
      <c r="B10288" s="35" t="s">
        <v>19135</v>
      </c>
      <c r="F10288" s="34" t="s">
        <v>8603</v>
      </c>
      <c r="G10288" s="37" t="s">
        <v>18840</v>
      </c>
      <c r="I10288" s="7"/>
    </row>
    <row r="10289" spans="1:9" s="36" customFormat="1" ht="67.5" x14ac:dyDescent="0.25">
      <c r="A10289" s="34">
        <v>89046</v>
      </c>
      <c r="B10289" s="35" t="s">
        <v>19136</v>
      </c>
      <c r="F10289" s="34" t="s">
        <v>8603</v>
      </c>
      <c r="G10289" s="37" t="s">
        <v>19137</v>
      </c>
      <c r="I10289" s="7"/>
    </row>
    <row r="10290" spans="1:9" s="36" customFormat="1" ht="67.5" x14ac:dyDescent="0.25">
      <c r="A10290" s="34">
        <v>89171</v>
      </c>
      <c r="B10290" s="35" t="s">
        <v>19138</v>
      </c>
      <c r="F10290" s="34" t="s">
        <v>8603</v>
      </c>
      <c r="G10290" s="37" t="s">
        <v>19139</v>
      </c>
      <c r="I10290" s="7"/>
    </row>
    <row r="10291" spans="1:9" s="36" customFormat="1" ht="54" x14ac:dyDescent="0.25">
      <c r="A10291" s="34">
        <v>93389</v>
      </c>
      <c r="B10291" s="35" t="s">
        <v>19140</v>
      </c>
      <c r="F10291" s="34" t="s">
        <v>8603</v>
      </c>
      <c r="G10291" s="37" t="s">
        <v>19141</v>
      </c>
      <c r="I10291" s="7"/>
    </row>
    <row r="10292" spans="1:9" s="36" customFormat="1" ht="54" x14ac:dyDescent="0.25">
      <c r="A10292" s="34">
        <v>93390</v>
      </c>
      <c r="B10292" s="35" t="s">
        <v>19142</v>
      </c>
      <c r="F10292" s="34" t="s">
        <v>8603</v>
      </c>
      <c r="G10292" s="37" t="s">
        <v>9004</v>
      </c>
      <c r="I10292" s="7"/>
    </row>
    <row r="10293" spans="1:9" s="36" customFormat="1" ht="54" x14ac:dyDescent="0.25">
      <c r="A10293" s="34">
        <v>93391</v>
      </c>
      <c r="B10293" s="35" t="s">
        <v>19143</v>
      </c>
      <c r="F10293" s="34" t="s">
        <v>8603</v>
      </c>
      <c r="G10293" s="37" t="s">
        <v>19144</v>
      </c>
      <c r="I10293" s="7"/>
    </row>
    <row r="10294" spans="1:9" s="36" customFormat="1" ht="40.5" x14ac:dyDescent="0.25">
      <c r="A10294" s="34">
        <v>104593</v>
      </c>
      <c r="B10294" s="35" t="s">
        <v>19145</v>
      </c>
      <c r="F10294" s="34" t="s">
        <v>8603</v>
      </c>
      <c r="G10294" s="37" t="s">
        <v>19146</v>
      </c>
      <c r="I10294" s="7"/>
    </row>
    <row r="10295" spans="1:9" s="36" customFormat="1" ht="40.5" x14ac:dyDescent="0.25">
      <c r="A10295" s="34">
        <v>104594</v>
      </c>
      <c r="B10295" s="35" t="s">
        <v>19147</v>
      </c>
      <c r="F10295" s="34" t="s">
        <v>8603</v>
      </c>
      <c r="G10295" s="37" t="s">
        <v>19148</v>
      </c>
      <c r="I10295" s="7"/>
    </row>
    <row r="10296" spans="1:9" s="36" customFormat="1" ht="40.5" x14ac:dyDescent="0.25">
      <c r="A10296" s="34">
        <v>104595</v>
      </c>
      <c r="B10296" s="35" t="s">
        <v>19149</v>
      </c>
      <c r="F10296" s="34" t="s">
        <v>8603</v>
      </c>
      <c r="G10296" s="37" t="s">
        <v>19150</v>
      </c>
      <c r="I10296" s="7"/>
    </row>
    <row r="10297" spans="1:9" s="36" customFormat="1" ht="40.5" x14ac:dyDescent="0.25">
      <c r="A10297" s="34">
        <v>104596</v>
      </c>
      <c r="B10297" s="35" t="s">
        <v>19151</v>
      </c>
      <c r="F10297" s="34" t="s">
        <v>8603</v>
      </c>
      <c r="G10297" s="37" t="s">
        <v>19152</v>
      </c>
      <c r="I10297" s="7"/>
    </row>
    <row r="10298" spans="1:9" s="36" customFormat="1" ht="40.5" x14ac:dyDescent="0.25">
      <c r="A10298" s="34">
        <v>104597</v>
      </c>
      <c r="B10298" s="35" t="s">
        <v>19153</v>
      </c>
      <c r="F10298" s="34" t="s">
        <v>8603</v>
      </c>
      <c r="G10298" s="37" t="s">
        <v>19154</v>
      </c>
      <c r="I10298" s="7"/>
    </row>
    <row r="10299" spans="1:9" s="36" customFormat="1" ht="40.5" x14ac:dyDescent="0.25">
      <c r="A10299" s="34">
        <v>104598</v>
      </c>
      <c r="B10299" s="35" t="s">
        <v>19155</v>
      </c>
      <c r="F10299" s="34" t="s">
        <v>8603</v>
      </c>
      <c r="G10299" s="37" t="s">
        <v>19156</v>
      </c>
      <c r="I10299" s="7"/>
    </row>
    <row r="10300" spans="1:9" s="36" customFormat="1" ht="54" x14ac:dyDescent="0.25">
      <c r="A10300" s="34">
        <v>104599</v>
      </c>
      <c r="B10300" s="35" t="s">
        <v>19157</v>
      </c>
      <c r="F10300" s="34" t="s">
        <v>8603</v>
      </c>
      <c r="G10300" s="37" t="s">
        <v>19158</v>
      </c>
      <c r="I10300" s="7"/>
    </row>
    <row r="10301" spans="1:9" s="36" customFormat="1" ht="54" x14ac:dyDescent="0.25">
      <c r="A10301" s="34">
        <v>104600</v>
      </c>
      <c r="B10301" s="35" t="s">
        <v>19159</v>
      </c>
      <c r="F10301" s="34" t="s">
        <v>8603</v>
      </c>
      <c r="G10301" s="37" t="s">
        <v>19160</v>
      </c>
      <c r="I10301" s="7"/>
    </row>
    <row r="10302" spans="1:9" s="36" customFormat="1" ht="54" x14ac:dyDescent="0.25">
      <c r="A10302" s="34">
        <v>104601</v>
      </c>
      <c r="B10302" s="35" t="s">
        <v>19161</v>
      </c>
      <c r="F10302" s="34" t="s">
        <v>8603</v>
      </c>
      <c r="G10302" s="37" t="s">
        <v>19162</v>
      </c>
      <c r="I10302" s="7"/>
    </row>
    <row r="10303" spans="1:9" s="36" customFormat="1" ht="54" x14ac:dyDescent="0.25">
      <c r="A10303" s="34">
        <v>104602</v>
      </c>
      <c r="B10303" s="35" t="s">
        <v>19163</v>
      </c>
      <c r="F10303" s="34" t="s">
        <v>8603</v>
      </c>
      <c r="G10303" s="37" t="s">
        <v>19164</v>
      </c>
      <c r="I10303" s="7"/>
    </row>
    <row r="10304" spans="1:9" s="36" customFormat="1" ht="54" x14ac:dyDescent="0.25">
      <c r="A10304" s="34">
        <v>104603</v>
      </c>
      <c r="B10304" s="35" t="s">
        <v>19165</v>
      </c>
      <c r="F10304" s="34" t="s">
        <v>8603</v>
      </c>
      <c r="G10304" s="37" t="s">
        <v>16377</v>
      </c>
      <c r="I10304" s="7"/>
    </row>
    <row r="10305" spans="1:9" s="36" customFormat="1" ht="54" x14ac:dyDescent="0.25">
      <c r="A10305" s="34">
        <v>104604</v>
      </c>
      <c r="B10305" s="35" t="s">
        <v>19166</v>
      </c>
      <c r="F10305" s="34" t="s">
        <v>8603</v>
      </c>
      <c r="G10305" s="37" t="s">
        <v>19167</v>
      </c>
      <c r="I10305" s="7"/>
    </row>
    <row r="10306" spans="1:9" s="36" customFormat="1" ht="54" x14ac:dyDescent="0.25">
      <c r="A10306" s="34">
        <v>104605</v>
      </c>
      <c r="B10306" s="35" t="s">
        <v>19168</v>
      </c>
      <c r="F10306" s="34" t="s">
        <v>8603</v>
      </c>
      <c r="G10306" s="37" t="s">
        <v>19169</v>
      </c>
      <c r="I10306" s="7"/>
    </row>
    <row r="10307" spans="1:9" s="36" customFormat="1" ht="54" x14ac:dyDescent="0.25">
      <c r="A10307" s="34">
        <v>104606</v>
      </c>
      <c r="B10307" s="35" t="s">
        <v>19170</v>
      </c>
      <c r="F10307" s="34" t="s">
        <v>8603</v>
      </c>
      <c r="G10307" s="37" t="s">
        <v>19171</v>
      </c>
      <c r="I10307" s="7"/>
    </row>
    <row r="10308" spans="1:9" s="36" customFormat="1" ht="54" x14ac:dyDescent="0.25">
      <c r="A10308" s="34">
        <v>104607</v>
      </c>
      <c r="B10308" s="35" t="s">
        <v>19172</v>
      </c>
      <c r="F10308" s="34" t="s">
        <v>8603</v>
      </c>
      <c r="G10308" s="37" t="s">
        <v>19173</v>
      </c>
      <c r="I10308" s="7"/>
    </row>
    <row r="10309" spans="1:9" s="36" customFormat="1" ht="54" x14ac:dyDescent="0.25">
      <c r="A10309" s="34">
        <v>104608</v>
      </c>
      <c r="B10309" s="35" t="s">
        <v>19174</v>
      </c>
      <c r="F10309" s="34" t="s">
        <v>8603</v>
      </c>
      <c r="G10309" s="37" t="s">
        <v>19175</v>
      </c>
      <c r="I10309" s="7"/>
    </row>
    <row r="10310" spans="1:9" s="36" customFormat="1" ht="54" x14ac:dyDescent="0.25">
      <c r="A10310" s="34">
        <v>104609</v>
      </c>
      <c r="B10310" s="35" t="s">
        <v>19176</v>
      </c>
      <c r="F10310" s="34" t="s">
        <v>8603</v>
      </c>
      <c r="G10310" s="37" t="s">
        <v>19177</v>
      </c>
      <c r="I10310" s="7"/>
    </row>
    <row r="10311" spans="1:9" s="36" customFormat="1" ht="54" x14ac:dyDescent="0.25">
      <c r="A10311" s="34">
        <v>104610</v>
      </c>
      <c r="B10311" s="35" t="s">
        <v>19178</v>
      </c>
      <c r="F10311" s="34" t="s">
        <v>8603</v>
      </c>
      <c r="G10311" s="37" t="s">
        <v>19179</v>
      </c>
      <c r="I10311" s="7"/>
    </row>
    <row r="10312" spans="1:9" s="36" customFormat="1" ht="27" x14ac:dyDescent="0.25">
      <c r="A10312" s="34">
        <v>98671</v>
      </c>
      <c r="B10312" s="35" t="s">
        <v>19180</v>
      </c>
      <c r="F10312" s="34" t="s">
        <v>8603</v>
      </c>
      <c r="G10312" s="37" t="s">
        <v>19181</v>
      </c>
      <c r="I10312" s="7"/>
    </row>
    <row r="10313" spans="1:9" s="36" customFormat="1" ht="27" x14ac:dyDescent="0.25">
      <c r="A10313" s="34">
        <v>98672</v>
      </c>
      <c r="B10313" s="35" t="s">
        <v>19182</v>
      </c>
      <c r="F10313" s="34" t="s">
        <v>8603</v>
      </c>
      <c r="G10313" s="37" t="s">
        <v>19183</v>
      </c>
      <c r="I10313" s="7"/>
    </row>
    <row r="10314" spans="1:9" s="36" customFormat="1" ht="27" x14ac:dyDescent="0.25">
      <c r="A10314" s="34">
        <v>98678</v>
      </c>
      <c r="B10314" s="35" t="s">
        <v>19184</v>
      </c>
      <c r="F10314" s="34" t="s">
        <v>8603</v>
      </c>
      <c r="G10314" s="37" t="s">
        <v>19185</v>
      </c>
      <c r="I10314" s="7"/>
    </row>
    <row r="10315" spans="1:9" s="36" customFormat="1" ht="40.5" x14ac:dyDescent="0.25">
      <c r="A10315" s="34">
        <v>98679</v>
      </c>
      <c r="B10315" s="35" t="s">
        <v>19186</v>
      </c>
      <c r="F10315" s="34" t="s">
        <v>8603</v>
      </c>
      <c r="G10315" s="37" t="s">
        <v>19187</v>
      </c>
      <c r="I10315" s="7"/>
    </row>
    <row r="10316" spans="1:9" s="36" customFormat="1" ht="40.5" x14ac:dyDescent="0.25">
      <c r="A10316" s="34">
        <v>98680</v>
      </c>
      <c r="B10316" s="35" t="s">
        <v>19188</v>
      </c>
      <c r="F10316" s="34" t="s">
        <v>8603</v>
      </c>
      <c r="G10316" s="37" t="s">
        <v>17028</v>
      </c>
      <c r="I10316" s="7"/>
    </row>
    <row r="10317" spans="1:9" s="36" customFormat="1" ht="40.5" x14ac:dyDescent="0.25">
      <c r="A10317" s="34">
        <v>98681</v>
      </c>
      <c r="B10317" s="35" t="s">
        <v>19189</v>
      </c>
      <c r="F10317" s="34" t="s">
        <v>8603</v>
      </c>
      <c r="G10317" s="37" t="s">
        <v>16017</v>
      </c>
      <c r="I10317" s="7"/>
    </row>
    <row r="10318" spans="1:9" s="36" customFormat="1" ht="40.5" x14ac:dyDescent="0.25">
      <c r="A10318" s="34">
        <v>98682</v>
      </c>
      <c r="B10318" s="35" t="s">
        <v>19190</v>
      </c>
      <c r="F10318" s="34" t="s">
        <v>8603</v>
      </c>
      <c r="G10318" s="37" t="s">
        <v>13660</v>
      </c>
      <c r="I10318" s="7"/>
    </row>
    <row r="10319" spans="1:9" s="36" customFormat="1" x14ac:dyDescent="0.25">
      <c r="A10319" s="34">
        <v>98685</v>
      </c>
      <c r="B10319" s="35" t="s">
        <v>19191</v>
      </c>
      <c r="F10319" s="34" t="s">
        <v>26</v>
      </c>
      <c r="G10319" s="37" t="s">
        <v>19192</v>
      </c>
      <c r="I10319" s="7"/>
    </row>
    <row r="10320" spans="1:9" s="36" customFormat="1" ht="27" x14ac:dyDescent="0.25">
      <c r="A10320" s="34">
        <v>98686</v>
      </c>
      <c r="B10320" s="35" t="s">
        <v>19193</v>
      </c>
      <c r="F10320" s="34" t="s">
        <v>26</v>
      </c>
      <c r="G10320" s="37" t="s">
        <v>19194</v>
      </c>
      <c r="I10320" s="7"/>
    </row>
    <row r="10321" spans="1:9" s="36" customFormat="1" x14ac:dyDescent="0.25">
      <c r="A10321" s="34">
        <v>98688</v>
      </c>
      <c r="B10321" s="35" t="s">
        <v>19195</v>
      </c>
      <c r="F10321" s="34" t="s">
        <v>26</v>
      </c>
      <c r="G10321" s="37" t="s">
        <v>19196</v>
      </c>
      <c r="I10321" s="7"/>
    </row>
    <row r="10322" spans="1:9" s="36" customFormat="1" ht="27" x14ac:dyDescent="0.25">
      <c r="A10322" s="34">
        <v>98689</v>
      </c>
      <c r="B10322" s="35" t="s">
        <v>19197</v>
      </c>
      <c r="F10322" s="34" t="s">
        <v>26</v>
      </c>
      <c r="G10322" s="37" t="s">
        <v>19198</v>
      </c>
      <c r="I10322" s="7"/>
    </row>
    <row r="10323" spans="1:9" s="36" customFormat="1" ht="40.5" x14ac:dyDescent="0.25">
      <c r="A10323" s="34">
        <v>101090</v>
      </c>
      <c r="B10323" s="35" t="s">
        <v>19199</v>
      </c>
      <c r="F10323" s="34" t="s">
        <v>8603</v>
      </c>
      <c r="G10323" s="37" t="s">
        <v>19200</v>
      </c>
      <c r="I10323" s="7"/>
    </row>
    <row r="10324" spans="1:9" s="36" customFormat="1" ht="27" x14ac:dyDescent="0.25">
      <c r="A10324" s="34">
        <v>101091</v>
      </c>
      <c r="B10324" s="35" t="s">
        <v>19201</v>
      </c>
      <c r="F10324" s="34" t="s">
        <v>8603</v>
      </c>
      <c r="G10324" s="37" t="s">
        <v>19202</v>
      </c>
      <c r="I10324" s="7"/>
    </row>
    <row r="10325" spans="1:9" s="36" customFormat="1" ht="40.5" x14ac:dyDescent="0.25">
      <c r="A10325" s="34">
        <v>101725</v>
      </c>
      <c r="B10325" s="35" t="s">
        <v>19203</v>
      </c>
      <c r="F10325" s="34" t="s">
        <v>8603</v>
      </c>
      <c r="G10325" s="37" t="s">
        <v>11867</v>
      </c>
      <c r="I10325" s="7"/>
    </row>
    <row r="10326" spans="1:9" s="36" customFormat="1" ht="40.5" x14ac:dyDescent="0.25">
      <c r="A10326" s="34">
        <v>101726</v>
      </c>
      <c r="B10326" s="35" t="s">
        <v>19204</v>
      </c>
      <c r="F10326" s="34" t="s">
        <v>8603</v>
      </c>
      <c r="G10326" s="37" t="s">
        <v>19205</v>
      </c>
      <c r="I10326" s="7"/>
    </row>
    <row r="10327" spans="1:9" s="36" customFormat="1" ht="27" x14ac:dyDescent="0.25">
      <c r="A10327" s="34">
        <v>101731</v>
      </c>
      <c r="B10327" s="35" t="s">
        <v>19206</v>
      </c>
      <c r="F10327" s="34" t="s">
        <v>8603</v>
      </c>
      <c r="G10327" s="37" t="s">
        <v>19207</v>
      </c>
      <c r="I10327" s="7"/>
    </row>
    <row r="10328" spans="1:9" s="36" customFormat="1" ht="27" x14ac:dyDescent="0.25">
      <c r="A10328" s="34">
        <v>101732</v>
      </c>
      <c r="B10328" s="35" t="s">
        <v>19208</v>
      </c>
      <c r="F10328" s="34" t="s">
        <v>8603</v>
      </c>
      <c r="G10328" s="37" t="s">
        <v>19209</v>
      </c>
      <c r="I10328" s="7"/>
    </row>
    <row r="10329" spans="1:9" s="36" customFormat="1" ht="27" x14ac:dyDescent="0.25">
      <c r="A10329" s="34">
        <v>101094</v>
      </c>
      <c r="B10329" s="35" t="s">
        <v>19210</v>
      </c>
      <c r="F10329" s="34" t="s">
        <v>26</v>
      </c>
      <c r="G10329" s="37" t="s">
        <v>19211</v>
      </c>
      <c r="I10329" s="7"/>
    </row>
    <row r="10330" spans="1:9" s="36" customFormat="1" ht="27" x14ac:dyDescent="0.25">
      <c r="A10330" s="34">
        <v>101727</v>
      </c>
      <c r="B10330" s="35" t="s">
        <v>19212</v>
      </c>
      <c r="F10330" s="34" t="s">
        <v>8603</v>
      </c>
      <c r="G10330" s="37" t="s">
        <v>19213</v>
      </c>
      <c r="I10330" s="7"/>
    </row>
    <row r="10331" spans="1:9" s="36" customFormat="1" ht="27" x14ac:dyDescent="0.25">
      <c r="A10331" s="34">
        <v>101733</v>
      </c>
      <c r="B10331" s="35" t="s">
        <v>19214</v>
      </c>
      <c r="F10331" s="34" t="s">
        <v>8603</v>
      </c>
      <c r="G10331" s="37" t="s">
        <v>19215</v>
      </c>
      <c r="I10331" s="7"/>
    </row>
    <row r="10332" spans="1:9" s="36" customFormat="1" ht="27" x14ac:dyDescent="0.25">
      <c r="A10332" s="34">
        <v>101734</v>
      </c>
      <c r="B10332" s="35" t="s">
        <v>19216</v>
      </c>
      <c r="F10332" s="34" t="s">
        <v>8603</v>
      </c>
      <c r="G10332" s="37" t="s">
        <v>19217</v>
      </c>
      <c r="I10332" s="7"/>
    </row>
    <row r="10333" spans="1:9" s="36" customFormat="1" ht="27" x14ac:dyDescent="0.25">
      <c r="A10333" s="34">
        <v>101735</v>
      </c>
      <c r="B10333" s="35" t="s">
        <v>19218</v>
      </c>
      <c r="F10333" s="34" t="s">
        <v>8603</v>
      </c>
      <c r="G10333" s="37" t="s">
        <v>19219</v>
      </c>
      <c r="I10333" s="7"/>
    </row>
    <row r="10334" spans="1:9" s="36" customFormat="1" ht="27" x14ac:dyDescent="0.25">
      <c r="A10334" s="34">
        <v>101736</v>
      </c>
      <c r="B10334" s="35" t="s">
        <v>19220</v>
      </c>
      <c r="F10334" s="34" t="s">
        <v>8603</v>
      </c>
      <c r="G10334" s="37" t="s">
        <v>19221</v>
      </c>
      <c r="I10334" s="7"/>
    </row>
    <row r="10335" spans="1:9" s="36" customFormat="1" ht="27" x14ac:dyDescent="0.25">
      <c r="A10335" s="34">
        <v>101737</v>
      </c>
      <c r="B10335" s="35" t="s">
        <v>19222</v>
      </c>
      <c r="F10335" s="34" t="s">
        <v>8603</v>
      </c>
      <c r="G10335" s="37" t="s">
        <v>19223</v>
      </c>
      <c r="I10335" s="7"/>
    </row>
    <row r="10336" spans="1:9" s="36" customFormat="1" x14ac:dyDescent="0.25">
      <c r="A10336" s="34">
        <v>101748</v>
      </c>
      <c r="B10336" s="35" t="s">
        <v>19224</v>
      </c>
      <c r="F10336" s="34" t="s">
        <v>8603</v>
      </c>
      <c r="G10336" s="37" t="s">
        <v>19225</v>
      </c>
      <c r="I10336" s="7"/>
    </row>
    <row r="10337" spans="1:9" s="36" customFormat="1" ht="67.5" x14ac:dyDescent="0.25">
      <c r="A10337" s="34">
        <v>104162</v>
      </c>
      <c r="B10337" s="35" t="s">
        <v>19226</v>
      </c>
      <c r="F10337" s="34" t="s">
        <v>8603</v>
      </c>
      <c r="G10337" s="37" t="s">
        <v>19227</v>
      </c>
      <c r="I10337" s="7"/>
    </row>
    <row r="10338" spans="1:9" s="36" customFormat="1" ht="27" x14ac:dyDescent="0.25">
      <c r="A10338" s="34">
        <v>101092</v>
      </c>
      <c r="B10338" s="35" t="s">
        <v>19228</v>
      </c>
      <c r="F10338" s="34" t="s">
        <v>8603</v>
      </c>
      <c r="G10338" s="37" t="s">
        <v>19229</v>
      </c>
      <c r="I10338" s="7"/>
    </row>
    <row r="10339" spans="1:9" s="36" customFormat="1" ht="27" x14ac:dyDescent="0.25">
      <c r="A10339" s="34">
        <v>101093</v>
      </c>
      <c r="B10339" s="35" t="s">
        <v>19230</v>
      </c>
      <c r="F10339" s="34" t="s">
        <v>8603</v>
      </c>
      <c r="G10339" s="37" t="s">
        <v>19231</v>
      </c>
      <c r="I10339" s="7"/>
    </row>
    <row r="10340" spans="1:9" s="36" customFormat="1" ht="27" x14ac:dyDescent="0.25">
      <c r="A10340" s="34">
        <v>98695</v>
      </c>
      <c r="B10340" s="35" t="s">
        <v>19232</v>
      </c>
      <c r="F10340" s="34" t="s">
        <v>26</v>
      </c>
      <c r="G10340" s="37" t="s">
        <v>16737</v>
      </c>
      <c r="I10340" s="7"/>
    </row>
    <row r="10341" spans="1:9" s="36" customFormat="1" x14ac:dyDescent="0.25">
      <c r="A10341" s="34">
        <v>98697</v>
      </c>
      <c r="B10341" s="35" t="s">
        <v>19233</v>
      </c>
      <c r="F10341" s="34" t="s">
        <v>26</v>
      </c>
      <c r="G10341" s="37" t="s">
        <v>19234</v>
      </c>
      <c r="I10341" s="7"/>
    </row>
    <row r="10342" spans="1:9" s="36" customFormat="1" ht="27" x14ac:dyDescent="0.25">
      <c r="A10342" s="34">
        <v>101738</v>
      </c>
      <c r="B10342" s="35" t="s">
        <v>19235</v>
      </c>
      <c r="F10342" s="34" t="s">
        <v>26</v>
      </c>
      <c r="G10342" s="37" t="s">
        <v>19236</v>
      </c>
      <c r="I10342" s="7"/>
    </row>
    <row r="10343" spans="1:9" s="36" customFormat="1" ht="27" x14ac:dyDescent="0.25">
      <c r="A10343" s="34">
        <v>101739</v>
      </c>
      <c r="B10343" s="35" t="s">
        <v>19237</v>
      </c>
      <c r="F10343" s="34" t="s">
        <v>26</v>
      </c>
      <c r="G10343" s="37" t="s">
        <v>8584</v>
      </c>
      <c r="I10343" s="7"/>
    </row>
    <row r="10344" spans="1:9" s="36" customFormat="1" ht="27" x14ac:dyDescent="0.25">
      <c r="A10344" s="34">
        <v>88648</v>
      </c>
      <c r="B10344" s="35" t="s">
        <v>19238</v>
      </c>
      <c r="F10344" s="34" t="s">
        <v>26</v>
      </c>
      <c r="G10344" s="37" t="s">
        <v>19239</v>
      </c>
      <c r="I10344" s="7"/>
    </row>
    <row r="10345" spans="1:9" s="36" customFormat="1" ht="27" x14ac:dyDescent="0.25">
      <c r="A10345" s="34">
        <v>88649</v>
      </c>
      <c r="B10345" s="35" t="s">
        <v>19240</v>
      </c>
      <c r="F10345" s="34" t="s">
        <v>26</v>
      </c>
      <c r="G10345" s="37" t="s">
        <v>13159</v>
      </c>
      <c r="I10345" s="7"/>
    </row>
    <row r="10346" spans="1:9" s="36" customFormat="1" ht="27" x14ac:dyDescent="0.25">
      <c r="A10346" s="34">
        <v>88650</v>
      </c>
      <c r="B10346" s="35" t="s">
        <v>19241</v>
      </c>
      <c r="F10346" s="34" t="s">
        <v>26</v>
      </c>
      <c r="G10346" s="37" t="s">
        <v>19242</v>
      </c>
      <c r="I10346" s="7"/>
    </row>
    <row r="10347" spans="1:9" s="36" customFormat="1" ht="40.5" x14ac:dyDescent="0.25">
      <c r="A10347" s="34">
        <v>96467</v>
      </c>
      <c r="B10347" s="35" t="s">
        <v>19243</v>
      </c>
      <c r="F10347" s="34" t="s">
        <v>26</v>
      </c>
      <c r="G10347" s="37" t="s">
        <v>14990</v>
      </c>
      <c r="I10347" s="7"/>
    </row>
    <row r="10348" spans="1:9" s="36" customFormat="1" x14ac:dyDescent="0.25">
      <c r="A10348" s="34">
        <v>101740</v>
      </c>
      <c r="B10348" s="35" t="s">
        <v>19244</v>
      </c>
      <c r="F10348" s="34" t="s">
        <v>26</v>
      </c>
      <c r="G10348" s="37" t="s">
        <v>19245</v>
      </c>
      <c r="I10348" s="7"/>
    </row>
    <row r="10349" spans="1:9" s="36" customFormat="1" x14ac:dyDescent="0.25">
      <c r="A10349" s="34">
        <v>101741</v>
      </c>
      <c r="B10349" s="35" t="s">
        <v>19246</v>
      </c>
      <c r="F10349" s="34" t="s">
        <v>26</v>
      </c>
      <c r="G10349" s="37" t="s">
        <v>14980</v>
      </c>
      <c r="I10349" s="7"/>
    </row>
    <row r="10350" spans="1:9" s="36" customFormat="1" ht="40.5" x14ac:dyDescent="0.25">
      <c r="A10350" s="34">
        <v>94990</v>
      </c>
      <c r="B10350" s="35" t="s">
        <v>19247</v>
      </c>
      <c r="F10350" s="34" t="s">
        <v>10653</v>
      </c>
      <c r="G10350" s="37" t="s">
        <v>19248</v>
      </c>
      <c r="I10350" s="7"/>
    </row>
    <row r="10351" spans="1:9" s="36" customFormat="1" ht="40.5" x14ac:dyDescent="0.25">
      <c r="A10351" s="34">
        <v>94991</v>
      </c>
      <c r="B10351" s="35" t="s">
        <v>19249</v>
      </c>
      <c r="F10351" s="34" t="s">
        <v>10653</v>
      </c>
      <c r="G10351" s="37" t="s">
        <v>19250</v>
      </c>
      <c r="I10351" s="7"/>
    </row>
    <row r="10352" spans="1:9" s="36" customFormat="1" ht="40.5" x14ac:dyDescent="0.25">
      <c r="A10352" s="34">
        <v>94992</v>
      </c>
      <c r="B10352" s="35" t="s">
        <v>19251</v>
      </c>
      <c r="F10352" s="34" t="s">
        <v>8603</v>
      </c>
      <c r="G10352" s="37" t="s">
        <v>19252</v>
      </c>
      <c r="I10352" s="7"/>
    </row>
    <row r="10353" spans="1:9" s="36" customFormat="1" ht="40.5" x14ac:dyDescent="0.25">
      <c r="A10353" s="34">
        <v>94993</v>
      </c>
      <c r="B10353" s="35" t="s">
        <v>19253</v>
      </c>
      <c r="F10353" s="34" t="s">
        <v>8603</v>
      </c>
      <c r="G10353" s="37" t="s">
        <v>19254</v>
      </c>
      <c r="I10353" s="7"/>
    </row>
    <row r="10354" spans="1:9" s="36" customFormat="1" ht="40.5" x14ac:dyDescent="0.25">
      <c r="A10354" s="34">
        <v>94994</v>
      </c>
      <c r="B10354" s="35" t="s">
        <v>19255</v>
      </c>
      <c r="F10354" s="34" t="s">
        <v>8603</v>
      </c>
      <c r="G10354" s="37" t="s">
        <v>8298</v>
      </c>
      <c r="I10354" s="7"/>
    </row>
    <row r="10355" spans="1:9" s="36" customFormat="1" ht="40.5" x14ac:dyDescent="0.25">
      <c r="A10355" s="34">
        <v>94995</v>
      </c>
      <c r="B10355" s="35" t="s">
        <v>19256</v>
      </c>
      <c r="F10355" s="34" t="s">
        <v>8603</v>
      </c>
      <c r="G10355" s="37" t="s">
        <v>19257</v>
      </c>
      <c r="I10355" s="7"/>
    </row>
    <row r="10356" spans="1:9" s="36" customFormat="1" ht="27" x14ac:dyDescent="0.25">
      <c r="A10356" s="34">
        <v>101747</v>
      </c>
      <c r="B10356" s="35" t="s">
        <v>19258</v>
      </c>
      <c r="F10356" s="34" t="s">
        <v>8603</v>
      </c>
      <c r="G10356" s="37" t="s">
        <v>19259</v>
      </c>
      <c r="I10356" s="7"/>
    </row>
    <row r="10357" spans="1:9" s="36" customFormat="1" ht="40.5" x14ac:dyDescent="0.25">
      <c r="A10357" s="34">
        <v>104626</v>
      </c>
      <c r="B10357" s="35" t="s">
        <v>19260</v>
      </c>
      <c r="F10357" s="34" t="s">
        <v>10653</v>
      </c>
      <c r="G10357" s="37" t="s">
        <v>19261</v>
      </c>
      <c r="I10357" s="7"/>
    </row>
    <row r="10358" spans="1:9" s="36" customFormat="1" ht="54" x14ac:dyDescent="0.25">
      <c r="A10358" s="34">
        <v>87620</v>
      </c>
      <c r="B10358" s="35" t="s">
        <v>19262</v>
      </c>
      <c r="F10358" s="34" t="s">
        <v>8603</v>
      </c>
      <c r="G10358" s="37" t="s">
        <v>19263</v>
      </c>
      <c r="I10358" s="7"/>
    </row>
    <row r="10359" spans="1:9" s="36" customFormat="1" ht="54" x14ac:dyDescent="0.25">
      <c r="A10359" s="34">
        <v>87622</v>
      </c>
      <c r="B10359" s="35" t="s">
        <v>19264</v>
      </c>
      <c r="F10359" s="34" t="s">
        <v>8603</v>
      </c>
      <c r="G10359" s="37" t="s">
        <v>15873</v>
      </c>
      <c r="I10359" s="7"/>
    </row>
    <row r="10360" spans="1:9" s="36" customFormat="1" ht="54" x14ac:dyDescent="0.25">
      <c r="A10360" s="34">
        <v>87623</v>
      </c>
      <c r="B10360" s="35" t="s">
        <v>19265</v>
      </c>
      <c r="F10360" s="34" t="s">
        <v>8603</v>
      </c>
      <c r="G10360" s="37" t="s">
        <v>10275</v>
      </c>
      <c r="I10360" s="7"/>
    </row>
    <row r="10361" spans="1:9" s="36" customFormat="1" ht="54" x14ac:dyDescent="0.25">
      <c r="A10361" s="34">
        <v>87624</v>
      </c>
      <c r="B10361" s="35" t="s">
        <v>19265</v>
      </c>
      <c r="F10361" s="34" t="s">
        <v>8603</v>
      </c>
      <c r="G10361" s="37" t="s">
        <v>19266</v>
      </c>
      <c r="I10361" s="7"/>
    </row>
    <row r="10362" spans="1:9" s="36" customFormat="1" ht="54" x14ac:dyDescent="0.25">
      <c r="A10362" s="34">
        <v>87630</v>
      </c>
      <c r="B10362" s="35" t="s">
        <v>19267</v>
      </c>
      <c r="F10362" s="34" t="s">
        <v>8603</v>
      </c>
      <c r="G10362" s="37" t="s">
        <v>19268</v>
      </c>
      <c r="I10362" s="7"/>
    </row>
    <row r="10363" spans="1:9" s="36" customFormat="1" ht="54" x14ac:dyDescent="0.25">
      <c r="A10363" s="34">
        <v>87632</v>
      </c>
      <c r="B10363" s="35" t="s">
        <v>19269</v>
      </c>
      <c r="F10363" s="34" t="s">
        <v>8603</v>
      </c>
      <c r="G10363" s="37" t="s">
        <v>19270</v>
      </c>
      <c r="I10363" s="7"/>
    </row>
    <row r="10364" spans="1:9" s="36" customFormat="1" ht="54" x14ac:dyDescent="0.25">
      <c r="A10364" s="34">
        <v>87633</v>
      </c>
      <c r="B10364" s="35" t="s">
        <v>19271</v>
      </c>
      <c r="F10364" s="34" t="s">
        <v>8603</v>
      </c>
      <c r="G10364" s="37" t="s">
        <v>19272</v>
      </c>
      <c r="I10364" s="7"/>
    </row>
    <row r="10365" spans="1:9" s="36" customFormat="1" ht="40.5" x14ac:dyDescent="0.25">
      <c r="A10365" s="34">
        <v>87634</v>
      </c>
      <c r="B10365" s="35" t="s">
        <v>19273</v>
      </c>
      <c r="F10365" s="34" t="s">
        <v>8603</v>
      </c>
      <c r="G10365" s="37" t="s">
        <v>19274</v>
      </c>
      <c r="I10365" s="7"/>
    </row>
    <row r="10366" spans="1:9" s="36" customFormat="1" ht="54" x14ac:dyDescent="0.25">
      <c r="A10366" s="34">
        <v>87640</v>
      </c>
      <c r="B10366" s="35" t="s">
        <v>19275</v>
      </c>
      <c r="F10366" s="34" t="s">
        <v>8603</v>
      </c>
      <c r="G10366" s="37" t="s">
        <v>19276</v>
      </c>
      <c r="I10366" s="7"/>
    </row>
    <row r="10367" spans="1:9" s="36" customFormat="1" ht="54" x14ac:dyDescent="0.25">
      <c r="A10367" s="34">
        <v>87642</v>
      </c>
      <c r="B10367" s="35" t="s">
        <v>19277</v>
      </c>
      <c r="F10367" s="34" t="s">
        <v>8603</v>
      </c>
      <c r="G10367" s="37" t="s">
        <v>19278</v>
      </c>
      <c r="I10367" s="7"/>
    </row>
    <row r="10368" spans="1:9" s="36" customFormat="1" ht="54" x14ac:dyDescent="0.25">
      <c r="A10368" s="34">
        <v>87643</v>
      </c>
      <c r="B10368" s="35" t="s">
        <v>19279</v>
      </c>
      <c r="F10368" s="34" t="s">
        <v>8603</v>
      </c>
      <c r="G10368" s="37" t="s">
        <v>19280</v>
      </c>
      <c r="I10368" s="7"/>
    </row>
    <row r="10369" spans="1:9" s="36" customFormat="1" ht="40.5" x14ac:dyDescent="0.25">
      <c r="A10369" s="34">
        <v>87644</v>
      </c>
      <c r="B10369" s="35" t="s">
        <v>19281</v>
      </c>
      <c r="F10369" s="34" t="s">
        <v>8603</v>
      </c>
      <c r="G10369" s="37" t="s">
        <v>19282</v>
      </c>
      <c r="I10369" s="7"/>
    </row>
    <row r="10370" spans="1:9" s="36" customFormat="1" ht="54" x14ac:dyDescent="0.25">
      <c r="A10370" s="34">
        <v>87680</v>
      </c>
      <c r="B10370" s="35" t="s">
        <v>19283</v>
      </c>
      <c r="F10370" s="34" t="s">
        <v>8603</v>
      </c>
      <c r="G10370" s="37" t="s">
        <v>19284</v>
      </c>
      <c r="I10370" s="7"/>
    </row>
    <row r="10371" spans="1:9" s="36" customFormat="1" ht="54" x14ac:dyDescent="0.25">
      <c r="A10371" s="34">
        <v>87682</v>
      </c>
      <c r="B10371" s="35" t="s">
        <v>19285</v>
      </c>
      <c r="F10371" s="34" t="s">
        <v>8603</v>
      </c>
      <c r="G10371" s="37" t="s">
        <v>19286</v>
      </c>
      <c r="I10371" s="7"/>
    </row>
    <row r="10372" spans="1:9" s="36" customFormat="1" ht="54" x14ac:dyDescent="0.25">
      <c r="A10372" s="34">
        <v>87683</v>
      </c>
      <c r="B10372" s="35" t="s">
        <v>19287</v>
      </c>
      <c r="F10372" s="34" t="s">
        <v>8603</v>
      </c>
      <c r="G10372" s="37" t="s">
        <v>19288</v>
      </c>
      <c r="I10372" s="7"/>
    </row>
    <row r="10373" spans="1:9" s="36" customFormat="1" ht="40.5" x14ac:dyDescent="0.25">
      <c r="A10373" s="34">
        <v>87684</v>
      </c>
      <c r="B10373" s="35" t="s">
        <v>19289</v>
      </c>
      <c r="F10373" s="34" t="s">
        <v>8603</v>
      </c>
      <c r="G10373" s="37" t="s">
        <v>9769</v>
      </c>
      <c r="I10373" s="7"/>
    </row>
    <row r="10374" spans="1:9" s="36" customFormat="1" ht="54" x14ac:dyDescent="0.25">
      <c r="A10374" s="34">
        <v>87690</v>
      </c>
      <c r="B10374" s="35" t="s">
        <v>19290</v>
      </c>
      <c r="F10374" s="34" t="s">
        <v>8603</v>
      </c>
      <c r="G10374" s="37" t="s">
        <v>19291</v>
      </c>
      <c r="I10374" s="7"/>
    </row>
    <row r="10375" spans="1:9" s="36" customFormat="1" ht="54" x14ac:dyDescent="0.25">
      <c r="A10375" s="34">
        <v>87692</v>
      </c>
      <c r="B10375" s="35" t="s">
        <v>19292</v>
      </c>
      <c r="F10375" s="34" t="s">
        <v>8603</v>
      </c>
      <c r="G10375" s="37" t="s">
        <v>19293</v>
      </c>
      <c r="I10375" s="7"/>
    </row>
    <row r="10376" spans="1:9" s="36" customFormat="1" ht="40.5" x14ac:dyDescent="0.25">
      <c r="A10376" s="34">
        <v>87693</v>
      </c>
      <c r="B10376" s="35" t="s">
        <v>19294</v>
      </c>
      <c r="F10376" s="34" t="s">
        <v>8603</v>
      </c>
      <c r="G10376" s="37" t="s">
        <v>19295</v>
      </c>
      <c r="I10376" s="7"/>
    </row>
    <row r="10377" spans="1:9" s="36" customFormat="1" ht="40.5" x14ac:dyDescent="0.25">
      <c r="A10377" s="34">
        <v>87694</v>
      </c>
      <c r="B10377" s="35" t="s">
        <v>19296</v>
      </c>
      <c r="F10377" s="34" t="s">
        <v>8603</v>
      </c>
      <c r="G10377" s="37" t="s">
        <v>19297</v>
      </c>
      <c r="I10377" s="7"/>
    </row>
    <row r="10378" spans="1:9" s="36" customFormat="1" ht="54" x14ac:dyDescent="0.25">
      <c r="A10378" s="34">
        <v>87700</v>
      </c>
      <c r="B10378" s="35" t="s">
        <v>19298</v>
      </c>
      <c r="F10378" s="34" t="s">
        <v>8603</v>
      </c>
      <c r="G10378" s="37" t="s">
        <v>19299</v>
      </c>
      <c r="I10378" s="7"/>
    </row>
    <row r="10379" spans="1:9" s="36" customFormat="1" ht="54" x14ac:dyDescent="0.25">
      <c r="A10379" s="34">
        <v>87702</v>
      </c>
      <c r="B10379" s="35" t="s">
        <v>19300</v>
      </c>
      <c r="F10379" s="34" t="s">
        <v>8603</v>
      </c>
      <c r="G10379" s="37" t="s">
        <v>19301</v>
      </c>
      <c r="I10379" s="7"/>
    </row>
    <row r="10380" spans="1:9" s="36" customFormat="1" ht="54" x14ac:dyDescent="0.25">
      <c r="A10380" s="34">
        <v>87703</v>
      </c>
      <c r="B10380" s="35" t="s">
        <v>19302</v>
      </c>
      <c r="F10380" s="34" t="s">
        <v>8603</v>
      </c>
      <c r="G10380" s="37" t="s">
        <v>19303</v>
      </c>
      <c r="I10380" s="7"/>
    </row>
    <row r="10381" spans="1:9" s="36" customFormat="1" ht="40.5" x14ac:dyDescent="0.25">
      <c r="A10381" s="34">
        <v>87704</v>
      </c>
      <c r="B10381" s="35" t="s">
        <v>19304</v>
      </c>
      <c r="F10381" s="34" t="s">
        <v>8603</v>
      </c>
      <c r="G10381" s="37" t="s">
        <v>19305</v>
      </c>
      <c r="I10381" s="7"/>
    </row>
    <row r="10382" spans="1:9" s="36" customFormat="1" ht="54" x14ac:dyDescent="0.25">
      <c r="A10382" s="34">
        <v>87735</v>
      </c>
      <c r="B10382" s="35" t="s">
        <v>19306</v>
      </c>
      <c r="F10382" s="34" t="s">
        <v>8603</v>
      </c>
      <c r="G10382" s="37" t="s">
        <v>19307</v>
      </c>
      <c r="I10382" s="7"/>
    </row>
    <row r="10383" spans="1:9" s="36" customFormat="1" ht="54" x14ac:dyDescent="0.25">
      <c r="A10383" s="34">
        <v>87737</v>
      </c>
      <c r="B10383" s="35" t="s">
        <v>19308</v>
      </c>
      <c r="F10383" s="34" t="s">
        <v>8603</v>
      </c>
      <c r="G10383" s="37" t="s">
        <v>19309</v>
      </c>
      <c r="I10383" s="7"/>
    </row>
    <row r="10384" spans="1:9" s="36" customFormat="1" ht="54" x14ac:dyDescent="0.25">
      <c r="A10384" s="34">
        <v>87738</v>
      </c>
      <c r="B10384" s="35" t="s">
        <v>19310</v>
      </c>
      <c r="F10384" s="34" t="s">
        <v>8603</v>
      </c>
      <c r="G10384" s="37" t="s">
        <v>16194</v>
      </c>
      <c r="I10384" s="7"/>
    </row>
    <row r="10385" spans="1:9" s="36" customFormat="1" ht="40.5" x14ac:dyDescent="0.25">
      <c r="A10385" s="34">
        <v>87739</v>
      </c>
      <c r="B10385" s="35" t="s">
        <v>19311</v>
      </c>
      <c r="F10385" s="34" t="s">
        <v>8603</v>
      </c>
      <c r="G10385" s="37" t="s">
        <v>19312</v>
      </c>
      <c r="I10385" s="7"/>
    </row>
    <row r="10386" spans="1:9" s="36" customFormat="1" ht="54" x14ac:dyDescent="0.25">
      <c r="A10386" s="34">
        <v>87745</v>
      </c>
      <c r="B10386" s="35" t="s">
        <v>19313</v>
      </c>
      <c r="F10386" s="34" t="s">
        <v>8603</v>
      </c>
      <c r="G10386" s="37" t="s">
        <v>19314</v>
      </c>
      <c r="I10386" s="7"/>
    </row>
    <row r="10387" spans="1:9" s="36" customFormat="1" ht="54" x14ac:dyDescent="0.25">
      <c r="A10387" s="34">
        <v>87747</v>
      </c>
      <c r="B10387" s="35" t="s">
        <v>19315</v>
      </c>
      <c r="F10387" s="34" t="s">
        <v>8603</v>
      </c>
      <c r="G10387" s="37" t="s">
        <v>10104</v>
      </c>
      <c r="I10387" s="7"/>
    </row>
    <row r="10388" spans="1:9" s="36" customFormat="1" ht="54" x14ac:dyDescent="0.25">
      <c r="A10388" s="34">
        <v>87748</v>
      </c>
      <c r="B10388" s="35" t="s">
        <v>19316</v>
      </c>
      <c r="F10388" s="34" t="s">
        <v>8603</v>
      </c>
      <c r="G10388" s="37" t="s">
        <v>19317</v>
      </c>
      <c r="I10388" s="7"/>
    </row>
    <row r="10389" spans="1:9" s="36" customFormat="1" ht="40.5" x14ac:dyDescent="0.25">
      <c r="A10389" s="34">
        <v>87749</v>
      </c>
      <c r="B10389" s="35" t="s">
        <v>19318</v>
      </c>
      <c r="F10389" s="34" t="s">
        <v>8603</v>
      </c>
      <c r="G10389" s="37" t="s">
        <v>19319</v>
      </c>
      <c r="I10389" s="7"/>
    </row>
    <row r="10390" spans="1:9" s="36" customFormat="1" ht="54" x14ac:dyDescent="0.25">
      <c r="A10390" s="34">
        <v>87755</v>
      </c>
      <c r="B10390" s="35" t="s">
        <v>19320</v>
      </c>
      <c r="F10390" s="34" t="s">
        <v>8603</v>
      </c>
      <c r="G10390" s="37" t="s">
        <v>19321</v>
      </c>
      <c r="I10390" s="7"/>
    </row>
    <row r="10391" spans="1:9" s="36" customFormat="1" ht="54" x14ac:dyDescent="0.25">
      <c r="A10391" s="34">
        <v>87757</v>
      </c>
      <c r="B10391" s="35" t="s">
        <v>19322</v>
      </c>
      <c r="F10391" s="34" t="s">
        <v>8603</v>
      </c>
      <c r="G10391" s="37" t="s">
        <v>19323</v>
      </c>
      <c r="I10391" s="7"/>
    </row>
    <row r="10392" spans="1:9" s="36" customFormat="1" ht="54" x14ac:dyDescent="0.25">
      <c r="A10392" s="34">
        <v>87758</v>
      </c>
      <c r="B10392" s="35" t="s">
        <v>19324</v>
      </c>
      <c r="F10392" s="34" t="s">
        <v>8603</v>
      </c>
      <c r="G10392" s="37" t="s">
        <v>15110</v>
      </c>
      <c r="I10392" s="7"/>
    </row>
    <row r="10393" spans="1:9" s="36" customFormat="1" ht="40.5" x14ac:dyDescent="0.25">
      <c r="A10393" s="34">
        <v>87759</v>
      </c>
      <c r="B10393" s="35" t="s">
        <v>19325</v>
      </c>
      <c r="F10393" s="34" t="s">
        <v>8603</v>
      </c>
      <c r="G10393" s="37" t="s">
        <v>19326</v>
      </c>
      <c r="I10393" s="7"/>
    </row>
    <row r="10394" spans="1:9" s="36" customFormat="1" ht="54" x14ac:dyDescent="0.25">
      <c r="A10394" s="34">
        <v>87765</v>
      </c>
      <c r="B10394" s="35" t="s">
        <v>19327</v>
      </c>
      <c r="F10394" s="34" t="s">
        <v>8603</v>
      </c>
      <c r="G10394" s="37" t="s">
        <v>19328</v>
      </c>
      <c r="I10394" s="7"/>
    </row>
    <row r="10395" spans="1:9" s="36" customFormat="1" ht="54" x14ac:dyDescent="0.25">
      <c r="A10395" s="34">
        <v>87767</v>
      </c>
      <c r="B10395" s="35" t="s">
        <v>19329</v>
      </c>
      <c r="F10395" s="34" t="s">
        <v>8603</v>
      </c>
      <c r="G10395" s="37" t="s">
        <v>19141</v>
      </c>
      <c r="I10395" s="7"/>
    </row>
    <row r="10396" spans="1:9" s="36" customFormat="1" ht="54" x14ac:dyDescent="0.25">
      <c r="A10396" s="34">
        <v>87768</v>
      </c>
      <c r="B10396" s="35" t="s">
        <v>19330</v>
      </c>
      <c r="F10396" s="34" t="s">
        <v>8603</v>
      </c>
      <c r="G10396" s="37" t="s">
        <v>19331</v>
      </c>
      <c r="I10396" s="7"/>
    </row>
    <row r="10397" spans="1:9" s="36" customFormat="1" ht="40.5" x14ac:dyDescent="0.25">
      <c r="A10397" s="34">
        <v>87769</v>
      </c>
      <c r="B10397" s="35" t="s">
        <v>19332</v>
      </c>
      <c r="F10397" s="34" t="s">
        <v>8603</v>
      </c>
      <c r="G10397" s="37" t="s">
        <v>19333</v>
      </c>
      <c r="I10397" s="7"/>
    </row>
    <row r="10398" spans="1:9" s="36" customFormat="1" ht="27" x14ac:dyDescent="0.25">
      <c r="A10398" s="34">
        <v>88470</v>
      </c>
      <c r="B10398" s="35" t="s">
        <v>19334</v>
      </c>
      <c r="F10398" s="34" t="s">
        <v>8603</v>
      </c>
      <c r="G10398" s="37" t="s">
        <v>19335</v>
      </c>
      <c r="I10398" s="7"/>
    </row>
    <row r="10399" spans="1:9" s="36" customFormat="1" ht="27" x14ac:dyDescent="0.25">
      <c r="A10399" s="34">
        <v>88471</v>
      </c>
      <c r="B10399" s="35" t="s">
        <v>19336</v>
      </c>
      <c r="F10399" s="34" t="s">
        <v>8603</v>
      </c>
      <c r="G10399" s="37" t="s">
        <v>19337</v>
      </c>
      <c r="I10399" s="7"/>
    </row>
    <row r="10400" spans="1:9" s="36" customFormat="1" ht="27" x14ac:dyDescent="0.25">
      <c r="A10400" s="34">
        <v>88472</v>
      </c>
      <c r="B10400" s="35" t="s">
        <v>19338</v>
      </c>
      <c r="F10400" s="34" t="s">
        <v>8603</v>
      </c>
      <c r="G10400" s="37" t="s">
        <v>19339</v>
      </c>
      <c r="I10400" s="7"/>
    </row>
    <row r="10401" spans="1:9" s="36" customFormat="1" ht="27" x14ac:dyDescent="0.25">
      <c r="A10401" s="34">
        <v>88476</v>
      </c>
      <c r="B10401" s="35" t="s">
        <v>19340</v>
      </c>
      <c r="F10401" s="34" t="s">
        <v>8603</v>
      </c>
      <c r="G10401" s="37" t="s">
        <v>13335</v>
      </c>
      <c r="I10401" s="7"/>
    </row>
    <row r="10402" spans="1:9" s="36" customFormat="1" ht="27" x14ac:dyDescent="0.25">
      <c r="A10402" s="34">
        <v>88477</v>
      </c>
      <c r="B10402" s="35" t="s">
        <v>19341</v>
      </c>
      <c r="F10402" s="34" t="s">
        <v>8603</v>
      </c>
      <c r="G10402" s="37" t="s">
        <v>19342</v>
      </c>
      <c r="I10402" s="7"/>
    </row>
    <row r="10403" spans="1:9" s="36" customFormat="1" ht="27" x14ac:dyDescent="0.25">
      <c r="A10403" s="34">
        <v>88478</v>
      </c>
      <c r="B10403" s="35" t="s">
        <v>19343</v>
      </c>
      <c r="F10403" s="34" t="s">
        <v>8603</v>
      </c>
      <c r="G10403" s="37" t="s">
        <v>17987</v>
      </c>
      <c r="I10403" s="7"/>
    </row>
    <row r="10404" spans="1:9" s="36" customFormat="1" ht="54" x14ac:dyDescent="0.25">
      <c r="A10404" s="34">
        <v>90930</v>
      </c>
      <c r="B10404" s="35" t="s">
        <v>19344</v>
      </c>
      <c r="F10404" s="34" t="s">
        <v>8603</v>
      </c>
      <c r="G10404" s="37" t="s">
        <v>19345</v>
      </c>
      <c r="I10404" s="7"/>
    </row>
    <row r="10405" spans="1:9" s="36" customFormat="1" ht="40.5" x14ac:dyDescent="0.25">
      <c r="A10405" s="34">
        <v>90932</v>
      </c>
      <c r="B10405" s="35" t="s">
        <v>19346</v>
      </c>
      <c r="F10405" s="34" t="s">
        <v>8603</v>
      </c>
      <c r="G10405" s="37" t="s">
        <v>12023</v>
      </c>
      <c r="I10405" s="7"/>
    </row>
    <row r="10406" spans="1:9" s="36" customFormat="1" ht="54" x14ac:dyDescent="0.25">
      <c r="A10406" s="34">
        <v>90933</v>
      </c>
      <c r="B10406" s="35" t="s">
        <v>19347</v>
      </c>
      <c r="F10406" s="34" t="s">
        <v>8603</v>
      </c>
      <c r="G10406" s="37" t="s">
        <v>8980</v>
      </c>
      <c r="I10406" s="7"/>
    </row>
    <row r="10407" spans="1:9" s="36" customFormat="1" ht="40.5" x14ac:dyDescent="0.25">
      <c r="A10407" s="34">
        <v>90934</v>
      </c>
      <c r="B10407" s="35" t="s">
        <v>19348</v>
      </c>
      <c r="F10407" s="34" t="s">
        <v>8603</v>
      </c>
      <c r="G10407" s="37" t="s">
        <v>19349</v>
      </c>
      <c r="I10407" s="7"/>
    </row>
    <row r="10408" spans="1:9" s="36" customFormat="1" ht="54" x14ac:dyDescent="0.25">
      <c r="A10408" s="34">
        <v>90940</v>
      </c>
      <c r="B10408" s="35" t="s">
        <v>19350</v>
      </c>
      <c r="F10408" s="34" t="s">
        <v>8603</v>
      </c>
      <c r="G10408" s="37" t="s">
        <v>19351</v>
      </c>
      <c r="I10408" s="7"/>
    </row>
    <row r="10409" spans="1:9" s="36" customFormat="1" ht="40.5" x14ac:dyDescent="0.25">
      <c r="A10409" s="34">
        <v>90942</v>
      </c>
      <c r="B10409" s="35" t="s">
        <v>19352</v>
      </c>
      <c r="F10409" s="34" t="s">
        <v>8603</v>
      </c>
      <c r="G10409" s="37" t="s">
        <v>19353</v>
      </c>
      <c r="I10409" s="7"/>
    </row>
    <row r="10410" spans="1:9" s="36" customFormat="1" ht="54" x14ac:dyDescent="0.25">
      <c r="A10410" s="34">
        <v>90943</v>
      </c>
      <c r="B10410" s="35" t="s">
        <v>19354</v>
      </c>
      <c r="F10410" s="34" t="s">
        <v>8603</v>
      </c>
      <c r="G10410" s="37" t="s">
        <v>19355</v>
      </c>
      <c r="I10410" s="7"/>
    </row>
    <row r="10411" spans="1:9" s="36" customFormat="1" ht="40.5" x14ac:dyDescent="0.25">
      <c r="A10411" s="34">
        <v>90944</v>
      </c>
      <c r="B10411" s="35" t="s">
        <v>19356</v>
      </c>
      <c r="F10411" s="34" t="s">
        <v>8603</v>
      </c>
      <c r="G10411" s="37" t="s">
        <v>19357</v>
      </c>
      <c r="I10411" s="7"/>
    </row>
    <row r="10412" spans="1:9" s="36" customFormat="1" ht="54" x14ac:dyDescent="0.25">
      <c r="A10412" s="34">
        <v>90950</v>
      </c>
      <c r="B10412" s="35" t="s">
        <v>19358</v>
      </c>
      <c r="F10412" s="34" t="s">
        <v>8603</v>
      </c>
      <c r="G10412" s="37" t="s">
        <v>19359</v>
      </c>
      <c r="I10412" s="7"/>
    </row>
    <row r="10413" spans="1:9" s="36" customFormat="1" ht="40.5" x14ac:dyDescent="0.25">
      <c r="A10413" s="34">
        <v>90952</v>
      </c>
      <c r="B10413" s="35" t="s">
        <v>19360</v>
      </c>
      <c r="F10413" s="34" t="s">
        <v>8603</v>
      </c>
      <c r="G10413" s="37" t="s">
        <v>19361</v>
      </c>
      <c r="I10413" s="7"/>
    </row>
    <row r="10414" spans="1:9" s="36" customFormat="1" ht="54" x14ac:dyDescent="0.25">
      <c r="A10414" s="34">
        <v>90953</v>
      </c>
      <c r="B10414" s="35" t="s">
        <v>19362</v>
      </c>
      <c r="F10414" s="34" t="s">
        <v>8603</v>
      </c>
      <c r="G10414" s="37" t="s">
        <v>19363</v>
      </c>
      <c r="I10414" s="7"/>
    </row>
    <row r="10415" spans="1:9" s="36" customFormat="1" ht="40.5" x14ac:dyDescent="0.25">
      <c r="A10415" s="34">
        <v>90954</v>
      </c>
      <c r="B10415" s="35" t="s">
        <v>19364</v>
      </c>
      <c r="F10415" s="34" t="s">
        <v>8603</v>
      </c>
      <c r="G10415" s="37" t="s">
        <v>19365</v>
      </c>
      <c r="I10415" s="7"/>
    </row>
    <row r="10416" spans="1:9" s="36" customFormat="1" ht="67.5" x14ac:dyDescent="0.25">
      <c r="A10416" s="34">
        <v>94438</v>
      </c>
      <c r="B10416" s="35" t="s">
        <v>19366</v>
      </c>
      <c r="F10416" s="34" t="s">
        <v>8603</v>
      </c>
      <c r="G10416" s="37" t="s">
        <v>18952</v>
      </c>
      <c r="I10416" s="7"/>
    </row>
    <row r="10417" spans="1:9" s="36" customFormat="1" ht="67.5" x14ac:dyDescent="0.25">
      <c r="A10417" s="34">
        <v>94439</v>
      </c>
      <c r="B10417" s="35" t="s">
        <v>19367</v>
      </c>
      <c r="F10417" s="34" t="s">
        <v>8603</v>
      </c>
      <c r="G10417" s="37" t="s">
        <v>19368</v>
      </c>
      <c r="I10417" s="7"/>
    </row>
    <row r="10418" spans="1:9" s="36" customFormat="1" ht="67.5" x14ac:dyDescent="0.25">
      <c r="A10418" s="34">
        <v>94779</v>
      </c>
      <c r="B10418" s="35" t="s">
        <v>19369</v>
      </c>
      <c r="F10418" s="34" t="s">
        <v>8603</v>
      </c>
      <c r="G10418" s="37" t="s">
        <v>19370</v>
      </c>
      <c r="I10418" s="7"/>
    </row>
    <row r="10419" spans="1:9" s="36" customFormat="1" ht="67.5" x14ac:dyDescent="0.25">
      <c r="A10419" s="34">
        <v>94782</v>
      </c>
      <c r="B10419" s="35" t="s">
        <v>19371</v>
      </c>
      <c r="F10419" s="34" t="s">
        <v>8603</v>
      </c>
      <c r="G10419" s="37" t="s">
        <v>15596</v>
      </c>
      <c r="I10419" s="7"/>
    </row>
    <row r="10420" spans="1:9" s="36" customFormat="1" ht="27" x14ac:dyDescent="0.25">
      <c r="A10420" s="34">
        <v>102803</v>
      </c>
      <c r="B10420" s="35" t="s">
        <v>19372</v>
      </c>
      <c r="F10420" s="34" t="s">
        <v>8603</v>
      </c>
      <c r="G10420" s="37" t="s">
        <v>19373</v>
      </c>
      <c r="I10420" s="7"/>
    </row>
    <row r="10421" spans="1:9" s="36" customFormat="1" ht="27" x14ac:dyDescent="0.25">
      <c r="A10421" s="34">
        <v>101742</v>
      </c>
      <c r="B10421" s="35" t="s">
        <v>19374</v>
      </c>
      <c r="F10421" s="34" t="s">
        <v>26</v>
      </c>
      <c r="G10421" s="37" t="s">
        <v>19375</v>
      </c>
      <c r="I10421" s="7"/>
    </row>
    <row r="10422" spans="1:9" s="36" customFormat="1" ht="40.5" x14ac:dyDescent="0.25">
      <c r="A10422" s="34">
        <v>87878</v>
      </c>
      <c r="B10422" s="35" t="s">
        <v>19376</v>
      </c>
      <c r="F10422" s="34" t="s">
        <v>8603</v>
      </c>
      <c r="G10422" s="37" t="s">
        <v>9362</v>
      </c>
      <c r="I10422" s="7"/>
    </row>
    <row r="10423" spans="1:9" s="36" customFormat="1" ht="40.5" x14ac:dyDescent="0.25">
      <c r="A10423" s="34">
        <v>87879</v>
      </c>
      <c r="B10423" s="35" t="s">
        <v>19377</v>
      </c>
      <c r="F10423" s="34" t="s">
        <v>8603</v>
      </c>
      <c r="G10423" s="37" t="s">
        <v>9853</v>
      </c>
      <c r="I10423" s="7"/>
    </row>
    <row r="10424" spans="1:9" s="36" customFormat="1" ht="54" x14ac:dyDescent="0.25">
      <c r="A10424" s="34">
        <v>87881</v>
      </c>
      <c r="B10424" s="35" t="s">
        <v>19378</v>
      </c>
      <c r="F10424" s="34" t="s">
        <v>8603</v>
      </c>
      <c r="G10424" s="37" t="s">
        <v>19379</v>
      </c>
      <c r="I10424" s="7"/>
    </row>
    <row r="10425" spans="1:9" s="36" customFormat="1" ht="54" x14ac:dyDescent="0.25">
      <c r="A10425" s="34">
        <v>87882</v>
      </c>
      <c r="B10425" s="35" t="s">
        <v>19380</v>
      </c>
      <c r="F10425" s="34" t="s">
        <v>8603</v>
      </c>
      <c r="G10425" s="37" t="s">
        <v>9022</v>
      </c>
      <c r="I10425" s="7"/>
    </row>
    <row r="10426" spans="1:9" s="36" customFormat="1" ht="40.5" x14ac:dyDescent="0.25">
      <c r="A10426" s="34">
        <v>87884</v>
      </c>
      <c r="B10426" s="35" t="s">
        <v>19381</v>
      </c>
      <c r="F10426" s="34" t="s">
        <v>8603</v>
      </c>
      <c r="G10426" s="37" t="s">
        <v>9489</v>
      </c>
      <c r="I10426" s="7"/>
    </row>
    <row r="10427" spans="1:9" s="36" customFormat="1" ht="54" x14ac:dyDescent="0.25">
      <c r="A10427" s="34">
        <v>87885</v>
      </c>
      <c r="B10427" s="35" t="s">
        <v>19382</v>
      </c>
      <c r="F10427" s="34" t="s">
        <v>8603</v>
      </c>
      <c r="G10427" s="37" t="s">
        <v>19383</v>
      </c>
      <c r="I10427" s="7"/>
    </row>
    <row r="10428" spans="1:9" s="36" customFormat="1" ht="40.5" x14ac:dyDescent="0.25">
      <c r="A10428" s="34">
        <v>87886</v>
      </c>
      <c r="B10428" s="35" t="s">
        <v>19384</v>
      </c>
      <c r="F10428" s="34" t="s">
        <v>8603</v>
      </c>
      <c r="G10428" s="37" t="s">
        <v>19385</v>
      </c>
      <c r="I10428" s="7"/>
    </row>
    <row r="10429" spans="1:9" s="36" customFormat="1" ht="40.5" x14ac:dyDescent="0.25">
      <c r="A10429" s="34">
        <v>87887</v>
      </c>
      <c r="B10429" s="35" t="s">
        <v>19386</v>
      </c>
      <c r="F10429" s="34" t="s">
        <v>8603</v>
      </c>
      <c r="G10429" s="37" t="s">
        <v>16993</v>
      </c>
      <c r="I10429" s="7"/>
    </row>
    <row r="10430" spans="1:9" s="36" customFormat="1" ht="54" x14ac:dyDescent="0.25">
      <c r="A10430" s="34">
        <v>87888</v>
      </c>
      <c r="B10430" s="35" t="s">
        <v>19387</v>
      </c>
      <c r="F10430" s="34" t="s">
        <v>8603</v>
      </c>
      <c r="G10430" s="37" t="s">
        <v>19388</v>
      </c>
      <c r="I10430" s="7"/>
    </row>
    <row r="10431" spans="1:9" s="36" customFormat="1" ht="67.5" x14ac:dyDescent="0.25">
      <c r="A10431" s="34">
        <v>87889</v>
      </c>
      <c r="B10431" s="35" t="s">
        <v>19389</v>
      </c>
      <c r="F10431" s="34" t="s">
        <v>8603</v>
      </c>
      <c r="G10431" s="37" t="s">
        <v>19390</v>
      </c>
      <c r="I10431" s="7"/>
    </row>
    <row r="10432" spans="1:9" s="36" customFormat="1" ht="54" x14ac:dyDescent="0.25">
      <c r="A10432" s="34">
        <v>87891</v>
      </c>
      <c r="B10432" s="35" t="s">
        <v>19391</v>
      </c>
      <c r="F10432" s="34" t="s">
        <v>8603</v>
      </c>
      <c r="G10432" s="37" t="s">
        <v>10342</v>
      </c>
      <c r="I10432" s="7"/>
    </row>
    <row r="10433" spans="1:9" s="36" customFormat="1" ht="54" x14ac:dyDescent="0.25">
      <c r="A10433" s="34">
        <v>87892</v>
      </c>
      <c r="B10433" s="35" t="s">
        <v>19392</v>
      </c>
      <c r="F10433" s="34" t="s">
        <v>8603</v>
      </c>
      <c r="G10433" s="37" t="s">
        <v>17088</v>
      </c>
      <c r="I10433" s="7"/>
    </row>
    <row r="10434" spans="1:9" s="36" customFormat="1" ht="54" x14ac:dyDescent="0.25">
      <c r="A10434" s="34">
        <v>87893</v>
      </c>
      <c r="B10434" s="35" t="s">
        <v>19393</v>
      </c>
      <c r="F10434" s="34" t="s">
        <v>8603</v>
      </c>
      <c r="G10434" s="37" t="s">
        <v>19394</v>
      </c>
      <c r="I10434" s="7"/>
    </row>
    <row r="10435" spans="1:9" s="36" customFormat="1" ht="54" x14ac:dyDescent="0.25">
      <c r="A10435" s="34">
        <v>87894</v>
      </c>
      <c r="B10435" s="35" t="s">
        <v>19395</v>
      </c>
      <c r="F10435" s="34" t="s">
        <v>8603</v>
      </c>
      <c r="G10435" s="37" t="s">
        <v>19396</v>
      </c>
      <c r="I10435" s="7"/>
    </row>
    <row r="10436" spans="1:9" s="36" customFormat="1" ht="54" x14ac:dyDescent="0.25">
      <c r="A10436" s="34">
        <v>87896</v>
      </c>
      <c r="B10436" s="35" t="s">
        <v>19397</v>
      </c>
      <c r="F10436" s="34" t="s">
        <v>8603</v>
      </c>
      <c r="G10436" s="37" t="s">
        <v>14238</v>
      </c>
      <c r="I10436" s="7"/>
    </row>
    <row r="10437" spans="1:9" s="36" customFormat="1" ht="54" x14ac:dyDescent="0.25">
      <c r="A10437" s="34">
        <v>87897</v>
      </c>
      <c r="B10437" s="35" t="s">
        <v>19398</v>
      </c>
      <c r="F10437" s="34" t="s">
        <v>8603</v>
      </c>
      <c r="G10437" s="37" t="s">
        <v>10048</v>
      </c>
      <c r="I10437" s="7"/>
    </row>
    <row r="10438" spans="1:9" s="36" customFormat="1" ht="54" x14ac:dyDescent="0.25">
      <c r="A10438" s="34">
        <v>87899</v>
      </c>
      <c r="B10438" s="35" t="s">
        <v>19399</v>
      </c>
      <c r="F10438" s="34" t="s">
        <v>8603</v>
      </c>
      <c r="G10438" s="37" t="s">
        <v>13574</v>
      </c>
      <c r="I10438" s="7"/>
    </row>
    <row r="10439" spans="1:9" s="36" customFormat="1" ht="67.5" x14ac:dyDescent="0.25">
      <c r="A10439" s="34">
        <v>87900</v>
      </c>
      <c r="B10439" s="35" t="s">
        <v>19400</v>
      </c>
      <c r="F10439" s="34" t="s">
        <v>8603</v>
      </c>
      <c r="G10439" s="37" t="s">
        <v>19401</v>
      </c>
      <c r="I10439" s="7"/>
    </row>
    <row r="10440" spans="1:9" s="36" customFormat="1" ht="54" x14ac:dyDescent="0.25">
      <c r="A10440" s="34">
        <v>87902</v>
      </c>
      <c r="B10440" s="35" t="s">
        <v>19402</v>
      </c>
      <c r="F10440" s="34" t="s">
        <v>8603</v>
      </c>
      <c r="G10440" s="37" t="s">
        <v>19011</v>
      </c>
      <c r="I10440" s="7"/>
    </row>
    <row r="10441" spans="1:9" s="36" customFormat="1" ht="54" x14ac:dyDescent="0.25">
      <c r="A10441" s="34">
        <v>87903</v>
      </c>
      <c r="B10441" s="35" t="s">
        <v>19403</v>
      </c>
      <c r="F10441" s="34" t="s">
        <v>8603</v>
      </c>
      <c r="G10441" s="37" t="s">
        <v>19404</v>
      </c>
      <c r="I10441" s="7"/>
    </row>
    <row r="10442" spans="1:9" s="36" customFormat="1" ht="54" x14ac:dyDescent="0.25">
      <c r="A10442" s="34">
        <v>87904</v>
      </c>
      <c r="B10442" s="35" t="s">
        <v>19405</v>
      </c>
      <c r="F10442" s="34" t="s">
        <v>8603</v>
      </c>
      <c r="G10442" s="37" t="s">
        <v>15058</v>
      </c>
      <c r="I10442" s="7"/>
    </row>
    <row r="10443" spans="1:9" s="36" customFormat="1" ht="54" x14ac:dyDescent="0.25">
      <c r="A10443" s="34">
        <v>87905</v>
      </c>
      <c r="B10443" s="35" t="s">
        <v>19406</v>
      </c>
      <c r="F10443" s="34" t="s">
        <v>8603</v>
      </c>
      <c r="G10443" s="37" t="s">
        <v>9052</v>
      </c>
      <c r="I10443" s="7"/>
    </row>
    <row r="10444" spans="1:9" s="36" customFormat="1" ht="54" x14ac:dyDescent="0.25">
      <c r="A10444" s="34">
        <v>87907</v>
      </c>
      <c r="B10444" s="35" t="s">
        <v>19407</v>
      </c>
      <c r="F10444" s="34" t="s">
        <v>8603</v>
      </c>
      <c r="G10444" s="37" t="s">
        <v>19408</v>
      </c>
      <c r="I10444" s="7"/>
    </row>
    <row r="10445" spans="1:9" s="36" customFormat="1" ht="54" x14ac:dyDescent="0.25">
      <c r="A10445" s="34">
        <v>87908</v>
      </c>
      <c r="B10445" s="35" t="s">
        <v>19409</v>
      </c>
      <c r="F10445" s="34" t="s">
        <v>8603</v>
      </c>
      <c r="G10445" s="37" t="s">
        <v>9885</v>
      </c>
      <c r="I10445" s="7"/>
    </row>
    <row r="10446" spans="1:9" s="36" customFormat="1" ht="40.5" x14ac:dyDescent="0.25">
      <c r="A10446" s="34">
        <v>87910</v>
      </c>
      <c r="B10446" s="35" t="s">
        <v>19410</v>
      </c>
      <c r="F10446" s="34" t="s">
        <v>8603</v>
      </c>
      <c r="G10446" s="37" t="s">
        <v>18425</v>
      </c>
      <c r="I10446" s="7"/>
    </row>
    <row r="10447" spans="1:9" s="36" customFormat="1" ht="54" x14ac:dyDescent="0.25">
      <c r="A10447" s="34">
        <v>87911</v>
      </c>
      <c r="B10447" s="35" t="s">
        <v>19411</v>
      </c>
      <c r="F10447" s="34" t="s">
        <v>8603</v>
      </c>
      <c r="G10447" s="37" t="s">
        <v>14428</v>
      </c>
      <c r="I10447" s="7"/>
    </row>
    <row r="10448" spans="1:9" s="36" customFormat="1" ht="40.5" x14ac:dyDescent="0.25">
      <c r="A10448" s="34">
        <v>104410</v>
      </c>
      <c r="B10448" s="35" t="s">
        <v>19412</v>
      </c>
      <c r="F10448" s="34" t="s">
        <v>8603</v>
      </c>
      <c r="G10448" s="37" t="s">
        <v>19413</v>
      </c>
      <c r="I10448" s="7"/>
    </row>
    <row r="10449" spans="1:9" s="36" customFormat="1" ht="54" x14ac:dyDescent="0.25">
      <c r="A10449" s="34">
        <v>104411</v>
      </c>
      <c r="B10449" s="35" t="s">
        <v>19414</v>
      </c>
      <c r="F10449" s="34" t="s">
        <v>8603</v>
      </c>
      <c r="G10449" s="37" t="s">
        <v>19413</v>
      </c>
      <c r="I10449" s="7"/>
    </row>
    <row r="10450" spans="1:9" s="36" customFormat="1" ht="40.5" x14ac:dyDescent="0.25">
      <c r="A10450" s="34">
        <v>87411</v>
      </c>
      <c r="B10450" s="35" t="s">
        <v>19415</v>
      </c>
      <c r="F10450" s="34" t="s">
        <v>8603</v>
      </c>
      <c r="G10450" s="37" t="s">
        <v>16365</v>
      </c>
      <c r="I10450" s="7"/>
    </row>
    <row r="10451" spans="1:9" s="36" customFormat="1" ht="40.5" x14ac:dyDescent="0.25">
      <c r="A10451" s="34">
        <v>87412</v>
      </c>
      <c r="B10451" s="35" t="s">
        <v>19416</v>
      </c>
      <c r="F10451" s="34" t="s">
        <v>8603</v>
      </c>
      <c r="G10451" s="37" t="s">
        <v>15660</v>
      </c>
      <c r="I10451" s="7"/>
    </row>
    <row r="10452" spans="1:9" s="36" customFormat="1" ht="40.5" x14ac:dyDescent="0.25">
      <c r="A10452" s="34">
        <v>87413</v>
      </c>
      <c r="B10452" s="35" t="s">
        <v>19417</v>
      </c>
      <c r="F10452" s="34" t="s">
        <v>8603</v>
      </c>
      <c r="G10452" s="37" t="s">
        <v>19418</v>
      </c>
      <c r="I10452" s="7"/>
    </row>
    <row r="10453" spans="1:9" s="36" customFormat="1" ht="40.5" x14ac:dyDescent="0.25">
      <c r="A10453" s="34">
        <v>87414</v>
      </c>
      <c r="B10453" s="35" t="s">
        <v>19419</v>
      </c>
      <c r="F10453" s="34" t="s">
        <v>8603</v>
      </c>
      <c r="G10453" s="37" t="s">
        <v>8204</v>
      </c>
      <c r="I10453" s="7"/>
    </row>
    <row r="10454" spans="1:9" s="36" customFormat="1" ht="40.5" x14ac:dyDescent="0.25">
      <c r="A10454" s="34">
        <v>87415</v>
      </c>
      <c r="B10454" s="35" t="s">
        <v>19420</v>
      </c>
      <c r="F10454" s="34" t="s">
        <v>8603</v>
      </c>
      <c r="G10454" s="37" t="s">
        <v>12076</v>
      </c>
      <c r="I10454" s="7"/>
    </row>
    <row r="10455" spans="1:9" s="36" customFormat="1" ht="40.5" x14ac:dyDescent="0.25">
      <c r="A10455" s="34">
        <v>87416</v>
      </c>
      <c r="B10455" s="35" t="s">
        <v>19421</v>
      </c>
      <c r="F10455" s="34" t="s">
        <v>8603</v>
      </c>
      <c r="G10455" s="37" t="s">
        <v>17012</v>
      </c>
      <c r="I10455" s="7"/>
    </row>
    <row r="10456" spans="1:9" s="36" customFormat="1" ht="27" x14ac:dyDescent="0.25">
      <c r="A10456" s="34">
        <v>87418</v>
      </c>
      <c r="B10456" s="35" t="s">
        <v>19422</v>
      </c>
      <c r="F10456" s="34" t="s">
        <v>8603</v>
      </c>
      <c r="G10456" s="37" t="s">
        <v>8192</v>
      </c>
      <c r="I10456" s="7"/>
    </row>
    <row r="10457" spans="1:9" s="36" customFormat="1" ht="27" x14ac:dyDescent="0.25">
      <c r="A10457" s="34">
        <v>87421</v>
      </c>
      <c r="B10457" s="35" t="s">
        <v>19423</v>
      </c>
      <c r="F10457" s="34" t="s">
        <v>8603</v>
      </c>
      <c r="G10457" s="37" t="s">
        <v>19424</v>
      </c>
      <c r="I10457" s="7"/>
    </row>
    <row r="10458" spans="1:9" s="36" customFormat="1" ht="27" x14ac:dyDescent="0.25">
      <c r="A10458" s="34">
        <v>87424</v>
      </c>
      <c r="B10458" s="35" t="s">
        <v>19425</v>
      </c>
      <c r="F10458" s="34" t="s">
        <v>8603</v>
      </c>
      <c r="G10458" s="37" t="s">
        <v>19426</v>
      </c>
      <c r="I10458" s="7"/>
    </row>
    <row r="10459" spans="1:9" s="36" customFormat="1" ht="27" x14ac:dyDescent="0.25">
      <c r="A10459" s="34">
        <v>87427</v>
      </c>
      <c r="B10459" s="35" t="s">
        <v>19427</v>
      </c>
      <c r="F10459" s="34" t="s">
        <v>8603</v>
      </c>
      <c r="G10459" s="37" t="s">
        <v>19428</v>
      </c>
      <c r="I10459" s="7"/>
    </row>
    <row r="10460" spans="1:9" s="36" customFormat="1" ht="40.5" x14ac:dyDescent="0.25">
      <c r="A10460" s="34">
        <v>87430</v>
      </c>
      <c r="B10460" s="35" t="s">
        <v>19429</v>
      </c>
      <c r="F10460" s="34" t="s">
        <v>8603</v>
      </c>
      <c r="G10460" s="37" t="s">
        <v>19430</v>
      </c>
      <c r="I10460" s="7"/>
    </row>
    <row r="10461" spans="1:9" s="36" customFormat="1" ht="40.5" x14ac:dyDescent="0.25">
      <c r="A10461" s="34">
        <v>87433</v>
      </c>
      <c r="B10461" s="35" t="s">
        <v>19431</v>
      </c>
      <c r="F10461" s="34" t="s">
        <v>8603</v>
      </c>
      <c r="G10461" s="37" t="s">
        <v>14717</v>
      </c>
      <c r="I10461" s="7"/>
    </row>
    <row r="10462" spans="1:9" s="36" customFormat="1" ht="40.5" x14ac:dyDescent="0.25">
      <c r="A10462" s="34">
        <v>87436</v>
      </c>
      <c r="B10462" s="35" t="s">
        <v>19432</v>
      </c>
      <c r="F10462" s="34" t="s">
        <v>8603</v>
      </c>
      <c r="G10462" s="37" t="s">
        <v>17003</v>
      </c>
      <c r="I10462" s="7"/>
    </row>
    <row r="10463" spans="1:9" s="36" customFormat="1" ht="40.5" x14ac:dyDescent="0.25">
      <c r="A10463" s="34">
        <v>87439</v>
      </c>
      <c r="B10463" s="35" t="s">
        <v>19433</v>
      </c>
      <c r="F10463" s="34" t="s">
        <v>8603</v>
      </c>
      <c r="G10463" s="37" t="s">
        <v>14697</v>
      </c>
      <c r="I10463" s="7"/>
    </row>
    <row r="10464" spans="1:9" s="36" customFormat="1" ht="67.5" x14ac:dyDescent="0.25">
      <c r="A10464" s="34">
        <v>87527</v>
      </c>
      <c r="B10464" s="35" t="s">
        <v>19434</v>
      </c>
      <c r="F10464" s="34" t="s">
        <v>8603</v>
      </c>
      <c r="G10464" s="37" t="s">
        <v>19435</v>
      </c>
      <c r="I10464" s="7"/>
    </row>
    <row r="10465" spans="1:9" s="36" customFormat="1" ht="67.5" x14ac:dyDescent="0.25">
      <c r="A10465" s="34">
        <v>87528</v>
      </c>
      <c r="B10465" s="35" t="s">
        <v>19436</v>
      </c>
      <c r="F10465" s="34" t="s">
        <v>8603</v>
      </c>
      <c r="G10465" s="37" t="s">
        <v>15194</v>
      </c>
      <c r="I10465" s="7"/>
    </row>
    <row r="10466" spans="1:9" s="36" customFormat="1" ht="67.5" x14ac:dyDescent="0.25">
      <c r="A10466" s="34">
        <v>87529</v>
      </c>
      <c r="B10466" s="35" t="s">
        <v>19437</v>
      </c>
      <c r="F10466" s="34" t="s">
        <v>8603</v>
      </c>
      <c r="G10466" s="37" t="s">
        <v>19438</v>
      </c>
      <c r="I10466" s="7"/>
    </row>
    <row r="10467" spans="1:9" s="36" customFormat="1" ht="54" x14ac:dyDescent="0.25">
      <c r="A10467" s="34">
        <v>87530</v>
      </c>
      <c r="B10467" s="35" t="s">
        <v>19439</v>
      </c>
      <c r="F10467" s="34" t="s">
        <v>8603</v>
      </c>
      <c r="G10467" s="37" t="s">
        <v>19440</v>
      </c>
      <c r="I10467" s="7"/>
    </row>
    <row r="10468" spans="1:9" s="36" customFormat="1" ht="67.5" x14ac:dyDescent="0.25">
      <c r="A10468" s="34">
        <v>87531</v>
      </c>
      <c r="B10468" s="35" t="s">
        <v>19441</v>
      </c>
      <c r="F10468" s="34" t="s">
        <v>8603</v>
      </c>
      <c r="G10468" s="37" t="s">
        <v>19442</v>
      </c>
      <c r="I10468" s="7"/>
    </row>
    <row r="10469" spans="1:9" s="36" customFormat="1" ht="67.5" x14ac:dyDescent="0.25">
      <c r="A10469" s="34">
        <v>87532</v>
      </c>
      <c r="B10469" s="35" t="s">
        <v>19443</v>
      </c>
      <c r="F10469" s="34" t="s">
        <v>8603</v>
      </c>
      <c r="G10469" s="37" t="s">
        <v>15434</v>
      </c>
      <c r="I10469" s="7"/>
    </row>
    <row r="10470" spans="1:9" s="36" customFormat="1" ht="67.5" x14ac:dyDescent="0.25">
      <c r="A10470" s="34">
        <v>87535</v>
      </c>
      <c r="B10470" s="35" t="s">
        <v>19444</v>
      </c>
      <c r="F10470" s="34" t="s">
        <v>8603</v>
      </c>
      <c r="G10470" s="37" t="s">
        <v>19445</v>
      </c>
      <c r="I10470" s="7"/>
    </row>
    <row r="10471" spans="1:9" s="36" customFormat="1" ht="67.5" x14ac:dyDescent="0.25">
      <c r="A10471" s="34">
        <v>87536</v>
      </c>
      <c r="B10471" s="35" t="s">
        <v>19446</v>
      </c>
      <c r="F10471" s="34" t="s">
        <v>8603</v>
      </c>
      <c r="G10471" s="37" t="s">
        <v>19447</v>
      </c>
      <c r="I10471" s="7"/>
    </row>
    <row r="10472" spans="1:9" s="36" customFormat="1" ht="81" x14ac:dyDescent="0.25">
      <c r="A10472" s="34">
        <v>87537</v>
      </c>
      <c r="B10472" s="35" t="s">
        <v>19448</v>
      </c>
      <c r="F10472" s="34" t="s">
        <v>8603</v>
      </c>
      <c r="G10472" s="37" t="s">
        <v>19449</v>
      </c>
      <c r="I10472" s="7"/>
    </row>
    <row r="10473" spans="1:9" s="36" customFormat="1" ht="67.5" x14ac:dyDescent="0.25">
      <c r="A10473" s="34">
        <v>87538</v>
      </c>
      <c r="B10473" s="35" t="s">
        <v>19450</v>
      </c>
      <c r="F10473" s="34" t="s">
        <v>8603</v>
      </c>
      <c r="G10473" s="37" t="s">
        <v>19451</v>
      </c>
      <c r="I10473" s="7"/>
    </row>
    <row r="10474" spans="1:9" s="36" customFormat="1" ht="81" x14ac:dyDescent="0.25">
      <c r="A10474" s="34">
        <v>87539</v>
      </c>
      <c r="B10474" s="35" t="s">
        <v>19452</v>
      </c>
      <c r="F10474" s="34" t="s">
        <v>8603</v>
      </c>
      <c r="G10474" s="37" t="s">
        <v>19453</v>
      </c>
      <c r="I10474" s="7"/>
    </row>
    <row r="10475" spans="1:9" s="36" customFormat="1" ht="81" x14ac:dyDescent="0.25">
      <c r="A10475" s="34">
        <v>87541</v>
      </c>
      <c r="B10475" s="35" t="s">
        <v>19454</v>
      </c>
      <c r="F10475" s="34" t="s">
        <v>8603</v>
      </c>
      <c r="G10475" s="37" t="s">
        <v>19455</v>
      </c>
      <c r="I10475" s="7"/>
    </row>
    <row r="10476" spans="1:9" s="36" customFormat="1" ht="67.5" x14ac:dyDescent="0.25">
      <c r="A10476" s="34">
        <v>87543</v>
      </c>
      <c r="B10476" s="35" t="s">
        <v>19456</v>
      </c>
      <c r="F10476" s="34" t="s">
        <v>8603</v>
      </c>
      <c r="G10476" s="37" t="s">
        <v>8200</v>
      </c>
      <c r="I10476" s="7"/>
    </row>
    <row r="10477" spans="1:9" s="36" customFormat="1" ht="67.5" x14ac:dyDescent="0.25">
      <c r="A10477" s="34">
        <v>87545</v>
      </c>
      <c r="B10477" s="35" t="s">
        <v>19457</v>
      </c>
      <c r="F10477" s="34" t="s">
        <v>8603</v>
      </c>
      <c r="G10477" s="37" t="s">
        <v>10022</v>
      </c>
      <c r="I10477" s="7"/>
    </row>
    <row r="10478" spans="1:9" s="36" customFormat="1" ht="67.5" x14ac:dyDescent="0.25">
      <c r="A10478" s="34">
        <v>87546</v>
      </c>
      <c r="B10478" s="35" t="s">
        <v>19458</v>
      </c>
      <c r="F10478" s="34" t="s">
        <v>8603</v>
      </c>
      <c r="G10478" s="37" t="s">
        <v>19459</v>
      </c>
      <c r="I10478" s="7"/>
    </row>
    <row r="10479" spans="1:9" s="36" customFormat="1" ht="67.5" x14ac:dyDescent="0.25">
      <c r="A10479" s="34">
        <v>87547</v>
      </c>
      <c r="B10479" s="35" t="s">
        <v>19460</v>
      </c>
      <c r="F10479" s="34" t="s">
        <v>8603</v>
      </c>
      <c r="G10479" s="37" t="s">
        <v>19461</v>
      </c>
      <c r="I10479" s="7"/>
    </row>
    <row r="10480" spans="1:9" s="36" customFormat="1" ht="54" x14ac:dyDescent="0.25">
      <c r="A10480" s="34">
        <v>87548</v>
      </c>
      <c r="B10480" s="35" t="s">
        <v>19462</v>
      </c>
      <c r="F10480" s="34" t="s">
        <v>8603</v>
      </c>
      <c r="G10480" s="37" t="s">
        <v>15277</v>
      </c>
      <c r="I10480" s="7"/>
    </row>
    <row r="10481" spans="1:9" s="36" customFormat="1" ht="67.5" x14ac:dyDescent="0.25">
      <c r="A10481" s="34">
        <v>87549</v>
      </c>
      <c r="B10481" s="35" t="s">
        <v>19463</v>
      </c>
      <c r="F10481" s="34" t="s">
        <v>8603</v>
      </c>
      <c r="G10481" s="37" t="s">
        <v>19464</v>
      </c>
      <c r="I10481" s="7"/>
    </row>
    <row r="10482" spans="1:9" s="36" customFormat="1" ht="67.5" x14ac:dyDescent="0.25">
      <c r="A10482" s="34">
        <v>87550</v>
      </c>
      <c r="B10482" s="35" t="s">
        <v>19465</v>
      </c>
      <c r="F10482" s="34" t="s">
        <v>8603</v>
      </c>
      <c r="G10482" s="37" t="s">
        <v>19466</v>
      </c>
      <c r="I10482" s="7"/>
    </row>
    <row r="10483" spans="1:9" s="36" customFormat="1" ht="67.5" x14ac:dyDescent="0.25">
      <c r="A10483" s="34">
        <v>87553</v>
      </c>
      <c r="B10483" s="35" t="s">
        <v>19467</v>
      </c>
      <c r="F10483" s="34" t="s">
        <v>8603</v>
      </c>
      <c r="G10483" s="37" t="s">
        <v>10109</v>
      </c>
      <c r="I10483" s="7"/>
    </row>
    <row r="10484" spans="1:9" s="36" customFormat="1" ht="67.5" x14ac:dyDescent="0.25">
      <c r="A10484" s="34">
        <v>87554</v>
      </c>
      <c r="B10484" s="35" t="s">
        <v>19468</v>
      </c>
      <c r="F10484" s="34" t="s">
        <v>8603</v>
      </c>
      <c r="G10484" s="37" t="s">
        <v>19469</v>
      </c>
      <c r="I10484" s="7"/>
    </row>
    <row r="10485" spans="1:9" s="36" customFormat="1" ht="81" x14ac:dyDescent="0.25">
      <c r="A10485" s="34">
        <v>87555</v>
      </c>
      <c r="B10485" s="35" t="s">
        <v>19470</v>
      </c>
      <c r="F10485" s="34" t="s">
        <v>8603</v>
      </c>
      <c r="G10485" s="37" t="s">
        <v>19471</v>
      </c>
      <c r="I10485" s="7"/>
    </row>
    <row r="10486" spans="1:9" s="36" customFormat="1" ht="67.5" x14ac:dyDescent="0.25">
      <c r="A10486" s="34">
        <v>87556</v>
      </c>
      <c r="B10486" s="35" t="s">
        <v>19472</v>
      </c>
      <c r="F10486" s="34" t="s">
        <v>8603</v>
      </c>
      <c r="G10486" s="37" t="s">
        <v>19473</v>
      </c>
      <c r="I10486" s="7"/>
    </row>
    <row r="10487" spans="1:9" s="36" customFormat="1" ht="81" x14ac:dyDescent="0.25">
      <c r="A10487" s="34">
        <v>87557</v>
      </c>
      <c r="B10487" s="35" t="s">
        <v>19474</v>
      </c>
      <c r="F10487" s="34" t="s">
        <v>8603</v>
      </c>
      <c r="G10487" s="37" t="s">
        <v>19475</v>
      </c>
      <c r="I10487" s="7"/>
    </row>
    <row r="10488" spans="1:9" s="36" customFormat="1" ht="81" x14ac:dyDescent="0.25">
      <c r="A10488" s="34">
        <v>87559</v>
      </c>
      <c r="B10488" s="35" t="s">
        <v>19476</v>
      </c>
      <c r="F10488" s="34" t="s">
        <v>8603</v>
      </c>
      <c r="G10488" s="37" t="s">
        <v>19477</v>
      </c>
      <c r="I10488" s="7"/>
    </row>
    <row r="10489" spans="1:9" s="36" customFormat="1" ht="81" x14ac:dyDescent="0.25">
      <c r="A10489" s="34">
        <v>87561</v>
      </c>
      <c r="B10489" s="35" t="s">
        <v>19478</v>
      </c>
      <c r="F10489" s="34" t="s">
        <v>8603</v>
      </c>
      <c r="G10489" s="37" t="s">
        <v>19479</v>
      </c>
      <c r="I10489" s="7"/>
    </row>
    <row r="10490" spans="1:9" s="36" customFormat="1" ht="54" x14ac:dyDescent="0.25">
      <c r="A10490" s="34">
        <v>87775</v>
      </c>
      <c r="B10490" s="35" t="s">
        <v>19480</v>
      </c>
      <c r="F10490" s="34" t="s">
        <v>8603</v>
      </c>
      <c r="G10490" s="37" t="s">
        <v>19481</v>
      </c>
      <c r="I10490" s="7"/>
    </row>
    <row r="10491" spans="1:9" s="36" customFormat="1" ht="54" x14ac:dyDescent="0.25">
      <c r="A10491" s="34">
        <v>87777</v>
      </c>
      <c r="B10491" s="35" t="s">
        <v>19482</v>
      </c>
      <c r="F10491" s="34" t="s">
        <v>8603</v>
      </c>
      <c r="G10491" s="37" t="s">
        <v>19483</v>
      </c>
      <c r="I10491" s="7"/>
    </row>
    <row r="10492" spans="1:9" s="36" customFormat="1" ht="67.5" x14ac:dyDescent="0.25">
      <c r="A10492" s="34">
        <v>87778</v>
      </c>
      <c r="B10492" s="35" t="s">
        <v>19484</v>
      </c>
      <c r="F10492" s="34" t="s">
        <v>8603</v>
      </c>
      <c r="G10492" s="37" t="s">
        <v>19485</v>
      </c>
      <c r="I10492" s="7"/>
    </row>
    <row r="10493" spans="1:9" s="36" customFormat="1" ht="54" x14ac:dyDescent="0.25">
      <c r="A10493" s="34">
        <v>87779</v>
      </c>
      <c r="B10493" s="35" t="s">
        <v>19486</v>
      </c>
      <c r="F10493" s="34" t="s">
        <v>8603</v>
      </c>
      <c r="G10493" s="37" t="s">
        <v>19487</v>
      </c>
      <c r="I10493" s="7"/>
    </row>
    <row r="10494" spans="1:9" s="36" customFormat="1" ht="54" x14ac:dyDescent="0.25">
      <c r="A10494" s="34">
        <v>87781</v>
      </c>
      <c r="B10494" s="35" t="s">
        <v>19488</v>
      </c>
      <c r="F10494" s="34" t="s">
        <v>8603</v>
      </c>
      <c r="G10494" s="37" t="s">
        <v>18508</v>
      </c>
      <c r="I10494" s="7"/>
    </row>
    <row r="10495" spans="1:9" s="36" customFormat="1" ht="67.5" x14ac:dyDescent="0.25">
      <c r="A10495" s="34">
        <v>87783</v>
      </c>
      <c r="B10495" s="35" t="s">
        <v>19489</v>
      </c>
      <c r="F10495" s="34" t="s">
        <v>8603</v>
      </c>
      <c r="G10495" s="37" t="s">
        <v>19490</v>
      </c>
      <c r="I10495" s="7"/>
    </row>
    <row r="10496" spans="1:9" s="36" customFormat="1" ht="54" x14ac:dyDescent="0.25">
      <c r="A10496" s="34">
        <v>87784</v>
      </c>
      <c r="B10496" s="35" t="s">
        <v>19491</v>
      </c>
      <c r="F10496" s="34" t="s">
        <v>8603</v>
      </c>
      <c r="G10496" s="37" t="s">
        <v>19492</v>
      </c>
      <c r="I10496" s="7"/>
    </row>
    <row r="10497" spans="1:9" s="36" customFormat="1" ht="54" x14ac:dyDescent="0.25">
      <c r="A10497" s="34">
        <v>87786</v>
      </c>
      <c r="B10497" s="35" t="s">
        <v>19493</v>
      </c>
      <c r="F10497" s="34" t="s">
        <v>8603</v>
      </c>
      <c r="G10497" s="37" t="s">
        <v>19494</v>
      </c>
      <c r="I10497" s="7"/>
    </row>
    <row r="10498" spans="1:9" s="36" customFormat="1" ht="67.5" x14ac:dyDescent="0.25">
      <c r="A10498" s="34">
        <v>87787</v>
      </c>
      <c r="B10498" s="35" t="s">
        <v>19495</v>
      </c>
      <c r="F10498" s="34" t="s">
        <v>8603</v>
      </c>
      <c r="G10498" s="37" t="s">
        <v>19496</v>
      </c>
      <c r="I10498" s="7"/>
    </row>
    <row r="10499" spans="1:9" s="36" customFormat="1" ht="54" x14ac:dyDescent="0.25">
      <c r="A10499" s="34">
        <v>87788</v>
      </c>
      <c r="B10499" s="35" t="s">
        <v>19497</v>
      </c>
      <c r="F10499" s="34" t="s">
        <v>8603</v>
      </c>
      <c r="G10499" s="37" t="s">
        <v>19498</v>
      </c>
      <c r="I10499" s="7"/>
    </row>
    <row r="10500" spans="1:9" s="36" customFormat="1" ht="54" x14ac:dyDescent="0.25">
      <c r="A10500" s="34">
        <v>87790</v>
      </c>
      <c r="B10500" s="35" t="s">
        <v>19499</v>
      </c>
      <c r="F10500" s="34" t="s">
        <v>8603</v>
      </c>
      <c r="G10500" s="37" t="s">
        <v>19500</v>
      </c>
      <c r="I10500" s="7"/>
    </row>
    <row r="10501" spans="1:9" s="36" customFormat="1" ht="67.5" x14ac:dyDescent="0.25">
      <c r="A10501" s="34">
        <v>87791</v>
      </c>
      <c r="B10501" s="35" t="s">
        <v>19501</v>
      </c>
      <c r="F10501" s="34" t="s">
        <v>8603</v>
      </c>
      <c r="G10501" s="37" t="s">
        <v>19502</v>
      </c>
      <c r="I10501" s="7"/>
    </row>
    <row r="10502" spans="1:9" s="36" customFormat="1" ht="54" x14ac:dyDescent="0.25">
      <c r="A10502" s="34">
        <v>87792</v>
      </c>
      <c r="B10502" s="35" t="s">
        <v>19503</v>
      </c>
      <c r="F10502" s="34" t="s">
        <v>8603</v>
      </c>
      <c r="G10502" s="37" t="s">
        <v>19504</v>
      </c>
      <c r="I10502" s="7"/>
    </row>
    <row r="10503" spans="1:9" s="36" customFormat="1" ht="54" x14ac:dyDescent="0.25">
      <c r="A10503" s="34">
        <v>87794</v>
      </c>
      <c r="B10503" s="35" t="s">
        <v>19505</v>
      </c>
      <c r="F10503" s="34" t="s">
        <v>8603</v>
      </c>
      <c r="G10503" s="37" t="s">
        <v>19506</v>
      </c>
      <c r="I10503" s="7"/>
    </row>
    <row r="10504" spans="1:9" s="36" customFormat="1" ht="67.5" x14ac:dyDescent="0.25">
      <c r="A10504" s="34">
        <v>87795</v>
      </c>
      <c r="B10504" s="35" t="s">
        <v>19507</v>
      </c>
      <c r="F10504" s="34" t="s">
        <v>8603</v>
      </c>
      <c r="G10504" s="37" t="s">
        <v>19508</v>
      </c>
      <c r="I10504" s="7"/>
    </row>
    <row r="10505" spans="1:9" s="36" customFormat="1" ht="54" x14ac:dyDescent="0.25">
      <c r="A10505" s="34">
        <v>87797</v>
      </c>
      <c r="B10505" s="35" t="s">
        <v>19509</v>
      </c>
      <c r="F10505" s="34" t="s">
        <v>8603</v>
      </c>
      <c r="G10505" s="37" t="s">
        <v>19510</v>
      </c>
      <c r="I10505" s="7"/>
    </row>
    <row r="10506" spans="1:9" s="36" customFormat="1" ht="54" x14ac:dyDescent="0.25">
      <c r="A10506" s="34">
        <v>87799</v>
      </c>
      <c r="B10506" s="35" t="s">
        <v>19511</v>
      </c>
      <c r="F10506" s="34" t="s">
        <v>8603</v>
      </c>
      <c r="G10506" s="37" t="s">
        <v>12256</v>
      </c>
      <c r="I10506" s="7"/>
    </row>
    <row r="10507" spans="1:9" s="36" customFormat="1" ht="67.5" x14ac:dyDescent="0.25">
      <c r="A10507" s="34">
        <v>87800</v>
      </c>
      <c r="B10507" s="35" t="s">
        <v>19512</v>
      </c>
      <c r="F10507" s="34" t="s">
        <v>8603</v>
      </c>
      <c r="G10507" s="37" t="s">
        <v>19513</v>
      </c>
      <c r="I10507" s="7"/>
    </row>
    <row r="10508" spans="1:9" s="36" customFormat="1" ht="54" x14ac:dyDescent="0.25">
      <c r="A10508" s="34">
        <v>87801</v>
      </c>
      <c r="B10508" s="35" t="s">
        <v>19514</v>
      </c>
      <c r="F10508" s="34" t="s">
        <v>8603</v>
      </c>
      <c r="G10508" s="37" t="s">
        <v>15372</v>
      </c>
      <c r="I10508" s="7"/>
    </row>
    <row r="10509" spans="1:9" s="36" customFormat="1" ht="54" x14ac:dyDescent="0.25">
      <c r="A10509" s="34">
        <v>87803</v>
      </c>
      <c r="B10509" s="35" t="s">
        <v>19515</v>
      </c>
      <c r="F10509" s="34" t="s">
        <v>8603</v>
      </c>
      <c r="G10509" s="37" t="s">
        <v>19516</v>
      </c>
      <c r="I10509" s="7"/>
    </row>
    <row r="10510" spans="1:9" s="36" customFormat="1" ht="67.5" x14ac:dyDescent="0.25">
      <c r="A10510" s="34">
        <v>87804</v>
      </c>
      <c r="B10510" s="35" t="s">
        <v>19517</v>
      </c>
      <c r="F10510" s="34" t="s">
        <v>8603</v>
      </c>
      <c r="G10510" s="37" t="s">
        <v>19518</v>
      </c>
      <c r="I10510" s="7"/>
    </row>
    <row r="10511" spans="1:9" s="36" customFormat="1" ht="67.5" x14ac:dyDescent="0.25">
      <c r="A10511" s="34">
        <v>87805</v>
      </c>
      <c r="B10511" s="35" t="s">
        <v>19519</v>
      </c>
      <c r="F10511" s="34" t="s">
        <v>8603</v>
      </c>
      <c r="G10511" s="37" t="s">
        <v>19520</v>
      </c>
      <c r="I10511" s="7"/>
    </row>
    <row r="10512" spans="1:9" s="36" customFormat="1" ht="54" x14ac:dyDescent="0.25">
      <c r="A10512" s="34">
        <v>87807</v>
      </c>
      <c r="B10512" s="35" t="s">
        <v>19521</v>
      </c>
      <c r="F10512" s="34" t="s">
        <v>8603</v>
      </c>
      <c r="G10512" s="37" t="s">
        <v>19522</v>
      </c>
      <c r="I10512" s="7"/>
    </row>
    <row r="10513" spans="1:9" s="36" customFormat="1" ht="67.5" x14ac:dyDescent="0.25">
      <c r="A10513" s="34">
        <v>87808</v>
      </c>
      <c r="B10513" s="35" t="s">
        <v>19523</v>
      </c>
      <c r="F10513" s="34" t="s">
        <v>8603</v>
      </c>
      <c r="G10513" s="37" t="s">
        <v>19524</v>
      </c>
      <c r="I10513" s="7"/>
    </row>
    <row r="10514" spans="1:9" s="36" customFormat="1" ht="67.5" x14ac:dyDescent="0.25">
      <c r="A10514" s="34">
        <v>87809</v>
      </c>
      <c r="B10514" s="35" t="s">
        <v>19525</v>
      </c>
      <c r="F10514" s="34" t="s">
        <v>8603</v>
      </c>
      <c r="G10514" s="37" t="s">
        <v>11342</v>
      </c>
      <c r="I10514" s="7"/>
    </row>
    <row r="10515" spans="1:9" s="36" customFormat="1" ht="67.5" x14ac:dyDescent="0.25">
      <c r="A10515" s="34">
        <v>87811</v>
      </c>
      <c r="B10515" s="35" t="s">
        <v>19526</v>
      </c>
      <c r="F10515" s="34" t="s">
        <v>8603</v>
      </c>
      <c r="G10515" s="37" t="s">
        <v>19527</v>
      </c>
      <c r="I10515" s="7"/>
    </row>
    <row r="10516" spans="1:9" s="36" customFormat="1" ht="67.5" x14ac:dyDescent="0.25">
      <c r="A10516" s="34">
        <v>87812</v>
      </c>
      <c r="B10516" s="35" t="s">
        <v>19528</v>
      </c>
      <c r="F10516" s="34" t="s">
        <v>8603</v>
      </c>
      <c r="G10516" s="37" t="s">
        <v>19529</v>
      </c>
      <c r="I10516" s="7"/>
    </row>
    <row r="10517" spans="1:9" s="36" customFormat="1" ht="67.5" x14ac:dyDescent="0.25">
      <c r="A10517" s="34">
        <v>87813</v>
      </c>
      <c r="B10517" s="35" t="s">
        <v>19530</v>
      </c>
      <c r="F10517" s="34" t="s">
        <v>8603</v>
      </c>
      <c r="G10517" s="37" t="s">
        <v>19531</v>
      </c>
      <c r="I10517" s="7"/>
    </row>
    <row r="10518" spans="1:9" s="36" customFormat="1" ht="67.5" x14ac:dyDescent="0.25">
      <c r="A10518" s="34">
        <v>87815</v>
      </c>
      <c r="B10518" s="35" t="s">
        <v>19532</v>
      </c>
      <c r="F10518" s="34" t="s">
        <v>8603</v>
      </c>
      <c r="G10518" s="37" t="s">
        <v>19533</v>
      </c>
      <c r="I10518" s="7"/>
    </row>
    <row r="10519" spans="1:9" s="36" customFormat="1" ht="67.5" x14ac:dyDescent="0.25">
      <c r="A10519" s="34">
        <v>87816</v>
      </c>
      <c r="B10519" s="35" t="s">
        <v>19534</v>
      </c>
      <c r="F10519" s="34" t="s">
        <v>8603</v>
      </c>
      <c r="G10519" s="37" t="s">
        <v>19535</v>
      </c>
      <c r="I10519" s="7"/>
    </row>
    <row r="10520" spans="1:9" s="36" customFormat="1" ht="67.5" x14ac:dyDescent="0.25">
      <c r="A10520" s="34">
        <v>87817</v>
      </c>
      <c r="B10520" s="35" t="s">
        <v>19536</v>
      </c>
      <c r="F10520" s="34" t="s">
        <v>8603</v>
      </c>
      <c r="G10520" s="37" t="s">
        <v>19537</v>
      </c>
      <c r="I10520" s="7"/>
    </row>
    <row r="10521" spans="1:9" s="36" customFormat="1" ht="67.5" x14ac:dyDescent="0.25">
      <c r="A10521" s="34">
        <v>87819</v>
      </c>
      <c r="B10521" s="35" t="s">
        <v>19538</v>
      </c>
      <c r="F10521" s="34" t="s">
        <v>8603</v>
      </c>
      <c r="G10521" s="37" t="s">
        <v>19539</v>
      </c>
      <c r="I10521" s="7"/>
    </row>
    <row r="10522" spans="1:9" s="36" customFormat="1" ht="67.5" x14ac:dyDescent="0.25">
      <c r="A10522" s="34">
        <v>87820</v>
      </c>
      <c r="B10522" s="35" t="s">
        <v>19540</v>
      </c>
      <c r="F10522" s="34" t="s">
        <v>8603</v>
      </c>
      <c r="G10522" s="37" t="s">
        <v>15843</v>
      </c>
      <c r="I10522" s="7"/>
    </row>
    <row r="10523" spans="1:9" s="36" customFormat="1" ht="67.5" x14ac:dyDescent="0.25">
      <c r="A10523" s="34">
        <v>87821</v>
      </c>
      <c r="B10523" s="35" t="s">
        <v>19541</v>
      </c>
      <c r="F10523" s="34" t="s">
        <v>8603</v>
      </c>
      <c r="G10523" s="37" t="s">
        <v>19542</v>
      </c>
      <c r="I10523" s="7"/>
    </row>
    <row r="10524" spans="1:9" s="36" customFormat="1" ht="67.5" x14ac:dyDescent="0.25">
      <c r="A10524" s="34">
        <v>87823</v>
      </c>
      <c r="B10524" s="35" t="s">
        <v>19543</v>
      </c>
      <c r="F10524" s="34" t="s">
        <v>8603</v>
      </c>
      <c r="G10524" s="37" t="s">
        <v>19544</v>
      </c>
      <c r="I10524" s="7"/>
    </row>
    <row r="10525" spans="1:9" s="36" customFormat="1" ht="67.5" x14ac:dyDescent="0.25">
      <c r="A10525" s="34">
        <v>87824</v>
      </c>
      <c r="B10525" s="35" t="s">
        <v>19545</v>
      </c>
      <c r="F10525" s="34" t="s">
        <v>8603</v>
      </c>
      <c r="G10525" s="37" t="s">
        <v>19546</v>
      </c>
      <c r="I10525" s="7"/>
    </row>
    <row r="10526" spans="1:9" s="36" customFormat="1" ht="67.5" x14ac:dyDescent="0.25">
      <c r="A10526" s="34">
        <v>87825</v>
      </c>
      <c r="B10526" s="35" t="s">
        <v>19547</v>
      </c>
      <c r="F10526" s="34" t="s">
        <v>8603</v>
      </c>
      <c r="G10526" s="37" t="s">
        <v>19548</v>
      </c>
      <c r="I10526" s="7"/>
    </row>
    <row r="10527" spans="1:9" s="36" customFormat="1" ht="67.5" x14ac:dyDescent="0.25">
      <c r="A10527" s="34">
        <v>87827</v>
      </c>
      <c r="B10527" s="35" t="s">
        <v>19549</v>
      </c>
      <c r="F10527" s="34" t="s">
        <v>8603</v>
      </c>
      <c r="G10527" s="37" t="s">
        <v>19550</v>
      </c>
      <c r="I10527" s="7"/>
    </row>
    <row r="10528" spans="1:9" s="36" customFormat="1" ht="67.5" x14ac:dyDescent="0.25">
      <c r="A10528" s="34">
        <v>87828</v>
      </c>
      <c r="B10528" s="35" t="s">
        <v>19551</v>
      </c>
      <c r="F10528" s="34" t="s">
        <v>8603</v>
      </c>
      <c r="G10528" s="37" t="s">
        <v>19552</v>
      </c>
      <c r="I10528" s="7"/>
    </row>
    <row r="10529" spans="1:9" s="36" customFormat="1" ht="67.5" x14ac:dyDescent="0.25">
      <c r="A10529" s="34">
        <v>87829</v>
      </c>
      <c r="B10529" s="35" t="s">
        <v>19553</v>
      </c>
      <c r="F10529" s="34" t="s">
        <v>8603</v>
      </c>
      <c r="G10529" s="37" t="s">
        <v>19554</v>
      </c>
      <c r="I10529" s="7"/>
    </row>
    <row r="10530" spans="1:9" s="36" customFormat="1" ht="67.5" x14ac:dyDescent="0.25">
      <c r="A10530" s="34">
        <v>87831</v>
      </c>
      <c r="B10530" s="35" t="s">
        <v>19555</v>
      </c>
      <c r="F10530" s="34" t="s">
        <v>8603</v>
      </c>
      <c r="G10530" s="37" t="s">
        <v>9282</v>
      </c>
      <c r="I10530" s="7"/>
    </row>
    <row r="10531" spans="1:9" s="36" customFormat="1" ht="67.5" x14ac:dyDescent="0.25">
      <c r="A10531" s="34">
        <v>87832</v>
      </c>
      <c r="B10531" s="35" t="s">
        <v>19556</v>
      </c>
      <c r="F10531" s="34" t="s">
        <v>8603</v>
      </c>
      <c r="G10531" s="37" t="s">
        <v>19557</v>
      </c>
      <c r="I10531" s="7"/>
    </row>
    <row r="10532" spans="1:9" s="36" customFormat="1" ht="54" x14ac:dyDescent="0.25">
      <c r="A10532" s="34">
        <v>87834</v>
      </c>
      <c r="B10532" s="35" t="s">
        <v>19558</v>
      </c>
      <c r="F10532" s="34" t="s">
        <v>8603</v>
      </c>
      <c r="G10532" s="37" t="s">
        <v>19559</v>
      </c>
      <c r="I10532" s="7"/>
    </row>
    <row r="10533" spans="1:9" s="36" customFormat="1" ht="54" x14ac:dyDescent="0.25">
      <c r="A10533" s="34">
        <v>87835</v>
      </c>
      <c r="B10533" s="35" t="s">
        <v>19560</v>
      </c>
      <c r="F10533" s="34" t="s">
        <v>8603</v>
      </c>
      <c r="G10533" s="37" t="s">
        <v>8318</v>
      </c>
      <c r="I10533" s="7"/>
    </row>
    <row r="10534" spans="1:9" s="36" customFormat="1" ht="54" x14ac:dyDescent="0.25">
      <c r="A10534" s="34">
        <v>87836</v>
      </c>
      <c r="B10534" s="35" t="s">
        <v>19561</v>
      </c>
      <c r="F10534" s="34" t="s">
        <v>8603</v>
      </c>
      <c r="G10534" s="37" t="s">
        <v>19562</v>
      </c>
      <c r="I10534" s="7"/>
    </row>
    <row r="10535" spans="1:9" s="36" customFormat="1" ht="54" x14ac:dyDescent="0.25">
      <c r="A10535" s="34">
        <v>87837</v>
      </c>
      <c r="B10535" s="35" t="s">
        <v>19563</v>
      </c>
      <c r="F10535" s="34" t="s">
        <v>8603</v>
      </c>
      <c r="G10535" s="37" t="s">
        <v>19564</v>
      </c>
      <c r="I10535" s="7"/>
    </row>
    <row r="10536" spans="1:9" s="36" customFormat="1" ht="54" x14ac:dyDescent="0.25">
      <c r="A10536" s="34">
        <v>87838</v>
      </c>
      <c r="B10536" s="35" t="s">
        <v>19565</v>
      </c>
      <c r="F10536" s="34" t="s">
        <v>8603</v>
      </c>
      <c r="G10536" s="37" t="s">
        <v>19566</v>
      </c>
      <c r="I10536" s="7"/>
    </row>
    <row r="10537" spans="1:9" s="36" customFormat="1" ht="54" x14ac:dyDescent="0.25">
      <c r="A10537" s="34">
        <v>87839</v>
      </c>
      <c r="B10537" s="35" t="s">
        <v>19567</v>
      </c>
      <c r="F10537" s="34" t="s">
        <v>8603</v>
      </c>
      <c r="G10537" s="37" t="s">
        <v>19568</v>
      </c>
      <c r="I10537" s="7"/>
    </row>
    <row r="10538" spans="1:9" s="36" customFormat="1" ht="54" x14ac:dyDescent="0.25">
      <c r="A10538" s="34">
        <v>87840</v>
      </c>
      <c r="B10538" s="35" t="s">
        <v>19569</v>
      </c>
      <c r="F10538" s="34" t="s">
        <v>8603</v>
      </c>
      <c r="G10538" s="37" t="s">
        <v>19570</v>
      </c>
      <c r="I10538" s="7"/>
    </row>
    <row r="10539" spans="1:9" s="36" customFormat="1" ht="54" x14ac:dyDescent="0.25">
      <c r="A10539" s="34">
        <v>87841</v>
      </c>
      <c r="B10539" s="35" t="s">
        <v>19571</v>
      </c>
      <c r="F10539" s="34" t="s">
        <v>8603</v>
      </c>
      <c r="G10539" s="37" t="s">
        <v>16072</v>
      </c>
      <c r="I10539" s="7"/>
    </row>
    <row r="10540" spans="1:9" s="36" customFormat="1" ht="54" x14ac:dyDescent="0.25">
      <c r="A10540" s="34">
        <v>87842</v>
      </c>
      <c r="B10540" s="35" t="s">
        <v>19572</v>
      </c>
      <c r="F10540" s="34" t="s">
        <v>8603</v>
      </c>
      <c r="G10540" s="37" t="s">
        <v>19573</v>
      </c>
      <c r="I10540" s="7"/>
    </row>
    <row r="10541" spans="1:9" s="36" customFormat="1" ht="54" x14ac:dyDescent="0.25">
      <c r="A10541" s="34">
        <v>87843</v>
      </c>
      <c r="B10541" s="35" t="s">
        <v>19574</v>
      </c>
      <c r="F10541" s="34" t="s">
        <v>8603</v>
      </c>
      <c r="G10541" s="37" t="s">
        <v>19575</v>
      </c>
      <c r="I10541" s="7"/>
    </row>
    <row r="10542" spans="1:9" s="36" customFormat="1" ht="54" x14ac:dyDescent="0.25">
      <c r="A10542" s="34">
        <v>87844</v>
      </c>
      <c r="B10542" s="35" t="s">
        <v>19576</v>
      </c>
      <c r="F10542" s="34" t="s">
        <v>8603</v>
      </c>
      <c r="G10542" s="37" t="s">
        <v>19577</v>
      </c>
      <c r="I10542" s="7"/>
    </row>
    <row r="10543" spans="1:9" s="36" customFormat="1" ht="54" x14ac:dyDescent="0.25">
      <c r="A10543" s="34">
        <v>87845</v>
      </c>
      <c r="B10543" s="35" t="s">
        <v>19578</v>
      </c>
      <c r="F10543" s="34" t="s">
        <v>8603</v>
      </c>
      <c r="G10543" s="37" t="s">
        <v>19579</v>
      </c>
      <c r="I10543" s="7"/>
    </row>
    <row r="10544" spans="1:9" s="36" customFormat="1" ht="54" x14ac:dyDescent="0.25">
      <c r="A10544" s="34">
        <v>87846</v>
      </c>
      <c r="B10544" s="35" t="s">
        <v>19580</v>
      </c>
      <c r="F10544" s="34" t="s">
        <v>8603</v>
      </c>
      <c r="G10544" s="37" t="s">
        <v>8252</v>
      </c>
      <c r="I10544" s="7"/>
    </row>
    <row r="10545" spans="1:9" s="36" customFormat="1" ht="54" x14ac:dyDescent="0.25">
      <c r="A10545" s="34">
        <v>87847</v>
      </c>
      <c r="B10545" s="35" t="s">
        <v>19581</v>
      </c>
      <c r="F10545" s="34" t="s">
        <v>8603</v>
      </c>
      <c r="G10545" s="37" t="s">
        <v>19582</v>
      </c>
      <c r="I10545" s="7"/>
    </row>
    <row r="10546" spans="1:9" s="36" customFormat="1" ht="54" x14ac:dyDescent="0.25">
      <c r="A10546" s="34">
        <v>87848</v>
      </c>
      <c r="B10546" s="35" t="s">
        <v>19583</v>
      </c>
      <c r="F10546" s="34" t="s">
        <v>8603</v>
      </c>
      <c r="G10546" s="37" t="s">
        <v>19584</v>
      </c>
      <c r="I10546" s="7"/>
    </row>
    <row r="10547" spans="1:9" s="36" customFormat="1" ht="54" x14ac:dyDescent="0.25">
      <c r="A10547" s="34">
        <v>87849</v>
      </c>
      <c r="B10547" s="35" t="s">
        <v>19585</v>
      </c>
      <c r="F10547" s="34" t="s">
        <v>8603</v>
      </c>
      <c r="G10547" s="37" t="s">
        <v>8324</v>
      </c>
      <c r="I10547" s="7"/>
    </row>
    <row r="10548" spans="1:9" s="36" customFormat="1" ht="54" x14ac:dyDescent="0.25">
      <c r="A10548" s="34">
        <v>87850</v>
      </c>
      <c r="B10548" s="35" t="s">
        <v>19586</v>
      </c>
      <c r="F10548" s="34" t="s">
        <v>8603</v>
      </c>
      <c r="G10548" s="37" t="s">
        <v>19587</v>
      </c>
      <c r="I10548" s="7"/>
    </row>
    <row r="10549" spans="1:9" s="36" customFormat="1" ht="54" x14ac:dyDescent="0.25">
      <c r="A10549" s="34">
        <v>87851</v>
      </c>
      <c r="B10549" s="35" t="s">
        <v>19588</v>
      </c>
      <c r="F10549" s="34" t="s">
        <v>8603</v>
      </c>
      <c r="G10549" s="37" t="s">
        <v>19589</v>
      </c>
      <c r="I10549" s="7"/>
    </row>
    <row r="10550" spans="1:9" s="36" customFormat="1" ht="54" x14ac:dyDescent="0.25">
      <c r="A10550" s="34">
        <v>87852</v>
      </c>
      <c r="B10550" s="35" t="s">
        <v>19590</v>
      </c>
      <c r="F10550" s="34" t="s">
        <v>8603</v>
      </c>
      <c r="G10550" s="37" t="s">
        <v>19591</v>
      </c>
      <c r="I10550" s="7"/>
    </row>
    <row r="10551" spans="1:9" s="36" customFormat="1" ht="54" x14ac:dyDescent="0.25">
      <c r="A10551" s="34">
        <v>87853</v>
      </c>
      <c r="B10551" s="35" t="s">
        <v>19592</v>
      </c>
      <c r="F10551" s="34" t="s">
        <v>8603</v>
      </c>
      <c r="G10551" s="37" t="s">
        <v>19593</v>
      </c>
      <c r="I10551" s="7"/>
    </row>
    <row r="10552" spans="1:9" s="36" customFormat="1" ht="54" x14ac:dyDescent="0.25">
      <c r="A10552" s="34">
        <v>87854</v>
      </c>
      <c r="B10552" s="35" t="s">
        <v>19594</v>
      </c>
      <c r="F10552" s="34" t="s">
        <v>8603</v>
      </c>
      <c r="G10552" s="37" t="s">
        <v>19595</v>
      </c>
      <c r="I10552" s="7"/>
    </row>
    <row r="10553" spans="1:9" s="36" customFormat="1" ht="54" x14ac:dyDescent="0.25">
      <c r="A10553" s="34">
        <v>87855</v>
      </c>
      <c r="B10553" s="35" t="s">
        <v>19596</v>
      </c>
      <c r="F10553" s="34" t="s">
        <v>8603</v>
      </c>
      <c r="G10553" s="37" t="s">
        <v>19597</v>
      </c>
      <c r="I10553" s="7"/>
    </row>
    <row r="10554" spans="1:9" s="36" customFormat="1" ht="54" x14ac:dyDescent="0.25">
      <c r="A10554" s="34">
        <v>87856</v>
      </c>
      <c r="B10554" s="35" t="s">
        <v>19598</v>
      </c>
      <c r="F10554" s="34" t="s">
        <v>8603</v>
      </c>
      <c r="G10554" s="37" t="s">
        <v>19599</v>
      </c>
      <c r="I10554" s="7"/>
    </row>
    <row r="10555" spans="1:9" s="36" customFormat="1" ht="54" x14ac:dyDescent="0.25">
      <c r="A10555" s="34">
        <v>87857</v>
      </c>
      <c r="B10555" s="35" t="s">
        <v>19600</v>
      </c>
      <c r="F10555" s="34" t="s">
        <v>8603</v>
      </c>
      <c r="G10555" s="37" t="s">
        <v>19601</v>
      </c>
      <c r="I10555" s="7"/>
    </row>
    <row r="10556" spans="1:9" s="36" customFormat="1" ht="40.5" x14ac:dyDescent="0.25">
      <c r="A10556" s="34">
        <v>87858</v>
      </c>
      <c r="B10556" s="35" t="s">
        <v>19602</v>
      </c>
      <c r="F10556" s="34" t="s">
        <v>8603</v>
      </c>
      <c r="G10556" s="37" t="s">
        <v>19603</v>
      </c>
      <c r="I10556" s="7"/>
    </row>
    <row r="10557" spans="1:9" s="36" customFormat="1" ht="40.5" x14ac:dyDescent="0.25">
      <c r="A10557" s="34">
        <v>87859</v>
      </c>
      <c r="B10557" s="35" t="s">
        <v>19604</v>
      </c>
      <c r="F10557" s="34" t="s">
        <v>8603</v>
      </c>
      <c r="G10557" s="37" t="s">
        <v>16102</v>
      </c>
      <c r="I10557" s="7"/>
    </row>
    <row r="10558" spans="1:9" s="36" customFormat="1" ht="67.5" x14ac:dyDescent="0.25">
      <c r="A10558" s="34">
        <v>89048</v>
      </c>
      <c r="B10558" s="35" t="s">
        <v>19605</v>
      </c>
      <c r="F10558" s="34" t="s">
        <v>8603</v>
      </c>
      <c r="G10558" s="37" t="s">
        <v>19606</v>
      </c>
      <c r="I10558" s="7"/>
    </row>
    <row r="10559" spans="1:9" s="36" customFormat="1" ht="54" x14ac:dyDescent="0.25">
      <c r="A10559" s="34">
        <v>89049</v>
      </c>
      <c r="B10559" s="35" t="s">
        <v>19607</v>
      </c>
      <c r="F10559" s="34" t="s">
        <v>8603</v>
      </c>
      <c r="G10559" s="37" t="s">
        <v>16522</v>
      </c>
      <c r="I10559" s="7"/>
    </row>
    <row r="10560" spans="1:9" s="36" customFormat="1" ht="81" x14ac:dyDescent="0.25">
      <c r="A10560" s="34">
        <v>89173</v>
      </c>
      <c r="B10560" s="35" t="s">
        <v>19608</v>
      </c>
      <c r="F10560" s="34" t="s">
        <v>8603</v>
      </c>
      <c r="G10560" s="37" t="s">
        <v>19609</v>
      </c>
      <c r="I10560" s="7"/>
    </row>
    <row r="10561" spans="1:9" s="36" customFormat="1" ht="54" x14ac:dyDescent="0.25">
      <c r="A10561" s="34">
        <v>90406</v>
      </c>
      <c r="B10561" s="35" t="s">
        <v>19610</v>
      </c>
      <c r="F10561" s="34" t="s">
        <v>8603</v>
      </c>
      <c r="G10561" s="37" t="s">
        <v>19611</v>
      </c>
      <c r="I10561" s="7"/>
    </row>
    <row r="10562" spans="1:9" s="36" customFormat="1" ht="54" x14ac:dyDescent="0.25">
      <c r="A10562" s="34">
        <v>90407</v>
      </c>
      <c r="B10562" s="35" t="s">
        <v>19612</v>
      </c>
      <c r="F10562" s="34" t="s">
        <v>8603</v>
      </c>
      <c r="G10562" s="37" t="s">
        <v>19613</v>
      </c>
      <c r="I10562" s="7"/>
    </row>
    <row r="10563" spans="1:9" s="36" customFormat="1" ht="54" x14ac:dyDescent="0.25">
      <c r="A10563" s="34">
        <v>90408</v>
      </c>
      <c r="B10563" s="35" t="s">
        <v>19614</v>
      </c>
      <c r="F10563" s="34" t="s">
        <v>8603</v>
      </c>
      <c r="G10563" s="37" t="s">
        <v>19615</v>
      </c>
      <c r="I10563" s="7"/>
    </row>
    <row r="10564" spans="1:9" s="36" customFormat="1" ht="54" x14ac:dyDescent="0.25">
      <c r="A10564" s="34">
        <v>90409</v>
      </c>
      <c r="B10564" s="35" t="s">
        <v>19616</v>
      </c>
      <c r="F10564" s="34" t="s">
        <v>8603</v>
      </c>
      <c r="G10564" s="37" t="s">
        <v>19442</v>
      </c>
      <c r="I10564" s="7"/>
    </row>
    <row r="10565" spans="1:9" s="36" customFormat="1" ht="67.5" x14ac:dyDescent="0.25">
      <c r="A10565" s="34">
        <v>104203</v>
      </c>
      <c r="B10565" s="35" t="s">
        <v>19617</v>
      </c>
      <c r="F10565" s="34" t="s">
        <v>8603</v>
      </c>
      <c r="G10565" s="37" t="s">
        <v>19618</v>
      </c>
      <c r="I10565" s="7"/>
    </row>
    <row r="10566" spans="1:9" s="36" customFormat="1" ht="67.5" x14ac:dyDescent="0.25">
      <c r="A10566" s="34">
        <v>104204</v>
      </c>
      <c r="B10566" s="35" t="s">
        <v>19619</v>
      </c>
      <c r="F10566" s="34" t="s">
        <v>8603</v>
      </c>
      <c r="G10566" s="37" t="s">
        <v>19620</v>
      </c>
      <c r="I10566" s="7"/>
    </row>
    <row r="10567" spans="1:9" s="36" customFormat="1" ht="67.5" x14ac:dyDescent="0.25">
      <c r="A10567" s="34">
        <v>104205</v>
      </c>
      <c r="B10567" s="35" t="s">
        <v>19621</v>
      </c>
      <c r="F10567" s="34" t="s">
        <v>8603</v>
      </c>
      <c r="G10567" s="37" t="s">
        <v>19622</v>
      </c>
      <c r="I10567" s="7"/>
    </row>
    <row r="10568" spans="1:9" s="36" customFormat="1" ht="67.5" x14ac:dyDescent="0.25">
      <c r="A10568" s="34">
        <v>104206</v>
      </c>
      <c r="B10568" s="35" t="s">
        <v>19623</v>
      </c>
      <c r="F10568" s="34" t="s">
        <v>8603</v>
      </c>
      <c r="G10568" s="37" t="s">
        <v>19624</v>
      </c>
      <c r="I10568" s="7"/>
    </row>
    <row r="10569" spans="1:9" s="36" customFormat="1" ht="67.5" x14ac:dyDescent="0.25">
      <c r="A10569" s="34">
        <v>104207</v>
      </c>
      <c r="B10569" s="35" t="s">
        <v>19625</v>
      </c>
      <c r="F10569" s="34" t="s">
        <v>8603</v>
      </c>
      <c r="G10569" s="37" t="s">
        <v>13658</v>
      </c>
      <c r="I10569" s="7"/>
    </row>
    <row r="10570" spans="1:9" s="36" customFormat="1" ht="67.5" x14ac:dyDescent="0.25">
      <c r="A10570" s="34">
        <v>104208</v>
      </c>
      <c r="B10570" s="35" t="s">
        <v>19626</v>
      </c>
      <c r="F10570" s="34" t="s">
        <v>8603</v>
      </c>
      <c r="G10570" s="37" t="s">
        <v>19627</v>
      </c>
      <c r="I10570" s="7"/>
    </row>
    <row r="10571" spans="1:9" s="36" customFormat="1" ht="67.5" x14ac:dyDescent="0.25">
      <c r="A10571" s="34">
        <v>104209</v>
      </c>
      <c r="B10571" s="35" t="s">
        <v>19628</v>
      </c>
      <c r="F10571" s="34" t="s">
        <v>8603</v>
      </c>
      <c r="G10571" s="37" t="s">
        <v>19629</v>
      </c>
      <c r="I10571" s="7"/>
    </row>
    <row r="10572" spans="1:9" s="36" customFormat="1" ht="67.5" x14ac:dyDescent="0.25">
      <c r="A10572" s="34">
        <v>104210</v>
      </c>
      <c r="B10572" s="35" t="s">
        <v>19630</v>
      </c>
      <c r="F10572" s="34" t="s">
        <v>8603</v>
      </c>
      <c r="G10572" s="37" t="s">
        <v>19631</v>
      </c>
      <c r="I10572" s="7"/>
    </row>
    <row r="10573" spans="1:9" s="36" customFormat="1" ht="67.5" x14ac:dyDescent="0.25">
      <c r="A10573" s="34">
        <v>104211</v>
      </c>
      <c r="B10573" s="35" t="s">
        <v>19632</v>
      </c>
      <c r="F10573" s="34" t="s">
        <v>8603</v>
      </c>
      <c r="G10573" s="37" t="s">
        <v>19633</v>
      </c>
      <c r="I10573" s="7"/>
    </row>
    <row r="10574" spans="1:9" s="36" customFormat="1" ht="67.5" x14ac:dyDescent="0.25">
      <c r="A10574" s="34">
        <v>104212</v>
      </c>
      <c r="B10574" s="35" t="s">
        <v>19634</v>
      </c>
      <c r="F10574" s="34" t="s">
        <v>8603</v>
      </c>
      <c r="G10574" s="37" t="s">
        <v>19635</v>
      </c>
      <c r="I10574" s="7"/>
    </row>
    <row r="10575" spans="1:9" s="36" customFormat="1" ht="67.5" x14ac:dyDescent="0.25">
      <c r="A10575" s="34">
        <v>104213</v>
      </c>
      <c r="B10575" s="35" t="s">
        <v>19636</v>
      </c>
      <c r="F10575" s="34" t="s">
        <v>8603</v>
      </c>
      <c r="G10575" s="37" t="s">
        <v>19637</v>
      </c>
      <c r="I10575" s="7"/>
    </row>
    <row r="10576" spans="1:9" s="36" customFormat="1" ht="67.5" x14ac:dyDescent="0.25">
      <c r="A10576" s="34">
        <v>104214</v>
      </c>
      <c r="B10576" s="35" t="s">
        <v>19638</v>
      </c>
      <c r="F10576" s="34" t="s">
        <v>8603</v>
      </c>
      <c r="G10576" s="37" t="s">
        <v>8278</v>
      </c>
      <c r="I10576" s="7"/>
    </row>
    <row r="10577" spans="1:9" s="36" customFormat="1" ht="67.5" x14ac:dyDescent="0.25">
      <c r="A10577" s="34">
        <v>104215</v>
      </c>
      <c r="B10577" s="35" t="s">
        <v>19639</v>
      </c>
      <c r="F10577" s="34" t="s">
        <v>8603</v>
      </c>
      <c r="G10577" s="37" t="s">
        <v>19640</v>
      </c>
      <c r="I10577" s="7"/>
    </row>
    <row r="10578" spans="1:9" s="36" customFormat="1" ht="67.5" x14ac:dyDescent="0.25">
      <c r="A10578" s="34">
        <v>104216</v>
      </c>
      <c r="B10578" s="35" t="s">
        <v>19641</v>
      </c>
      <c r="F10578" s="34" t="s">
        <v>8603</v>
      </c>
      <c r="G10578" s="37" t="s">
        <v>19642</v>
      </c>
      <c r="I10578" s="7"/>
    </row>
    <row r="10579" spans="1:9" s="36" customFormat="1" ht="54" x14ac:dyDescent="0.25">
      <c r="A10579" s="34">
        <v>104217</v>
      </c>
      <c r="B10579" s="35" t="s">
        <v>19643</v>
      </c>
      <c r="F10579" s="34" t="s">
        <v>8603</v>
      </c>
      <c r="G10579" s="37" t="s">
        <v>19644</v>
      </c>
      <c r="I10579" s="7"/>
    </row>
    <row r="10580" spans="1:9" s="36" customFormat="1" ht="54" x14ac:dyDescent="0.25">
      <c r="A10580" s="34">
        <v>104218</v>
      </c>
      <c r="B10580" s="35" t="s">
        <v>19645</v>
      </c>
      <c r="F10580" s="34" t="s">
        <v>8603</v>
      </c>
      <c r="G10580" s="37" t="s">
        <v>19646</v>
      </c>
      <c r="I10580" s="7"/>
    </row>
    <row r="10581" spans="1:9" s="36" customFormat="1" ht="67.5" x14ac:dyDescent="0.25">
      <c r="A10581" s="34">
        <v>104219</v>
      </c>
      <c r="B10581" s="35" t="s">
        <v>19647</v>
      </c>
      <c r="F10581" s="34" t="s">
        <v>8603</v>
      </c>
      <c r="G10581" s="37" t="s">
        <v>14558</v>
      </c>
      <c r="I10581" s="7"/>
    </row>
    <row r="10582" spans="1:9" s="36" customFormat="1" ht="67.5" x14ac:dyDescent="0.25">
      <c r="A10582" s="34">
        <v>104220</v>
      </c>
      <c r="B10582" s="35" t="s">
        <v>19648</v>
      </c>
      <c r="F10582" s="34" t="s">
        <v>8603</v>
      </c>
      <c r="G10582" s="37" t="s">
        <v>11527</v>
      </c>
      <c r="I10582" s="7"/>
    </row>
    <row r="10583" spans="1:9" s="36" customFormat="1" ht="54" x14ac:dyDescent="0.25">
      <c r="A10583" s="34">
        <v>104221</v>
      </c>
      <c r="B10583" s="35" t="s">
        <v>19649</v>
      </c>
      <c r="F10583" s="34" t="s">
        <v>8603</v>
      </c>
      <c r="G10583" s="37" t="s">
        <v>19650</v>
      </c>
      <c r="I10583" s="7"/>
    </row>
    <row r="10584" spans="1:9" s="36" customFormat="1" ht="54" x14ac:dyDescent="0.25">
      <c r="A10584" s="34">
        <v>104222</v>
      </c>
      <c r="B10584" s="35" t="s">
        <v>19651</v>
      </c>
      <c r="F10584" s="34" t="s">
        <v>8603</v>
      </c>
      <c r="G10584" s="37" t="s">
        <v>19652</v>
      </c>
      <c r="I10584" s="7"/>
    </row>
    <row r="10585" spans="1:9" s="36" customFormat="1" ht="67.5" x14ac:dyDescent="0.25">
      <c r="A10585" s="34">
        <v>104223</v>
      </c>
      <c r="B10585" s="35" t="s">
        <v>19653</v>
      </c>
      <c r="F10585" s="34" t="s">
        <v>8603</v>
      </c>
      <c r="G10585" s="37" t="s">
        <v>18666</v>
      </c>
      <c r="I10585" s="7"/>
    </row>
    <row r="10586" spans="1:9" s="36" customFormat="1" ht="67.5" x14ac:dyDescent="0.25">
      <c r="A10586" s="34">
        <v>104224</v>
      </c>
      <c r="B10586" s="35" t="s">
        <v>19654</v>
      </c>
      <c r="F10586" s="34" t="s">
        <v>8603</v>
      </c>
      <c r="G10586" s="37" t="s">
        <v>19655</v>
      </c>
      <c r="I10586" s="7"/>
    </row>
    <row r="10587" spans="1:9" s="36" customFormat="1" ht="54" x14ac:dyDescent="0.25">
      <c r="A10587" s="34">
        <v>104225</v>
      </c>
      <c r="B10587" s="35" t="s">
        <v>19656</v>
      </c>
      <c r="F10587" s="34" t="s">
        <v>8603</v>
      </c>
      <c r="G10587" s="37" t="s">
        <v>19657</v>
      </c>
      <c r="I10587" s="7"/>
    </row>
    <row r="10588" spans="1:9" s="36" customFormat="1" ht="54" x14ac:dyDescent="0.25">
      <c r="A10588" s="34">
        <v>104226</v>
      </c>
      <c r="B10588" s="35" t="s">
        <v>19658</v>
      </c>
      <c r="F10588" s="34" t="s">
        <v>8603</v>
      </c>
      <c r="G10588" s="37" t="s">
        <v>19659</v>
      </c>
      <c r="I10588" s="7"/>
    </row>
    <row r="10589" spans="1:9" s="36" customFormat="1" ht="67.5" x14ac:dyDescent="0.25">
      <c r="A10589" s="34">
        <v>104227</v>
      </c>
      <c r="B10589" s="35" t="s">
        <v>19660</v>
      </c>
      <c r="F10589" s="34" t="s">
        <v>8603</v>
      </c>
      <c r="G10589" s="37" t="s">
        <v>19661</v>
      </c>
      <c r="I10589" s="7"/>
    </row>
    <row r="10590" spans="1:9" s="36" customFormat="1" ht="67.5" x14ac:dyDescent="0.25">
      <c r="A10590" s="34">
        <v>104228</v>
      </c>
      <c r="B10590" s="35" t="s">
        <v>19662</v>
      </c>
      <c r="F10590" s="34" t="s">
        <v>8603</v>
      </c>
      <c r="G10590" s="37" t="s">
        <v>19663</v>
      </c>
      <c r="I10590" s="7"/>
    </row>
    <row r="10591" spans="1:9" s="36" customFormat="1" ht="54" x14ac:dyDescent="0.25">
      <c r="A10591" s="34">
        <v>104229</v>
      </c>
      <c r="B10591" s="35" t="s">
        <v>19664</v>
      </c>
      <c r="F10591" s="34" t="s">
        <v>8603</v>
      </c>
      <c r="G10591" s="37" t="s">
        <v>19665</v>
      </c>
      <c r="I10591" s="7"/>
    </row>
    <row r="10592" spans="1:9" s="36" customFormat="1" ht="54" x14ac:dyDescent="0.25">
      <c r="A10592" s="34">
        <v>104230</v>
      </c>
      <c r="B10592" s="35" t="s">
        <v>19666</v>
      </c>
      <c r="F10592" s="34" t="s">
        <v>8603</v>
      </c>
      <c r="G10592" s="37" t="s">
        <v>19667</v>
      </c>
      <c r="I10592" s="7"/>
    </row>
    <row r="10593" spans="1:9" s="36" customFormat="1" ht="67.5" x14ac:dyDescent="0.25">
      <c r="A10593" s="34">
        <v>104231</v>
      </c>
      <c r="B10593" s="35" t="s">
        <v>19668</v>
      </c>
      <c r="F10593" s="34" t="s">
        <v>8603</v>
      </c>
      <c r="G10593" s="37" t="s">
        <v>19669</v>
      </c>
      <c r="I10593" s="7"/>
    </row>
    <row r="10594" spans="1:9" s="36" customFormat="1" ht="67.5" x14ac:dyDescent="0.25">
      <c r="A10594" s="34">
        <v>104232</v>
      </c>
      <c r="B10594" s="35" t="s">
        <v>19670</v>
      </c>
      <c r="F10594" s="34" t="s">
        <v>8603</v>
      </c>
      <c r="G10594" s="37" t="s">
        <v>19671</v>
      </c>
      <c r="I10594" s="7"/>
    </row>
    <row r="10595" spans="1:9" s="36" customFormat="1" ht="54" x14ac:dyDescent="0.25">
      <c r="A10595" s="34">
        <v>104233</v>
      </c>
      <c r="B10595" s="35" t="s">
        <v>19672</v>
      </c>
      <c r="F10595" s="34" t="s">
        <v>8603</v>
      </c>
      <c r="G10595" s="37" t="s">
        <v>16188</v>
      </c>
      <c r="I10595" s="7"/>
    </row>
    <row r="10596" spans="1:9" s="36" customFormat="1" ht="54" x14ac:dyDescent="0.25">
      <c r="A10596" s="34">
        <v>104234</v>
      </c>
      <c r="B10596" s="35" t="s">
        <v>19673</v>
      </c>
      <c r="F10596" s="34" t="s">
        <v>8603</v>
      </c>
      <c r="G10596" s="37" t="s">
        <v>13391</v>
      </c>
      <c r="I10596" s="7"/>
    </row>
    <row r="10597" spans="1:9" s="36" customFormat="1" ht="67.5" x14ac:dyDescent="0.25">
      <c r="A10597" s="34">
        <v>104235</v>
      </c>
      <c r="B10597" s="35" t="s">
        <v>19674</v>
      </c>
      <c r="F10597" s="34" t="s">
        <v>8603</v>
      </c>
      <c r="G10597" s="37" t="s">
        <v>19675</v>
      </c>
      <c r="I10597" s="7"/>
    </row>
    <row r="10598" spans="1:9" s="36" customFormat="1" ht="67.5" x14ac:dyDescent="0.25">
      <c r="A10598" s="34">
        <v>104236</v>
      </c>
      <c r="B10598" s="35" t="s">
        <v>19676</v>
      </c>
      <c r="F10598" s="34" t="s">
        <v>8603</v>
      </c>
      <c r="G10598" s="37" t="s">
        <v>19677</v>
      </c>
      <c r="I10598" s="7"/>
    </row>
    <row r="10599" spans="1:9" s="36" customFormat="1" ht="54" x14ac:dyDescent="0.25">
      <c r="A10599" s="34">
        <v>104237</v>
      </c>
      <c r="B10599" s="35" t="s">
        <v>19678</v>
      </c>
      <c r="F10599" s="34" t="s">
        <v>8603</v>
      </c>
      <c r="G10599" s="37" t="s">
        <v>19679</v>
      </c>
      <c r="I10599" s="7"/>
    </row>
    <row r="10600" spans="1:9" s="36" customFormat="1" ht="54" x14ac:dyDescent="0.25">
      <c r="A10600" s="34">
        <v>104238</v>
      </c>
      <c r="B10600" s="35" t="s">
        <v>19680</v>
      </c>
      <c r="F10600" s="34" t="s">
        <v>8603</v>
      </c>
      <c r="G10600" s="37" t="s">
        <v>19681</v>
      </c>
      <c r="I10600" s="7"/>
    </row>
    <row r="10601" spans="1:9" s="36" customFormat="1" ht="67.5" x14ac:dyDescent="0.25">
      <c r="A10601" s="34">
        <v>104239</v>
      </c>
      <c r="B10601" s="35" t="s">
        <v>19682</v>
      </c>
      <c r="F10601" s="34" t="s">
        <v>8603</v>
      </c>
      <c r="G10601" s="37" t="s">
        <v>19683</v>
      </c>
      <c r="I10601" s="7"/>
    </row>
    <row r="10602" spans="1:9" s="36" customFormat="1" ht="67.5" x14ac:dyDescent="0.25">
      <c r="A10602" s="34">
        <v>104240</v>
      </c>
      <c r="B10602" s="35" t="s">
        <v>19684</v>
      </c>
      <c r="F10602" s="34" t="s">
        <v>8603</v>
      </c>
      <c r="G10602" s="37" t="s">
        <v>19685</v>
      </c>
      <c r="I10602" s="7"/>
    </row>
    <row r="10603" spans="1:9" s="36" customFormat="1" ht="54" x14ac:dyDescent="0.25">
      <c r="A10603" s="34">
        <v>104241</v>
      </c>
      <c r="B10603" s="35" t="s">
        <v>19686</v>
      </c>
      <c r="F10603" s="34" t="s">
        <v>8603</v>
      </c>
      <c r="G10603" s="37" t="s">
        <v>19687</v>
      </c>
      <c r="I10603" s="7"/>
    </row>
    <row r="10604" spans="1:9" s="36" customFormat="1" ht="54" x14ac:dyDescent="0.25">
      <c r="A10604" s="34">
        <v>104242</v>
      </c>
      <c r="B10604" s="35" t="s">
        <v>19688</v>
      </c>
      <c r="F10604" s="34" t="s">
        <v>8603</v>
      </c>
      <c r="G10604" s="37" t="s">
        <v>19689</v>
      </c>
      <c r="I10604" s="7"/>
    </row>
    <row r="10605" spans="1:9" s="36" customFormat="1" ht="67.5" x14ac:dyDescent="0.25">
      <c r="A10605" s="34">
        <v>104243</v>
      </c>
      <c r="B10605" s="35" t="s">
        <v>19690</v>
      </c>
      <c r="F10605" s="34" t="s">
        <v>8603</v>
      </c>
      <c r="G10605" s="37" t="s">
        <v>16407</v>
      </c>
      <c r="I10605" s="7"/>
    </row>
    <row r="10606" spans="1:9" s="36" customFormat="1" ht="67.5" x14ac:dyDescent="0.25">
      <c r="A10606" s="34">
        <v>104244</v>
      </c>
      <c r="B10606" s="35" t="s">
        <v>19691</v>
      </c>
      <c r="F10606" s="34" t="s">
        <v>8603</v>
      </c>
      <c r="G10606" s="37" t="s">
        <v>19692</v>
      </c>
      <c r="I10606" s="7"/>
    </row>
    <row r="10607" spans="1:9" s="36" customFormat="1" ht="54" x14ac:dyDescent="0.25">
      <c r="A10607" s="34">
        <v>104245</v>
      </c>
      <c r="B10607" s="35" t="s">
        <v>19693</v>
      </c>
      <c r="F10607" s="34" t="s">
        <v>8603</v>
      </c>
      <c r="G10607" s="37" t="s">
        <v>19694</v>
      </c>
      <c r="I10607" s="7"/>
    </row>
    <row r="10608" spans="1:9" s="36" customFormat="1" ht="54" x14ac:dyDescent="0.25">
      <c r="A10608" s="34">
        <v>104246</v>
      </c>
      <c r="B10608" s="35" t="s">
        <v>19695</v>
      </c>
      <c r="F10608" s="34" t="s">
        <v>8603</v>
      </c>
      <c r="G10608" s="37" t="s">
        <v>19696</v>
      </c>
      <c r="I10608" s="7"/>
    </row>
    <row r="10609" spans="1:9" s="36" customFormat="1" ht="67.5" x14ac:dyDescent="0.25">
      <c r="A10609" s="34">
        <v>104247</v>
      </c>
      <c r="B10609" s="35" t="s">
        <v>19697</v>
      </c>
      <c r="F10609" s="34" t="s">
        <v>8603</v>
      </c>
      <c r="G10609" s="37" t="s">
        <v>19698</v>
      </c>
      <c r="I10609" s="7"/>
    </row>
    <row r="10610" spans="1:9" s="36" customFormat="1" ht="67.5" x14ac:dyDescent="0.25">
      <c r="A10610" s="34">
        <v>104248</v>
      </c>
      <c r="B10610" s="35" t="s">
        <v>19699</v>
      </c>
      <c r="F10610" s="34" t="s">
        <v>8603</v>
      </c>
      <c r="G10610" s="37" t="s">
        <v>19700</v>
      </c>
      <c r="I10610" s="7"/>
    </row>
    <row r="10611" spans="1:9" s="36" customFormat="1" ht="67.5" x14ac:dyDescent="0.25">
      <c r="A10611" s="34">
        <v>104249</v>
      </c>
      <c r="B10611" s="35" t="s">
        <v>19701</v>
      </c>
      <c r="F10611" s="34" t="s">
        <v>8603</v>
      </c>
      <c r="G10611" s="37" t="s">
        <v>19702</v>
      </c>
      <c r="I10611" s="7"/>
    </row>
    <row r="10612" spans="1:9" s="36" customFormat="1" ht="54" x14ac:dyDescent="0.25">
      <c r="A10612" s="34">
        <v>104250</v>
      </c>
      <c r="B10612" s="35" t="s">
        <v>19703</v>
      </c>
      <c r="F10612" s="34" t="s">
        <v>8603</v>
      </c>
      <c r="G10612" s="37" t="s">
        <v>19704</v>
      </c>
      <c r="I10612" s="7"/>
    </row>
    <row r="10613" spans="1:9" s="36" customFormat="1" ht="81" x14ac:dyDescent="0.25">
      <c r="A10613" s="34">
        <v>104251</v>
      </c>
      <c r="B10613" s="35" t="s">
        <v>19705</v>
      </c>
      <c r="F10613" s="34" t="s">
        <v>8603</v>
      </c>
      <c r="G10613" s="37" t="s">
        <v>19706</v>
      </c>
      <c r="I10613" s="7"/>
    </row>
    <row r="10614" spans="1:9" s="36" customFormat="1" ht="67.5" x14ac:dyDescent="0.25">
      <c r="A10614" s="34">
        <v>104252</v>
      </c>
      <c r="B10614" s="35" t="s">
        <v>19707</v>
      </c>
      <c r="F10614" s="34" t="s">
        <v>8603</v>
      </c>
      <c r="G10614" s="37" t="s">
        <v>19708</v>
      </c>
      <c r="I10614" s="7"/>
    </row>
    <row r="10615" spans="1:9" s="36" customFormat="1" ht="67.5" x14ac:dyDescent="0.25">
      <c r="A10615" s="34">
        <v>104253</v>
      </c>
      <c r="B10615" s="35" t="s">
        <v>19709</v>
      </c>
      <c r="F10615" s="34" t="s">
        <v>8603</v>
      </c>
      <c r="G10615" s="37" t="s">
        <v>19710</v>
      </c>
      <c r="I10615" s="7"/>
    </row>
    <row r="10616" spans="1:9" s="36" customFormat="1" ht="54" x14ac:dyDescent="0.25">
      <c r="A10616" s="34">
        <v>104254</v>
      </c>
      <c r="B10616" s="35" t="s">
        <v>19711</v>
      </c>
      <c r="F10616" s="34" t="s">
        <v>8603</v>
      </c>
      <c r="G10616" s="37" t="s">
        <v>19712</v>
      </c>
      <c r="I10616" s="7"/>
    </row>
    <row r="10617" spans="1:9" s="36" customFormat="1" ht="81" x14ac:dyDescent="0.25">
      <c r="A10617" s="34">
        <v>104255</v>
      </c>
      <c r="B10617" s="35" t="s">
        <v>19713</v>
      </c>
      <c r="F10617" s="34" t="s">
        <v>8603</v>
      </c>
      <c r="G10617" s="37" t="s">
        <v>19714</v>
      </c>
      <c r="I10617" s="7"/>
    </row>
    <row r="10618" spans="1:9" s="36" customFormat="1" ht="67.5" x14ac:dyDescent="0.25">
      <c r="A10618" s="34">
        <v>104256</v>
      </c>
      <c r="B10618" s="35" t="s">
        <v>19715</v>
      </c>
      <c r="F10618" s="34" t="s">
        <v>8603</v>
      </c>
      <c r="G10618" s="37" t="s">
        <v>19716</v>
      </c>
      <c r="I10618" s="7"/>
    </row>
    <row r="10619" spans="1:9" s="36" customFormat="1" ht="67.5" x14ac:dyDescent="0.25">
      <c r="A10619" s="34">
        <v>104257</v>
      </c>
      <c r="B10619" s="35" t="s">
        <v>19717</v>
      </c>
      <c r="F10619" s="34" t="s">
        <v>8603</v>
      </c>
      <c r="G10619" s="37" t="s">
        <v>19718</v>
      </c>
      <c r="I10619" s="7"/>
    </row>
    <row r="10620" spans="1:9" s="36" customFormat="1" ht="54" x14ac:dyDescent="0.25">
      <c r="A10620" s="34">
        <v>104258</v>
      </c>
      <c r="B10620" s="35" t="s">
        <v>19719</v>
      </c>
      <c r="F10620" s="34" t="s">
        <v>8603</v>
      </c>
      <c r="G10620" s="37" t="s">
        <v>19720</v>
      </c>
      <c r="I10620" s="7"/>
    </row>
    <row r="10621" spans="1:9" s="36" customFormat="1" ht="81" x14ac:dyDescent="0.25">
      <c r="A10621" s="34">
        <v>104259</v>
      </c>
      <c r="B10621" s="35" t="s">
        <v>19721</v>
      </c>
      <c r="F10621" s="34" t="s">
        <v>8603</v>
      </c>
      <c r="G10621" s="37" t="s">
        <v>14189</v>
      </c>
      <c r="I10621" s="7"/>
    </row>
    <row r="10622" spans="1:9" s="36" customFormat="1" ht="67.5" x14ac:dyDescent="0.25">
      <c r="A10622" s="34">
        <v>104260</v>
      </c>
      <c r="B10622" s="35" t="s">
        <v>19722</v>
      </c>
      <c r="F10622" s="34" t="s">
        <v>8603</v>
      </c>
      <c r="G10622" s="37" t="s">
        <v>19723</v>
      </c>
      <c r="I10622" s="7"/>
    </row>
    <row r="10623" spans="1:9" s="36" customFormat="1" ht="67.5" x14ac:dyDescent="0.25">
      <c r="A10623" s="34">
        <v>104261</v>
      </c>
      <c r="B10623" s="35" t="s">
        <v>19724</v>
      </c>
      <c r="F10623" s="34" t="s">
        <v>8603</v>
      </c>
      <c r="G10623" s="37" t="s">
        <v>19725</v>
      </c>
      <c r="I10623" s="7"/>
    </row>
    <row r="10624" spans="1:9" s="36" customFormat="1" ht="54" x14ac:dyDescent="0.25">
      <c r="A10624" s="34">
        <v>104262</v>
      </c>
      <c r="B10624" s="35" t="s">
        <v>19726</v>
      </c>
      <c r="F10624" s="34" t="s">
        <v>8603</v>
      </c>
      <c r="G10624" s="37" t="s">
        <v>19727</v>
      </c>
      <c r="I10624" s="7"/>
    </row>
    <row r="10625" spans="1:9" s="36" customFormat="1" ht="81" x14ac:dyDescent="0.25">
      <c r="A10625" s="34">
        <v>104263</v>
      </c>
      <c r="B10625" s="35" t="s">
        <v>19728</v>
      </c>
      <c r="F10625" s="34" t="s">
        <v>8603</v>
      </c>
      <c r="G10625" s="37" t="s">
        <v>19729</v>
      </c>
      <c r="I10625" s="7"/>
    </row>
    <row r="10626" spans="1:9" s="36" customFormat="1" ht="67.5" x14ac:dyDescent="0.25">
      <c r="A10626" s="34">
        <v>104264</v>
      </c>
      <c r="B10626" s="35" t="s">
        <v>19730</v>
      </c>
      <c r="F10626" s="34" t="s">
        <v>8603</v>
      </c>
      <c r="G10626" s="37" t="s">
        <v>19731</v>
      </c>
      <c r="I10626" s="7"/>
    </row>
    <row r="10627" spans="1:9" s="36" customFormat="1" ht="40.5" x14ac:dyDescent="0.25">
      <c r="A10627" s="34">
        <v>104627</v>
      </c>
      <c r="B10627" s="35" t="s">
        <v>19732</v>
      </c>
      <c r="F10627" s="34" t="s">
        <v>8603</v>
      </c>
      <c r="G10627" s="37" t="s">
        <v>19733</v>
      </c>
      <c r="I10627" s="7"/>
    </row>
    <row r="10628" spans="1:9" s="36" customFormat="1" ht="54" x14ac:dyDescent="0.25">
      <c r="A10628" s="34">
        <v>104628</v>
      </c>
      <c r="B10628" s="35" t="s">
        <v>19734</v>
      </c>
      <c r="F10628" s="34" t="s">
        <v>8603</v>
      </c>
      <c r="G10628" s="37" t="s">
        <v>19735</v>
      </c>
      <c r="I10628" s="7"/>
    </row>
    <row r="10629" spans="1:9" s="36" customFormat="1" ht="40.5" x14ac:dyDescent="0.25">
      <c r="A10629" s="34">
        <v>104629</v>
      </c>
      <c r="B10629" s="35" t="s">
        <v>19736</v>
      </c>
      <c r="F10629" s="34" t="s">
        <v>8603</v>
      </c>
      <c r="G10629" s="37" t="s">
        <v>15192</v>
      </c>
      <c r="I10629" s="7"/>
    </row>
    <row r="10630" spans="1:9" s="36" customFormat="1" ht="40.5" x14ac:dyDescent="0.25">
      <c r="A10630" s="34">
        <v>104630</v>
      </c>
      <c r="B10630" s="35" t="s">
        <v>19737</v>
      </c>
      <c r="F10630" s="34" t="s">
        <v>8603</v>
      </c>
      <c r="G10630" s="37" t="s">
        <v>19738</v>
      </c>
      <c r="I10630" s="7"/>
    </row>
    <row r="10631" spans="1:9" s="36" customFormat="1" ht="54" x14ac:dyDescent="0.25">
      <c r="A10631" s="34">
        <v>104631</v>
      </c>
      <c r="B10631" s="35" t="s">
        <v>19739</v>
      </c>
      <c r="F10631" s="34" t="s">
        <v>8603</v>
      </c>
      <c r="G10631" s="37" t="s">
        <v>19677</v>
      </c>
      <c r="I10631" s="7"/>
    </row>
    <row r="10632" spans="1:9" s="36" customFormat="1" ht="40.5" x14ac:dyDescent="0.25">
      <c r="A10632" s="34">
        <v>104632</v>
      </c>
      <c r="B10632" s="35" t="s">
        <v>19740</v>
      </c>
      <c r="F10632" s="34" t="s">
        <v>8603</v>
      </c>
      <c r="G10632" s="37" t="s">
        <v>19741</v>
      </c>
      <c r="I10632" s="7"/>
    </row>
    <row r="10633" spans="1:9" s="36" customFormat="1" ht="40.5" x14ac:dyDescent="0.25">
      <c r="A10633" s="34">
        <v>104633</v>
      </c>
      <c r="B10633" s="35" t="s">
        <v>19742</v>
      </c>
      <c r="F10633" s="34" t="s">
        <v>8603</v>
      </c>
      <c r="G10633" s="37" t="s">
        <v>19743</v>
      </c>
      <c r="I10633" s="7"/>
    </row>
    <row r="10634" spans="1:9" s="36" customFormat="1" ht="40.5" x14ac:dyDescent="0.25">
      <c r="A10634" s="34">
        <v>104634</v>
      </c>
      <c r="B10634" s="35" t="s">
        <v>19744</v>
      </c>
      <c r="F10634" s="34" t="s">
        <v>8603</v>
      </c>
      <c r="G10634" s="37" t="s">
        <v>19745</v>
      </c>
      <c r="I10634" s="7"/>
    </row>
    <row r="10635" spans="1:9" s="36" customFormat="1" ht="40.5" x14ac:dyDescent="0.25">
      <c r="A10635" s="34">
        <v>104635</v>
      </c>
      <c r="B10635" s="35" t="s">
        <v>19746</v>
      </c>
      <c r="F10635" s="34" t="s">
        <v>8603</v>
      </c>
      <c r="G10635" s="37" t="s">
        <v>19747</v>
      </c>
      <c r="I10635" s="7"/>
    </row>
    <row r="10636" spans="1:9" s="36" customFormat="1" ht="40.5" x14ac:dyDescent="0.25">
      <c r="A10636" s="34">
        <v>104636</v>
      </c>
      <c r="B10636" s="35" t="s">
        <v>19748</v>
      </c>
      <c r="F10636" s="34" t="s">
        <v>8603</v>
      </c>
      <c r="G10636" s="37" t="s">
        <v>19749</v>
      </c>
      <c r="I10636" s="7"/>
    </row>
    <row r="10637" spans="1:9" s="36" customFormat="1" ht="40.5" x14ac:dyDescent="0.25">
      <c r="A10637" s="34">
        <v>87244</v>
      </c>
      <c r="B10637" s="35" t="s">
        <v>19750</v>
      </c>
      <c r="F10637" s="34" t="s">
        <v>8603</v>
      </c>
      <c r="G10637" s="37" t="s">
        <v>19751</v>
      </c>
      <c r="I10637" s="7"/>
    </row>
    <row r="10638" spans="1:9" s="36" customFormat="1" ht="54" x14ac:dyDescent="0.25">
      <c r="A10638" s="34">
        <v>87245</v>
      </c>
      <c r="B10638" s="35" t="s">
        <v>19752</v>
      </c>
      <c r="F10638" s="34" t="s">
        <v>8603</v>
      </c>
      <c r="G10638" s="37" t="s">
        <v>19753</v>
      </c>
      <c r="I10638" s="7"/>
    </row>
    <row r="10639" spans="1:9" s="36" customFormat="1" ht="54" x14ac:dyDescent="0.25">
      <c r="A10639" s="34">
        <v>87265</v>
      </c>
      <c r="B10639" s="35" t="s">
        <v>19754</v>
      </c>
      <c r="F10639" s="34" t="s">
        <v>8603</v>
      </c>
      <c r="G10639" s="37" t="s">
        <v>19755</v>
      </c>
      <c r="I10639" s="7"/>
    </row>
    <row r="10640" spans="1:9" s="36" customFormat="1" ht="40.5" x14ac:dyDescent="0.25">
      <c r="A10640" s="34">
        <v>87267</v>
      </c>
      <c r="B10640" s="35" t="s">
        <v>19756</v>
      </c>
      <c r="F10640" s="34" t="s">
        <v>8603</v>
      </c>
      <c r="G10640" s="37" t="s">
        <v>15545</v>
      </c>
      <c r="I10640" s="7"/>
    </row>
    <row r="10641" spans="1:9" s="36" customFormat="1" ht="54" x14ac:dyDescent="0.25">
      <c r="A10641" s="34">
        <v>87269</v>
      </c>
      <c r="B10641" s="35" t="s">
        <v>19757</v>
      </c>
      <c r="F10641" s="34" t="s">
        <v>8603</v>
      </c>
      <c r="G10641" s="37" t="s">
        <v>17291</v>
      </c>
      <c r="I10641" s="7"/>
    </row>
    <row r="10642" spans="1:9" s="36" customFormat="1" ht="40.5" x14ac:dyDescent="0.25">
      <c r="A10642" s="34">
        <v>87271</v>
      </c>
      <c r="B10642" s="35" t="s">
        <v>19758</v>
      </c>
      <c r="F10642" s="34" t="s">
        <v>8603</v>
      </c>
      <c r="G10642" s="37" t="s">
        <v>19759</v>
      </c>
      <c r="I10642" s="7"/>
    </row>
    <row r="10643" spans="1:9" s="36" customFormat="1" ht="54" x14ac:dyDescent="0.25">
      <c r="A10643" s="34">
        <v>87273</v>
      </c>
      <c r="B10643" s="35" t="s">
        <v>19760</v>
      </c>
      <c r="F10643" s="34" t="s">
        <v>8603</v>
      </c>
      <c r="G10643" s="37" t="s">
        <v>15716</v>
      </c>
      <c r="I10643" s="7"/>
    </row>
    <row r="10644" spans="1:9" s="36" customFormat="1" ht="40.5" x14ac:dyDescent="0.25">
      <c r="A10644" s="34">
        <v>87275</v>
      </c>
      <c r="B10644" s="35" t="s">
        <v>19761</v>
      </c>
      <c r="F10644" s="34" t="s">
        <v>8603</v>
      </c>
      <c r="G10644" s="37" t="s">
        <v>19762</v>
      </c>
      <c r="I10644" s="7"/>
    </row>
    <row r="10645" spans="1:9" s="36" customFormat="1" ht="40.5" x14ac:dyDescent="0.25">
      <c r="A10645" s="34">
        <v>88788</v>
      </c>
      <c r="B10645" s="35" t="s">
        <v>19763</v>
      </c>
      <c r="F10645" s="34" t="s">
        <v>8603</v>
      </c>
      <c r="G10645" s="37" t="s">
        <v>19764</v>
      </c>
      <c r="I10645" s="7"/>
    </row>
    <row r="10646" spans="1:9" s="36" customFormat="1" ht="54" x14ac:dyDescent="0.25">
      <c r="A10646" s="34">
        <v>88789</v>
      </c>
      <c r="B10646" s="35" t="s">
        <v>19765</v>
      </c>
      <c r="F10646" s="34" t="s">
        <v>8603</v>
      </c>
      <c r="G10646" s="37" t="s">
        <v>19766</v>
      </c>
      <c r="I10646" s="7"/>
    </row>
    <row r="10647" spans="1:9" s="36" customFormat="1" ht="81" x14ac:dyDescent="0.25">
      <c r="A10647" s="34">
        <v>89045</v>
      </c>
      <c r="B10647" s="35" t="s">
        <v>19767</v>
      </c>
      <c r="F10647" s="34" t="s">
        <v>8603</v>
      </c>
      <c r="G10647" s="37" t="s">
        <v>10433</v>
      </c>
      <c r="I10647" s="7"/>
    </row>
    <row r="10648" spans="1:9" s="36" customFormat="1" ht="67.5" x14ac:dyDescent="0.25">
      <c r="A10648" s="34">
        <v>89170</v>
      </c>
      <c r="B10648" s="35" t="s">
        <v>19768</v>
      </c>
      <c r="F10648" s="34" t="s">
        <v>8603</v>
      </c>
      <c r="G10648" s="37" t="s">
        <v>10433</v>
      </c>
      <c r="I10648" s="7"/>
    </row>
    <row r="10649" spans="1:9" s="36" customFormat="1" ht="54" x14ac:dyDescent="0.25">
      <c r="A10649" s="34">
        <v>93393</v>
      </c>
      <c r="B10649" s="35" t="s">
        <v>19769</v>
      </c>
      <c r="F10649" s="34" t="s">
        <v>8603</v>
      </c>
      <c r="G10649" s="37" t="s">
        <v>8051</v>
      </c>
      <c r="I10649" s="7"/>
    </row>
    <row r="10650" spans="1:9" s="36" customFormat="1" ht="54" x14ac:dyDescent="0.25">
      <c r="A10650" s="34">
        <v>93395</v>
      </c>
      <c r="B10650" s="35" t="s">
        <v>19770</v>
      </c>
      <c r="F10650" s="34" t="s">
        <v>8603</v>
      </c>
      <c r="G10650" s="37" t="s">
        <v>19771</v>
      </c>
      <c r="I10650" s="7"/>
    </row>
    <row r="10651" spans="1:9" s="36" customFormat="1" ht="54" x14ac:dyDescent="0.25">
      <c r="A10651" s="34">
        <v>99195</v>
      </c>
      <c r="B10651" s="35" t="s">
        <v>19772</v>
      </c>
      <c r="F10651" s="34" t="s">
        <v>8603</v>
      </c>
      <c r="G10651" s="37" t="s">
        <v>19773</v>
      </c>
      <c r="I10651" s="7"/>
    </row>
    <row r="10652" spans="1:9" s="36" customFormat="1" ht="54" x14ac:dyDescent="0.25">
      <c r="A10652" s="34">
        <v>99198</v>
      </c>
      <c r="B10652" s="35" t="s">
        <v>19774</v>
      </c>
      <c r="F10652" s="34" t="s">
        <v>8603</v>
      </c>
      <c r="G10652" s="37" t="s">
        <v>19775</v>
      </c>
      <c r="I10652" s="7"/>
    </row>
    <row r="10653" spans="1:9" s="36" customFormat="1" ht="54" x14ac:dyDescent="0.25">
      <c r="A10653" s="34">
        <v>104611</v>
      </c>
      <c r="B10653" s="35" t="s">
        <v>19776</v>
      </c>
      <c r="F10653" s="34" t="s">
        <v>8603</v>
      </c>
      <c r="G10653" s="37" t="s">
        <v>19777</v>
      </c>
      <c r="I10653" s="7"/>
    </row>
    <row r="10654" spans="1:9" s="36" customFormat="1" ht="40.5" x14ac:dyDescent="0.25">
      <c r="A10654" s="34">
        <v>104612</v>
      </c>
      <c r="B10654" s="35" t="s">
        <v>19778</v>
      </c>
      <c r="F10654" s="34" t="s">
        <v>8603</v>
      </c>
      <c r="G10654" s="37" t="s">
        <v>12868</v>
      </c>
      <c r="I10654" s="7"/>
    </row>
    <row r="10655" spans="1:9" s="36" customFormat="1" ht="54" x14ac:dyDescent="0.25">
      <c r="A10655" s="34">
        <v>104613</v>
      </c>
      <c r="B10655" s="35" t="s">
        <v>19779</v>
      </c>
      <c r="F10655" s="34" t="s">
        <v>8603</v>
      </c>
      <c r="G10655" s="37" t="s">
        <v>19780</v>
      </c>
      <c r="I10655" s="7"/>
    </row>
    <row r="10656" spans="1:9" s="36" customFormat="1" ht="54" x14ac:dyDescent="0.25">
      <c r="A10656" s="34">
        <v>104614</v>
      </c>
      <c r="B10656" s="35" t="s">
        <v>19781</v>
      </c>
      <c r="F10656" s="34" t="s">
        <v>8603</v>
      </c>
      <c r="G10656" s="37" t="s">
        <v>14887</v>
      </c>
      <c r="I10656" s="7"/>
    </row>
    <row r="10657" spans="1:9" s="36" customFormat="1" ht="54" x14ac:dyDescent="0.25">
      <c r="A10657" s="34">
        <v>104615</v>
      </c>
      <c r="B10657" s="35" t="s">
        <v>19782</v>
      </c>
      <c r="F10657" s="34" t="s">
        <v>8603</v>
      </c>
      <c r="G10657" s="37" t="s">
        <v>14546</v>
      </c>
      <c r="I10657" s="7"/>
    </row>
    <row r="10658" spans="1:9" s="36" customFormat="1" ht="54" x14ac:dyDescent="0.25">
      <c r="A10658" s="34">
        <v>104616</v>
      </c>
      <c r="B10658" s="35" t="s">
        <v>19783</v>
      </c>
      <c r="F10658" s="34" t="s">
        <v>8603</v>
      </c>
      <c r="G10658" s="37" t="s">
        <v>19784</v>
      </c>
      <c r="I10658" s="7"/>
    </row>
    <row r="10659" spans="1:9" s="36" customFormat="1" ht="54" x14ac:dyDescent="0.25">
      <c r="A10659" s="34">
        <v>104617</v>
      </c>
      <c r="B10659" s="35" t="s">
        <v>19785</v>
      </c>
      <c r="F10659" s="34" t="s">
        <v>8603</v>
      </c>
      <c r="G10659" s="37" t="s">
        <v>19786</v>
      </c>
      <c r="I10659" s="7"/>
    </row>
    <row r="10660" spans="1:9" s="36" customFormat="1" ht="54" x14ac:dyDescent="0.25">
      <c r="A10660" s="34">
        <v>104618</v>
      </c>
      <c r="B10660" s="35" t="s">
        <v>19787</v>
      </c>
      <c r="F10660" s="34" t="s">
        <v>8603</v>
      </c>
      <c r="G10660" s="37" t="s">
        <v>19788</v>
      </c>
      <c r="I10660" s="7"/>
    </row>
    <row r="10661" spans="1:9" s="36" customFormat="1" ht="27" x14ac:dyDescent="0.25">
      <c r="A10661" s="34">
        <v>104619</v>
      </c>
      <c r="B10661" s="35" t="s">
        <v>19789</v>
      </c>
      <c r="F10661" s="34" t="s">
        <v>26</v>
      </c>
      <c r="G10661" s="37" t="s">
        <v>19790</v>
      </c>
      <c r="I10661" s="7"/>
    </row>
    <row r="10662" spans="1:9" s="36" customFormat="1" ht="40.5" x14ac:dyDescent="0.25">
      <c r="A10662" s="34">
        <v>101965</v>
      </c>
      <c r="B10662" s="35" t="s">
        <v>19791</v>
      </c>
      <c r="F10662" s="34" t="s">
        <v>26</v>
      </c>
      <c r="G10662" s="37" t="s">
        <v>19792</v>
      </c>
      <c r="I10662" s="7"/>
    </row>
    <row r="10663" spans="1:9" s="36" customFormat="1" ht="40.5" x14ac:dyDescent="0.25">
      <c r="A10663" s="34">
        <v>101966</v>
      </c>
      <c r="B10663" s="35" t="s">
        <v>19793</v>
      </c>
      <c r="F10663" s="34" t="s">
        <v>26</v>
      </c>
      <c r="G10663" s="37" t="s">
        <v>19794</v>
      </c>
      <c r="I10663" s="7"/>
    </row>
    <row r="10664" spans="1:9" s="36" customFormat="1" ht="27" x14ac:dyDescent="0.25">
      <c r="A10664" s="34">
        <v>101979</v>
      </c>
      <c r="B10664" s="35" t="s">
        <v>19795</v>
      </c>
      <c r="F10664" s="34" t="s">
        <v>26</v>
      </c>
      <c r="G10664" s="37" t="s">
        <v>15714</v>
      </c>
      <c r="I10664" s="7"/>
    </row>
    <row r="10665" spans="1:9" s="36" customFormat="1" ht="27" x14ac:dyDescent="0.25">
      <c r="A10665" s="34">
        <v>96112</v>
      </c>
      <c r="B10665" s="35" t="s">
        <v>19796</v>
      </c>
      <c r="F10665" s="34" t="s">
        <v>8603</v>
      </c>
      <c r="G10665" s="37" t="s">
        <v>19797</v>
      </c>
      <c r="I10665" s="7"/>
    </row>
    <row r="10666" spans="1:9" s="36" customFormat="1" ht="27" x14ac:dyDescent="0.25">
      <c r="A10666" s="34">
        <v>96117</v>
      </c>
      <c r="B10666" s="35" t="s">
        <v>19798</v>
      </c>
      <c r="F10666" s="34" t="s">
        <v>8603</v>
      </c>
      <c r="G10666" s="37" t="s">
        <v>19799</v>
      </c>
      <c r="I10666" s="7"/>
    </row>
    <row r="10667" spans="1:9" s="36" customFormat="1" ht="27" x14ac:dyDescent="0.25">
      <c r="A10667" s="34">
        <v>96122</v>
      </c>
      <c r="B10667" s="35" t="s">
        <v>19800</v>
      </c>
      <c r="F10667" s="34" t="s">
        <v>26</v>
      </c>
      <c r="G10667" s="37" t="s">
        <v>19801</v>
      </c>
      <c r="I10667" s="7"/>
    </row>
    <row r="10668" spans="1:9" s="36" customFormat="1" ht="27" x14ac:dyDescent="0.25">
      <c r="A10668" s="34">
        <v>96109</v>
      </c>
      <c r="B10668" s="35" t="s">
        <v>19802</v>
      </c>
      <c r="F10668" s="34" t="s">
        <v>8603</v>
      </c>
      <c r="G10668" s="37" t="s">
        <v>19803</v>
      </c>
      <c r="I10668" s="7"/>
    </row>
    <row r="10669" spans="1:9" s="36" customFormat="1" ht="27" x14ac:dyDescent="0.25">
      <c r="A10669" s="34">
        <v>96110</v>
      </c>
      <c r="B10669" s="35" t="s">
        <v>19804</v>
      </c>
      <c r="F10669" s="34" t="s">
        <v>8603</v>
      </c>
      <c r="G10669" s="37" t="s">
        <v>19805</v>
      </c>
      <c r="I10669" s="7"/>
    </row>
    <row r="10670" spans="1:9" s="36" customFormat="1" ht="27" x14ac:dyDescent="0.25">
      <c r="A10670" s="34">
        <v>96113</v>
      </c>
      <c r="B10670" s="35" t="s">
        <v>19806</v>
      </c>
      <c r="F10670" s="34" t="s">
        <v>8603</v>
      </c>
      <c r="G10670" s="37" t="s">
        <v>19807</v>
      </c>
      <c r="I10670" s="7"/>
    </row>
    <row r="10671" spans="1:9" s="36" customFormat="1" ht="27" x14ac:dyDescent="0.25">
      <c r="A10671" s="34">
        <v>96114</v>
      </c>
      <c r="B10671" s="35" t="s">
        <v>19808</v>
      </c>
      <c r="F10671" s="34" t="s">
        <v>8603</v>
      </c>
      <c r="G10671" s="37" t="s">
        <v>19809</v>
      </c>
      <c r="I10671" s="7"/>
    </row>
    <row r="10672" spans="1:9" s="36" customFormat="1" x14ac:dyDescent="0.25">
      <c r="A10672" s="34">
        <v>96120</v>
      </c>
      <c r="B10672" s="35" t="s">
        <v>19810</v>
      </c>
      <c r="F10672" s="34" t="s">
        <v>26</v>
      </c>
      <c r="G10672" s="37" t="s">
        <v>19811</v>
      </c>
      <c r="I10672" s="7"/>
    </row>
    <row r="10673" spans="1:9" s="36" customFormat="1" ht="27" x14ac:dyDescent="0.25">
      <c r="A10673" s="34">
        <v>96123</v>
      </c>
      <c r="B10673" s="35" t="s">
        <v>19812</v>
      </c>
      <c r="F10673" s="34" t="s">
        <v>26</v>
      </c>
      <c r="G10673" s="37" t="s">
        <v>10658</v>
      </c>
      <c r="I10673" s="7"/>
    </row>
    <row r="10674" spans="1:9" s="36" customFormat="1" ht="27" x14ac:dyDescent="0.25">
      <c r="A10674" s="34">
        <v>99054</v>
      </c>
      <c r="B10674" s="35" t="s">
        <v>19813</v>
      </c>
      <c r="F10674" s="34" t="s">
        <v>8603</v>
      </c>
      <c r="G10674" s="37" t="s">
        <v>19814</v>
      </c>
      <c r="I10674" s="7"/>
    </row>
    <row r="10675" spans="1:9" s="36" customFormat="1" ht="40.5" x14ac:dyDescent="0.25">
      <c r="A10675" s="34">
        <v>96111</v>
      </c>
      <c r="B10675" s="35" t="s">
        <v>19815</v>
      </c>
      <c r="F10675" s="34" t="s">
        <v>8603</v>
      </c>
      <c r="G10675" s="37" t="s">
        <v>19816</v>
      </c>
      <c r="I10675" s="7"/>
    </row>
    <row r="10676" spans="1:9" s="36" customFormat="1" ht="40.5" x14ac:dyDescent="0.25">
      <c r="A10676" s="34">
        <v>96116</v>
      </c>
      <c r="B10676" s="35" t="s">
        <v>19817</v>
      </c>
      <c r="F10676" s="34" t="s">
        <v>8603</v>
      </c>
      <c r="G10676" s="37" t="s">
        <v>19818</v>
      </c>
      <c r="I10676" s="7"/>
    </row>
    <row r="10677" spans="1:9" s="36" customFormat="1" ht="27" x14ac:dyDescent="0.25">
      <c r="A10677" s="34">
        <v>96121</v>
      </c>
      <c r="B10677" s="35" t="s">
        <v>19819</v>
      </c>
      <c r="F10677" s="34" t="s">
        <v>26</v>
      </c>
      <c r="G10677" s="37" t="s">
        <v>19820</v>
      </c>
      <c r="I10677" s="7"/>
    </row>
    <row r="10678" spans="1:9" s="36" customFormat="1" ht="40.5" x14ac:dyDescent="0.25">
      <c r="A10678" s="34">
        <v>96485</v>
      </c>
      <c r="B10678" s="35" t="s">
        <v>19821</v>
      </c>
      <c r="F10678" s="34" t="s">
        <v>8603</v>
      </c>
      <c r="G10678" s="37" t="s">
        <v>19822</v>
      </c>
      <c r="I10678" s="7"/>
    </row>
    <row r="10679" spans="1:9" s="36" customFormat="1" ht="27" x14ac:dyDescent="0.25">
      <c r="A10679" s="34">
        <v>96486</v>
      </c>
      <c r="B10679" s="35" t="s">
        <v>19823</v>
      </c>
      <c r="F10679" s="34" t="s">
        <v>8603</v>
      </c>
      <c r="G10679" s="37" t="s">
        <v>11767</v>
      </c>
      <c r="I10679" s="7"/>
    </row>
    <row r="10680" spans="1:9" s="36" customFormat="1" ht="67.5" x14ac:dyDescent="0.25">
      <c r="A10680" s="34">
        <v>91515</v>
      </c>
      <c r="B10680" s="35" t="s">
        <v>19824</v>
      </c>
      <c r="F10680" s="34" t="s">
        <v>8603</v>
      </c>
      <c r="G10680" s="37" t="s">
        <v>10075</v>
      </c>
      <c r="I10680" s="7"/>
    </row>
    <row r="10681" spans="1:9" s="36" customFormat="1" ht="54" x14ac:dyDescent="0.25">
      <c r="A10681" s="34">
        <v>91519</v>
      </c>
      <c r="B10681" s="35" t="s">
        <v>19825</v>
      </c>
      <c r="F10681" s="34" t="s">
        <v>8603</v>
      </c>
      <c r="G10681" s="37" t="s">
        <v>9343</v>
      </c>
      <c r="I10681" s="7"/>
    </row>
    <row r="10682" spans="1:9" s="36" customFormat="1" ht="54" x14ac:dyDescent="0.25">
      <c r="A10682" s="34">
        <v>91520</v>
      </c>
      <c r="B10682" s="35" t="s">
        <v>19826</v>
      </c>
      <c r="F10682" s="34" t="s">
        <v>8603</v>
      </c>
      <c r="G10682" s="37" t="s">
        <v>10149</v>
      </c>
      <c r="I10682" s="7"/>
    </row>
    <row r="10683" spans="1:9" s="36" customFormat="1" ht="54" x14ac:dyDescent="0.25">
      <c r="A10683" s="34">
        <v>91522</v>
      </c>
      <c r="B10683" s="35" t="s">
        <v>19827</v>
      </c>
      <c r="F10683" s="34" t="s">
        <v>8603</v>
      </c>
      <c r="G10683" s="37" t="s">
        <v>10234</v>
      </c>
      <c r="I10683" s="7"/>
    </row>
    <row r="10684" spans="1:9" s="36" customFormat="1" ht="54" x14ac:dyDescent="0.25">
      <c r="A10684" s="34">
        <v>91525</v>
      </c>
      <c r="B10684" s="35" t="s">
        <v>19828</v>
      </c>
      <c r="F10684" s="34" t="s">
        <v>8603</v>
      </c>
      <c r="G10684" s="37" t="s">
        <v>19829</v>
      </c>
      <c r="I10684" s="7"/>
    </row>
    <row r="10685" spans="1:9" s="36" customFormat="1" ht="54" x14ac:dyDescent="0.25">
      <c r="A10685" s="34">
        <v>104412</v>
      </c>
      <c r="B10685" s="35" t="s">
        <v>19830</v>
      </c>
      <c r="F10685" s="34" t="s">
        <v>8603</v>
      </c>
      <c r="G10685" s="37" t="s">
        <v>18819</v>
      </c>
      <c r="I10685" s="7"/>
    </row>
    <row r="10686" spans="1:9" s="36" customFormat="1" ht="54" x14ac:dyDescent="0.25">
      <c r="A10686" s="34">
        <v>104413</v>
      </c>
      <c r="B10686" s="35" t="s">
        <v>19831</v>
      </c>
      <c r="F10686" s="34" t="s">
        <v>8603</v>
      </c>
      <c r="G10686" s="37" t="s">
        <v>9887</v>
      </c>
      <c r="I10686" s="7"/>
    </row>
    <row r="10687" spans="1:9" s="36" customFormat="1" ht="54" x14ac:dyDescent="0.25">
      <c r="A10687" s="34">
        <v>104414</v>
      </c>
      <c r="B10687" s="35" t="s">
        <v>19832</v>
      </c>
      <c r="F10687" s="34" t="s">
        <v>8603</v>
      </c>
      <c r="G10687" s="37" t="s">
        <v>9969</v>
      </c>
      <c r="I10687" s="7"/>
    </row>
    <row r="10688" spans="1:9" s="36" customFormat="1" ht="54" x14ac:dyDescent="0.25">
      <c r="A10688" s="34">
        <v>104415</v>
      </c>
      <c r="B10688" s="35" t="s">
        <v>19833</v>
      </c>
      <c r="F10688" s="34" t="s">
        <v>8603</v>
      </c>
      <c r="G10688" s="37" t="s">
        <v>15212</v>
      </c>
      <c r="I10688" s="7"/>
    </row>
    <row r="10689" spans="1:9" s="36" customFormat="1" ht="54" x14ac:dyDescent="0.25">
      <c r="A10689" s="34">
        <v>104416</v>
      </c>
      <c r="B10689" s="35" t="s">
        <v>19834</v>
      </c>
      <c r="F10689" s="34" t="s">
        <v>8603</v>
      </c>
      <c r="G10689" s="37" t="s">
        <v>19835</v>
      </c>
      <c r="I10689" s="7"/>
    </row>
    <row r="10690" spans="1:9" s="36" customFormat="1" ht="54" x14ac:dyDescent="0.25">
      <c r="A10690" s="34">
        <v>104417</v>
      </c>
      <c r="B10690" s="35" t="s">
        <v>19836</v>
      </c>
      <c r="F10690" s="34" t="s">
        <v>8603</v>
      </c>
      <c r="G10690" s="37" t="s">
        <v>19837</v>
      </c>
      <c r="I10690" s="7"/>
    </row>
    <row r="10691" spans="1:9" s="36" customFormat="1" ht="54" x14ac:dyDescent="0.25">
      <c r="A10691" s="34">
        <v>104418</v>
      </c>
      <c r="B10691" s="35" t="s">
        <v>19838</v>
      </c>
      <c r="F10691" s="34" t="s">
        <v>8603</v>
      </c>
      <c r="G10691" s="37" t="s">
        <v>18727</v>
      </c>
      <c r="I10691" s="7"/>
    </row>
    <row r="10692" spans="1:9" s="36" customFormat="1" ht="67.5" x14ac:dyDescent="0.25">
      <c r="A10692" s="34">
        <v>104419</v>
      </c>
      <c r="B10692" s="35" t="s">
        <v>19839</v>
      </c>
      <c r="F10692" s="34" t="s">
        <v>8603</v>
      </c>
      <c r="G10692" s="37" t="s">
        <v>19840</v>
      </c>
      <c r="I10692" s="7"/>
    </row>
    <row r="10693" spans="1:9" s="36" customFormat="1" ht="67.5" x14ac:dyDescent="0.25">
      <c r="A10693" s="34">
        <v>104420</v>
      </c>
      <c r="B10693" s="35" t="s">
        <v>19841</v>
      </c>
      <c r="F10693" s="34" t="s">
        <v>8603</v>
      </c>
      <c r="G10693" s="37" t="s">
        <v>18179</v>
      </c>
      <c r="I10693" s="7"/>
    </row>
    <row r="10694" spans="1:9" s="36" customFormat="1" ht="67.5" x14ac:dyDescent="0.25">
      <c r="A10694" s="34">
        <v>104421</v>
      </c>
      <c r="B10694" s="35" t="s">
        <v>19842</v>
      </c>
      <c r="F10694" s="34" t="s">
        <v>8603</v>
      </c>
      <c r="G10694" s="37" t="s">
        <v>11719</v>
      </c>
      <c r="I10694" s="7"/>
    </row>
    <row r="10695" spans="1:9" s="36" customFormat="1" ht="54" x14ac:dyDescent="0.25">
      <c r="A10695" s="34">
        <v>104422</v>
      </c>
      <c r="B10695" s="35" t="s">
        <v>19843</v>
      </c>
      <c r="F10695" s="34" t="s">
        <v>8603</v>
      </c>
      <c r="G10695" s="37" t="s">
        <v>19844</v>
      </c>
      <c r="I10695" s="7"/>
    </row>
    <row r="10696" spans="1:9" s="36" customFormat="1" ht="67.5" x14ac:dyDescent="0.25">
      <c r="A10696" s="34">
        <v>104423</v>
      </c>
      <c r="B10696" s="35" t="s">
        <v>19845</v>
      </c>
      <c r="F10696" s="34" t="s">
        <v>8603</v>
      </c>
      <c r="G10696" s="37" t="s">
        <v>15977</v>
      </c>
      <c r="I10696" s="7"/>
    </row>
    <row r="10697" spans="1:9" s="36" customFormat="1" ht="67.5" x14ac:dyDescent="0.25">
      <c r="A10697" s="34">
        <v>104424</v>
      </c>
      <c r="B10697" s="35" t="s">
        <v>19846</v>
      </c>
      <c r="F10697" s="34" t="s">
        <v>8603</v>
      </c>
      <c r="G10697" s="37" t="s">
        <v>19847</v>
      </c>
      <c r="I10697" s="7"/>
    </row>
    <row r="10698" spans="1:9" s="36" customFormat="1" ht="54" x14ac:dyDescent="0.25">
      <c r="A10698" s="34">
        <v>104425</v>
      </c>
      <c r="B10698" s="35" t="s">
        <v>19848</v>
      </c>
      <c r="F10698" s="34" t="s">
        <v>8603</v>
      </c>
      <c r="G10698" s="37" t="s">
        <v>10244</v>
      </c>
      <c r="I10698" s="7"/>
    </row>
    <row r="10699" spans="1:9" s="36" customFormat="1" ht="67.5" x14ac:dyDescent="0.25">
      <c r="A10699" s="34">
        <v>87280</v>
      </c>
      <c r="B10699" s="35" t="s">
        <v>19849</v>
      </c>
      <c r="F10699" s="34" t="s">
        <v>10653</v>
      </c>
      <c r="G10699" s="37" t="s">
        <v>19850</v>
      </c>
      <c r="I10699" s="7"/>
    </row>
    <row r="10700" spans="1:9" s="36" customFormat="1" ht="67.5" x14ac:dyDescent="0.25">
      <c r="A10700" s="34">
        <v>87281</v>
      </c>
      <c r="B10700" s="35" t="s">
        <v>19851</v>
      </c>
      <c r="F10700" s="34" t="s">
        <v>10653</v>
      </c>
      <c r="G10700" s="37" t="s">
        <v>19852</v>
      </c>
      <c r="I10700" s="7"/>
    </row>
    <row r="10701" spans="1:9" s="36" customFormat="1" ht="67.5" x14ac:dyDescent="0.25">
      <c r="A10701" s="34">
        <v>87283</v>
      </c>
      <c r="B10701" s="35" t="s">
        <v>19853</v>
      </c>
      <c r="F10701" s="34" t="s">
        <v>10653</v>
      </c>
      <c r="G10701" s="37" t="s">
        <v>19854</v>
      </c>
      <c r="I10701" s="7"/>
    </row>
    <row r="10702" spans="1:9" s="36" customFormat="1" ht="67.5" x14ac:dyDescent="0.25">
      <c r="A10702" s="34">
        <v>87284</v>
      </c>
      <c r="B10702" s="35" t="s">
        <v>19855</v>
      </c>
      <c r="F10702" s="34" t="s">
        <v>10653</v>
      </c>
      <c r="G10702" s="37" t="s">
        <v>19856</v>
      </c>
      <c r="I10702" s="7"/>
    </row>
    <row r="10703" spans="1:9" s="36" customFormat="1" ht="54" x14ac:dyDescent="0.25">
      <c r="A10703" s="34">
        <v>87286</v>
      </c>
      <c r="B10703" s="35" t="s">
        <v>19857</v>
      </c>
      <c r="F10703" s="34" t="s">
        <v>10653</v>
      </c>
      <c r="G10703" s="37" t="s">
        <v>19858</v>
      </c>
      <c r="I10703" s="7"/>
    </row>
    <row r="10704" spans="1:9" s="36" customFormat="1" ht="54" x14ac:dyDescent="0.25">
      <c r="A10704" s="34">
        <v>87287</v>
      </c>
      <c r="B10704" s="35" t="s">
        <v>19859</v>
      </c>
      <c r="F10704" s="34" t="s">
        <v>10653</v>
      </c>
      <c r="G10704" s="37" t="s">
        <v>19860</v>
      </c>
      <c r="I10704" s="7"/>
    </row>
    <row r="10705" spans="1:9" s="36" customFormat="1" ht="54" x14ac:dyDescent="0.25">
      <c r="A10705" s="34">
        <v>87289</v>
      </c>
      <c r="B10705" s="35" t="s">
        <v>19861</v>
      </c>
      <c r="F10705" s="34" t="s">
        <v>10653</v>
      </c>
      <c r="G10705" s="37" t="s">
        <v>19862</v>
      </c>
      <c r="I10705" s="7"/>
    </row>
    <row r="10706" spans="1:9" s="36" customFormat="1" ht="54" x14ac:dyDescent="0.25">
      <c r="A10706" s="34">
        <v>87290</v>
      </c>
      <c r="B10706" s="35" t="s">
        <v>19863</v>
      </c>
      <c r="F10706" s="34" t="s">
        <v>10653</v>
      </c>
      <c r="G10706" s="37" t="s">
        <v>19864</v>
      </c>
      <c r="I10706" s="7"/>
    </row>
    <row r="10707" spans="1:9" s="36" customFormat="1" ht="54" x14ac:dyDescent="0.25">
      <c r="A10707" s="34">
        <v>87292</v>
      </c>
      <c r="B10707" s="35" t="s">
        <v>19865</v>
      </c>
      <c r="F10707" s="34" t="s">
        <v>10653</v>
      </c>
      <c r="G10707" s="37" t="s">
        <v>19866</v>
      </c>
      <c r="I10707" s="7"/>
    </row>
    <row r="10708" spans="1:9" s="36" customFormat="1" ht="54" x14ac:dyDescent="0.25">
      <c r="A10708" s="34">
        <v>87294</v>
      </c>
      <c r="B10708" s="35" t="s">
        <v>19867</v>
      </c>
      <c r="F10708" s="34" t="s">
        <v>10653</v>
      </c>
      <c r="G10708" s="37" t="s">
        <v>19868</v>
      </c>
      <c r="I10708" s="7"/>
    </row>
    <row r="10709" spans="1:9" s="36" customFormat="1" ht="54" x14ac:dyDescent="0.25">
      <c r="A10709" s="34">
        <v>87295</v>
      </c>
      <c r="B10709" s="35" t="s">
        <v>19869</v>
      </c>
      <c r="F10709" s="34" t="s">
        <v>10653</v>
      </c>
      <c r="G10709" s="37" t="s">
        <v>19870</v>
      </c>
      <c r="I10709" s="7"/>
    </row>
    <row r="10710" spans="1:9" s="36" customFormat="1" ht="54" x14ac:dyDescent="0.25">
      <c r="A10710" s="34">
        <v>87296</v>
      </c>
      <c r="B10710" s="35" t="s">
        <v>19871</v>
      </c>
      <c r="F10710" s="34" t="s">
        <v>10653</v>
      </c>
      <c r="G10710" s="37" t="s">
        <v>19872</v>
      </c>
      <c r="I10710" s="7"/>
    </row>
    <row r="10711" spans="1:9" s="36" customFormat="1" ht="40.5" x14ac:dyDescent="0.25">
      <c r="A10711" s="34">
        <v>87298</v>
      </c>
      <c r="B10711" s="35" t="s">
        <v>19873</v>
      </c>
      <c r="F10711" s="34" t="s">
        <v>10653</v>
      </c>
      <c r="G10711" s="37" t="s">
        <v>19874</v>
      </c>
      <c r="I10711" s="7"/>
    </row>
    <row r="10712" spans="1:9" s="36" customFormat="1" ht="40.5" x14ac:dyDescent="0.25">
      <c r="A10712" s="34">
        <v>87299</v>
      </c>
      <c r="B10712" s="35" t="s">
        <v>19875</v>
      </c>
      <c r="F10712" s="34" t="s">
        <v>10653</v>
      </c>
      <c r="G10712" s="37" t="s">
        <v>19876</v>
      </c>
      <c r="I10712" s="7"/>
    </row>
    <row r="10713" spans="1:9" s="36" customFormat="1" ht="40.5" x14ac:dyDescent="0.25">
      <c r="A10713" s="34">
        <v>87301</v>
      </c>
      <c r="B10713" s="35" t="s">
        <v>19877</v>
      </c>
      <c r="F10713" s="34" t="s">
        <v>10653</v>
      </c>
      <c r="G10713" s="37" t="s">
        <v>19878</v>
      </c>
      <c r="I10713" s="7"/>
    </row>
    <row r="10714" spans="1:9" s="36" customFormat="1" ht="40.5" x14ac:dyDescent="0.25">
      <c r="A10714" s="34">
        <v>87302</v>
      </c>
      <c r="B10714" s="35" t="s">
        <v>19879</v>
      </c>
      <c r="F10714" s="34" t="s">
        <v>10653</v>
      </c>
      <c r="G10714" s="37" t="s">
        <v>19880</v>
      </c>
      <c r="I10714" s="7"/>
    </row>
    <row r="10715" spans="1:9" s="36" customFormat="1" ht="40.5" x14ac:dyDescent="0.25">
      <c r="A10715" s="34">
        <v>87304</v>
      </c>
      <c r="B10715" s="35" t="s">
        <v>19881</v>
      </c>
      <c r="F10715" s="34" t="s">
        <v>10653</v>
      </c>
      <c r="G10715" s="37" t="s">
        <v>19882</v>
      </c>
      <c r="I10715" s="7"/>
    </row>
    <row r="10716" spans="1:9" s="36" customFormat="1" ht="40.5" x14ac:dyDescent="0.25">
      <c r="A10716" s="34">
        <v>87305</v>
      </c>
      <c r="B10716" s="35" t="s">
        <v>19883</v>
      </c>
      <c r="F10716" s="34" t="s">
        <v>10653</v>
      </c>
      <c r="G10716" s="37" t="s">
        <v>19884</v>
      </c>
      <c r="I10716" s="7"/>
    </row>
    <row r="10717" spans="1:9" s="36" customFormat="1" ht="40.5" x14ac:dyDescent="0.25">
      <c r="A10717" s="34">
        <v>87307</v>
      </c>
      <c r="B10717" s="35" t="s">
        <v>19885</v>
      </c>
      <c r="F10717" s="34" t="s">
        <v>10653</v>
      </c>
      <c r="G10717" s="37" t="s">
        <v>19886</v>
      </c>
      <c r="I10717" s="7"/>
    </row>
    <row r="10718" spans="1:9" s="36" customFormat="1" ht="40.5" x14ac:dyDescent="0.25">
      <c r="A10718" s="34">
        <v>87308</v>
      </c>
      <c r="B10718" s="35" t="s">
        <v>19887</v>
      </c>
      <c r="F10718" s="34" t="s">
        <v>10653</v>
      </c>
      <c r="G10718" s="37" t="s">
        <v>17796</v>
      </c>
      <c r="I10718" s="7"/>
    </row>
    <row r="10719" spans="1:9" s="36" customFormat="1" ht="40.5" x14ac:dyDescent="0.25">
      <c r="A10719" s="34">
        <v>87310</v>
      </c>
      <c r="B10719" s="35" t="s">
        <v>19888</v>
      </c>
      <c r="F10719" s="34" t="s">
        <v>10653</v>
      </c>
      <c r="G10719" s="37" t="s">
        <v>19889</v>
      </c>
      <c r="I10719" s="7"/>
    </row>
    <row r="10720" spans="1:9" s="36" customFormat="1" ht="40.5" x14ac:dyDescent="0.25">
      <c r="A10720" s="34">
        <v>87311</v>
      </c>
      <c r="B10720" s="35" t="s">
        <v>19890</v>
      </c>
      <c r="F10720" s="34" t="s">
        <v>10653</v>
      </c>
      <c r="G10720" s="37" t="s">
        <v>8214</v>
      </c>
      <c r="I10720" s="7"/>
    </row>
    <row r="10721" spans="1:9" s="36" customFormat="1" ht="40.5" x14ac:dyDescent="0.25">
      <c r="A10721" s="34">
        <v>87313</v>
      </c>
      <c r="B10721" s="35" t="s">
        <v>19891</v>
      </c>
      <c r="F10721" s="34" t="s">
        <v>10653</v>
      </c>
      <c r="G10721" s="37" t="s">
        <v>19892</v>
      </c>
      <c r="I10721" s="7"/>
    </row>
    <row r="10722" spans="1:9" s="36" customFormat="1" ht="40.5" x14ac:dyDescent="0.25">
      <c r="A10722" s="34">
        <v>87314</v>
      </c>
      <c r="B10722" s="35" t="s">
        <v>19893</v>
      </c>
      <c r="F10722" s="34" t="s">
        <v>10653</v>
      </c>
      <c r="G10722" s="37" t="s">
        <v>19894</v>
      </c>
      <c r="I10722" s="7"/>
    </row>
    <row r="10723" spans="1:9" s="36" customFormat="1" ht="40.5" x14ac:dyDescent="0.25">
      <c r="A10723" s="34">
        <v>87316</v>
      </c>
      <c r="B10723" s="35" t="s">
        <v>19895</v>
      </c>
      <c r="F10723" s="34" t="s">
        <v>10653</v>
      </c>
      <c r="G10723" s="37" t="s">
        <v>19896</v>
      </c>
      <c r="I10723" s="7"/>
    </row>
    <row r="10724" spans="1:9" s="36" customFormat="1" ht="40.5" x14ac:dyDescent="0.25">
      <c r="A10724" s="34">
        <v>87317</v>
      </c>
      <c r="B10724" s="35" t="s">
        <v>19897</v>
      </c>
      <c r="F10724" s="34" t="s">
        <v>10653</v>
      </c>
      <c r="G10724" s="37" t="s">
        <v>19898</v>
      </c>
      <c r="I10724" s="7"/>
    </row>
    <row r="10725" spans="1:9" s="36" customFormat="1" ht="54" x14ac:dyDescent="0.25">
      <c r="A10725" s="34">
        <v>87319</v>
      </c>
      <c r="B10725" s="35" t="s">
        <v>19899</v>
      </c>
      <c r="F10725" s="34" t="s">
        <v>10653</v>
      </c>
      <c r="G10725" s="37" t="s">
        <v>19900</v>
      </c>
      <c r="I10725" s="7"/>
    </row>
    <row r="10726" spans="1:9" s="36" customFormat="1" ht="54" x14ac:dyDescent="0.25">
      <c r="A10726" s="34">
        <v>87320</v>
      </c>
      <c r="B10726" s="35" t="s">
        <v>19901</v>
      </c>
      <c r="F10726" s="34" t="s">
        <v>10653</v>
      </c>
      <c r="G10726" s="37" t="s">
        <v>19902</v>
      </c>
      <c r="I10726" s="7"/>
    </row>
    <row r="10727" spans="1:9" s="36" customFormat="1" ht="54" x14ac:dyDescent="0.25">
      <c r="A10727" s="34">
        <v>87322</v>
      </c>
      <c r="B10727" s="35" t="s">
        <v>19903</v>
      </c>
      <c r="F10727" s="34" t="s">
        <v>10653</v>
      </c>
      <c r="G10727" s="37" t="s">
        <v>19904</v>
      </c>
      <c r="I10727" s="7"/>
    </row>
    <row r="10728" spans="1:9" s="36" customFormat="1" ht="54" x14ac:dyDescent="0.25">
      <c r="A10728" s="34">
        <v>87323</v>
      </c>
      <c r="B10728" s="35" t="s">
        <v>19905</v>
      </c>
      <c r="F10728" s="34" t="s">
        <v>10653</v>
      </c>
      <c r="G10728" s="37" t="s">
        <v>19906</v>
      </c>
      <c r="I10728" s="7"/>
    </row>
    <row r="10729" spans="1:9" s="36" customFormat="1" ht="54" x14ac:dyDescent="0.25">
      <c r="A10729" s="34">
        <v>87325</v>
      </c>
      <c r="B10729" s="35" t="s">
        <v>19907</v>
      </c>
      <c r="F10729" s="34" t="s">
        <v>10653</v>
      </c>
      <c r="G10729" s="37" t="s">
        <v>19908</v>
      </c>
      <c r="I10729" s="7"/>
    </row>
    <row r="10730" spans="1:9" s="36" customFormat="1" ht="54" x14ac:dyDescent="0.25">
      <c r="A10730" s="34">
        <v>87326</v>
      </c>
      <c r="B10730" s="35" t="s">
        <v>19909</v>
      </c>
      <c r="F10730" s="34" t="s">
        <v>10653</v>
      </c>
      <c r="G10730" s="37" t="s">
        <v>19910</v>
      </c>
      <c r="I10730" s="7"/>
    </row>
    <row r="10731" spans="1:9" s="36" customFormat="1" ht="67.5" x14ac:dyDescent="0.25">
      <c r="A10731" s="34">
        <v>87327</v>
      </c>
      <c r="B10731" s="35" t="s">
        <v>19911</v>
      </c>
      <c r="F10731" s="34" t="s">
        <v>10653</v>
      </c>
      <c r="G10731" s="37" t="s">
        <v>19912</v>
      </c>
      <c r="I10731" s="7"/>
    </row>
    <row r="10732" spans="1:9" s="36" customFormat="1" ht="67.5" x14ac:dyDescent="0.25">
      <c r="A10732" s="34">
        <v>87328</v>
      </c>
      <c r="B10732" s="35" t="s">
        <v>19913</v>
      </c>
      <c r="F10732" s="34" t="s">
        <v>10653</v>
      </c>
      <c r="G10732" s="37" t="s">
        <v>19914</v>
      </c>
      <c r="I10732" s="7"/>
    </row>
    <row r="10733" spans="1:9" s="36" customFormat="1" ht="67.5" x14ac:dyDescent="0.25">
      <c r="A10733" s="34">
        <v>87329</v>
      </c>
      <c r="B10733" s="35" t="s">
        <v>19915</v>
      </c>
      <c r="F10733" s="34" t="s">
        <v>10653</v>
      </c>
      <c r="G10733" s="37" t="s">
        <v>19916</v>
      </c>
      <c r="I10733" s="7"/>
    </row>
    <row r="10734" spans="1:9" s="36" customFormat="1" ht="67.5" x14ac:dyDescent="0.25">
      <c r="A10734" s="34">
        <v>87330</v>
      </c>
      <c r="B10734" s="35" t="s">
        <v>19917</v>
      </c>
      <c r="F10734" s="34" t="s">
        <v>10653</v>
      </c>
      <c r="G10734" s="37" t="s">
        <v>19918</v>
      </c>
      <c r="I10734" s="7"/>
    </row>
    <row r="10735" spans="1:9" s="36" customFormat="1" ht="67.5" x14ac:dyDescent="0.25">
      <c r="A10735" s="34">
        <v>87331</v>
      </c>
      <c r="B10735" s="35" t="s">
        <v>19919</v>
      </c>
      <c r="F10735" s="34" t="s">
        <v>10653</v>
      </c>
      <c r="G10735" s="37" t="s">
        <v>19920</v>
      </c>
      <c r="I10735" s="7"/>
    </row>
    <row r="10736" spans="1:9" s="36" customFormat="1" ht="67.5" x14ac:dyDescent="0.25">
      <c r="A10736" s="34">
        <v>87332</v>
      </c>
      <c r="B10736" s="35" t="s">
        <v>19921</v>
      </c>
      <c r="F10736" s="34" t="s">
        <v>10653</v>
      </c>
      <c r="G10736" s="37" t="s">
        <v>19922</v>
      </c>
      <c r="I10736" s="7"/>
    </row>
    <row r="10737" spans="1:9" s="36" customFormat="1" ht="67.5" x14ac:dyDescent="0.25">
      <c r="A10737" s="34">
        <v>87333</v>
      </c>
      <c r="B10737" s="35" t="s">
        <v>19923</v>
      </c>
      <c r="F10737" s="34" t="s">
        <v>10653</v>
      </c>
      <c r="G10737" s="37" t="s">
        <v>19924</v>
      </c>
      <c r="I10737" s="7"/>
    </row>
    <row r="10738" spans="1:9" s="36" customFormat="1" ht="67.5" x14ac:dyDescent="0.25">
      <c r="A10738" s="34">
        <v>87334</v>
      </c>
      <c r="B10738" s="35" t="s">
        <v>19925</v>
      </c>
      <c r="F10738" s="34" t="s">
        <v>10653</v>
      </c>
      <c r="G10738" s="37" t="s">
        <v>19926</v>
      </c>
      <c r="I10738" s="7"/>
    </row>
    <row r="10739" spans="1:9" s="36" customFormat="1" ht="67.5" x14ac:dyDescent="0.25">
      <c r="A10739" s="34">
        <v>87335</v>
      </c>
      <c r="B10739" s="35" t="s">
        <v>19927</v>
      </c>
      <c r="F10739" s="34" t="s">
        <v>10653</v>
      </c>
      <c r="G10739" s="37" t="s">
        <v>19928</v>
      </c>
      <c r="I10739" s="7"/>
    </row>
    <row r="10740" spans="1:9" s="36" customFormat="1" ht="67.5" x14ac:dyDescent="0.25">
      <c r="A10740" s="34">
        <v>87336</v>
      </c>
      <c r="B10740" s="35" t="s">
        <v>19929</v>
      </c>
      <c r="F10740" s="34" t="s">
        <v>10653</v>
      </c>
      <c r="G10740" s="37" t="s">
        <v>14208</v>
      </c>
      <c r="I10740" s="7"/>
    </row>
    <row r="10741" spans="1:9" s="36" customFormat="1" ht="67.5" x14ac:dyDescent="0.25">
      <c r="A10741" s="34">
        <v>87337</v>
      </c>
      <c r="B10741" s="35" t="s">
        <v>19930</v>
      </c>
      <c r="F10741" s="34" t="s">
        <v>10653</v>
      </c>
      <c r="G10741" s="37" t="s">
        <v>19931</v>
      </c>
      <c r="I10741" s="7"/>
    </row>
    <row r="10742" spans="1:9" s="36" customFormat="1" ht="67.5" x14ac:dyDescent="0.25">
      <c r="A10742" s="34">
        <v>87338</v>
      </c>
      <c r="B10742" s="35" t="s">
        <v>19932</v>
      </c>
      <c r="F10742" s="34" t="s">
        <v>10653</v>
      </c>
      <c r="G10742" s="37" t="s">
        <v>19933</v>
      </c>
      <c r="I10742" s="7"/>
    </row>
    <row r="10743" spans="1:9" s="36" customFormat="1" ht="40.5" x14ac:dyDescent="0.25">
      <c r="A10743" s="34">
        <v>87339</v>
      </c>
      <c r="B10743" s="35" t="s">
        <v>19934</v>
      </c>
      <c r="F10743" s="34" t="s">
        <v>10653</v>
      </c>
      <c r="G10743" s="37" t="s">
        <v>19935</v>
      </c>
      <c r="I10743" s="7"/>
    </row>
    <row r="10744" spans="1:9" s="36" customFormat="1" ht="40.5" x14ac:dyDescent="0.25">
      <c r="A10744" s="34">
        <v>87340</v>
      </c>
      <c r="B10744" s="35" t="s">
        <v>19936</v>
      </c>
      <c r="F10744" s="34" t="s">
        <v>10653</v>
      </c>
      <c r="G10744" s="37" t="s">
        <v>19937</v>
      </c>
      <c r="I10744" s="7"/>
    </row>
    <row r="10745" spans="1:9" s="36" customFormat="1" ht="40.5" x14ac:dyDescent="0.25">
      <c r="A10745" s="34">
        <v>87341</v>
      </c>
      <c r="B10745" s="35" t="s">
        <v>19938</v>
      </c>
      <c r="F10745" s="34" t="s">
        <v>10653</v>
      </c>
      <c r="G10745" s="37" t="s">
        <v>19939</v>
      </c>
      <c r="I10745" s="7"/>
    </row>
    <row r="10746" spans="1:9" s="36" customFormat="1" ht="40.5" x14ac:dyDescent="0.25">
      <c r="A10746" s="34">
        <v>87342</v>
      </c>
      <c r="B10746" s="35" t="s">
        <v>19940</v>
      </c>
      <c r="F10746" s="34" t="s">
        <v>10653</v>
      </c>
      <c r="G10746" s="37" t="s">
        <v>19941</v>
      </c>
      <c r="I10746" s="7"/>
    </row>
    <row r="10747" spans="1:9" s="36" customFormat="1" ht="40.5" x14ac:dyDescent="0.25">
      <c r="A10747" s="34">
        <v>87343</v>
      </c>
      <c r="B10747" s="35" t="s">
        <v>19942</v>
      </c>
      <c r="F10747" s="34" t="s">
        <v>10653</v>
      </c>
      <c r="G10747" s="37" t="s">
        <v>19943</v>
      </c>
      <c r="I10747" s="7"/>
    </row>
    <row r="10748" spans="1:9" s="36" customFormat="1" ht="40.5" x14ac:dyDescent="0.25">
      <c r="A10748" s="34">
        <v>87344</v>
      </c>
      <c r="B10748" s="35" t="s">
        <v>19944</v>
      </c>
      <c r="F10748" s="34" t="s">
        <v>10653</v>
      </c>
      <c r="G10748" s="37" t="s">
        <v>19945</v>
      </c>
      <c r="I10748" s="7"/>
    </row>
    <row r="10749" spans="1:9" s="36" customFormat="1" ht="40.5" x14ac:dyDescent="0.25">
      <c r="A10749" s="34">
        <v>87345</v>
      </c>
      <c r="B10749" s="35" t="s">
        <v>19946</v>
      </c>
      <c r="F10749" s="34" t="s">
        <v>10653</v>
      </c>
      <c r="G10749" s="37" t="s">
        <v>19947</v>
      </c>
      <c r="I10749" s="7"/>
    </row>
    <row r="10750" spans="1:9" s="36" customFormat="1" ht="40.5" x14ac:dyDescent="0.25">
      <c r="A10750" s="34">
        <v>87346</v>
      </c>
      <c r="B10750" s="35" t="s">
        <v>19948</v>
      </c>
      <c r="F10750" s="34" t="s">
        <v>10653</v>
      </c>
      <c r="G10750" s="37" t="s">
        <v>19949</v>
      </c>
      <c r="I10750" s="7"/>
    </row>
    <row r="10751" spans="1:9" s="36" customFormat="1" ht="40.5" x14ac:dyDescent="0.25">
      <c r="A10751" s="34">
        <v>87347</v>
      </c>
      <c r="B10751" s="35" t="s">
        <v>19950</v>
      </c>
      <c r="F10751" s="34" t="s">
        <v>10653</v>
      </c>
      <c r="G10751" s="37" t="s">
        <v>19951</v>
      </c>
      <c r="I10751" s="7"/>
    </row>
    <row r="10752" spans="1:9" s="36" customFormat="1" ht="40.5" x14ac:dyDescent="0.25">
      <c r="A10752" s="34">
        <v>87348</v>
      </c>
      <c r="B10752" s="35" t="s">
        <v>19952</v>
      </c>
      <c r="F10752" s="34" t="s">
        <v>10653</v>
      </c>
      <c r="G10752" s="37" t="s">
        <v>19953</v>
      </c>
      <c r="I10752" s="7"/>
    </row>
    <row r="10753" spans="1:9" s="36" customFormat="1" ht="40.5" x14ac:dyDescent="0.25">
      <c r="A10753" s="34">
        <v>87349</v>
      </c>
      <c r="B10753" s="35" t="s">
        <v>19954</v>
      </c>
      <c r="F10753" s="34" t="s">
        <v>10653</v>
      </c>
      <c r="G10753" s="37" t="s">
        <v>19955</v>
      </c>
      <c r="I10753" s="7"/>
    </row>
    <row r="10754" spans="1:9" s="36" customFormat="1" ht="54" x14ac:dyDescent="0.25">
      <c r="A10754" s="34">
        <v>87350</v>
      </c>
      <c r="B10754" s="35" t="s">
        <v>19956</v>
      </c>
      <c r="F10754" s="34" t="s">
        <v>10653</v>
      </c>
      <c r="G10754" s="37" t="s">
        <v>19957</v>
      </c>
      <c r="I10754" s="7"/>
    </row>
    <row r="10755" spans="1:9" s="36" customFormat="1" ht="54" x14ac:dyDescent="0.25">
      <c r="A10755" s="34">
        <v>87351</v>
      </c>
      <c r="B10755" s="35" t="s">
        <v>19958</v>
      </c>
      <c r="F10755" s="34" t="s">
        <v>10653</v>
      </c>
      <c r="G10755" s="37" t="s">
        <v>19959</v>
      </c>
      <c r="I10755" s="7"/>
    </row>
    <row r="10756" spans="1:9" s="36" customFormat="1" ht="54" x14ac:dyDescent="0.25">
      <c r="A10756" s="34">
        <v>87352</v>
      </c>
      <c r="B10756" s="35" t="s">
        <v>19960</v>
      </c>
      <c r="F10756" s="34" t="s">
        <v>10653</v>
      </c>
      <c r="G10756" s="37" t="s">
        <v>19961</v>
      </c>
      <c r="I10756" s="7"/>
    </row>
    <row r="10757" spans="1:9" s="36" customFormat="1" ht="54" x14ac:dyDescent="0.25">
      <c r="A10757" s="34">
        <v>87353</v>
      </c>
      <c r="B10757" s="35" t="s">
        <v>19962</v>
      </c>
      <c r="F10757" s="34" t="s">
        <v>10653</v>
      </c>
      <c r="G10757" s="37" t="s">
        <v>19963</v>
      </c>
      <c r="I10757" s="7"/>
    </row>
    <row r="10758" spans="1:9" s="36" customFormat="1" ht="54" x14ac:dyDescent="0.25">
      <c r="A10758" s="34">
        <v>87354</v>
      </c>
      <c r="B10758" s="35" t="s">
        <v>19964</v>
      </c>
      <c r="F10758" s="34" t="s">
        <v>10653</v>
      </c>
      <c r="G10758" s="37" t="s">
        <v>19965</v>
      </c>
      <c r="I10758" s="7"/>
    </row>
    <row r="10759" spans="1:9" s="36" customFormat="1" ht="54" x14ac:dyDescent="0.25">
      <c r="A10759" s="34">
        <v>87355</v>
      </c>
      <c r="B10759" s="35" t="s">
        <v>19966</v>
      </c>
      <c r="F10759" s="34" t="s">
        <v>10653</v>
      </c>
      <c r="G10759" s="37" t="s">
        <v>19967</v>
      </c>
      <c r="I10759" s="7"/>
    </row>
    <row r="10760" spans="1:9" s="36" customFormat="1" ht="54" x14ac:dyDescent="0.25">
      <c r="A10760" s="34">
        <v>87356</v>
      </c>
      <c r="B10760" s="35" t="s">
        <v>19968</v>
      </c>
      <c r="F10760" s="34" t="s">
        <v>10653</v>
      </c>
      <c r="G10760" s="37" t="s">
        <v>19969</v>
      </c>
      <c r="I10760" s="7"/>
    </row>
    <row r="10761" spans="1:9" s="36" customFormat="1" ht="54" x14ac:dyDescent="0.25">
      <c r="A10761" s="34">
        <v>87357</v>
      </c>
      <c r="B10761" s="35" t="s">
        <v>19970</v>
      </c>
      <c r="F10761" s="34" t="s">
        <v>10653</v>
      </c>
      <c r="G10761" s="37" t="s">
        <v>19971</v>
      </c>
      <c r="I10761" s="7"/>
    </row>
    <row r="10762" spans="1:9" s="36" customFormat="1" ht="54" x14ac:dyDescent="0.25">
      <c r="A10762" s="34">
        <v>87358</v>
      </c>
      <c r="B10762" s="35" t="s">
        <v>19972</v>
      </c>
      <c r="F10762" s="34" t="s">
        <v>10653</v>
      </c>
      <c r="G10762" s="37" t="s">
        <v>19973</v>
      </c>
      <c r="I10762" s="7"/>
    </row>
    <row r="10763" spans="1:9" s="36" customFormat="1" ht="54" x14ac:dyDescent="0.25">
      <c r="A10763" s="34">
        <v>87359</v>
      </c>
      <c r="B10763" s="35" t="s">
        <v>19974</v>
      </c>
      <c r="F10763" s="34" t="s">
        <v>10653</v>
      </c>
      <c r="G10763" s="37" t="s">
        <v>19975</v>
      </c>
      <c r="I10763" s="7"/>
    </row>
    <row r="10764" spans="1:9" s="36" customFormat="1" ht="54" x14ac:dyDescent="0.25">
      <c r="A10764" s="34">
        <v>87360</v>
      </c>
      <c r="B10764" s="35" t="s">
        <v>19976</v>
      </c>
      <c r="F10764" s="34" t="s">
        <v>10653</v>
      </c>
      <c r="G10764" s="37" t="s">
        <v>19977</v>
      </c>
      <c r="I10764" s="7"/>
    </row>
    <row r="10765" spans="1:9" s="36" customFormat="1" ht="54" x14ac:dyDescent="0.25">
      <c r="A10765" s="34">
        <v>87361</v>
      </c>
      <c r="B10765" s="35" t="s">
        <v>19978</v>
      </c>
      <c r="F10765" s="34" t="s">
        <v>10653</v>
      </c>
      <c r="G10765" s="37" t="s">
        <v>19979</v>
      </c>
      <c r="I10765" s="7"/>
    </row>
    <row r="10766" spans="1:9" s="36" customFormat="1" ht="54" x14ac:dyDescent="0.25">
      <c r="A10766" s="34">
        <v>87362</v>
      </c>
      <c r="B10766" s="35" t="s">
        <v>19980</v>
      </c>
      <c r="F10766" s="34" t="s">
        <v>10653</v>
      </c>
      <c r="G10766" s="37" t="s">
        <v>19981</v>
      </c>
      <c r="I10766" s="7"/>
    </row>
    <row r="10767" spans="1:9" s="36" customFormat="1" ht="54" x14ac:dyDescent="0.25">
      <c r="A10767" s="34">
        <v>87363</v>
      </c>
      <c r="B10767" s="35" t="s">
        <v>19982</v>
      </c>
      <c r="F10767" s="34" t="s">
        <v>10653</v>
      </c>
      <c r="G10767" s="37" t="s">
        <v>19983</v>
      </c>
      <c r="I10767" s="7"/>
    </row>
    <row r="10768" spans="1:9" s="36" customFormat="1" ht="54" x14ac:dyDescent="0.25">
      <c r="A10768" s="34">
        <v>87364</v>
      </c>
      <c r="B10768" s="35" t="s">
        <v>19984</v>
      </c>
      <c r="F10768" s="34" t="s">
        <v>10653</v>
      </c>
      <c r="G10768" s="37" t="s">
        <v>19985</v>
      </c>
      <c r="I10768" s="7"/>
    </row>
    <row r="10769" spans="1:9" s="36" customFormat="1" ht="54" x14ac:dyDescent="0.25">
      <c r="A10769" s="34">
        <v>87365</v>
      </c>
      <c r="B10769" s="35" t="s">
        <v>19986</v>
      </c>
      <c r="F10769" s="34" t="s">
        <v>10653</v>
      </c>
      <c r="G10769" s="37" t="s">
        <v>19987</v>
      </c>
      <c r="I10769" s="7"/>
    </row>
    <row r="10770" spans="1:9" s="36" customFormat="1" ht="54" x14ac:dyDescent="0.25">
      <c r="A10770" s="34">
        <v>87366</v>
      </c>
      <c r="B10770" s="35" t="s">
        <v>19988</v>
      </c>
      <c r="F10770" s="34" t="s">
        <v>10653</v>
      </c>
      <c r="G10770" s="37" t="s">
        <v>19989</v>
      </c>
      <c r="I10770" s="7"/>
    </row>
    <row r="10771" spans="1:9" s="36" customFormat="1" ht="54" x14ac:dyDescent="0.25">
      <c r="A10771" s="34">
        <v>87367</v>
      </c>
      <c r="B10771" s="35" t="s">
        <v>19990</v>
      </c>
      <c r="F10771" s="34" t="s">
        <v>10653</v>
      </c>
      <c r="G10771" s="37" t="s">
        <v>19991</v>
      </c>
      <c r="I10771" s="7"/>
    </row>
    <row r="10772" spans="1:9" s="36" customFormat="1" ht="54" x14ac:dyDescent="0.25">
      <c r="A10772" s="34">
        <v>87368</v>
      </c>
      <c r="B10772" s="35" t="s">
        <v>19992</v>
      </c>
      <c r="F10772" s="34" t="s">
        <v>10653</v>
      </c>
      <c r="G10772" s="37" t="s">
        <v>19993</v>
      </c>
      <c r="I10772" s="7"/>
    </row>
    <row r="10773" spans="1:9" s="36" customFormat="1" ht="54" x14ac:dyDescent="0.25">
      <c r="A10773" s="34">
        <v>87369</v>
      </c>
      <c r="B10773" s="35" t="s">
        <v>19994</v>
      </c>
      <c r="F10773" s="34" t="s">
        <v>10653</v>
      </c>
      <c r="G10773" s="37" t="s">
        <v>19995</v>
      </c>
      <c r="I10773" s="7"/>
    </row>
    <row r="10774" spans="1:9" s="36" customFormat="1" ht="54" x14ac:dyDescent="0.25">
      <c r="A10774" s="34">
        <v>87370</v>
      </c>
      <c r="B10774" s="35" t="s">
        <v>19996</v>
      </c>
      <c r="F10774" s="34" t="s">
        <v>10653</v>
      </c>
      <c r="G10774" s="37" t="s">
        <v>19997</v>
      </c>
      <c r="I10774" s="7"/>
    </row>
    <row r="10775" spans="1:9" s="36" customFormat="1" ht="54" x14ac:dyDescent="0.25">
      <c r="A10775" s="34">
        <v>87371</v>
      </c>
      <c r="B10775" s="35" t="s">
        <v>19998</v>
      </c>
      <c r="F10775" s="34" t="s">
        <v>10653</v>
      </c>
      <c r="G10775" s="37" t="s">
        <v>19999</v>
      </c>
      <c r="I10775" s="7"/>
    </row>
    <row r="10776" spans="1:9" s="36" customFormat="1" ht="40.5" x14ac:dyDescent="0.25">
      <c r="A10776" s="34">
        <v>87372</v>
      </c>
      <c r="B10776" s="35" t="s">
        <v>20000</v>
      </c>
      <c r="F10776" s="34" t="s">
        <v>10653</v>
      </c>
      <c r="G10776" s="37" t="s">
        <v>20001</v>
      </c>
      <c r="I10776" s="7"/>
    </row>
    <row r="10777" spans="1:9" s="36" customFormat="1" ht="40.5" x14ac:dyDescent="0.25">
      <c r="A10777" s="34">
        <v>87373</v>
      </c>
      <c r="B10777" s="35" t="s">
        <v>20002</v>
      </c>
      <c r="F10777" s="34" t="s">
        <v>10653</v>
      </c>
      <c r="G10777" s="37" t="s">
        <v>20003</v>
      </c>
      <c r="I10777" s="7"/>
    </row>
    <row r="10778" spans="1:9" s="36" customFormat="1" ht="40.5" x14ac:dyDescent="0.25">
      <c r="A10778" s="34">
        <v>87374</v>
      </c>
      <c r="B10778" s="35" t="s">
        <v>20004</v>
      </c>
      <c r="F10778" s="34" t="s">
        <v>10653</v>
      </c>
      <c r="G10778" s="37" t="s">
        <v>20005</v>
      </c>
      <c r="I10778" s="7"/>
    </row>
    <row r="10779" spans="1:9" s="36" customFormat="1" ht="40.5" x14ac:dyDescent="0.25">
      <c r="A10779" s="34">
        <v>87375</v>
      </c>
      <c r="B10779" s="35" t="s">
        <v>20006</v>
      </c>
      <c r="F10779" s="34" t="s">
        <v>10653</v>
      </c>
      <c r="G10779" s="37" t="s">
        <v>20007</v>
      </c>
      <c r="I10779" s="7"/>
    </row>
    <row r="10780" spans="1:9" s="36" customFormat="1" ht="40.5" x14ac:dyDescent="0.25">
      <c r="A10780" s="34">
        <v>87376</v>
      </c>
      <c r="B10780" s="35" t="s">
        <v>20008</v>
      </c>
      <c r="F10780" s="34" t="s">
        <v>10653</v>
      </c>
      <c r="G10780" s="37" t="s">
        <v>20009</v>
      </c>
      <c r="I10780" s="7"/>
    </row>
    <row r="10781" spans="1:9" s="36" customFormat="1" ht="40.5" x14ac:dyDescent="0.25">
      <c r="A10781" s="34">
        <v>87377</v>
      </c>
      <c r="B10781" s="35" t="s">
        <v>20010</v>
      </c>
      <c r="F10781" s="34" t="s">
        <v>10653</v>
      </c>
      <c r="G10781" s="37" t="s">
        <v>20011</v>
      </c>
      <c r="I10781" s="7"/>
    </row>
    <row r="10782" spans="1:9" s="36" customFormat="1" ht="40.5" x14ac:dyDescent="0.25">
      <c r="A10782" s="34">
        <v>87378</v>
      </c>
      <c r="B10782" s="35" t="s">
        <v>20012</v>
      </c>
      <c r="F10782" s="34" t="s">
        <v>10653</v>
      </c>
      <c r="G10782" s="37" t="s">
        <v>20013</v>
      </c>
      <c r="I10782" s="7"/>
    </row>
    <row r="10783" spans="1:9" s="36" customFormat="1" ht="40.5" x14ac:dyDescent="0.25">
      <c r="A10783" s="34">
        <v>87379</v>
      </c>
      <c r="B10783" s="35" t="s">
        <v>20014</v>
      </c>
      <c r="F10783" s="34" t="s">
        <v>10653</v>
      </c>
      <c r="G10783" s="37" t="s">
        <v>20015</v>
      </c>
      <c r="I10783" s="7"/>
    </row>
    <row r="10784" spans="1:9" s="36" customFormat="1" ht="40.5" x14ac:dyDescent="0.25">
      <c r="A10784" s="34">
        <v>87380</v>
      </c>
      <c r="B10784" s="35" t="s">
        <v>20016</v>
      </c>
      <c r="F10784" s="34" t="s">
        <v>10653</v>
      </c>
      <c r="G10784" s="37" t="s">
        <v>20017</v>
      </c>
      <c r="I10784" s="7"/>
    </row>
    <row r="10785" spans="1:9" s="36" customFormat="1" ht="40.5" x14ac:dyDescent="0.25">
      <c r="A10785" s="34">
        <v>87381</v>
      </c>
      <c r="B10785" s="35" t="s">
        <v>20018</v>
      </c>
      <c r="F10785" s="34" t="s">
        <v>10653</v>
      </c>
      <c r="G10785" s="37" t="s">
        <v>20019</v>
      </c>
      <c r="I10785" s="7"/>
    </row>
    <row r="10786" spans="1:9" s="36" customFormat="1" ht="40.5" x14ac:dyDescent="0.25">
      <c r="A10786" s="34">
        <v>87382</v>
      </c>
      <c r="B10786" s="35" t="s">
        <v>20020</v>
      </c>
      <c r="F10786" s="34" t="s">
        <v>10653</v>
      </c>
      <c r="G10786" s="37" t="s">
        <v>20021</v>
      </c>
      <c r="I10786" s="7"/>
    </row>
    <row r="10787" spans="1:9" s="36" customFormat="1" ht="40.5" x14ac:dyDescent="0.25">
      <c r="A10787" s="34">
        <v>87383</v>
      </c>
      <c r="B10787" s="35" t="s">
        <v>20022</v>
      </c>
      <c r="F10787" s="34" t="s">
        <v>10653</v>
      </c>
      <c r="G10787" s="37" t="s">
        <v>20023</v>
      </c>
      <c r="I10787" s="7"/>
    </row>
    <row r="10788" spans="1:9" s="36" customFormat="1" ht="40.5" x14ac:dyDescent="0.25">
      <c r="A10788" s="34">
        <v>87384</v>
      </c>
      <c r="B10788" s="35" t="s">
        <v>20024</v>
      </c>
      <c r="F10788" s="34" t="s">
        <v>10653</v>
      </c>
      <c r="G10788" s="37" t="s">
        <v>20025</v>
      </c>
      <c r="I10788" s="7"/>
    </row>
    <row r="10789" spans="1:9" s="36" customFormat="1" ht="27" x14ac:dyDescent="0.25">
      <c r="A10789" s="34">
        <v>87385</v>
      </c>
      <c r="B10789" s="35" t="s">
        <v>20026</v>
      </c>
      <c r="F10789" s="34" t="s">
        <v>10653</v>
      </c>
      <c r="G10789" s="37" t="s">
        <v>20027</v>
      </c>
      <c r="I10789" s="7"/>
    </row>
    <row r="10790" spans="1:9" s="36" customFormat="1" ht="27" x14ac:dyDescent="0.25">
      <c r="A10790" s="34">
        <v>87386</v>
      </c>
      <c r="B10790" s="35" t="s">
        <v>20028</v>
      </c>
      <c r="F10790" s="34" t="s">
        <v>10653</v>
      </c>
      <c r="G10790" s="37" t="s">
        <v>20029</v>
      </c>
      <c r="I10790" s="7"/>
    </row>
    <row r="10791" spans="1:9" s="36" customFormat="1" ht="27" x14ac:dyDescent="0.25">
      <c r="A10791" s="34">
        <v>87387</v>
      </c>
      <c r="B10791" s="35" t="s">
        <v>20030</v>
      </c>
      <c r="F10791" s="34" t="s">
        <v>10653</v>
      </c>
      <c r="G10791" s="37" t="s">
        <v>20031</v>
      </c>
      <c r="I10791" s="7"/>
    </row>
    <row r="10792" spans="1:9" s="36" customFormat="1" ht="40.5" x14ac:dyDescent="0.25">
      <c r="A10792" s="34">
        <v>87388</v>
      </c>
      <c r="B10792" s="35" t="s">
        <v>20032</v>
      </c>
      <c r="F10792" s="34" t="s">
        <v>10653</v>
      </c>
      <c r="G10792" s="37" t="s">
        <v>20033</v>
      </c>
      <c r="I10792" s="7"/>
    </row>
    <row r="10793" spans="1:9" s="36" customFormat="1" ht="40.5" x14ac:dyDescent="0.25">
      <c r="A10793" s="34">
        <v>87389</v>
      </c>
      <c r="B10793" s="35" t="s">
        <v>20034</v>
      </c>
      <c r="F10793" s="34" t="s">
        <v>10653</v>
      </c>
      <c r="G10793" s="37" t="s">
        <v>20035</v>
      </c>
      <c r="I10793" s="7"/>
    </row>
    <row r="10794" spans="1:9" s="36" customFormat="1" ht="40.5" x14ac:dyDescent="0.25">
      <c r="A10794" s="34">
        <v>87390</v>
      </c>
      <c r="B10794" s="35" t="s">
        <v>20036</v>
      </c>
      <c r="F10794" s="34" t="s">
        <v>10653</v>
      </c>
      <c r="G10794" s="37" t="s">
        <v>20037</v>
      </c>
      <c r="I10794" s="7"/>
    </row>
    <row r="10795" spans="1:9" s="36" customFormat="1" ht="40.5" x14ac:dyDescent="0.25">
      <c r="A10795" s="34">
        <v>87391</v>
      </c>
      <c r="B10795" s="35" t="s">
        <v>20038</v>
      </c>
      <c r="F10795" s="34" t="s">
        <v>10653</v>
      </c>
      <c r="G10795" s="37" t="s">
        <v>20039</v>
      </c>
      <c r="I10795" s="7"/>
    </row>
    <row r="10796" spans="1:9" s="36" customFormat="1" ht="40.5" x14ac:dyDescent="0.25">
      <c r="A10796" s="34">
        <v>87393</v>
      </c>
      <c r="B10796" s="35" t="s">
        <v>20040</v>
      </c>
      <c r="F10796" s="34" t="s">
        <v>10653</v>
      </c>
      <c r="G10796" s="37" t="s">
        <v>20041</v>
      </c>
      <c r="I10796" s="7"/>
    </row>
    <row r="10797" spans="1:9" s="36" customFormat="1" ht="40.5" x14ac:dyDescent="0.25">
      <c r="A10797" s="34">
        <v>87394</v>
      </c>
      <c r="B10797" s="35" t="s">
        <v>20042</v>
      </c>
      <c r="F10797" s="34" t="s">
        <v>10653</v>
      </c>
      <c r="G10797" s="37" t="s">
        <v>20043</v>
      </c>
      <c r="I10797" s="7"/>
    </row>
    <row r="10798" spans="1:9" s="36" customFormat="1" ht="40.5" x14ac:dyDescent="0.25">
      <c r="A10798" s="34">
        <v>87395</v>
      </c>
      <c r="B10798" s="35" t="s">
        <v>20044</v>
      </c>
      <c r="F10798" s="34" t="s">
        <v>10653</v>
      </c>
      <c r="G10798" s="37" t="s">
        <v>20045</v>
      </c>
      <c r="I10798" s="7"/>
    </row>
    <row r="10799" spans="1:9" s="36" customFormat="1" ht="40.5" x14ac:dyDescent="0.25">
      <c r="A10799" s="34">
        <v>87396</v>
      </c>
      <c r="B10799" s="35" t="s">
        <v>20046</v>
      </c>
      <c r="F10799" s="34" t="s">
        <v>10653</v>
      </c>
      <c r="G10799" s="37" t="s">
        <v>20047</v>
      </c>
      <c r="I10799" s="7"/>
    </row>
    <row r="10800" spans="1:9" s="36" customFormat="1" ht="40.5" x14ac:dyDescent="0.25">
      <c r="A10800" s="34">
        <v>87397</v>
      </c>
      <c r="B10800" s="35" t="s">
        <v>20048</v>
      </c>
      <c r="F10800" s="34" t="s">
        <v>10653</v>
      </c>
      <c r="G10800" s="37" t="s">
        <v>20049</v>
      </c>
      <c r="I10800" s="7"/>
    </row>
    <row r="10801" spans="1:9" s="36" customFormat="1" ht="40.5" x14ac:dyDescent="0.25">
      <c r="A10801" s="34">
        <v>87398</v>
      </c>
      <c r="B10801" s="35" t="s">
        <v>20050</v>
      </c>
      <c r="F10801" s="34" t="s">
        <v>10653</v>
      </c>
      <c r="G10801" s="37" t="s">
        <v>20051</v>
      </c>
      <c r="I10801" s="7"/>
    </row>
    <row r="10802" spans="1:9" s="36" customFormat="1" ht="27" x14ac:dyDescent="0.25">
      <c r="A10802" s="34">
        <v>87399</v>
      </c>
      <c r="B10802" s="35" t="s">
        <v>20052</v>
      </c>
      <c r="F10802" s="34" t="s">
        <v>10653</v>
      </c>
      <c r="G10802" s="37" t="s">
        <v>20053</v>
      </c>
      <c r="I10802" s="7"/>
    </row>
    <row r="10803" spans="1:9" s="36" customFormat="1" ht="27" x14ac:dyDescent="0.25">
      <c r="A10803" s="34">
        <v>87401</v>
      </c>
      <c r="B10803" s="35" t="s">
        <v>20054</v>
      </c>
      <c r="F10803" s="34" t="s">
        <v>10653</v>
      </c>
      <c r="G10803" s="37" t="s">
        <v>20055</v>
      </c>
      <c r="I10803" s="7"/>
    </row>
    <row r="10804" spans="1:9" s="36" customFormat="1" ht="27" x14ac:dyDescent="0.25">
      <c r="A10804" s="34">
        <v>87402</v>
      </c>
      <c r="B10804" s="35" t="s">
        <v>20056</v>
      </c>
      <c r="F10804" s="34" t="s">
        <v>10653</v>
      </c>
      <c r="G10804" s="37" t="s">
        <v>20057</v>
      </c>
      <c r="I10804" s="7"/>
    </row>
    <row r="10805" spans="1:9" s="36" customFormat="1" ht="40.5" x14ac:dyDescent="0.25">
      <c r="A10805" s="34">
        <v>87404</v>
      </c>
      <c r="B10805" s="35" t="s">
        <v>20058</v>
      </c>
      <c r="F10805" s="34" t="s">
        <v>10653</v>
      </c>
      <c r="G10805" s="37" t="s">
        <v>20059</v>
      </c>
      <c r="I10805" s="7"/>
    </row>
    <row r="10806" spans="1:9" s="36" customFormat="1" ht="40.5" x14ac:dyDescent="0.25">
      <c r="A10806" s="34">
        <v>87405</v>
      </c>
      <c r="B10806" s="35" t="s">
        <v>20060</v>
      </c>
      <c r="F10806" s="34" t="s">
        <v>10653</v>
      </c>
      <c r="G10806" s="37" t="s">
        <v>20061</v>
      </c>
      <c r="I10806" s="7"/>
    </row>
    <row r="10807" spans="1:9" s="36" customFormat="1" ht="27" x14ac:dyDescent="0.25">
      <c r="A10807" s="34">
        <v>87407</v>
      </c>
      <c r="B10807" s="35" t="s">
        <v>20062</v>
      </c>
      <c r="F10807" s="34" t="s">
        <v>10653</v>
      </c>
      <c r="G10807" s="37" t="s">
        <v>20063</v>
      </c>
      <c r="I10807" s="7"/>
    </row>
    <row r="10808" spans="1:9" s="36" customFormat="1" ht="27" x14ac:dyDescent="0.25">
      <c r="A10808" s="34">
        <v>87408</v>
      </c>
      <c r="B10808" s="35" t="s">
        <v>20064</v>
      </c>
      <c r="F10808" s="34" t="s">
        <v>10653</v>
      </c>
      <c r="G10808" s="37" t="s">
        <v>20065</v>
      </c>
      <c r="I10808" s="7"/>
    </row>
    <row r="10809" spans="1:9" s="36" customFormat="1" ht="27" x14ac:dyDescent="0.25">
      <c r="A10809" s="34">
        <v>87410</v>
      </c>
      <c r="B10809" s="35" t="s">
        <v>20066</v>
      </c>
      <c r="F10809" s="34" t="s">
        <v>10653</v>
      </c>
      <c r="G10809" s="37" t="s">
        <v>20067</v>
      </c>
      <c r="I10809" s="7"/>
    </row>
    <row r="10810" spans="1:9" s="36" customFormat="1" ht="40.5" x14ac:dyDescent="0.25">
      <c r="A10810" s="34">
        <v>88626</v>
      </c>
      <c r="B10810" s="35" t="s">
        <v>20068</v>
      </c>
      <c r="F10810" s="34" t="s">
        <v>10653</v>
      </c>
      <c r="G10810" s="37" t="s">
        <v>20069</v>
      </c>
      <c r="I10810" s="7"/>
    </row>
    <row r="10811" spans="1:9" s="36" customFormat="1" ht="40.5" x14ac:dyDescent="0.25">
      <c r="A10811" s="34">
        <v>88627</v>
      </c>
      <c r="B10811" s="35" t="s">
        <v>20070</v>
      </c>
      <c r="F10811" s="34" t="s">
        <v>10653</v>
      </c>
      <c r="G10811" s="37" t="s">
        <v>20071</v>
      </c>
      <c r="I10811" s="7"/>
    </row>
    <row r="10812" spans="1:9" s="36" customFormat="1" ht="40.5" x14ac:dyDescent="0.25">
      <c r="A10812" s="34">
        <v>88628</v>
      </c>
      <c r="B10812" s="35" t="s">
        <v>20072</v>
      </c>
      <c r="F10812" s="34" t="s">
        <v>10653</v>
      </c>
      <c r="G10812" s="37" t="s">
        <v>20073</v>
      </c>
      <c r="I10812" s="7"/>
    </row>
    <row r="10813" spans="1:9" s="36" customFormat="1" ht="27" x14ac:dyDescent="0.25">
      <c r="A10813" s="34">
        <v>88629</v>
      </c>
      <c r="B10813" s="35" t="s">
        <v>20074</v>
      </c>
      <c r="F10813" s="34" t="s">
        <v>10653</v>
      </c>
      <c r="G10813" s="37" t="s">
        <v>20075</v>
      </c>
      <c r="I10813" s="7"/>
    </row>
    <row r="10814" spans="1:9" s="36" customFormat="1" ht="27" x14ac:dyDescent="0.25">
      <c r="A10814" s="34">
        <v>88630</v>
      </c>
      <c r="B10814" s="35" t="s">
        <v>20076</v>
      </c>
      <c r="F10814" s="34" t="s">
        <v>10653</v>
      </c>
      <c r="G10814" s="37" t="s">
        <v>20077</v>
      </c>
      <c r="I10814" s="7"/>
    </row>
    <row r="10815" spans="1:9" s="36" customFormat="1" ht="27" x14ac:dyDescent="0.25">
      <c r="A10815" s="34">
        <v>88631</v>
      </c>
      <c r="B10815" s="35" t="s">
        <v>20078</v>
      </c>
      <c r="F10815" s="34" t="s">
        <v>10653</v>
      </c>
      <c r="G10815" s="37" t="s">
        <v>20079</v>
      </c>
      <c r="I10815" s="7"/>
    </row>
    <row r="10816" spans="1:9" s="36" customFormat="1" ht="54" x14ac:dyDescent="0.25">
      <c r="A10816" s="34">
        <v>88715</v>
      </c>
      <c r="B10816" s="35" t="s">
        <v>20080</v>
      </c>
      <c r="F10816" s="34" t="s">
        <v>10653</v>
      </c>
      <c r="G10816" s="37" t="s">
        <v>20081</v>
      </c>
      <c r="I10816" s="7"/>
    </row>
    <row r="10817" spans="1:9" s="36" customFormat="1" ht="54" x14ac:dyDescent="0.25">
      <c r="A10817" s="34">
        <v>95563</v>
      </c>
      <c r="B10817" s="35" t="s">
        <v>20082</v>
      </c>
      <c r="F10817" s="34" t="s">
        <v>10653</v>
      </c>
      <c r="G10817" s="37" t="s">
        <v>20083</v>
      </c>
      <c r="I10817" s="7"/>
    </row>
    <row r="10818" spans="1:9" s="36" customFormat="1" ht="40.5" x14ac:dyDescent="0.25">
      <c r="A10818" s="34">
        <v>100464</v>
      </c>
      <c r="B10818" s="35" t="s">
        <v>20084</v>
      </c>
      <c r="F10818" s="34" t="s">
        <v>10653</v>
      </c>
      <c r="G10818" s="37" t="s">
        <v>20085</v>
      </c>
      <c r="I10818" s="7"/>
    </row>
    <row r="10819" spans="1:9" s="36" customFormat="1" ht="40.5" x14ac:dyDescent="0.25">
      <c r="A10819" s="34">
        <v>100465</v>
      </c>
      <c r="B10819" s="35" t="s">
        <v>20086</v>
      </c>
      <c r="F10819" s="34" t="s">
        <v>10653</v>
      </c>
      <c r="G10819" s="37" t="s">
        <v>20087</v>
      </c>
      <c r="I10819" s="7"/>
    </row>
    <row r="10820" spans="1:9" s="36" customFormat="1" ht="40.5" x14ac:dyDescent="0.25">
      <c r="A10820" s="34">
        <v>100466</v>
      </c>
      <c r="B10820" s="35" t="s">
        <v>20088</v>
      </c>
      <c r="F10820" s="34" t="s">
        <v>10653</v>
      </c>
      <c r="G10820" s="37" t="s">
        <v>20089</v>
      </c>
      <c r="I10820" s="7"/>
    </row>
    <row r="10821" spans="1:9" s="36" customFormat="1" ht="40.5" x14ac:dyDescent="0.25">
      <c r="A10821" s="34">
        <v>100468</v>
      </c>
      <c r="B10821" s="35" t="s">
        <v>20090</v>
      </c>
      <c r="F10821" s="34" t="s">
        <v>10653</v>
      </c>
      <c r="G10821" s="37" t="s">
        <v>20091</v>
      </c>
      <c r="I10821" s="7"/>
    </row>
    <row r="10822" spans="1:9" s="36" customFormat="1" ht="40.5" x14ac:dyDescent="0.25">
      <c r="A10822" s="34">
        <v>100469</v>
      </c>
      <c r="B10822" s="35" t="s">
        <v>20092</v>
      </c>
      <c r="F10822" s="34" t="s">
        <v>10653</v>
      </c>
      <c r="G10822" s="37" t="s">
        <v>20093</v>
      </c>
      <c r="I10822" s="7"/>
    </row>
    <row r="10823" spans="1:9" s="36" customFormat="1" ht="40.5" x14ac:dyDescent="0.25">
      <c r="A10823" s="34">
        <v>100470</v>
      </c>
      <c r="B10823" s="35" t="s">
        <v>20094</v>
      </c>
      <c r="F10823" s="34" t="s">
        <v>10653</v>
      </c>
      <c r="G10823" s="37" t="s">
        <v>20095</v>
      </c>
      <c r="I10823" s="7"/>
    </row>
    <row r="10824" spans="1:9" s="36" customFormat="1" ht="40.5" x14ac:dyDescent="0.25">
      <c r="A10824" s="34">
        <v>100472</v>
      </c>
      <c r="B10824" s="35" t="s">
        <v>20096</v>
      </c>
      <c r="F10824" s="34" t="s">
        <v>10653</v>
      </c>
      <c r="G10824" s="37" t="s">
        <v>20097</v>
      </c>
      <c r="I10824" s="7"/>
    </row>
    <row r="10825" spans="1:9" s="36" customFormat="1" ht="40.5" x14ac:dyDescent="0.25">
      <c r="A10825" s="34">
        <v>100473</v>
      </c>
      <c r="B10825" s="35" t="s">
        <v>20098</v>
      </c>
      <c r="F10825" s="34" t="s">
        <v>10653</v>
      </c>
      <c r="G10825" s="37" t="s">
        <v>20099</v>
      </c>
      <c r="I10825" s="7"/>
    </row>
    <row r="10826" spans="1:9" s="36" customFormat="1" ht="40.5" x14ac:dyDescent="0.25">
      <c r="A10826" s="34">
        <v>100474</v>
      </c>
      <c r="B10826" s="35" t="s">
        <v>20100</v>
      </c>
      <c r="F10826" s="34" t="s">
        <v>10653</v>
      </c>
      <c r="G10826" s="37" t="s">
        <v>20101</v>
      </c>
      <c r="I10826" s="7"/>
    </row>
    <row r="10827" spans="1:9" s="36" customFormat="1" ht="40.5" x14ac:dyDescent="0.25">
      <c r="A10827" s="34">
        <v>100475</v>
      </c>
      <c r="B10827" s="35" t="s">
        <v>20102</v>
      </c>
      <c r="F10827" s="34" t="s">
        <v>10653</v>
      </c>
      <c r="G10827" s="37" t="s">
        <v>20103</v>
      </c>
      <c r="I10827" s="7"/>
    </row>
    <row r="10828" spans="1:9" s="36" customFormat="1" ht="54" x14ac:dyDescent="0.25">
      <c r="A10828" s="34">
        <v>100477</v>
      </c>
      <c r="B10828" s="35" t="s">
        <v>20104</v>
      </c>
      <c r="F10828" s="34" t="s">
        <v>10653</v>
      </c>
      <c r="G10828" s="37" t="s">
        <v>20105</v>
      </c>
      <c r="I10828" s="7"/>
    </row>
    <row r="10829" spans="1:9" s="36" customFormat="1" ht="54" x14ac:dyDescent="0.25">
      <c r="A10829" s="34">
        <v>100478</v>
      </c>
      <c r="B10829" s="35" t="s">
        <v>20106</v>
      </c>
      <c r="F10829" s="34" t="s">
        <v>10653</v>
      </c>
      <c r="G10829" s="37" t="s">
        <v>20107</v>
      </c>
      <c r="I10829" s="7"/>
    </row>
    <row r="10830" spans="1:9" s="36" customFormat="1" ht="54" x14ac:dyDescent="0.25">
      <c r="A10830" s="34">
        <v>100479</v>
      </c>
      <c r="B10830" s="35" t="s">
        <v>20108</v>
      </c>
      <c r="F10830" s="34" t="s">
        <v>10653</v>
      </c>
      <c r="G10830" s="37" t="s">
        <v>20109</v>
      </c>
      <c r="I10830" s="7"/>
    </row>
    <row r="10831" spans="1:9" s="36" customFormat="1" ht="40.5" x14ac:dyDescent="0.25">
      <c r="A10831" s="34">
        <v>100480</v>
      </c>
      <c r="B10831" s="35" t="s">
        <v>20110</v>
      </c>
      <c r="F10831" s="34" t="s">
        <v>10653</v>
      </c>
      <c r="G10831" s="37" t="s">
        <v>20111</v>
      </c>
      <c r="I10831" s="7"/>
    </row>
    <row r="10832" spans="1:9" s="36" customFormat="1" ht="40.5" x14ac:dyDescent="0.25">
      <c r="A10832" s="34">
        <v>100481</v>
      </c>
      <c r="B10832" s="35" t="s">
        <v>20112</v>
      </c>
      <c r="F10832" s="34" t="s">
        <v>10653</v>
      </c>
      <c r="G10832" s="37" t="s">
        <v>20113</v>
      </c>
      <c r="I10832" s="7"/>
    </row>
    <row r="10833" spans="1:9" s="36" customFormat="1" ht="54" x14ac:dyDescent="0.25">
      <c r="A10833" s="34">
        <v>100483</v>
      </c>
      <c r="B10833" s="35" t="s">
        <v>20114</v>
      </c>
      <c r="F10833" s="34" t="s">
        <v>10653</v>
      </c>
      <c r="G10833" s="37" t="s">
        <v>20115</v>
      </c>
      <c r="I10833" s="7"/>
    </row>
    <row r="10834" spans="1:9" s="36" customFormat="1" ht="54" x14ac:dyDescent="0.25">
      <c r="A10834" s="34">
        <v>100484</v>
      </c>
      <c r="B10834" s="35" t="s">
        <v>20116</v>
      </c>
      <c r="F10834" s="34" t="s">
        <v>10653</v>
      </c>
      <c r="G10834" s="37" t="s">
        <v>20117</v>
      </c>
      <c r="I10834" s="7"/>
    </row>
    <row r="10835" spans="1:9" s="36" customFormat="1" ht="54" x14ac:dyDescent="0.25">
      <c r="A10835" s="34">
        <v>100485</v>
      </c>
      <c r="B10835" s="35" t="s">
        <v>20118</v>
      </c>
      <c r="F10835" s="34" t="s">
        <v>10653</v>
      </c>
      <c r="G10835" s="37" t="s">
        <v>20119</v>
      </c>
      <c r="I10835" s="7"/>
    </row>
    <row r="10836" spans="1:9" s="36" customFormat="1" ht="40.5" x14ac:dyDescent="0.25">
      <c r="A10836" s="34">
        <v>100486</v>
      </c>
      <c r="B10836" s="35" t="s">
        <v>20120</v>
      </c>
      <c r="F10836" s="34" t="s">
        <v>10653</v>
      </c>
      <c r="G10836" s="37" t="s">
        <v>20121</v>
      </c>
      <c r="I10836" s="7"/>
    </row>
    <row r="10837" spans="1:9" s="36" customFormat="1" ht="67.5" x14ac:dyDescent="0.25">
      <c r="A10837" s="34">
        <v>100487</v>
      </c>
      <c r="B10837" s="35" t="s">
        <v>20122</v>
      </c>
      <c r="F10837" s="34" t="s">
        <v>10653</v>
      </c>
      <c r="G10837" s="37" t="s">
        <v>20123</v>
      </c>
      <c r="I10837" s="7"/>
    </row>
    <row r="10838" spans="1:9" s="36" customFormat="1" ht="40.5" x14ac:dyDescent="0.25">
      <c r="A10838" s="34">
        <v>100488</v>
      </c>
      <c r="B10838" s="35" t="s">
        <v>20124</v>
      </c>
      <c r="F10838" s="34" t="s">
        <v>10653</v>
      </c>
      <c r="G10838" s="37" t="s">
        <v>20125</v>
      </c>
      <c r="I10838" s="7"/>
    </row>
    <row r="10839" spans="1:9" s="36" customFormat="1" ht="40.5" x14ac:dyDescent="0.25">
      <c r="A10839" s="34">
        <v>100489</v>
      </c>
      <c r="B10839" s="35" t="s">
        <v>20126</v>
      </c>
      <c r="F10839" s="34" t="s">
        <v>10653</v>
      </c>
      <c r="G10839" s="37" t="s">
        <v>20127</v>
      </c>
      <c r="I10839" s="7"/>
    </row>
    <row r="10840" spans="1:9" s="36" customFormat="1" ht="40.5" x14ac:dyDescent="0.25">
      <c r="A10840" s="34">
        <v>100490</v>
      </c>
      <c r="B10840" s="35" t="s">
        <v>20128</v>
      </c>
      <c r="F10840" s="34" t="s">
        <v>10653</v>
      </c>
      <c r="G10840" s="37" t="s">
        <v>20129</v>
      </c>
      <c r="I10840" s="7"/>
    </row>
    <row r="10841" spans="1:9" s="36" customFormat="1" ht="40.5" x14ac:dyDescent="0.25">
      <c r="A10841" s="34">
        <v>100491</v>
      </c>
      <c r="B10841" s="35" t="s">
        <v>20130</v>
      </c>
      <c r="F10841" s="34" t="s">
        <v>10653</v>
      </c>
      <c r="G10841" s="37" t="s">
        <v>20131</v>
      </c>
      <c r="I10841" s="7"/>
    </row>
    <row r="10842" spans="1:9" s="36" customFormat="1" ht="40.5" x14ac:dyDescent="0.25">
      <c r="A10842" s="34">
        <v>100492</v>
      </c>
      <c r="B10842" s="35" t="s">
        <v>20132</v>
      </c>
      <c r="F10842" s="34" t="s">
        <v>10653</v>
      </c>
      <c r="G10842" s="37" t="s">
        <v>20133</v>
      </c>
      <c r="I10842" s="7"/>
    </row>
    <row r="10843" spans="1:9" s="36" customFormat="1" ht="27" x14ac:dyDescent="0.25">
      <c r="A10843" s="34">
        <v>92121</v>
      </c>
      <c r="B10843" s="35" t="s">
        <v>20134</v>
      </c>
      <c r="F10843" s="34" t="s">
        <v>10653</v>
      </c>
      <c r="G10843" s="37" t="s">
        <v>20135</v>
      </c>
      <c r="I10843" s="7"/>
    </row>
    <row r="10844" spans="1:9" s="36" customFormat="1" x14ac:dyDescent="0.25">
      <c r="A10844" s="34">
        <v>92122</v>
      </c>
      <c r="B10844" s="35" t="s">
        <v>20136</v>
      </c>
      <c r="F10844" s="34" t="s">
        <v>10653</v>
      </c>
      <c r="G10844" s="37" t="s">
        <v>20137</v>
      </c>
      <c r="I10844" s="7"/>
    </row>
    <row r="10845" spans="1:9" s="36" customFormat="1" x14ac:dyDescent="0.25">
      <c r="A10845" s="34">
        <v>92123</v>
      </c>
      <c r="B10845" s="35" t="s">
        <v>20138</v>
      </c>
      <c r="F10845" s="34" t="s">
        <v>10653</v>
      </c>
      <c r="G10845" s="37" t="s">
        <v>20139</v>
      </c>
      <c r="I10845" s="7"/>
    </row>
    <row r="10846" spans="1:9" s="36" customFormat="1" ht="27" x14ac:dyDescent="0.25">
      <c r="A10846" s="34">
        <v>100195</v>
      </c>
      <c r="B10846" s="35" t="s">
        <v>20140</v>
      </c>
      <c r="F10846" s="34" t="s">
        <v>20141</v>
      </c>
      <c r="G10846" s="37" t="s">
        <v>9195</v>
      </c>
      <c r="I10846" s="7"/>
    </row>
    <row r="10847" spans="1:9" s="36" customFormat="1" ht="27" x14ac:dyDescent="0.25">
      <c r="A10847" s="34">
        <v>100196</v>
      </c>
      <c r="B10847" s="35" t="s">
        <v>20142</v>
      </c>
      <c r="F10847" s="34" t="s">
        <v>20141</v>
      </c>
      <c r="G10847" s="37" t="s">
        <v>20143</v>
      </c>
      <c r="I10847" s="7"/>
    </row>
    <row r="10848" spans="1:9" s="36" customFormat="1" ht="27" x14ac:dyDescent="0.25">
      <c r="A10848" s="34">
        <v>100197</v>
      </c>
      <c r="B10848" s="35" t="s">
        <v>20144</v>
      </c>
      <c r="F10848" s="34" t="s">
        <v>20141</v>
      </c>
      <c r="G10848" s="37" t="s">
        <v>10095</v>
      </c>
      <c r="I10848" s="7"/>
    </row>
    <row r="10849" spans="1:9" s="36" customFormat="1" ht="27" x14ac:dyDescent="0.25">
      <c r="A10849" s="34">
        <v>100198</v>
      </c>
      <c r="B10849" s="35" t="s">
        <v>20145</v>
      </c>
      <c r="F10849" s="34" t="s">
        <v>20141</v>
      </c>
      <c r="G10849" s="37" t="s">
        <v>10345</v>
      </c>
      <c r="I10849" s="7"/>
    </row>
    <row r="10850" spans="1:9" s="36" customFormat="1" ht="27" x14ac:dyDescent="0.25">
      <c r="A10850" s="34">
        <v>100199</v>
      </c>
      <c r="B10850" s="35" t="s">
        <v>20146</v>
      </c>
      <c r="F10850" s="34" t="s">
        <v>20141</v>
      </c>
      <c r="G10850" s="37" t="s">
        <v>9525</v>
      </c>
      <c r="I10850" s="7"/>
    </row>
    <row r="10851" spans="1:9" s="36" customFormat="1" ht="27" x14ac:dyDescent="0.25">
      <c r="A10851" s="34">
        <v>100200</v>
      </c>
      <c r="B10851" s="35" t="s">
        <v>20147</v>
      </c>
      <c r="F10851" s="34" t="s">
        <v>20141</v>
      </c>
      <c r="G10851" s="37" t="s">
        <v>9347</v>
      </c>
      <c r="I10851" s="7"/>
    </row>
    <row r="10852" spans="1:9" s="36" customFormat="1" ht="27" x14ac:dyDescent="0.25">
      <c r="A10852" s="34">
        <v>100201</v>
      </c>
      <c r="B10852" s="35" t="s">
        <v>20148</v>
      </c>
      <c r="F10852" s="34" t="s">
        <v>20141</v>
      </c>
      <c r="G10852" s="37" t="s">
        <v>9200</v>
      </c>
      <c r="I10852" s="7"/>
    </row>
    <row r="10853" spans="1:9" s="36" customFormat="1" ht="27" x14ac:dyDescent="0.25">
      <c r="A10853" s="34">
        <v>100202</v>
      </c>
      <c r="B10853" s="35" t="s">
        <v>20149</v>
      </c>
      <c r="F10853" s="34" t="s">
        <v>20141</v>
      </c>
      <c r="G10853" s="37" t="s">
        <v>20150</v>
      </c>
      <c r="I10853" s="7"/>
    </row>
    <row r="10854" spans="1:9" s="36" customFormat="1" ht="27" x14ac:dyDescent="0.25">
      <c r="A10854" s="34">
        <v>100203</v>
      </c>
      <c r="B10854" s="35" t="s">
        <v>20151</v>
      </c>
      <c r="F10854" s="34" t="s">
        <v>20141</v>
      </c>
      <c r="G10854" s="37" t="s">
        <v>20152</v>
      </c>
      <c r="I10854" s="7"/>
    </row>
    <row r="10855" spans="1:9" s="36" customFormat="1" ht="27" x14ac:dyDescent="0.25">
      <c r="A10855" s="34">
        <v>100204</v>
      </c>
      <c r="B10855" s="35" t="s">
        <v>20153</v>
      </c>
      <c r="F10855" s="34" t="s">
        <v>20141</v>
      </c>
      <c r="G10855" s="37" t="s">
        <v>9243</v>
      </c>
      <c r="I10855" s="7"/>
    </row>
    <row r="10856" spans="1:9" s="36" customFormat="1" ht="27" x14ac:dyDescent="0.25">
      <c r="A10856" s="34">
        <v>100205</v>
      </c>
      <c r="B10856" s="35" t="s">
        <v>20154</v>
      </c>
      <c r="F10856" s="34" t="s">
        <v>20155</v>
      </c>
      <c r="G10856" s="37" t="s">
        <v>20156</v>
      </c>
      <c r="I10856" s="7"/>
    </row>
    <row r="10857" spans="1:9" s="36" customFormat="1" ht="27" x14ac:dyDescent="0.25">
      <c r="A10857" s="34">
        <v>100206</v>
      </c>
      <c r="B10857" s="35" t="s">
        <v>20157</v>
      </c>
      <c r="F10857" s="34" t="s">
        <v>20155</v>
      </c>
      <c r="G10857" s="37" t="s">
        <v>20158</v>
      </c>
      <c r="I10857" s="7"/>
    </row>
    <row r="10858" spans="1:9" s="36" customFormat="1" ht="27" x14ac:dyDescent="0.25">
      <c r="A10858" s="34">
        <v>100207</v>
      </c>
      <c r="B10858" s="35" t="s">
        <v>20159</v>
      </c>
      <c r="F10858" s="34" t="s">
        <v>20155</v>
      </c>
      <c r="G10858" s="37" t="s">
        <v>20160</v>
      </c>
      <c r="I10858" s="7"/>
    </row>
    <row r="10859" spans="1:9" s="36" customFormat="1" ht="40.5" x14ac:dyDescent="0.25">
      <c r="A10859" s="34">
        <v>100208</v>
      </c>
      <c r="B10859" s="35" t="s">
        <v>20161</v>
      </c>
      <c r="F10859" s="34" t="s">
        <v>20162</v>
      </c>
      <c r="G10859" s="37" t="s">
        <v>20163</v>
      </c>
      <c r="I10859" s="7"/>
    </row>
    <row r="10860" spans="1:9" s="36" customFormat="1" ht="40.5" x14ac:dyDescent="0.25">
      <c r="A10860" s="34">
        <v>100209</v>
      </c>
      <c r="B10860" s="35" t="s">
        <v>20164</v>
      </c>
      <c r="F10860" s="34" t="s">
        <v>20162</v>
      </c>
      <c r="G10860" s="37" t="s">
        <v>20165</v>
      </c>
      <c r="I10860" s="7"/>
    </row>
    <row r="10861" spans="1:9" s="36" customFormat="1" ht="40.5" x14ac:dyDescent="0.25">
      <c r="A10861" s="34">
        <v>100210</v>
      </c>
      <c r="B10861" s="35" t="s">
        <v>20166</v>
      </c>
      <c r="F10861" s="34" t="s">
        <v>20162</v>
      </c>
      <c r="G10861" s="37" t="s">
        <v>20167</v>
      </c>
      <c r="I10861" s="7"/>
    </row>
    <row r="10862" spans="1:9" s="36" customFormat="1" ht="40.5" x14ac:dyDescent="0.25">
      <c r="A10862" s="34">
        <v>100211</v>
      </c>
      <c r="B10862" s="35" t="s">
        <v>20168</v>
      </c>
      <c r="F10862" s="34" t="s">
        <v>20162</v>
      </c>
      <c r="G10862" s="37" t="s">
        <v>20169</v>
      </c>
      <c r="I10862" s="7"/>
    </row>
    <row r="10863" spans="1:9" s="36" customFormat="1" ht="40.5" x14ac:dyDescent="0.25">
      <c r="A10863" s="34">
        <v>100212</v>
      </c>
      <c r="B10863" s="35" t="s">
        <v>20170</v>
      </c>
      <c r="F10863" s="34" t="s">
        <v>20162</v>
      </c>
      <c r="G10863" s="37" t="s">
        <v>14951</v>
      </c>
      <c r="I10863" s="7"/>
    </row>
    <row r="10864" spans="1:9" s="36" customFormat="1" ht="40.5" x14ac:dyDescent="0.25">
      <c r="A10864" s="34">
        <v>100213</v>
      </c>
      <c r="B10864" s="35" t="s">
        <v>20171</v>
      </c>
      <c r="F10864" s="34" t="s">
        <v>20162</v>
      </c>
      <c r="G10864" s="37" t="s">
        <v>20172</v>
      </c>
      <c r="I10864" s="7"/>
    </row>
    <row r="10865" spans="1:9" s="36" customFormat="1" ht="40.5" x14ac:dyDescent="0.25">
      <c r="A10865" s="34">
        <v>100214</v>
      </c>
      <c r="B10865" s="35" t="s">
        <v>20173</v>
      </c>
      <c r="F10865" s="34" t="s">
        <v>20162</v>
      </c>
      <c r="G10865" s="37" t="s">
        <v>9889</v>
      </c>
      <c r="I10865" s="7"/>
    </row>
    <row r="10866" spans="1:9" s="36" customFormat="1" ht="40.5" x14ac:dyDescent="0.25">
      <c r="A10866" s="34">
        <v>100215</v>
      </c>
      <c r="B10866" s="35" t="s">
        <v>20174</v>
      </c>
      <c r="F10866" s="34" t="s">
        <v>20162</v>
      </c>
      <c r="G10866" s="37" t="s">
        <v>17184</v>
      </c>
      <c r="I10866" s="7"/>
    </row>
    <row r="10867" spans="1:9" s="36" customFormat="1" ht="40.5" x14ac:dyDescent="0.25">
      <c r="A10867" s="34">
        <v>100216</v>
      </c>
      <c r="B10867" s="35" t="s">
        <v>20175</v>
      </c>
      <c r="F10867" s="34" t="s">
        <v>20162</v>
      </c>
      <c r="G10867" s="37" t="s">
        <v>9125</v>
      </c>
      <c r="I10867" s="7"/>
    </row>
    <row r="10868" spans="1:9" s="36" customFormat="1" ht="40.5" x14ac:dyDescent="0.25">
      <c r="A10868" s="34">
        <v>100217</v>
      </c>
      <c r="B10868" s="35" t="s">
        <v>20176</v>
      </c>
      <c r="F10868" s="34" t="s">
        <v>20162</v>
      </c>
      <c r="G10868" s="37" t="s">
        <v>20177</v>
      </c>
      <c r="I10868" s="7"/>
    </row>
    <row r="10869" spans="1:9" s="36" customFormat="1" ht="40.5" x14ac:dyDescent="0.25">
      <c r="A10869" s="34">
        <v>100218</v>
      </c>
      <c r="B10869" s="35" t="s">
        <v>20178</v>
      </c>
      <c r="F10869" s="34" t="s">
        <v>20162</v>
      </c>
      <c r="G10869" s="37" t="s">
        <v>9415</v>
      </c>
      <c r="I10869" s="7"/>
    </row>
    <row r="10870" spans="1:9" s="36" customFormat="1" ht="40.5" x14ac:dyDescent="0.25">
      <c r="A10870" s="34">
        <v>100219</v>
      </c>
      <c r="B10870" s="35" t="s">
        <v>20179</v>
      </c>
      <c r="F10870" s="34" t="s">
        <v>20162</v>
      </c>
      <c r="G10870" s="37" t="s">
        <v>9700</v>
      </c>
      <c r="I10870" s="7"/>
    </row>
    <row r="10871" spans="1:9" s="36" customFormat="1" ht="27" x14ac:dyDescent="0.25">
      <c r="A10871" s="34">
        <v>100220</v>
      </c>
      <c r="B10871" s="35" t="s">
        <v>20180</v>
      </c>
      <c r="F10871" s="34" t="s">
        <v>20181</v>
      </c>
      <c r="G10871" s="37" t="s">
        <v>15997</v>
      </c>
      <c r="I10871" s="7"/>
    </row>
    <row r="10872" spans="1:9" s="36" customFormat="1" ht="40.5" x14ac:dyDescent="0.25">
      <c r="A10872" s="34">
        <v>100221</v>
      </c>
      <c r="B10872" s="35" t="s">
        <v>20182</v>
      </c>
      <c r="F10872" s="34" t="s">
        <v>20181</v>
      </c>
      <c r="G10872" s="37" t="s">
        <v>18699</v>
      </c>
      <c r="I10872" s="7"/>
    </row>
    <row r="10873" spans="1:9" s="36" customFormat="1" ht="40.5" x14ac:dyDescent="0.25">
      <c r="A10873" s="34">
        <v>100222</v>
      </c>
      <c r="B10873" s="35" t="s">
        <v>20183</v>
      </c>
      <c r="F10873" s="34" t="s">
        <v>20181</v>
      </c>
      <c r="G10873" s="37" t="s">
        <v>13572</v>
      </c>
      <c r="I10873" s="7"/>
    </row>
    <row r="10874" spans="1:9" s="36" customFormat="1" ht="40.5" x14ac:dyDescent="0.25">
      <c r="A10874" s="34">
        <v>100223</v>
      </c>
      <c r="B10874" s="35" t="s">
        <v>20184</v>
      </c>
      <c r="F10874" s="34" t="s">
        <v>20181</v>
      </c>
      <c r="G10874" s="37" t="s">
        <v>19413</v>
      </c>
      <c r="I10874" s="7"/>
    </row>
    <row r="10875" spans="1:9" s="36" customFormat="1" ht="40.5" x14ac:dyDescent="0.25">
      <c r="A10875" s="34">
        <v>100224</v>
      </c>
      <c r="B10875" s="35" t="s">
        <v>20185</v>
      </c>
      <c r="F10875" s="34" t="s">
        <v>20181</v>
      </c>
      <c r="G10875" s="37" t="s">
        <v>20177</v>
      </c>
      <c r="I10875" s="7"/>
    </row>
    <row r="10876" spans="1:9" s="36" customFormat="1" ht="27" x14ac:dyDescent="0.25">
      <c r="A10876" s="34">
        <v>100225</v>
      </c>
      <c r="B10876" s="35" t="s">
        <v>20186</v>
      </c>
      <c r="F10876" s="34" t="s">
        <v>20187</v>
      </c>
      <c r="G10876" s="37" t="s">
        <v>10135</v>
      </c>
      <c r="I10876" s="7"/>
    </row>
    <row r="10877" spans="1:9" s="36" customFormat="1" ht="27" x14ac:dyDescent="0.25">
      <c r="A10877" s="34">
        <v>100226</v>
      </c>
      <c r="B10877" s="35" t="s">
        <v>20188</v>
      </c>
      <c r="F10877" s="34" t="s">
        <v>20187</v>
      </c>
      <c r="G10877" s="37" t="s">
        <v>10168</v>
      </c>
      <c r="I10877" s="7"/>
    </row>
    <row r="10878" spans="1:9" s="36" customFormat="1" ht="27" x14ac:dyDescent="0.25">
      <c r="A10878" s="34">
        <v>100227</v>
      </c>
      <c r="B10878" s="35" t="s">
        <v>20189</v>
      </c>
      <c r="F10878" s="34" t="s">
        <v>20187</v>
      </c>
      <c r="G10878" s="37" t="s">
        <v>8157</v>
      </c>
      <c r="I10878" s="7"/>
    </row>
    <row r="10879" spans="1:9" s="36" customFormat="1" ht="27" x14ac:dyDescent="0.25">
      <c r="A10879" s="34">
        <v>100228</v>
      </c>
      <c r="B10879" s="35" t="s">
        <v>20190</v>
      </c>
      <c r="F10879" s="34" t="s">
        <v>20187</v>
      </c>
      <c r="G10879" s="37" t="s">
        <v>9268</v>
      </c>
      <c r="I10879" s="7"/>
    </row>
    <row r="10880" spans="1:9" s="36" customFormat="1" ht="27" x14ac:dyDescent="0.25">
      <c r="A10880" s="34">
        <v>100229</v>
      </c>
      <c r="B10880" s="35" t="s">
        <v>20191</v>
      </c>
      <c r="F10880" s="34" t="s">
        <v>10636</v>
      </c>
      <c r="G10880" s="37" t="s">
        <v>10317</v>
      </c>
      <c r="I10880" s="7"/>
    </row>
    <row r="10881" spans="1:9" s="36" customFormat="1" ht="27" x14ac:dyDescent="0.25">
      <c r="A10881" s="34">
        <v>100230</v>
      </c>
      <c r="B10881" s="35" t="s">
        <v>20192</v>
      </c>
      <c r="F10881" s="34" t="s">
        <v>10636</v>
      </c>
      <c r="G10881" s="37" t="s">
        <v>9985</v>
      </c>
      <c r="I10881" s="7"/>
    </row>
    <row r="10882" spans="1:9" s="36" customFormat="1" ht="27" x14ac:dyDescent="0.25">
      <c r="A10882" s="34">
        <v>100231</v>
      </c>
      <c r="B10882" s="35" t="s">
        <v>20193</v>
      </c>
      <c r="F10882" s="34" t="s">
        <v>10636</v>
      </c>
      <c r="G10882" s="37" t="s">
        <v>9189</v>
      </c>
      <c r="I10882" s="7"/>
    </row>
    <row r="10883" spans="1:9" s="36" customFormat="1" ht="40.5" x14ac:dyDescent="0.25">
      <c r="A10883" s="34">
        <v>100232</v>
      </c>
      <c r="B10883" s="35" t="s">
        <v>20194</v>
      </c>
      <c r="F10883" s="34" t="s">
        <v>24</v>
      </c>
      <c r="G10883" s="37" t="s">
        <v>8974</v>
      </c>
      <c r="I10883" s="7"/>
    </row>
    <row r="10884" spans="1:9" s="36" customFormat="1" ht="40.5" x14ac:dyDescent="0.25">
      <c r="A10884" s="34">
        <v>100233</v>
      </c>
      <c r="B10884" s="35" t="s">
        <v>20195</v>
      </c>
      <c r="F10884" s="34" t="s">
        <v>24</v>
      </c>
      <c r="G10884" s="37" t="s">
        <v>20196</v>
      </c>
      <c r="I10884" s="7"/>
    </row>
    <row r="10885" spans="1:9" s="36" customFormat="1" ht="27" x14ac:dyDescent="0.25">
      <c r="A10885" s="34">
        <v>100234</v>
      </c>
      <c r="B10885" s="35" t="s">
        <v>20197</v>
      </c>
      <c r="F10885" s="34" t="s">
        <v>8603</v>
      </c>
      <c r="G10885" s="37" t="s">
        <v>9700</v>
      </c>
      <c r="I10885" s="7"/>
    </row>
    <row r="10886" spans="1:9" s="36" customFormat="1" ht="27" x14ac:dyDescent="0.25">
      <c r="A10886" s="34">
        <v>100235</v>
      </c>
      <c r="B10886" s="35" t="s">
        <v>20198</v>
      </c>
      <c r="F10886" s="34" t="s">
        <v>20199</v>
      </c>
      <c r="G10886" s="37" t="s">
        <v>9189</v>
      </c>
      <c r="I10886" s="7"/>
    </row>
    <row r="10887" spans="1:9" s="36" customFormat="1" ht="40.5" x14ac:dyDescent="0.25">
      <c r="A10887" s="34">
        <v>100236</v>
      </c>
      <c r="B10887" s="35" t="s">
        <v>20200</v>
      </c>
      <c r="F10887" s="34" t="s">
        <v>20201</v>
      </c>
      <c r="G10887" s="37" t="s">
        <v>20202</v>
      </c>
      <c r="I10887" s="7"/>
    </row>
    <row r="10888" spans="1:9" s="36" customFormat="1" ht="40.5" x14ac:dyDescent="0.25">
      <c r="A10888" s="34">
        <v>100237</v>
      </c>
      <c r="B10888" s="35" t="s">
        <v>20203</v>
      </c>
      <c r="F10888" s="34" t="s">
        <v>20201</v>
      </c>
      <c r="G10888" s="37" t="s">
        <v>10290</v>
      </c>
      <c r="I10888" s="7"/>
    </row>
    <row r="10889" spans="1:9" s="36" customFormat="1" ht="40.5" x14ac:dyDescent="0.25">
      <c r="A10889" s="34">
        <v>100238</v>
      </c>
      <c r="B10889" s="35" t="s">
        <v>20204</v>
      </c>
      <c r="F10889" s="34" t="s">
        <v>20201</v>
      </c>
      <c r="G10889" s="37" t="s">
        <v>9872</v>
      </c>
      <c r="I10889" s="7"/>
    </row>
    <row r="10890" spans="1:9" s="36" customFormat="1" ht="40.5" x14ac:dyDescent="0.25">
      <c r="A10890" s="34">
        <v>100239</v>
      </c>
      <c r="B10890" s="35" t="s">
        <v>20205</v>
      </c>
      <c r="F10890" s="34" t="s">
        <v>20201</v>
      </c>
      <c r="G10890" s="37" t="s">
        <v>9095</v>
      </c>
      <c r="I10890" s="7"/>
    </row>
    <row r="10891" spans="1:9" s="36" customFormat="1" ht="40.5" x14ac:dyDescent="0.25">
      <c r="A10891" s="34">
        <v>100240</v>
      </c>
      <c r="B10891" s="35" t="s">
        <v>20206</v>
      </c>
      <c r="F10891" s="34" t="s">
        <v>20201</v>
      </c>
      <c r="G10891" s="37" t="s">
        <v>20207</v>
      </c>
      <c r="I10891" s="7"/>
    </row>
    <row r="10892" spans="1:9" s="36" customFormat="1" ht="40.5" x14ac:dyDescent="0.25">
      <c r="A10892" s="34">
        <v>100241</v>
      </c>
      <c r="B10892" s="35" t="s">
        <v>20208</v>
      </c>
      <c r="F10892" s="34" t="s">
        <v>20201</v>
      </c>
      <c r="G10892" s="37" t="s">
        <v>9095</v>
      </c>
      <c r="I10892" s="7"/>
    </row>
    <row r="10893" spans="1:9" s="36" customFormat="1" ht="40.5" x14ac:dyDescent="0.25">
      <c r="A10893" s="34">
        <v>100242</v>
      </c>
      <c r="B10893" s="35" t="s">
        <v>20209</v>
      </c>
      <c r="F10893" s="34" t="s">
        <v>20201</v>
      </c>
      <c r="G10893" s="37" t="s">
        <v>20210</v>
      </c>
      <c r="I10893" s="7"/>
    </row>
    <row r="10894" spans="1:9" s="36" customFormat="1" ht="40.5" x14ac:dyDescent="0.25">
      <c r="A10894" s="34">
        <v>100243</v>
      </c>
      <c r="B10894" s="35" t="s">
        <v>20211</v>
      </c>
      <c r="F10894" s="34" t="s">
        <v>20201</v>
      </c>
      <c r="G10894" s="37" t="s">
        <v>20212</v>
      </c>
      <c r="I10894" s="7"/>
    </row>
    <row r="10895" spans="1:9" s="36" customFormat="1" ht="40.5" x14ac:dyDescent="0.25">
      <c r="A10895" s="34">
        <v>100244</v>
      </c>
      <c r="B10895" s="35" t="s">
        <v>20213</v>
      </c>
      <c r="F10895" s="34" t="s">
        <v>20201</v>
      </c>
      <c r="G10895" s="37" t="s">
        <v>20207</v>
      </c>
      <c r="I10895" s="7"/>
    </row>
    <row r="10896" spans="1:9" s="36" customFormat="1" ht="40.5" x14ac:dyDescent="0.25">
      <c r="A10896" s="34">
        <v>100245</v>
      </c>
      <c r="B10896" s="35" t="s">
        <v>20214</v>
      </c>
      <c r="F10896" s="34" t="s">
        <v>20201</v>
      </c>
      <c r="G10896" s="37" t="s">
        <v>20215</v>
      </c>
      <c r="I10896" s="7"/>
    </row>
    <row r="10897" spans="1:9" s="36" customFormat="1" ht="54" x14ac:dyDescent="0.25">
      <c r="A10897" s="34">
        <v>100246</v>
      </c>
      <c r="B10897" s="35" t="s">
        <v>20216</v>
      </c>
      <c r="F10897" s="34" t="s">
        <v>20201</v>
      </c>
      <c r="G10897" s="37" t="s">
        <v>20217</v>
      </c>
      <c r="I10897" s="7"/>
    </row>
    <row r="10898" spans="1:9" s="36" customFormat="1" ht="54" x14ac:dyDescent="0.25">
      <c r="A10898" s="34">
        <v>100247</v>
      </c>
      <c r="B10898" s="35" t="s">
        <v>20218</v>
      </c>
      <c r="F10898" s="34" t="s">
        <v>20201</v>
      </c>
      <c r="G10898" s="37" t="s">
        <v>10290</v>
      </c>
      <c r="I10898" s="7"/>
    </row>
    <row r="10899" spans="1:9" s="36" customFormat="1" ht="54" x14ac:dyDescent="0.25">
      <c r="A10899" s="34">
        <v>100248</v>
      </c>
      <c r="B10899" s="35" t="s">
        <v>20219</v>
      </c>
      <c r="F10899" s="34" t="s">
        <v>20201</v>
      </c>
      <c r="G10899" s="37" t="s">
        <v>20220</v>
      </c>
      <c r="I10899" s="7"/>
    </row>
    <row r="10900" spans="1:9" s="36" customFormat="1" ht="40.5" x14ac:dyDescent="0.25">
      <c r="A10900" s="34">
        <v>100249</v>
      </c>
      <c r="B10900" s="35" t="s">
        <v>20221</v>
      </c>
      <c r="F10900" s="34" t="s">
        <v>20201</v>
      </c>
      <c r="G10900" s="37" t="s">
        <v>20217</v>
      </c>
      <c r="I10900" s="7"/>
    </row>
    <row r="10901" spans="1:9" s="36" customFormat="1" ht="54" x14ac:dyDescent="0.25">
      <c r="A10901" s="34">
        <v>100250</v>
      </c>
      <c r="B10901" s="35" t="s">
        <v>20222</v>
      </c>
      <c r="F10901" s="34" t="s">
        <v>20201</v>
      </c>
      <c r="G10901" s="37" t="s">
        <v>20223</v>
      </c>
      <c r="I10901" s="7"/>
    </row>
    <row r="10902" spans="1:9" s="36" customFormat="1" ht="54" x14ac:dyDescent="0.25">
      <c r="A10902" s="34">
        <v>100251</v>
      </c>
      <c r="B10902" s="35" t="s">
        <v>20224</v>
      </c>
      <c r="F10902" s="34" t="s">
        <v>20201</v>
      </c>
      <c r="G10902" s="37" t="s">
        <v>20220</v>
      </c>
      <c r="I10902" s="7"/>
    </row>
    <row r="10903" spans="1:9" s="36" customFormat="1" ht="54" x14ac:dyDescent="0.25">
      <c r="A10903" s="34">
        <v>100252</v>
      </c>
      <c r="B10903" s="35" t="s">
        <v>20225</v>
      </c>
      <c r="F10903" s="34" t="s">
        <v>20201</v>
      </c>
      <c r="G10903" s="37" t="s">
        <v>20210</v>
      </c>
      <c r="I10903" s="7"/>
    </row>
    <row r="10904" spans="1:9" s="36" customFormat="1" ht="54" x14ac:dyDescent="0.25">
      <c r="A10904" s="34">
        <v>100253</v>
      </c>
      <c r="B10904" s="35" t="s">
        <v>20226</v>
      </c>
      <c r="F10904" s="34" t="s">
        <v>20201</v>
      </c>
      <c r="G10904" s="37" t="s">
        <v>20227</v>
      </c>
      <c r="I10904" s="7"/>
    </row>
    <row r="10905" spans="1:9" s="36" customFormat="1" ht="54" x14ac:dyDescent="0.25">
      <c r="A10905" s="34">
        <v>100254</v>
      </c>
      <c r="B10905" s="35" t="s">
        <v>20228</v>
      </c>
      <c r="F10905" s="34" t="s">
        <v>20201</v>
      </c>
      <c r="G10905" s="37" t="s">
        <v>20229</v>
      </c>
      <c r="I10905" s="7"/>
    </row>
    <row r="10906" spans="1:9" s="36" customFormat="1" ht="40.5" x14ac:dyDescent="0.25">
      <c r="A10906" s="34">
        <v>100255</v>
      </c>
      <c r="B10906" s="35" t="s">
        <v>20230</v>
      </c>
      <c r="F10906" s="34" t="s">
        <v>20201</v>
      </c>
      <c r="G10906" s="37" t="s">
        <v>20231</v>
      </c>
      <c r="I10906" s="7"/>
    </row>
    <row r="10907" spans="1:9" s="36" customFormat="1" ht="40.5" x14ac:dyDescent="0.25">
      <c r="A10907" s="34">
        <v>100256</v>
      </c>
      <c r="B10907" s="35" t="s">
        <v>20232</v>
      </c>
      <c r="F10907" s="34" t="s">
        <v>20201</v>
      </c>
      <c r="G10907" s="37" t="s">
        <v>17205</v>
      </c>
      <c r="I10907" s="7"/>
    </row>
    <row r="10908" spans="1:9" s="36" customFormat="1" ht="40.5" x14ac:dyDescent="0.25">
      <c r="A10908" s="34">
        <v>100257</v>
      </c>
      <c r="B10908" s="35" t="s">
        <v>20233</v>
      </c>
      <c r="F10908" s="34" t="s">
        <v>20201</v>
      </c>
      <c r="G10908" s="37" t="s">
        <v>9872</v>
      </c>
      <c r="I10908" s="7"/>
    </row>
    <row r="10909" spans="1:9" s="36" customFormat="1" ht="40.5" x14ac:dyDescent="0.25">
      <c r="A10909" s="34">
        <v>100258</v>
      </c>
      <c r="B10909" s="35" t="s">
        <v>20234</v>
      </c>
      <c r="F10909" s="34" t="s">
        <v>20201</v>
      </c>
      <c r="G10909" s="37" t="s">
        <v>20231</v>
      </c>
      <c r="I10909" s="7"/>
    </row>
    <row r="10910" spans="1:9" s="36" customFormat="1" ht="40.5" x14ac:dyDescent="0.25">
      <c r="A10910" s="34">
        <v>100259</v>
      </c>
      <c r="B10910" s="35" t="s">
        <v>20235</v>
      </c>
      <c r="F10910" s="34" t="s">
        <v>20201</v>
      </c>
      <c r="G10910" s="37" t="s">
        <v>20227</v>
      </c>
      <c r="I10910" s="7"/>
    </row>
    <row r="10911" spans="1:9" s="36" customFormat="1" ht="27" x14ac:dyDescent="0.25">
      <c r="A10911" s="34">
        <v>100260</v>
      </c>
      <c r="B10911" s="35" t="s">
        <v>20236</v>
      </c>
      <c r="F10911" s="34" t="s">
        <v>20141</v>
      </c>
      <c r="G10911" s="37" t="s">
        <v>9803</v>
      </c>
      <c r="I10911" s="7"/>
    </row>
    <row r="10912" spans="1:9" s="36" customFormat="1" ht="27" x14ac:dyDescent="0.25">
      <c r="A10912" s="34">
        <v>100261</v>
      </c>
      <c r="B10912" s="35" t="s">
        <v>20237</v>
      </c>
      <c r="F10912" s="34" t="s">
        <v>20141</v>
      </c>
      <c r="G10912" s="37" t="s">
        <v>20238</v>
      </c>
      <c r="I10912" s="7"/>
    </row>
    <row r="10913" spans="1:9" s="36" customFormat="1" ht="27" x14ac:dyDescent="0.25">
      <c r="A10913" s="34">
        <v>100262</v>
      </c>
      <c r="B10913" s="35" t="s">
        <v>20239</v>
      </c>
      <c r="F10913" s="34" t="s">
        <v>20141</v>
      </c>
      <c r="G10913" s="37" t="s">
        <v>20240</v>
      </c>
      <c r="I10913" s="7"/>
    </row>
    <row r="10914" spans="1:9" s="36" customFormat="1" ht="40.5" x14ac:dyDescent="0.25">
      <c r="A10914" s="34">
        <v>100263</v>
      </c>
      <c r="B10914" s="35" t="s">
        <v>20241</v>
      </c>
      <c r="F10914" s="34" t="s">
        <v>20141</v>
      </c>
      <c r="G10914" s="37" t="s">
        <v>20242</v>
      </c>
      <c r="I10914" s="7"/>
    </row>
    <row r="10915" spans="1:9" s="36" customFormat="1" ht="27" x14ac:dyDescent="0.25">
      <c r="A10915" s="34">
        <v>100264</v>
      </c>
      <c r="B10915" s="35" t="s">
        <v>20243</v>
      </c>
      <c r="F10915" s="34" t="s">
        <v>20181</v>
      </c>
      <c r="G10915" s="37" t="s">
        <v>13415</v>
      </c>
      <c r="I10915" s="7"/>
    </row>
    <row r="10916" spans="1:9" s="36" customFormat="1" ht="27" x14ac:dyDescent="0.25">
      <c r="A10916" s="34">
        <v>100265</v>
      </c>
      <c r="B10916" s="35" t="s">
        <v>20244</v>
      </c>
      <c r="F10916" s="34" t="s">
        <v>8603</v>
      </c>
      <c r="G10916" s="37" t="s">
        <v>20245</v>
      </c>
      <c r="I10916" s="7"/>
    </row>
    <row r="10917" spans="1:9" s="36" customFormat="1" ht="27" x14ac:dyDescent="0.25">
      <c r="A10917" s="34">
        <v>100266</v>
      </c>
      <c r="B10917" s="35" t="s">
        <v>20246</v>
      </c>
      <c r="F10917" s="34" t="s">
        <v>20162</v>
      </c>
      <c r="G10917" s="37" t="s">
        <v>20247</v>
      </c>
      <c r="I10917" s="7"/>
    </row>
    <row r="10918" spans="1:9" s="36" customFormat="1" ht="27" x14ac:dyDescent="0.25">
      <c r="A10918" s="34">
        <v>100267</v>
      </c>
      <c r="B10918" s="35" t="s">
        <v>20248</v>
      </c>
      <c r="F10918" s="34" t="s">
        <v>24</v>
      </c>
      <c r="G10918" s="37" t="s">
        <v>10286</v>
      </c>
      <c r="I10918" s="7"/>
    </row>
    <row r="10919" spans="1:9" s="36" customFormat="1" ht="54" x14ac:dyDescent="0.25">
      <c r="A10919" s="34">
        <v>100268</v>
      </c>
      <c r="B10919" s="35" t="s">
        <v>20249</v>
      </c>
      <c r="F10919" s="34" t="s">
        <v>20162</v>
      </c>
      <c r="G10919" s="37" t="s">
        <v>20247</v>
      </c>
      <c r="I10919" s="7"/>
    </row>
    <row r="10920" spans="1:9" s="36" customFormat="1" ht="54" x14ac:dyDescent="0.25">
      <c r="A10920" s="34">
        <v>100269</v>
      </c>
      <c r="B10920" s="35" t="s">
        <v>20250</v>
      </c>
      <c r="F10920" s="34" t="s">
        <v>24</v>
      </c>
      <c r="G10920" s="37" t="s">
        <v>10286</v>
      </c>
      <c r="I10920" s="7"/>
    </row>
    <row r="10921" spans="1:9" s="36" customFormat="1" ht="54" x14ac:dyDescent="0.25">
      <c r="A10921" s="34">
        <v>100270</v>
      </c>
      <c r="B10921" s="35" t="s">
        <v>20251</v>
      </c>
      <c r="F10921" s="34" t="s">
        <v>20162</v>
      </c>
      <c r="G10921" s="37" t="s">
        <v>18504</v>
      </c>
      <c r="I10921" s="7"/>
    </row>
    <row r="10922" spans="1:9" s="36" customFormat="1" ht="27" x14ac:dyDescent="0.25">
      <c r="A10922" s="34">
        <v>100271</v>
      </c>
      <c r="B10922" s="35" t="s">
        <v>20252</v>
      </c>
      <c r="F10922" s="34" t="s">
        <v>20181</v>
      </c>
      <c r="G10922" s="37" t="s">
        <v>10509</v>
      </c>
      <c r="I10922" s="7"/>
    </row>
    <row r="10923" spans="1:9" s="36" customFormat="1" ht="27" x14ac:dyDescent="0.25">
      <c r="A10923" s="34">
        <v>100272</v>
      </c>
      <c r="B10923" s="35" t="s">
        <v>20253</v>
      </c>
      <c r="F10923" s="34" t="s">
        <v>8603</v>
      </c>
      <c r="G10923" s="37" t="s">
        <v>10322</v>
      </c>
      <c r="I10923" s="7"/>
    </row>
    <row r="10924" spans="1:9" s="36" customFormat="1" ht="27" x14ac:dyDescent="0.25">
      <c r="A10924" s="34">
        <v>100273</v>
      </c>
      <c r="B10924" s="35" t="s">
        <v>20254</v>
      </c>
      <c r="F10924" s="34" t="s">
        <v>20141</v>
      </c>
      <c r="G10924" s="37" t="s">
        <v>20255</v>
      </c>
      <c r="I10924" s="7"/>
    </row>
    <row r="10925" spans="1:9" s="36" customFormat="1" ht="27" x14ac:dyDescent="0.25">
      <c r="A10925" s="34">
        <v>100274</v>
      </c>
      <c r="B10925" s="35" t="s">
        <v>20256</v>
      </c>
      <c r="F10925" s="34" t="s">
        <v>20181</v>
      </c>
      <c r="G10925" s="37" t="s">
        <v>20257</v>
      </c>
      <c r="I10925" s="7"/>
    </row>
    <row r="10926" spans="1:9" s="36" customFormat="1" ht="27" x14ac:dyDescent="0.25">
      <c r="A10926" s="34">
        <v>100275</v>
      </c>
      <c r="B10926" s="35" t="s">
        <v>20258</v>
      </c>
      <c r="F10926" s="34" t="s">
        <v>20181</v>
      </c>
      <c r="G10926" s="37" t="s">
        <v>18434</v>
      </c>
      <c r="I10926" s="7"/>
    </row>
    <row r="10927" spans="1:9" s="36" customFormat="1" ht="40.5" x14ac:dyDescent="0.25">
      <c r="A10927" s="34">
        <v>100276</v>
      </c>
      <c r="B10927" s="35" t="s">
        <v>20259</v>
      </c>
      <c r="F10927" s="34" t="s">
        <v>20181</v>
      </c>
      <c r="G10927" s="37" t="s">
        <v>20260</v>
      </c>
      <c r="I10927" s="7"/>
    </row>
    <row r="10928" spans="1:9" s="36" customFormat="1" ht="54" x14ac:dyDescent="0.25">
      <c r="A10928" s="34">
        <v>100277</v>
      </c>
      <c r="B10928" s="35" t="s">
        <v>20261</v>
      </c>
      <c r="F10928" s="34" t="s">
        <v>20181</v>
      </c>
      <c r="G10928" s="37" t="s">
        <v>18960</v>
      </c>
      <c r="I10928" s="7"/>
    </row>
    <row r="10929" spans="1:9" s="36" customFormat="1" ht="40.5" x14ac:dyDescent="0.25">
      <c r="A10929" s="34">
        <v>100278</v>
      </c>
      <c r="B10929" s="35" t="s">
        <v>20262</v>
      </c>
      <c r="F10929" s="34" t="s">
        <v>20162</v>
      </c>
      <c r="G10929" s="37" t="s">
        <v>17603</v>
      </c>
      <c r="I10929" s="7"/>
    </row>
    <row r="10930" spans="1:9" s="36" customFormat="1" ht="40.5" x14ac:dyDescent="0.25">
      <c r="A10930" s="34">
        <v>100279</v>
      </c>
      <c r="B10930" s="35" t="s">
        <v>20263</v>
      </c>
      <c r="F10930" s="34" t="s">
        <v>24</v>
      </c>
      <c r="G10930" s="37" t="s">
        <v>20264</v>
      </c>
      <c r="I10930" s="7"/>
    </row>
    <row r="10931" spans="1:9" s="36" customFormat="1" ht="40.5" x14ac:dyDescent="0.25">
      <c r="A10931" s="34">
        <v>100280</v>
      </c>
      <c r="B10931" s="35" t="s">
        <v>20265</v>
      </c>
      <c r="F10931" s="34" t="s">
        <v>20162</v>
      </c>
      <c r="G10931" s="37" t="s">
        <v>20266</v>
      </c>
      <c r="I10931" s="7"/>
    </row>
    <row r="10932" spans="1:9" s="36" customFormat="1" ht="40.5" x14ac:dyDescent="0.25">
      <c r="A10932" s="34">
        <v>100281</v>
      </c>
      <c r="B10932" s="35" t="s">
        <v>20267</v>
      </c>
      <c r="F10932" s="34" t="s">
        <v>20162</v>
      </c>
      <c r="G10932" s="37" t="s">
        <v>17190</v>
      </c>
      <c r="I10932" s="7"/>
    </row>
    <row r="10933" spans="1:9" s="36" customFormat="1" ht="27" x14ac:dyDescent="0.25">
      <c r="A10933" s="34">
        <v>100282</v>
      </c>
      <c r="B10933" s="35" t="s">
        <v>20268</v>
      </c>
      <c r="F10933" s="34" t="s">
        <v>20181</v>
      </c>
      <c r="G10933" s="37" t="s">
        <v>20269</v>
      </c>
      <c r="I10933" s="7"/>
    </row>
    <row r="10934" spans="1:9" s="36" customFormat="1" ht="40.5" x14ac:dyDescent="0.25">
      <c r="A10934" s="34">
        <v>100283</v>
      </c>
      <c r="B10934" s="35" t="s">
        <v>20270</v>
      </c>
      <c r="F10934" s="34" t="s">
        <v>20181</v>
      </c>
      <c r="G10934" s="37" t="s">
        <v>20271</v>
      </c>
      <c r="I10934" s="7"/>
    </row>
    <row r="10935" spans="1:9" s="36" customFormat="1" ht="40.5" x14ac:dyDescent="0.25">
      <c r="A10935" s="34">
        <v>100284</v>
      </c>
      <c r="B10935" s="35" t="s">
        <v>20272</v>
      </c>
      <c r="F10935" s="34" t="s">
        <v>20181</v>
      </c>
      <c r="G10935" s="37" t="s">
        <v>12626</v>
      </c>
      <c r="I10935" s="7"/>
    </row>
    <row r="10936" spans="1:9" s="36" customFormat="1" ht="27" x14ac:dyDescent="0.25">
      <c r="A10936" s="34">
        <v>100285</v>
      </c>
      <c r="B10936" s="35" t="s">
        <v>20273</v>
      </c>
      <c r="F10936" s="34" t="s">
        <v>20201</v>
      </c>
      <c r="G10936" s="37" t="s">
        <v>20274</v>
      </c>
      <c r="I10936" s="7"/>
    </row>
    <row r="10937" spans="1:9" s="36" customFormat="1" ht="27" x14ac:dyDescent="0.25">
      <c r="A10937" s="34">
        <v>100286</v>
      </c>
      <c r="B10937" s="35" t="s">
        <v>20275</v>
      </c>
      <c r="F10937" s="34" t="s">
        <v>20201</v>
      </c>
      <c r="G10937" s="37" t="s">
        <v>18731</v>
      </c>
      <c r="I10937" s="7"/>
    </row>
    <row r="10938" spans="1:9" s="36" customFormat="1" ht="27" x14ac:dyDescent="0.25">
      <c r="A10938" s="34">
        <v>100287</v>
      </c>
      <c r="B10938" s="35" t="s">
        <v>20276</v>
      </c>
      <c r="F10938" s="34" t="s">
        <v>20201</v>
      </c>
      <c r="G10938" s="37" t="s">
        <v>20220</v>
      </c>
      <c r="I10938" s="7"/>
    </row>
    <row r="10939" spans="1:9" s="36" customFormat="1" ht="27" x14ac:dyDescent="0.25">
      <c r="A10939" s="34">
        <v>99802</v>
      </c>
      <c r="B10939" s="35" t="s">
        <v>20277</v>
      </c>
      <c r="F10939" s="34" t="s">
        <v>8603</v>
      </c>
      <c r="G10939" s="37" t="s">
        <v>20278</v>
      </c>
      <c r="I10939" s="7"/>
    </row>
    <row r="10940" spans="1:9" s="36" customFormat="1" ht="27" x14ac:dyDescent="0.25">
      <c r="A10940" s="34">
        <v>99803</v>
      </c>
      <c r="B10940" s="35" t="s">
        <v>20279</v>
      </c>
      <c r="F10940" s="34" t="s">
        <v>8603</v>
      </c>
      <c r="G10940" s="37" t="s">
        <v>20280</v>
      </c>
      <c r="I10940" s="7"/>
    </row>
    <row r="10941" spans="1:9" s="36" customFormat="1" ht="27" x14ac:dyDescent="0.25">
      <c r="A10941" s="34">
        <v>99804</v>
      </c>
      <c r="B10941" s="35" t="s">
        <v>20281</v>
      </c>
      <c r="F10941" s="34" t="s">
        <v>8603</v>
      </c>
      <c r="G10941" s="37" t="s">
        <v>20282</v>
      </c>
      <c r="I10941" s="7"/>
    </row>
    <row r="10942" spans="1:9" s="36" customFormat="1" ht="27" x14ac:dyDescent="0.25">
      <c r="A10942" s="34">
        <v>99805</v>
      </c>
      <c r="B10942" s="35" t="s">
        <v>20283</v>
      </c>
      <c r="F10942" s="34" t="s">
        <v>8603</v>
      </c>
      <c r="G10942" s="37" t="s">
        <v>15156</v>
      </c>
      <c r="I10942" s="7"/>
    </row>
    <row r="10943" spans="1:9" s="36" customFormat="1" ht="27" x14ac:dyDescent="0.25">
      <c r="A10943" s="34">
        <v>99806</v>
      </c>
      <c r="B10943" s="35" t="s">
        <v>20284</v>
      </c>
      <c r="F10943" s="34" t="s">
        <v>8603</v>
      </c>
      <c r="G10943" s="37" t="s">
        <v>10281</v>
      </c>
      <c r="I10943" s="7"/>
    </row>
    <row r="10944" spans="1:9" s="36" customFormat="1" ht="27" x14ac:dyDescent="0.25">
      <c r="A10944" s="34">
        <v>99807</v>
      </c>
      <c r="B10944" s="35" t="s">
        <v>20285</v>
      </c>
      <c r="F10944" s="34" t="s">
        <v>8603</v>
      </c>
      <c r="G10944" s="37" t="s">
        <v>9048</v>
      </c>
      <c r="I10944" s="7"/>
    </row>
    <row r="10945" spans="1:9" s="36" customFormat="1" ht="27" x14ac:dyDescent="0.25">
      <c r="A10945" s="34">
        <v>99808</v>
      </c>
      <c r="B10945" s="35" t="s">
        <v>20286</v>
      </c>
      <c r="F10945" s="34" t="s">
        <v>8603</v>
      </c>
      <c r="G10945" s="37" t="s">
        <v>10208</v>
      </c>
      <c r="I10945" s="7"/>
    </row>
    <row r="10946" spans="1:9" s="36" customFormat="1" ht="27" x14ac:dyDescent="0.25">
      <c r="A10946" s="34">
        <v>99809</v>
      </c>
      <c r="B10946" s="35" t="s">
        <v>20287</v>
      </c>
      <c r="F10946" s="34" t="s">
        <v>8603</v>
      </c>
      <c r="G10946" s="37" t="s">
        <v>20288</v>
      </c>
      <c r="I10946" s="7"/>
    </row>
    <row r="10947" spans="1:9" s="36" customFormat="1" ht="27" x14ac:dyDescent="0.25">
      <c r="A10947" s="34">
        <v>99810</v>
      </c>
      <c r="B10947" s="35" t="s">
        <v>20289</v>
      </c>
      <c r="F10947" s="34" t="s">
        <v>8603</v>
      </c>
      <c r="G10947" s="37" t="s">
        <v>20290</v>
      </c>
      <c r="I10947" s="7"/>
    </row>
    <row r="10948" spans="1:9" s="36" customFormat="1" x14ac:dyDescent="0.25">
      <c r="A10948" s="34">
        <v>99811</v>
      </c>
      <c r="B10948" s="35" t="s">
        <v>20291</v>
      </c>
      <c r="F10948" s="34" t="s">
        <v>8603</v>
      </c>
      <c r="G10948" s="37" t="s">
        <v>20292</v>
      </c>
      <c r="I10948" s="7"/>
    </row>
    <row r="10949" spans="1:9" s="36" customFormat="1" ht="27" x14ac:dyDescent="0.25">
      <c r="A10949" s="34">
        <v>99812</v>
      </c>
      <c r="B10949" s="35" t="s">
        <v>20293</v>
      </c>
      <c r="F10949" s="34" t="s">
        <v>8603</v>
      </c>
      <c r="G10949" s="37" t="s">
        <v>9734</v>
      </c>
      <c r="I10949" s="7"/>
    </row>
    <row r="10950" spans="1:9" s="36" customFormat="1" ht="27" x14ac:dyDescent="0.25">
      <c r="A10950" s="34">
        <v>99813</v>
      </c>
      <c r="B10950" s="35" t="s">
        <v>20294</v>
      </c>
      <c r="F10950" s="34" t="s">
        <v>8603</v>
      </c>
      <c r="G10950" s="37" t="s">
        <v>20295</v>
      </c>
      <c r="I10950" s="7"/>
    </row>
    <row r="10951" spans="1:9" s="36" customFormat="1" ht="27" x14ac:dyDescent="0.25">
      <c r="A10951" s="34">
        <v>99814</v>
      </c>
      <c r="B10951" s="35" t="s">
        <v>20296</v>
      </c>
      <c r="F10951" s="34" t="s">
        <v>8603</v>
      </c>
      <c r="G10951" s="37" t="s">
        <v>10095</v>
      </c>
      <c r="I10951" s="7"/>
    </row>
    <row r="10952" spans="1:9" s="36" customFormat="1" ht="27" x14ac:dyDescent="0.25">
      <c r="A10952" s="34">
        <v>99815</v>
      </c>
      <c r="B10952" s="35" t="s">
        <v>20297</v>
      </c>
      <c r="F10952" s="34" t="s">
        <v>24</v>
      </c>
      <c r="G10952" s="37" t="s">
        <v>20298</v>
      </c>
      <c r="I10952" s="7"/>
    </row>
    <row r="10953" spans="1:9" s="36" customFormat="1" ht="27" x14ac:dyDescent="0.25">
      <c r="A10953" s="34">
        <v>99816</v>
      </c>
      <c r="B10953" s="35" t="s">
        <v>20299</v>
      </c>
      <c r="F10953" s="34" t="s">
        <v>24</v>
      </c>
      <c r="G10953" s="37" t="s">
        <v>16991</v>
      </c>
      <c r="I10953" s="7"/>
    </row>
    <row r="10954" spans="1:9" s="36" customFormat="1" ht="27" x14ac:dyDescent="0.25">
      <c r="A10954" s="34">
        <v>99817</v>
      </c>
      <c r="B10954" s="35" t="s">
        <v>20300</v>
      </c>
      <c r="F10954" s="34" t="s">
        <v>24</v>
      </c>
      <c r="G10954" s="37" t="s">
        <v>9969</v>
      </c>
      <c r="I10954" s="7"/>
    </row>
    <row r="10955" spans="1:9" s="36" customFormat="1" ht="27" x14ac:dyDescent="0.25">
      <c r="A10955" s="34">
        <v>99818</v>
      </c>
      <c r="B10955" s="35" t="s">
        <v>20301</v>
      </c>
      <c r="F10955" s="34" t="s">
        <v>24</v>
      </c>
      <c r="G10955" s="37" t="s">
        <v>9969</v>
      </c>
      <c r="I10955" s="7"/>
    </row>
    <row r="10956" spans="1:9" s="36" customFormat="1" ht="27" x14ac:dyDescent="0.25">
      <c r="A10956" s="34">
        <v>99819</v>
      </c>
      <c r="B10956" s="35" t="s">
        <v>20302</v>
      </c>
      <c r="F10956" s="34" t="s">
        <v>8603</v>
      </c>
      <c r="G10956" s="37" t="s">
        <v>20303</v>
      </c>
      <c r="I10956" s="7"/>
    </row>
    <row r="10957" spans="1:9" s="36" customFormat="1" x14ac:dyDescent="0.25">
      <c r="A10957" s="34">
        <v>99820</v>
      </c>
      <c r="B10957" s="35" t="s">
        <v>20304</v>
      </c>
      <c r="F10957" s="34" t="s">
        <v>8603</v>
      </c>
      <c r="G10957" s="37" t="s">
        <v>10326</v>
      </c>
      <c r="I10957" s="7"/>
    </row>
    <row r="10958" spans="1:9" s="36" customFormat="1" ht="27" x14ac:dyDescent="0.25">
      <c r="A10958" s="34">
        <v>99821</v>
      </c>
      <c r="B10958" s="35" t="s">
        <v>20305</v>
      </c>
      <c r="F10958" s="34" t="s">
        <v>8603</v>
      </c>
      <c r="G10958" s="37" t="s">
        <v>20306</v>
      </c>
      <c r="I10958" s="7"/>
    </row>
    <row r="10959" spans="1:9" s="36" customFormat="1" x14ac:dyDescent="0.25">
      <c r="A10959" s="34">
        <v>99822</v>
      </c>
      <c r="B10959" s="35" t="s">
        <v>20307</v>
      </c>
      <c r="F10959" s="34" t="s">
        <v>8603</v>
      </c>
      <c r="G10959" s="37" t="s">
        <v>20295</v>
      </c>
      <c r="I10959" s="7"/>
    </row>
    <row r="10960" spans="1:9" s="36" customFormat="1" x14ac:dyDescent="0.25">
      <c r="A10960" s="34">
        <v>99823</v>
      </c>
      <c r="B10960" s="35" t="s">
        <v>20308</v>
      </c>
      <c r="F10960" s="34" t="s">
        <v>8603</v>
      </c>
      <c r="G10960" s="37" t="s">
        <v>20309</v>
      </c>
      <c r="I10960" s="7"/>
    </row>
    <row r="10961" spans="1:9" s="36" customFormat="1" x14ac:dyDescent="0.25">
      <c r="A10961" s="34">
        <v>99824</v>
      </c>
      <c r="B10961" s="35" t="s">
        <v>20310</v>
      </c>
      <c r="F10961" s="34" t="s">
        <v>8603</v>
      </c>
      <c r="G10961" s="37" t="s">
        <v>20311</v>
      </c>
      <c r="I10961" s="7"/>
    </row>
    <row r="10962" spans="1:9" s="36" customFormat="1" ht="27" x14ac:dyDescent="0.25">
      <c r="A10962" s="34">
        <v>99825</v>
      </c>
      <c r="B10962" s="35" t="s">
        <v>20312</v>
      </c>
      <c r="F10962" s="34" t="s">
        <v>8603</v>
      </c>
      <c r="G10962" s="37" t="s">
        <v>17866</v>
      </c>
      <c r="I10962" s="7"/>
    </row>
    <row r="10963" spans="1:9" s="36" customFormat="1" x14ac:dyDescent="0.25">
      <c r="A10963" s="34">
        <v>99826</v>
      </c>
      <c r="B10963" s="35" t="s">
        <v>20313</v>
      </c>
      <c r="F10963" s="34" t="s">
        <v>8603</v>
      </c>
      <c r="G10963" s="37" t="s">
        <v>8803</v>
      </c>
      <c r="I10963" s="7"/>
    </row>
    <row r="10964" spans="1:9" s="36" customFormat="1" ht="54" x14ac:dyDescent="0.25">
      <c r="A10964" s="34">
        <v>97010</v>
      </c>
      <c r="B10964" s="35" t="s">
        <v>20314</v>
      </c>
      <c r="F10964" s="34" t="s">
        <v>26</v>
      </c>
      <c r="G10964" s="37" t="s">
        <v>20315</v>
      </c>
      <c r="I10964" s="7"/>
    </row>
    <row r="10965" spans="1:9" s="36" customFormat="1" ht="54" x14ac:dyDescent="0.25">
      <c r="A10965" s="34">
        <v>97011</v>
      </c>
      <c r="B10965" s="35" t="s">
        <v>20316</v>
      </c>
      <c r="F10965" s="34" t="s">
        <v>26</v>
      </c>
      <c r="G10965" s="37" t="s">
        <v>20317</v>
      </c>
      <c r="I10965" s="7"/>
    </row>
    <row r="10966" spans="1:9" s="36" customFormat="1" ht="54" x14ac:dyDescent="0.25">
      <c r="A10966" s="34">
        <v>97012</v>
      </c>
      <c r="B10966" s="35" t="s">
        <v>20318</v>
      </c>
      <c r="F10966" s="34" t="s">
        <v>26</v>
      </c>
      <c r="G10966" s="37" t="s">
        <v>20319</v>
      </c>
      <c r="I10966" s="7"/>
    </row>
    <row r="10967" spans="1:9" s="36" customFormat="1" ht="54" x14ac:dyDescent="0.25">
      <c r="A10967" s="34">
        <v>97013</v>
      </c>
      <c r="B10967" s="35" t="s">
        <v>20320</v>
      </c>
      <c r="F10967" s="34" t="s">
        <v>26</v>
      </c>
      <c r="G10967" s="37" t="s">
        <v>20321</v>
      </c>
      <c r="I10967" s="7"/>
    </row>
    <row r="10968" spans="1:9" s="36" customFormat="1" ht="54" x14ac:dyDescent="0.25">
      <c r="A10968" s="34">
        <v>97014</v>
      </c>
      <c r="B10968" s="35" t="s">
        <v>20322</v>
      </c>
      <c r="F10968" s="34" t="s">
        <v>26</v>
      </c>
      <c r="G10968" s="37" t="s">
        <v>20323</v>
      </c>
      <c r="I10968" s="7"/>
    </row>
    <row r="10969" spans="1:9" s="36" customFormat="1" ht="54" x14ac:dyDescent="0.25">
      <c r="A10969" s="34">
        <v>97015</v>
      </c>
      <c r="B10969" s="35" t="s">
        <v>20324</v>
      </c>
      <c r="F10969" s="34" t="s">
        <v>26</v>
      </c>
      <c r="G10969" s="37" t="s">
        <v>20325</v>
      </c>
      <c r="I10969" s="7"/>
    </row>
    <row r="10970" spans="1:9" s="36" customFormat="1" ht="54" x14ac:dyDescent="0.25">
      <c r="A10970" s="34">
        <v>97016</v>
      </c>
      <c r="B10970" s="35" t="s">
        <v>20326</v>
      </c>
      <c r="F10970" s="34" t="s">
        <v>26</v>
      </c>
      <c r="G10970" s="37" t="s">
        <v>20327</v>
      </c>
      <c r="I10970" s="7"/>
    </row>
    <row r="10971" spans="1:9" s="36" customFormat="1" ht="54" x14ac:dyDescent="0.25">
      <c r="A10971" s="34">
        <v>97017</v>
      </c>
      <c r="B10971" s="35" t="s">
        <v>20328</v>
      </c>
      <c r="F10971" s="34" t="s">
        <v>26</v>
      </c>
      <c r="G10971" s="37" t="s">
        <v>20329</v>
      </c>
      <c r="I10971" s="7"/>
    </row>
    <row r="10972" spans="1:9" s="36" customFormat="1" ht="54" x14ac:dyDescent="0.25">
      <c r="A10972" s="34">
        <v>97018</v>
      </c>
      <c r="B10972" s="35" t="s">
        <v>20330</v>
      </c>
      <c r="F10972" s="34" t="s">
        <v>26</v>
      </c>
      <c r="G10972" s="37" t="s">
        <v>20331</v>
      </c>
      <c r="I10972" s="7"/>
    </row>
    <row r="10973" spans="1:9" s="36" customFormat="1" ht="81" x14ac:dyDescent="0.25">
      <c r="A10973" s="34">
        <v>97031</v>
      </c>
      <c r="B10973" s="35" t="s">
        <v>20332</v>
      </c>
      <c r="F10973" s="34" t="s">
        <v>26</v>
      </c>
      <c r="G10973" s="37" t="s">
        <v>20333</v>
      </c>
      <c r="I10973" s="7"/>
    </row>
    <row r="10974" spans="1:9" s="36" customFormat="1" ht="67.5" x14ac:dyDescent="0.25">
      <c r="A10974" s="34">
        <v>97032</v>
      </c>
      <c r="B10974" s="35" t="s">
        <v>20334</v>
      </c>
      <c r="F10974" s="34" t="s">
        <v>26</v>
      </c>
      <c r="G10974" s="37" t="s">
        <v>20335</v>
      </c>
      <c r="I10974" s="7"/>
    </row>
    <row r="10975" spans="1:9" s="36" customFormat="1" ht="67.5" x14ac:dyDescent="0.25">
      <c r="A10975" s="34">
        <v>97033</v>
      </c>
      <c r="B10975" s="35" t="s">
        <v>20336</v>
      </c>
      <c r="F10975" s="34" t="s">
        <v>26</v>
      </c>
      <c r="G10975" s="37" t="s">
        <v>20337</v>
      </c>
      <c r="I10975" s="7"/>
    </row>
    <row r="10976" spans="1:9" s="36" customFormat="1" ht="67.5" x14ac:dyDescent="0.25">
      <c r="A10976" s="34">
        <v>97034</v>
      </c>
      <c r="B10976" s="35" t="s">
        <v>20338</v>
      </c>
      <c r="F10976" s="34" t="s">
        <v>26</v>
      </c>
      <c r="G10976" s="37" t="s">
        <v>18537</v>
      </c>
      <c r="I10976" s="7"/>
    </row>
    <row r="10977" spans="1:9" s="36" customFormat="1" ht="27" x14ac:dyDescent="0.25">
      <c r="A10977" s="34">
        <v>97039</v>
      </c>
      <c r="B10977" s="35" t="s">
        <v>20339</v>
      </c>
      <c r="F10977" s="34" t="s">
        <v>8603</v>
      </c>
      <c r="G10977" s="37" t="s">
        <v>13716</v>
      </c>
      <c r="I10977" s="7"/>
    </row>
    <row r="10978" spans="1:9" s="36" customFormat="1" ht="27" x14ac:dyDescent="0.25">
      <c r="A10978" s="34">
        <v>97040</v>
      </c>
      <c r="B10978" s="35" t="s">
        <v>20340</v>
      </c>
      <c r="F10978" s="34" t="s">
        <v>8603</v>
      </c>
      <c r="G10978" s="37" t="s">
        <v>20341</v>
      </c>
      <c r="I10978" s="7"/>
    </row>
    <row r="10979" spans="1:9" s="36" customFormat="1" ht="27" x14ac:dyDescent="0.25">
      <c r="A10979" s="34">
        <v>97041</v>
      </c>
      <c r="B10979" s="35" t="s">
        <v>20342</v>
      </c>
      <c r="F10979" s="34" t="s">
        <v>8603</v>
      </c>
      <c r="G10979" s="37" t="s">
        <v>20343</v>
      </c>
      <c r="I10979" s="7"/>
    </row>
    <row r="10980" spans="1:9" s="36" customFormat="1" ht="27" x14ac:dyDescent="0.25">
      <c r="A10980" s="34">
        <v>97046</v>
      </c>
      <c r="B10980" s="35" t="s">
        <v>20344</v>
      </c>
      <c r="F10980" s="34" t="s">
        <v>8603</v>
      </c>
      <c r="G10980" s="37" t="s">
        <v>9347</v>
      </c>
      <c r="I10980" s="7"/>
    </row>
    <row r="10981" spans="1:9" s="36" customFormat="1" ht="40.5" x14ac:dyDescent="0.25">
      <c r="A10981" s="34">
        <v>97047</v>
      </c>
      <c r="B10981" s="35" t="s">
        <v>20345</v>
      </c>
      <c r="F10981" s="34" t="s">
        <v>8603</v>
      </c>
      <c r="G10981" s="37" t="s">
        <v>9460</v>
      </c>
      <c r="I10981" s="7"/>
    </row>
    <row r="10982" spans="1:9" s="36" customFormat="1" ht="27" x14ac:dyDescent="0.25">
      <c r="A10982" s="34">
        <v>97048</v>
      </c>
      <c r="B10982" s="35" t="s">
        <v>20346</v>
      </c>
      <c r="F10982" s="34" t="s">
        <v>8603</v>
      </c>
      <c r="G10982" s="37" t="s">
        <v>10356</v>
      </c>
      <c r="I10982" s="7"/>
    </row>
    <row r="10983" spans="1:9" s="36" customFormat="1" x14ac:dyDescent="0.25">
      <c r="A10983" s="34">
        <v>97054</v>
      </c>
      <c r="B10983" s="35" t="s">
        <v>20347</v>
      </c>
      <c r="F10983" s="34" t="s">
        <v>24</v>
      </c>
      <c r="G10983" s="37" t="s">
        <v>10449</v>
      </c>
      <c r="I10983" s="7"/>
    </row>
    <row r="10984" spans="1:9" s="36" customFormat="1" x14ac:dyDescent="0.25">
      <c r="A10984" s="34">
        <v>97062</v>
      </c>
      <c r="B10984" s="35" t="s">
        <v>20348</v>
      </c>
      <c r="F10984" s="34" t="s">
        <v>8603</v>
      </c>
      <c r="G10984" s="37" t="s">
        <v>20349</v>
      </c>
      <c r="I10984" s="7"/>
    </row>
    <row r="10985" spans="1:9" s="36" customFormat="1" ht="40.5" x14ac:dyDescent="0.25">
      <c r="A10985" s="34">
        <v>97063</v>
      </c>
      <c r="B10985" s="35" t="s">
        <v>20350</v>
      </c>
      <c r="F10985" s="34" t="s">
        <v>8603</v>
      </c>
      <c r="G10985" s="37" t="s">
        <v>18970</v>
      </c>
      <c r="I10985" s="7"/>
    </row>
    <row r="10986" spans="1:9" s="36" customFormat="1" ht="27" x14ac:dyDescent="0.25">
      <c r="A10986" s="34">
        <v>97064</v>
      </c>
      <c r="B10986" s="35" t="s">
        <v>20351</v>
      </c>
      <c r="F10986" s="34" t="s">
        <v>26</v>
      </c>
      <c r="G10986" s="37" t="s">
        <v>20352</v>
      </c>
      <c r="I10986" s="7"/>
    </row>
    <row r="10987" spans="1:9" s="36" customFormat="1" ht="27" x14ac:dyDescent="0.25">
      <c r="A10987" s="34">
        <v>97065</v>
      </c>
      <c r="B10987" s="35" t="s">
        <v>20353</v>
      </c>
      <c r="F10987" s="34" t="s">
        <v>10653</v>
      </c>
      <c r="G10987" s="37" t="s">
        <v>16219</v>
      </c>
      <c r="I10987" s="7"/>
    </row>
    <row r="10988" spans="1:9" s="36" customFormat="1" ht="40.5" x14ac:dyDescent="0.25">
      <c r="A10988" s="34">
        <v>97066</v>
      </c>
      <c r="B10988" s="35" t="s">
        <v>20354</v>
      </c>
      <c r="F10988" s="34" t="s">
        <v>8603</v>
      </c>
      <c r="G10988" s="37" t="s">
        <v>20355</v>
      </c>
      <c r="I10988" s="7"/>
    </row>
    <row r="10989" spans="1:9" s="36" customFormat="1" ht="40.5" x14ac:dyDescent="0.25">
      <c r="A10989" s="34">
        <v>97067</v>
      </c>
      <c r="B10989" s="35" t="s">
        <v>20356</v>
      </c>
      <c r="F10989" s="34" t="s">
        <v>26</v>
      </c>
      <c r="G10989" s="37" t="s">
        <v>20357</v>
      </c>
      <c r="I10989" s="7"/>
    </row>
    <row r="10990" spans="1:9" s="36" customFormat="1" ht="27" x14ac:dyDescent="0.25">
      <c r="A10990" s="34">
        <v>97621</v>
      </c>
      <c r="B10990" s="35" t="s">
        <v>20358</v>
      </c>
      <c r="F10990" s="34" t="s">
        <v>10653</v>
      </c>
      <c r="G10990" s="37" t="s">
        <v>20359</v>
      </c>
      <c r="I10990" s="7"/>
    </row>
    <row r="10991" spans="1:9" s="36" customFormat="1" ht="27" x14ac:dyDescent="0.25">
      <c r="A10991" s="34">
        <v>97622</v>
      </c>
      <c r="B10991" s="35" t="s">
        <v>20360</v>
      </c>
      <c r="F10991" s="34" t="s">
        <v>10653</v>
      </c>
      <c r="G10991" s="37" t="s">
        <v>20361</v>
      </c>
      <c r="I10991" s="7"/>
    </row>
    <row r="10992" spans="1:9" s="36" customFormat="1" ht="27" x14ac:dyDescent="0.25">
      <c r="A10992" s="34">
        <v>97623</v>
      </c>
      <c r="B10992" s="35" t="s">
        <v>20362</v>
      </c>
      <c r="F10992" s="34" t="s">
        <v>10653</v>
      </c>
      <c r="G10992" s="37" t="s">
        <v>20363</v>
      </c>
      <c r="I10992" s="7"/>
    </row>
    <row r="10993" spans="1:9" s="36" customFormat="1" ht="27" x14ac:dyDescent="0.25">
      <c r="A10993" s="34">
        <v>97624</v>
      </c>
      <c r="B10993" s="35" t="s">
        <v>20364</v>
      </c>
      <c r="F10993" s="34" t="s">
        <v>10653</v>
      </c>
      <c r="G10993" s="37" t="s">
        <v>20365</v>
      </c>
      <c r="I10993" s="7"/>
    </row>
    <row r="10994" spans="1:9" s="36" customFormat="1" ht="27" x14ac:dyDescent="0.25">
      <c r="A10994" s="34">
        <v>97625</v>
      </c>
      <c r="B10994" s="35" t="s">
        <v>20366</v>
      </c>
      <c r="F10994" s="34" t="s">
        <v>10653</v>
      </c>
      <c r="G10994" s="37" t="s">
        <v>19516</v>
      </c>
      <c r="I10994" s="7"/>
    </row>
    <row r="10995" spans="1:9" s="36" customFormat="1" ht="27" x14ac:dyDescent="0.25">
      <c r="A10995" s="34">
        <v>97626</v>
      </c>
      <c r="B10995" s="35" t="s">
        <v>20367</v>
      </c>
      <c r="F10995" s="34" t="s">
        <v>10653</v>
      </c>
      <c r="G10995" s="37" t="s">
        <v>20368</v>
      </c>
      <c r="I10995" s="7"/>
    </row>
    <row r="10996" spans="1:9" s="36" customFormat="1" ht="40.5" x14ac:dyDescent="0.25">
      <c r="A10996" s="34">
        <v>97627</v>
      </c>
      <c r="B10996" s="35" t="s">
        <v>20369</v>
      </c>
      <c r="F10996" s="34" t="s">
        <v>10653</v>
      </c>
      <c r="G10996" s="37" t="s">
        <v>20370</v>
      </c>
      <c r="I10996" s="7"/>
    </row>
    <row r="10997" spans="1:9" s="36" customFormat="1" ht="27" x14ac:dyDescent="0.25">
      <c r="A10997" s="34">
        <v>97628</v>
      </c>
      <c r="B10997" s="35" t="s">
        <v>20371</v>
      </c>
      <c r="F10997" s="34" t="s">
        <v>10653</v>
      </c>
      <c r="G10997" s="37" t="s">
        <v>20372</v>
      </c>
      <c r="I10997" s="7"/>
    </row>
    <row r="10998" spans="1:9" s="36" customFormat="1" ht="27" x14ac:dyDescent="0.25">
      <c r="A10998" s="34">
        <v>97629</v>
      </c>
      <c r="B10998" s="35" t="s">
        <v>20373</v>
      </c>
      <c r="F10998" s="34" t="s">
        <v>10653</v>
      </c>
      <c r="G10998" s="37" t="s">
        <v>20374</v>
      </c>
      <c r="I10998" s="7"/>
    </row>
    <row r="10999" spans="1:9" s="36" customFormat="1" ht="27" x14ac:dyDescent="0.25">
      <c r="A10999" s="34">
        <v>97631</v>
      </c>
      <c r="B10999" s="35" t="s">
        <v>20375</v>
      </c>
      <c r="F10999" s="34" t="s">
        <v>8603</v>
      </c>
      <c r="G10999" s="37" t="s">
        <v>10214</v>
      </c>
      <c r="I10999" s="7"/>
    </row>
    <row r="11000" spans="1:9" s="36" customFormat="1" ht="27" x14ac:dyDescent="0.25">
      <c r="A11000" s="34">
        <v>97632</v>
      </c>
      <c r="B11000" s="35" t="s">
        <v>20376</v>
      </c>
      <c r="F11000" s="34" t="s">
        <v>26</v>
      </c>
      <c r="G11000" s="37" t="s">
        <v>20309</v>
      </c>
      <c r="I11000" s="7"/>
    </row>
    <row r="11001" spans="1:9" s="36" customFormat="1" ht="27" x14ac:dyDescent="0.25">
      <c r="A11001" s="34">
        <v>97633</v>
      </c>
      <c r="B11001" s="35" t="s">
        <v>20377</v>
      </c>
      <c r="F11001" s="34" t="s">
        <v>8603</v>
      </c>
      <c r="G11001" s="37" t="s">
        <v>20378</v>
      </c>
      <c r="I11001" s="7"/>
    </row>
    <row r="11002" spans="1:9" s="36" customFormat="1" ht="40.5" x14ac:dyDescent="0.25">
      <c r="A11002" s="34">
        <v>97634</v>
      </c>
      <c r="B11002" s="35" t="s">
        <v>20379</v>
      </c>
      <c r="F11002" s="34" t="s">
        <v>8603</v>
      </c>
      <c r="G11002" s="37" t="s">
        <v>10718</v>
      </c>
      <c r="I11002" s="7"/>
    </row>
    <row r="11003" spans="1:9" s="36" customFormat="1" ht="27" x14ac:dyDescent="0.25">
      <c r="A11003" s="34">
        <v>97635</v>
      </c>
      <c r="B11003" s="35" t="s">
        <v>20380</v>
      </c>
      <c r="F11003" s="34" t="s">
        <v>8603</v>
      </c>
      <c r="G11003" s="37" t="s">
        <v>12667</v>
      </c>
      <c r="I11003" s="7"/>
    </row>
    <row r="11004" spans="1:9" s="36" customFormat="1" ht="27" x14ac:dyDescent="0.25">
      <c r="A11004" s="34">
        <v>97636</v>
      </c>
      <c r="B11004" s="35" t="s">
        <v>20381</v>
      </c>
      <c r="F11004" s="34" t="s">
        <v>8603</v>
      </c>
      <c r="G11004" s="37" t="s">
        <v>12068</v>
      </c>
      <c r="I11004" s="7"/>
    </row>
    <row r="11005" spans="1:9" s="36" customFormat="1" ht="27" x14ac:dyDescent="0.25">
      <c r="A11005" s="34">
        <v>97637</v>
      </c>
      <c r="B11005" s="35" t="s">
        <v>20382</v>
      </c>
      <c r="F11005" s="34" t="s">
        <v>8603</v>
      </c>
      <c r="G11005" s="37" t="s">
        <v>10328</v>
      </c>
      <c r="I11005" s="7"/>
    </row>
    <row r="11006" spans="1:9" s="36" customFormat="1" ht="27" x14ac:dyDescent="0.25">
      <c r="A11006" s="34">
        <v>97638</v>
      </c>
      <c r="B11006" s="35" t="s">
        <v>20383</v>
      </c>
      <c r="F11006" s="34" t="s">
        <v>8603</v>
      </c>
      <c r="G11006" s="37" t="s">
        <v>13932</v>
      </c>
      <c r="I11006" s="7"/>
    </row>
    <row r="11007" spans="1:9" s="36" customFormat="1" ht="27" x14ac:dyDescent="0.25">
      <c r="A11007" s="34">
        <v>97639</v>
      </c>
      <c r="B11007" s="35" t="s">
        <v>20384</v>
      </c>
      <c r="F11007" s="34" t="s">
        <v>8603</v>
      </c>
      <c r="G11007" s="37" t="s">
        <v>13582</v>
      </c>
      <c r="I11007" s="7"/>
    </row>
    <row r="11008" spans="1:9" s="36" customFormat="1" ht="27" x14ac:dyDescent="0.25">
      <c r="A11008" s="34">
        <v>97640</v>
      </c>
      <c r="B11008" s="35" t="s">
        <v>20385</v>
      </c>
      <c r="F11008" s="34" t="s">
        <v>8603</v>
      </c>
      <c r="G11008" s="37" t="s">
        <v>10331</v>
      </c>
      <c r="I11008" s="7"/>
    </row>
    <row r="11009" spans="1:9" s="36" customFormat="1" ht="27" x14ac:dyDescent="0.25">
      <c r="A11009" s="34">
        <v>97641</v>
      </c>
      <c r="B11009" s="35" t="s">
        <v>20386</v>
      </c>
      <c r="F11009" s="34" t="s">
        <v>8603</v>
      </c>
      <c r="G11009" s="37" t="s">
        <v>9322</v>
      </c>
      <c r="I11009" s="7"/>
    </row>
    <row r="11010" spans="1:9" s="36" customFormat="1" ht="27" x14ac:dyDescent="0.25">
      <c r="A11010" s="34">
        <v>97642</v>
      </c>
      <c r="B11010" s="35" t="s">
        <v>20387</v>
      </c>
      <c r="F11010" s="34" t="s">
        <v>8603</v>
      </c>
      <c r="G11010" s="37" t="s">
        <v>9710</v>
      </c>
      <c r="I11010" s="7"/>
    </row>
    <row r="11011" spans="1:9" s="36" customFormat="1" ht="27" x14ac:dyDescent="0.25">
      <c r="A11011" s="34">
        <v>97643</v>
      </c>
      <c r="B11011" s="35" t="s">
        <v>20388</v>
      </c>
      <c r="F11011" s="34" t="s">
        <v>8603</v>
      </c>
      <c r="G11011" s="37" t="s">
        <v>14246</v>
      </c>
      <c r="I11011" s="7"/>
    </row>
    <row r="11012" spans="1:9" s="36" customFormat="1" ht="27" x14ac:dyDescent="0.25">
      <c r="A11012" s="34">
        <v>97644</v>
      </c>
      <c r="B11012" s="35" t="s">
        <v>20389</v>
      </c>
      <c r="F11012" s="34" t="s">
        <v>8603</v>
      </c>
      <c r="G11012" s="37" t="s">
        <v>18975</v>
      </c>
      <c r="I11012" s="7"/>
    </row>
    <row r="11013" spans="1:9" s="36" customFormat="1" ht="27" x14ac:dyDescent="0.25">
      <c r="A11013" s="34">
        <v>97645</v>
      </c>
      <c r="B11013" s="35" t="s">
        <v>20390</v>
      </c>
      <c r="F11013" s="34" t="s">
        <v>8603</v>
      </c>
      <c r="G11013" s="37" t="s">
        <v>16135</v>
      </c>
      <c r="I11013" s="7"/>
    </row>
    <row r="11014" spans="1:9" s="36" customFormat="1" ht="40.5" x14ac:dyDescent="0.25">
      <c r="A11014" s="34">
        <v>97647</v>
      </c>
      <c r="B11014" s="35" t="s">
        <v>20391</v>
      </c>
      <c r="F11014" s="34" t="s">
        <v>8603</v>
      </c>
      <c r="G11014" s="37" t="s">
        <v>20392</v>
      </c>
      <c r="I11014" s="7"/>
    </row>
    <row r="11015" spans="1:9" s="36" customFormat="1" ht="27" x14ac:dyDescent="0.25">
      <c r="A11015" s="34">
        <v>97648</v>
      </c>
      <c r="B11015" s="35" t="s">
        <v>20393</v>
      </c>
      <c r="F11015" s="34" t="s">
        <v>8603</v>
      </c>
      <c r="G11015" s="37" t="s">
        <v>20394</v>
      </c>
      <c r="I11015" s="7"/>
    </row>
    <row r="11016" spans="1:9" s="36" customFormat="1" ht="40.5" x14ac:dyDescent="0.25">
      <c r="A11016" s="34">
        <v>97649</v>
      </c>
      <c r="B11016" s="35" t="s">
        <v>20395</v>
      </c>
      <c r="F11016" s="34" t="s">
        <v>8603</v>
      </c>
      <c r="G11016" s="37" t="s">
        <v>10258</v>
      </c>
      <c r="I11016" s="7"/>
    </row>
    <row r="11017" spans="1:9" s="36" customFormat="1" ht="27" x14ac:dyDescent="0.25">
      <c r="A11017" s="34">
        <v>97650</v>
      </c>
      <c r="B11017" s="35" t="s">
        <v>20396</v>
      </c>
      <c r="F11017" s="34" t="s">
        <v>8603</v>
      </c>
      <c r="G11017" s="37" t="s">
        <v>19091</v>
      </c>
      <c r="I11017" s="7"/>
    </row>
    <row r="11018" spans="1:9" s="36" customFormat="1" ht="27" x14ac:dyDescent="0.25">
      <c r="A11018" s="34">
        <v>97651</v>
      </c>
      <c r="B11018" s="35" t="s">
        <v>20397</v>
      </c>
      <c r="F11018" s="34" t="s">
        <v>24</v>
      </c>
      <c r="G11018" s="37" t="s">
        <v>20398</v>
      </c>
      <c r="I11018" s="7"/>
    </row>
    <row r="11019" spans="1:9" s="36" customFormat="1" ht="40.5" x14ac:dyDescent="0.25">
      <c r="A11019" s="34">
        <v>97652</v>
      </c>
      <c r="B11019" s="35" t="s">
        <v>20399</v>
      </c>
      <c r="F11019" s="34" t="s">
        <v>24</v>
      </c>
      <c r="G11019" s="37" t="s">
        <v>20400</v>
      </c>
      <c r="I11019" s="7"/>
    </row>
    <row r="11020" spans="1:9" s="36" customFormat="1" ht="27" x14ac:dyDescent="0.25">
      <c r="A11020" s="34">
        <v>97653</v>
      </c>
      <c r="B11020" s="35" t="s">
        <v>20401</v>
      </c>
      <c r="F11020" s="34" t="s">
        <v>24</v>
      </c>
      <c r="G11020" s="37" t="s">
        <v>20402</v>
      </c>
      <c r="I11020" s="7"/>
    </row>
    <row r="11021" spans="1:9" s="36" customFormat="1" ht="40.5" x14ac:dyDescent="0.25">
      <c r="A11021" s="34">
        <v>97654</v>
      </c>
      <c r="B11021" s="35" t="s">
        <v>20403</v>
      </c>
      <c r="F11021" s="34" t="s">
        <v>24</v>
      </c>
      <c r="G11021" s="37" t="s">
        <v>20404</v>
      </c>
      <c r="I11021" s="7"/>
    </row>
    <row r="11022" spans="1:9" s="36" customFormat="1" ht="27" x14ac:dyDescent="0.25">
      <c r="A11022" s="34">
        <v>97655</v>
      </c>
      <c r="B11022" s="35" t="s">
        <v>20405</v>
      </c>
      <c r="F11022" s="34" t="s">
        <v>8603</v>
      </c>
      <c r="G11022" s="37" t="s">
        <v>20406</v>
      </c>
      <c r="I11022" s="7"/>
    </row>
    <row r="11023" spans="1:9" s="36" customFormat="1" ht="27" x14ac:dyDescent="0.25">
      <c r="A11023" s="34">
        <v>97656</v>
      </c>
      <c r="B11023" s="35" t="s">
        <v>20407</v>
      </c>
      <c r="F11023" s="34" t="s">
        <v>24</v>
      </c>
      <c r="G11023" s="37" t="s">
        <v>20408</v>
      </c>
      <c r="I11023" s="7"/>
    </row>
    <row r="11024" spans="1:9" s="36" customFormat="1" ht="40.5" x14ac:dyDescent="0.25">
      <c r="A11024" s="34">
        <v>97657</v>
      </c>
      <c r="B11024" s="35" t="s">
        <v>20409</v>
      </c>
      <c r="F11024" s="34" t="s">
        <v>24</v>
      </c>
      <c r="G11024" s="37" t="s">
        <v>20410</v>
      </c>
      <c r="I11024" s="7"/>
    </row>
    <row r="11025" spans="1:9" s="36" customFormat="1" ht="27" x14ac:dyDescent="0.25">
      <c r="A11025" s="34">
        <v>97658</v>
      </c>
      <c r="B11025" s="35" t="s">
        <v>20411</v>
      </c>
      <c r="F11025" s="34" t="s">
        <v>24</v>
      </c>
      <c r="G11025" s="37" t="s">
        <v>20412</v>
      </c>
      <c r="I11025" s="7"/>
    </row>
    <row r="11026" spans="1:9" s="36" customFormat="1" ht="40.5" x14ac:dyDescent="0.25">
      <c r="A11026" s="34">
        <v>97659</v>
      </c>
      <c r="B11026" s="35" t="s">
        <v>20413</v>
      </c>
      <c r="F11026" s="34" t="s">
        <v>24</v>
      </c>
      <c r="G11026" s="37" t="s">
        <v>20414</v>
      </c>
      <c r="I11026" s="7"/>
    </row>
    <row r="11027" spans="1:9" s="36" customFormat="1" ht="27" x14ac:dyDescent="0.25">
      <c r="A11027" s="34">
        <v>97660</v>
      </c>
      <c r="B11027" s="35" t="s">
        <v>20415</v>
      </c>
      <c r="F11027" s="34" t="s">
        <v>24</v>
      </c>
      <c r="G11027" s="37" t="s">
        <v>9743</v>
      </c>
      <c r="I11027" s="7"/>
    </row>
    <row r="11028" spans="1:9" s="36" customFormat="1" ht="27" x14ac:dyDescent="0.25">
      <c r="A11028" s="34">
        <v>97661</v>
      </c>
      <c r="B11028" s="35" t="s">
        <v>20416</v>
      </c>
      <c r="F11028" s="34" t="s">
        <v>26</v>
      </c>
      <c r="G11028" s="37" t="s">
        <v>9743</v>
      </c>
      <c r="I11028" s="7"/>
    </row>
    <row r="11029" spans="1:9" s="36" customFormat="1" ht="40.5" x14ac:dyDescent="0.25">
      <c r="A11029" s="34">
        <v>97662</v>
      </c>
      <c r="B11029" s="35" t="s">
        <v>20417</v>
      </c>
      <c r="F11029" s="34" t="s">
        <v>26</v>
      </c>
      <c r="G11029" s="37" t="s">
        <v>20418</v>
      </c>
      <c r="I11029" s="7"/>
    </row>
    <row r="11030" spans="1:9" s="36" customFormat="1" ht="27" x14ac:dyDescent="0.25">
      <c r="A11030" s="34">
        <v>97663</v>
      </c>
      <c r="B11030" s="35" t="s">
        <v>20419</v>
      </c>
      <c r="F11030" s="34" t="s">
        <v>24</v>
      </c>
      <c r="G11030" s="37" t="s">
        <v>13107</v>
      </c>
      <c r="I11030" s="7"/>
    </row>
    <row r="11031" spans="1:9" s="36" customFormat="1" ht="27" x14ac:dyDescent="0.25">
      <c r="A11031" s="34">
        <v>97664</v>
      </c>
      <c r="B11031" s="35" t="s">
        <v>20420</v>
      </c>
      <c r="F11031" s="34" t="s">
        <v>24</v>
      </c>
      <c r="G11031" s="37" t="s">
        <v>8803</v>
      </c>
      <c r="I11031" s="7"/>
    </row>
    <row r="11032" spans="1:9" s="36" customFormat="1" ht="27" x14ac:dyDescent="0.25">
      <c r="A11032" s="34">
        <v>97665</v>
      </c>
      <c r="B11032" s="35" t="s">
        <v>20421</v>
      </c>
      <c r="F11032" s="34" t="s">
        <v>24</v>
      </c>
      <c r="G11032" s="37" t="s">
        <v>20143</v>
      </c>
      <c r="I11032" s="7"/>
    </row>
    <row r="11033" spans="1:9" s="36" customFormat="1" ht="27" x14ac:dyDescent="0.25">
      <c r="A11033" s="34">
        <v>97666</v>
      </c>
      <c r="B11033" s="35" t="s">
        <v>20422</v>
      </c>
      <c r="F11033" s="34" t="s">
        <v>24</v>
      </c>
      <c r="G11033" s="37" t="s">
        <v>18881</v>
      </c>
      <c r="I11033" s="7"/>
    </row>
    <row r="11034" spans="1:9" s="36" customFormat="1" ht="40.5" x14ac:dyDescent="0.25">
      <c r="A11034" s="34">
        <v>95967</v>
      </c>
      <c r="B11034" s="35" t="s">
        <v>20423</v>
      </c>
      <c r="F11034" s="34" t="s">
        <v>9247</v>
      </c>
      <c r="G11034" s="37" t="s">
        <v>20424</v>
      </c>
      <c r="I11034" s="7"/>
    </row>
    <row r="11035" spans="1:9" s="36" customFormat="1" ht="27" x14ac:dyDescent="0.25">
      <c r="A11035" s="34">
        <v>99058</v>
      </c>
      <c r="B11035" s="35" t="s">
        <v>20425</v>
      </c>
      <c r="F11035" s="34" t="s">
        <v>24</v>
      </c>
      <c r="G11035" s="37" t="s">
        <v>20426</v>
      </c>
      <c r="I11035" s="7"/>
    </row>
    <row r="11036" spans="1:9" s="36" customFormat="1" ht="40.5" x14ac:dyDescent="0.25">
      <c r="A11036" s="34">
        <v>99059</v>
      </c>
      <c r="B11036" s="35" t="s">
        <v>20427</v>
      </c>
      <c r="F11036" s="34" t="s">
        <v>26</v>
      </c>
      <c r="G11036" s="37" t="s">
        <v>20428</v>
      </c>
      <c r="I11036" s="7"/>
    </row>
    <row r="11037" spans="1:9" s="36" customFormat="1" ht="27" x14ac:dyDescent="0.25">
      <c r="A11037" s="34">
        <v>99060</v>
      </c>
      <c r="B11037" s="35" t="s">
        <v>20429</v>
      </c>
      <c r="F11037" s="34" t="s">
        <v>24</v>
      </c>
      <c r="G11037" s="37" t="s">
        <v>20430</v>
      </c>
      <c r="I11037" s="7"/>
    </row>
    <row r="11038" spans="1:9" s="36" customFormat="1" ht="27" x14ac:dyDescent="0.25">
      <c r="A11038" s="34">
        <v>99061</v>
      </c>
      <c r="B11038" s="35" t="s">
        <v>20431</v>
      </c>
      <c r="F11038" s="34" t="s">
        <v>24</v>
      </c>
      <c r="G11038" s="37" t="s">
        <v>19535</v>
      </c>
      <c r="I11038" s="7"/>
    </row>
    <row r="11039" spans="1:9" s="36" customFormat="1" ht="27" x14ac:dyDescent="0.25">
      <c r="A11039" s="34">
        <v>99062</v>
      </c>
      <c r="B11039" s="35" t="s">
        <v>20432</v>
      </c>
      <c r="F11039" s="34" t="s">
        <v>24</v>
      </c>
      <c r="G11039" s="37" t="s">
        <v>9582</v>
      </c>
      <c r="I11039" s="7"/>
    </row>
    <row r="11040" spans="1:9" s="36" customFormat="1" x14ac:dyDescent="0.25">
      <c r="A11040" s="34">
        <v>99063</v>
      </c>
      <c r="B11040" s="35" t="s">
        <v>20433</v>
      </c>
      <c r="F11040" s="34" t="s">
        <v>26</v>
      </c>
      <c r="G11040" s="37" t="s">
        <v>20434</v>
      </c>
      <c r="I11040" s="7"/>
    </row>
    <row r="11041" spans="1:9" s="36" customFormat="1" x14ac:dyDescent="0.25">
      <c r="A11041" s="34">
        <v>99064</v>
      </c>
      <c r="B11041" s="35" t="s">
        <v>20435</v>
      </c>
      <c r="F11041" s="34" t="s">
        <v>26</v>
      </c>
      <c r="G11041" s="37" t="s">
        <v>9044</v>
      </c>
      <c r="I11041" s="7"/>
    </row>
    <row r="11042" spans="1:9" s="36" customFormat="1" ht="27" x14ac:dyDescent="0.25">
      <c r="A11042" s="34">
        <v>93588</v>
      </c>
      <c r="B11042" s="35" t="s">
        <v>20436</v>
      </c>
      <c r="F11042" s="34" t="s">
        <v>20155</v>
      </c>
      <c r="G11042" s="37" t="s">
        <v>20437</v>
      </c>
      <c r="I11042" s="7"/>
    </row>
    <row r="11043" spans="1:9" s="36" customFormat="1" ht="40.5" x14ac:dyDescent="0.25">
      <c r="A11043" s="34">
        <v>93589</v>
      </c>
      <c r="B11043" s="35" t="s">
        <v>20438</v>
      </c>
      <c r="F11043" s="34" t="s">
        <v>20155</v>
      </c>
      <c r="G11043" s="37" t="s">
        <v>9091</v>
      </c>
      <c r="I11043" s="7"/>
    </row>
    <row r="11044" spans="1:9" s="36" customFormat="1" ht="40.5" x14ac:dyDescent="0.25">
      <c r="A11044" s="34">
        <v>93590</v>
      </c>
      <c r="B11044" s="35" t="s">
        <v>20439</v>
      </c>
      <c r="F11044" s="34" t="s">
        <v>20155</v>
      </c>
      <c r="G11044" s="37" t="s">
        <v>20440</v>
      </c>
      <c r="I11044" s="7"/>
    </row>
    <row r="11045" spans="1:9" s="36" customFormat="1" ht="27" x14ac:dyDescent="0.25">
      <c r="A11045" s="34">
        <v>93591</v>
      </c>
      <c r="B11045" s="35" t="s">
        <v>20441</v>
      </c>
      <c r="F11045" s="34" t="s">
        <v>20155</v>
      </c>
      <c r="G11045" s="37" t="s">
        <v>20442</v>
      </c>
      <c r="I11045" s="7"/>
    </row>
    <row r="11046" spans="1:9" s="36" customFormat="1" ht="40.5" x14ac:dyDescent="0.25">
      <c r="A11046" s="34">
        <v>93592</v>
      </c>
      <c r="B11046" s="35" t="s">
        <v>20443</v>
      </c>
      <c r="F11046" s="34" t="s">
        <v>20155</v>
      </c>
      <c r="G11046" s="37" t="s">
        <v>20217</v>
      </c>
      <c r="I11046" s="7"/>
    </row>
    <row r="11047" spans="1:9" s="36" customFormat="1" ht="40.5" x14ac:dyDescent="0.25">
      <c r="A11047" s="34">
        <v>93593</v>
      </c>
      <c r="B11047" s="35" t="s">
        <v>20444</v>
      </c>
      <c r="F11047" s="34" t="s">
        <v>20155</v>
      </c>
      <c r="G11047" s="37" t="s">
        <v>9125</v>
      </c>
      <c r="I11047" s="7"/>
    </row>
    <row r="11048" spans="1:9" s="36" customFormat="1" ht="27" x14ac:dyDescent="0.25">
      <c r="A11048" s="34">
        <v>93594</v>
      </c>
      <c r="B11048" s="35" t="s">
        <v>20445</v>
      </c>
      <c r="F11048" s="34" t="s">
        <v>18441</v>
      </c>
      <c r="G11048" s="37" t="s">
        <v>8770</v>
      </c>
      <c r="I11048" s="7"/>
    </row>
    <row r="11049" spans="1:9" s="36" customFormat="1" ht="40.5" x14ac:dyDescent="0.25">
      <c r="A11049" s="34">
        <v>93595</v>
      </c>
      <c r="B11049" s="35" t="s">
        <v>20446</v>
      </c>
      <c r="F11049" s="34" t="s">
        <v>18441</v>
      </c>
      <c r="G11049" s="37" t="s">
        <v>10095</v>
      </c>
      <c r="I11049" s="7"/>
    </row>
    <row r="11050" spans="1:9" s="36" customFormat="1" ht="40.5" x14ac:dyDescent="0.25">
      <c r="A11050" s="34">
        <v>93596</v>
      </c>
      <c r="B11050" s="35" t="s">
        <v>20447</v>
      </c>
      <c r="F11050" s="34" t="s">
        <v>18441</v>
      </c>
      <c r="G11050" s="37" t="s">
        <v>9044</v>
      </c>
      <c r="I11050" s="7"/>
    </row>
    <row r="11051" spans="1:9" s="36" customFormat="1" ht="27" x14ac:dyDescent="0.25">
      <c r="A11051" s="34">
        <v>93597</v>
      </c>
      <c r="B11051" s="35" t="s">
        <v>20448</v>
      </c>
      <c r="F11051" s="34" t="s">
        <v>18441</v>
      </c>
      <c r="G11051" s="37" t="s">
        <v>20449</v>
      </c>
      <c r="I11051" s="7"/>
    </row>
    <row r="11052" spans="1:9" s="36" customFormat="1" ht="40.5" x14ac:dyDescent="0.25">
      <c r="A11052" s="34">
        <v>93598</v>
      </c>
      <c r="B11052" s="35" t="s">
        <v>20450</v>
      </c>
      <c r="F11052" s="34" t="s">
        <v>18441</v>
      </c>
      <c r="G11052" s="37" t="s">
        <v>20451</v>
      </c>
      <c r="I11052" s="7"/>
    </row>
    <row r="11053" spans="1:9" s="36" customFormat="1" ht="40.5" x14ac:dyDescent="0.25">
      <c r="A11053" s="34">
        <v>93599</v>
      </c>
      <c r="B11053" s="35" t="s">
        <v>20452</v>
      </c>
      <c r="F11053" s="34" t="s">
        <v>18441</v>
      </c>
      <c r="G11053" s="37" t="s">
        <v>9161</v>
      </c>
      <c r="I11053" s="7"/>
    </row>
    <row r="11054" spans="1:9" s="36" customFormat="1" ht="27" x14ac:dyDescent="0.25">
      <c r="A11054" s="34">
        <v>95425</v>
      </c>
      <c r="B11054" s="35" t="s">
        <v>20453</v>
      </c>
      <c r="F11054" s="34" t="s">
        <v>20155</v>
      </c>
      <c r="G11054" s="37" t="s">
        <v>20454</v>
      </c>
      <c r="I11054" s="7"/>
    </row>
    <row r="11055" spans="1:9" s="36" customFormat="1" ht="40.5" x14ac:dyDescent="0.25">
      <c r="A11055" s="34">
        <v>95426</v>
      </c>
      <c r="B11055" s="35" t="s">
        <v>20455</v>
      </c>
      <c r="F11055" s="34" t="s">
        <v>20155</v>
      </c>
      <c r="G11055" s="37" t="s">
        <v>20456</v>
      </c>
      <c r="I11055" s="7"/>
    </row>
    <row r="11056" spans="1:9" s="36" customFormat="1" ht="40.5" x14ac:dyDescent="0.25">
      <c r="A11056" s="34">
        <v>95427</v>
      </c>
      <c r="B11056" s="35" t="s">
        <v>20457</v>
      </c>
      <c r="F11056" s="34" t="s">
        <v>20155</v>
      </c>
      <c r="G11056" s="37" t="s">
        <v>18447</v>
      </c>
      <c r="I11056" s="7"/>
    </row>
    <row r="11057" spans="1:9" s="36" customFormat="1" ht="27" x14ac:dyDescent="0.25">
      <c r="A11057" s="34">
        <v>95428</v>
      </c>
      <c r="B11057" s="35" t="s">
        <v>20458</v>
      </c>
      <c r="F11057" s="34" t="s">
        <v>18441</v>
      </c>
      <c r="G11057" s="37" t="s">
        <v>10132</v>
      </c>
      <c r="I11057" s="7"/>
    </row>
    <row r="11058" spans="1:9" s="36" customFormat="1" ht="40.5" x14ac:dyDescent="0.25">
      <c r="A11058" s="34">
        <v>95429</v>
      </c>
      <c r="B11058" s="35" t="s">
        <v>20459</v>
      </c>
      <c r="F11058" s="34" t="s">
        <v>18441</v>
      </c>
      <c r="G11058" s="37" t="s">
        <v>20460</v>
      </c>
      <c r="I11058" s="7"/>
    </row>
    <row r="11059" spans="1:9" s="36" customFormat="1" ht="40.5" x14ac:dyDescent="0.25">
      <c r="A11059" s="34">
        <v>95430</v>
      </c>
      <c r="B11059" s="35" t="s">
        <v>20461</v>
      </c>
      <c r="F11059" s="34" t="s">
        <v>18441</v>
      </c>
      <c r="G11059" s="37" t="s">
        <v>20278</v>
      </c>
      <c r="I11059" s="7"/>
    </row>
    <row r="11060" spans="1:9" s="36" customFormat="1" ht="40.5" x14ac:dyDescent="0.25">
      <c r="A11060" s="34">
        <v>95875</v>
      </c>
      <c r="B11060" s="35" t="s">
        <v>20462</v>
      </c>
      <c r="F11060" s="34" t="s">
        <v>20155</v>
      </c>
      <c r="G11060" s="37" t="s">
        <v>18442</v>
      </c>
      <c r="I11060" s="7"/>
    </row>
    <row r="11061" spans="1:9" s="36" customFormat="1" ht="40.5" x14ac:dyDescent="0.25">
      <c r="A11061" s="34">
        <v>95876</v>
      </c>
      <c r="B11061" s="35" t="s">
        <v>20463</v>
      </c>
      <c r="F11061" s="34" t="s">
        <v>20155</v>
      </c>
      <c r="G11061" s="37" t="s">
        <v>14278</v>
      </c>
      <c r="I11061" s="7"/>
    </row>
    <row r="11062" spans="1:9" s="36" customFormat="1" ht="40.5" x14ac:dyDescent="0.25">
      <c r="A11062" s="34">
        <v>95877</v>
      </c>
      <c r="B11062" s="35" t="s">
        <v>20464</v>
      </c>
      <c r="F11062" s="34" t="s">
        <v>20155</v>
      </c>
      <c r="G11062" s="37" t="s">
        <v>20280</v>
      </c>
      <c r="I11062" s="7"/>
    </row>
    <row r="11063" spans="1:9" s="36" customFormat="1" ht="40.5" x14ac:dyDescent="0.25">
      <c r="A11063" s="34">
        <v>95878</v>
      </c>
      <c r="B11063" s="35" t="s">
        <v>20465</v>
      </c>
      <c r="F11063" s="34" t="s">
        <v>18441</v>
      </c>
      <c r="G11063" s="37" t="s">
        <v>20466</v>
      </c>
      <c r="I11063" s="7"/>
    </row>
    <row r="11064" spans="1:9" s="36" customFormat="1" ht="40.5" x14ac:dyDescent="0.25">
      <c r="A11064" s="34">
        <v>95879</v>
      </c>
      <c r="B11064" s="35" t="s">
        <v>20467</v>
      </c>
      <c r="F11064" s="34" t="s">
        <v>18441</v>
      </c>
      <c r="G11064" s="37" t="s">
        <v>9470</v>
      </c>
      <c r="I11064" s="7"/>
    </row>
    <row r="11065" spans="1:9" s="36" customFormat="1" ht="40.5" x14ac:dyDescent="0.25">
      <c r="A11065" s="34">
        <v>95880</v>
      </c>
      <c r="B11065" s="35" t="s">
        <v>20468</v>
      </c>
      <c r="F11065" s="34" t="s">
        <v>18441</v>
      </c>
      <c r="G11065" s="37" t="s">
        <v>9944</v>
      </c>
      <c r="I11065" s="7"/>
    </row>
    <row r="11066" spans="1:9" s="36" customFormat="1" ht="27" x14ac:dyDescent="0.25">
      <c r="A11066" s="34">
        <v>97912</v>
      </c>
      <c r="B11066" s="35" t="s">
        <v>20469</v>
      </c>
      <c r="F11066" s="34" t="s">
        <v>20155</v>
      </c>
      <c r="G11066" s="37" t="s">
        <v>20470</v>
      </c>
      <c r="I11066" s="7"/>
    </row>
    <row r="11067" spans="1:9" s="36" customFormat="1" ht="40.5" x14ac:dyDescent="0.25">
      <c r="A11067" s="34">
        <v>97913</v>
      </c>
      <c r="B11067" s="35" t="s">
        <v>20471</v>
      </c>
      <c r="F11067" s="34" t="s">
        <v>20155</v>
      </c>
      <c r="G11067" s="37" t="s">
        <v>17841</v>
      </c>
      <c r="I11067" s="7"/>
    </row>
    <row r="11068" spans="1:9" s="36" customFormat="1" ht="40.5" x14ac:dyDescent="0.25">
      <c r="A11068" s="34">
        <v>97914</v>
      </c>
      <c r="B11068" s="35" t="s">
        <v>20472</v>
      </c>
      <c r="F11068" s="34" t="s">
        <v>20155</v>
      </c>
      <c r="G11068" s="37" t="s">
        <v>20473</v>
      </c>
      <c r="I11068" s="7"/>
    </row>
    <row r="11069" spans="1:9" s="36" customFormat="1" ht="40.5" x14ac:dyDescent="0.25">
      <c r="A11069" s="34">
        <v>97915</v>
      </c>
      <c r="B11069" s="35" t="s">
        <v>20474</v>
      </c>
      <c r="F11069" s="34" t="s">
        <v>20155</v>
      </c>
      <c r="G11069" s="37" t="s">
        <v>20475</v>
      </c>
      <c r="I11069" s="7"/>
    </row>
    <row r="11070" spans="1:9" s="36" customFormat="1" ht="40.5" x14ac:dyDescent="0.25">
      <c r="A11070" s="34">
        <v>100937</v>
      </c>
      <c r="B11070" s="35" t="s">
        <v>20476</v>
      </c>
      <c r="F11070" s="34" t="s">
        <v>20155</v>
      </c>
      <c r="G11070" s="37" t="s">
        <v>20477</v>
      </c>
      <c r="I11070" s="7"/>
    </row>
    <row r="11071" spans="1:9" s="36" customFormat="1" ht="40.5" x14ac:dyDescent="0.25">
      <c r="A11071" s="34">
        <v>100938</v>
      </c>
      <c r="B11071" s="35" t="s">
        <v>20478</v>
      </c>
      <c r="F11071" s="34" t="s">
        <v>20155</v>
      </c>
      <c r="G11071" s="37" t="s">
        <v>20479</v>
      </c>
      <c r="I11071" s="7"/>
    </row>
    <row r="11072" spans="1:9" s="36" customFormat="1" ht="40.5" x14ac:dyDescent="0.25">
      <c r="A11072" s="34">
        <v>100939</v>
      </c>
      <c r="B11072" s="35" t="s">
        <v>20480</v>
      </c>
      <c r="F11072" s="34" t="s">
        <v>20155</v>
      </c>
      <c r="G11072" s="37" t="s">
        <v>18087</v>
      </c>
      <c r="I11072" s="7"/>
    </row>
    <row r="11073" spans="1:9" s="36" customFormat="1" ht="40.5" x14ac:dyDescent="0.25">
      <c r="A11073" s="34">
        <v>100940</v>
      </c>
      <c r="B11073" s="35" t="s">
        <v>20481</v>
      </c>
      <c r="F11073" s="34" t="s">
        <v>20155</v>
      </c>
      <c r="G11073" s="37" t="s">
        <v>9747</v>
      </c>
      <c r="I11073" s="7"/>
    </row>
    <row r="11074" spans="1:9" s="36" customFormat="1" ht="40.5" x14ac:dyDescent="0.25">
      <c r="A11074" s="34">
        <v>100941</v>
      </c>
      <c r="B11074" s="35" t="s">
        <v>20482</v>
      </c>
      <c r="F11074" s="34" t="s">
        <v>18441</v>
      </c>
      <c r="G11074" s="37" t="s">
        <v>18090</v>
      </c>
      <c r="I11074" s="7"/>
    </row>
    <row r="11075" spans="1:9" s="36" customFormat="1" ht="27" x14ac:dyDescent="0.25">
      <c r="A11075" s="34">
        <v>100942</v>
      </c>
      <c r="B11075" s="35" t="s">
        <v>20483</v>
      </c>
      <c r="F11075" s="34" t="s">
        <v>18441</v>
      </c>
      <c r="G11075" s="37" t="s">
        <v>20282</v>
      </c>
      <c r="I11075" s="7"/>
    </row>
    <row r="11076" spans="1:9" s="36" customFormat="1" ht="40.5" x14ac:dyDescent="0.25">
      <c r="A11076" s="34">
        <v>100943</v>
      </c>
      <c r="B11076" s="35" t="s">
        <v>20484</v>
      </c>
      <c r="F11076" s="34" t="s">
        <v>18441</v>
      </c>
      <c r="G11076" s="37" t="s">
        <v>20485</v>
      </c>
      <c r="I11076" s="7"/>
    </row>
    <row r="11077" spans="1:9" s="36" customFormat="1" ht="40.5" x14ac:dyDescent="0.25">
      <c r="A11077" s="34">
        <v>100944</v>
      </c>
      <c r="B11077" s="35" t="s">
        <v>20486</v>
      </c>
      <c r="F11077" s="34" t="s">
        <v>18441</v>
      </c>
      <c r="G11077" s="37" t="s">
        <v>9889</v>
      </c>
      <c r="I11077" s="7"/>
    </row>
    <row r="11078" spans="1:9" s="36" customFormat="1" ht="27" x14ac:dyDescent="0.25">
      <c r="A11078" s="34">
        <v>100945</v>
      </c>
      <c r="B11078" s="35" t="s">
        <v>20487</v>
      </c>
      <c r="F11078" s="34" t="s">
        <v>18441</v>
      </c>
      <c r="G11078" s="37" t="s">
        <v>20488</v>
      </c>
      <c r="I11078" s="7"/>
    </row>
    <row r="11079" spans="1:9" s="36" customFormat="1" ht="27" x14ac:dyDescent="0.25">
      <c r="A11079" s="34">
        <v>100946</v>
      </c>
      <c r="B11079" s="35" t="s">
        <v>20489</v>
      </c>
      <c r="F11079" s="34" t="s">
        <v>18441</v>
      </c>
      <c r="G11079" s="37" t="s">
        <v>20217</v>
      </c>
      <c r="I11079" s="7"/>
    </row>
    <row r="11080" spans="1:9" s="36" customFormat="1" ht="27" x14ac:dyDescent="0.25">
      <c r="A11080" s="34">
        <v>100947</v>
      </c>
      <c r="B11080" s="35" t="s">
        <v>20490</v>
      </c>
      <c r="F11080" s="34" t="s">
        <v>18441</v>
      </c>
      <c r="G11080" s="37" t="s">
        <v>9405</v>
      </c>
      <c r="I11080" s="7"/>
    </row>
    <row r="11081" spans="1:9" s="36" customFormat="1" ht="40.5" x14ac:dyDescent="0.25">
      <c r="A11081" s="34">
        <v>100948</v>
      </c>
      <c r="B11081" s="35" t="s">
        <v>20491</v>
      </c>
      <c r="F11081" s="34" t="s">
        <v>18441</v>
      </c>
      <c r="G11081" s="37" t="s">
        <v>9125</v>
      </c>
      <c r="I11081" s="7"/>
    </row>
    <row r="11082" spans="1:9" s="36" customFormat="1" ht="27" x14ac:dyDescent="0.25">
      <c r="A11082" s="34">
        <v>100949</v>
      </c>
      <c r="B11082" s="35" t="s">
        <v>20492</v>
      </c>
      <c r="F11082" s="34" t="s">
        <v>18441</v>
      </c>
      <c r="G11082" s="37" t="s">
        <v>18087</v>
      </c>
      <c r="I11082" s="7"/>
    </row>
    <row r="11083" spans="1:9" s="36" customFormat="1" ht="40.5" x14ac:dyDescent="0.25">
      <c r="A11083" s="34">
        <v>100950</v>
      </c>
      <c r="B11083" s="35" t="s">
        <v>20493</v>
      </c>
      <c r="F11083" s="34" t="s">
        <v>18441</v>
      </c>
      <c r="G11083" s="37" t="s">
        <v>20494</v>
      </c>
      <c r="I11083" s="7"/>
    </row>
    <row r="11084" spans="1:9" s="36" customFormat="1" ht="54" x14ac:dyDescent="0.25">
      <c r="A11084" s="34">
        <v>100951</v>
      </c>
      <c r="B11084" s="35" t="s">
        <v>20495</v>
      </c>
      <c r="F11084" s="34" t="s">
        <v>18441</v>
      </c>
      <c r="G11084" s="37" t="s">
        <v>10214</v>
      </c>
      <c r="I11084" s="7"/>
    </row>
    <row r="11085" spans="1:9" s="36" customFormat="1" ht="54" x14ac:dyDescent="0.25">
      <c r="A11085" s="34">
        <v>100952</v>
      </c>
      <c r="B11085" s="35" t="s">
        <v>20496</v>
      </c>
      <c r="F11085" s="34" t="s">
        <v>18441</v>
      </c>
      <c r="G11085" s="37" t="s">
        <v>20488</v>
      </c>
      <c r="I11085" s="7"/>
    </row>
    <row r="11086" spans="1:9" s="36" customFormat="1" ht="54" x14ac:dyDescent="0.25">
      <c r="A11086" s="34">
        <v>100953</v>
      </c>
      <c r="B11086" s="35" t="s">
        <v>20497</v>
      </c>
      <c r="F11086" s="34" t="s">
        <v>18441</v>
      </c>
      <c r="G11086" s="37" t="s">
        <v>8961</v>
      </c>
      <c r="I11086" s="7"/>
    </row>
    <row r="11087" spans="1:9" s="36" customFormat="1" ht="54" x14ac:dyDescent="0.25">
      <c r="A11087" s="34">
        <v>100954</v>
      </c>
      <c r="B11087" s="35" t="s">
        <v>20498</v>
      </c>
      <c r="F11087" s="34" t="s">
        <v>18441</v>
      </c>
      <c r="G11087" s="37" t="s">
        <v>14921</v>
      </c>
      <c r="I11087" s="7"/>
    </row>
    <row r="11088" spans="1:9" s="36" customFormat="1" ht="27" x14ac:dyDescent="0.25">
      <c r="A11088" s="34">
        <v>100955</v>
      </c>
      <c r="B11088" s="35" t="s">
        <v>20499</v>
      </c>
      <c r="F11088" s="34" t="s">
        <v>20155</v>
      </c>
      <c r="G11088" s="37" t="s">
        <v>20500</v>
      </c>
      <c r="I11088" s="7"/>
    </row>
    <row r="11089" spans="1:9" s="36" customFormat="1" ht="27" x14ac:dyDescent="0.25">
      <c r="A11089" s="34">
        <v>100956</v>
      </c>
      <c r="B11089" s="35" t="s">
        <v>20501</v>
      </c>
      <c r="F11089" s="34" t="s">
        <v>20155</v>
      </c>
      <c r="G11089" s="37" t="s">
        <v>20502</v>
      </c>
      <c r="I11089" s="7"/>
    </row>
    <row r="11090" spans="1:9" s="36" customFormat="1" ht="40.5" x14ac:dyDescent="0.25">
      <c r="A11090" s="34">
        <v>100957</v>
      </c>
      <c r="B11090" s="35" t="s">
        <v>20503</v>
      </c>
      <c r="F11090" s="34" t="s">
        <v>20155</v>
      </c>
      <c r="G11090" s="37" t="s">
        <v>20504</v>
      </c>
      <c r="I11090" s="7"/>
    </row>
    <row r="11091" spans="1:9" s="36" customFormat="1" ht="40.5" x14ac:dyDescent="0.25">
      <c r="A11091" s="34">
        <v>100958</v>
      </c>
      <c r="B11091" s="35" t="s">
        <v>20505</v>
      </c>
      <c r="F11091" s="34" t="s">
        <v>20155</v>
      </c>
      <c r="G11091" s="37" t="s">
        <v>10016</v>
      </c>
      <c r="I11091" s="7"/>
    </row>
    <row r="11092" spans="1:9" s="36" customFormat="1" ht="27" x14ac:dyDescent="0.25">
      <c r="A11092" s="34">
        <v>100959</v>
      </c>
      <c r="B11092" s="35" t="s">
        <v>20506</v>
      </c>
      <c r="F11092" s="34" t="s">
        <v>20155</v>
      </c>
      <c r="G11092" s="37" t="s">
        <v>18428</v>
      </c>
      <c r="I11092" s="7"/>
    </row>
    <row r="11093" spans="1:9" s="36" customFormat="1" ht="27" x14ac:dyDescent="0.25">
      <c r="A11093" s="34">
        <v>100960</v>
      </c>
      <c r="B11093" s="35" t="s">
        <v>20507</v>
      </c>
      <c r="F11093" s="34" t="s">
        <v>20155</v>
      </c>
      <c r="G11093" s="37" t="s">
        <v>8155</v>
      </c>
      <c r="I11093" s="7"/>
    </row>
    <row r="11094" spans="1:9" s="36" customFormat="1" ht="27" x14ac:dyDescent="0.25">
      <c r="A11094" s="34">
        <v>100961</v>
      </c>
      <c r="B11094" s="35" t="s">
        <v>20508</v>
      </c>
      <c r="F11094" s="34" t="s">
        <v>20155</v>
      </c>
      <c r="G11094" s="37" t="s">
        <v>19811</v>
      </c>
      <c r="I11094" s="7"/>
    </row>
    <row r="11095" spans="1:9" s="36" customFormat="1" ht="40.5" x14ac:dyDescent="0.25">
      <c r="A11095" s="34">
        <v>100962</v>
      </c>
      <c r="B11095" s="35" t="s">
        <v>20509</v>
      </c>
      <c r="F11095" s="34" t="s">
        <v>20155</v>
      </c>
      <c r="G11095" s="37" t="s">
        <v>8153</v>
      </c>
      <c r="I11095" s="7"/>
    </row>
    <row r="11096" spans="1:9" s="36" customFormat="1" ht="40.5" x14ac:dyDescent="0.25">
      <c r="A11096" s="34">
        <v>100963</v>
      </c>
      <c r="B11096" s="35" t="s">
        <v>20510</v>
      </c>
      <c r="F11096" s="34" t="s">
        <v>20155</v>
      </c>
      <c r="G11096" s="37" t="s">
        <v>9737</v>
      </c>
      <c r="I11096" s="7"/>
    </row>
    <row r="11097" spans="1:9" s="36" customFormat="1" ht="27" x14ac:dyDescent="0.25">
      <c r="A11097" s="34">
        <v>100964</v>
      </c>
      <c r="B11097" s="35" t="s">
        <v>20511</v>
      </c>
      <c r="F11097" s="34" t="s">
        <v>20155</v>
      </c>
      <c r="G11097" s="37" t="s">
        <v>10087</v>
      </c>
      <c r="I11097" s="7"/>
    </row>
    <row r="11098" spans="1:9" s="36" customFormat="1" ht="54" x14ac:dyDescent="0.25">
      <c r="A11098" s="34">
        <v>100973</v>
      </c>
      <c r="B11098" s="35" t="s">
        <v>20512</v>
      </c>
      <c r="F11098" s="34" t="s">
        <v>10653</v>
      </c>
      <c r="G11098" s="37" t="s">
        <v>14271</v>
      </c>
      <c r="I11098" s="7"/>
    </row>
    <row r="11099" spans="1:9" s="36" customFormat="1" ht="54" x14ac:dyDescent="0.25">
      <c r="A11099" s="34">
        <v>100974</v>
      </c>
      <c r="B11099" s="35" t="s">
        <v>20513</v>
      </c>
      <c r="F11099" s="34" t="s">
        <v>10653</v>
      </c>
      <c r="G11099" s="37" t="s">
        <v>20514</v>
      </c>
      <c r="I11099" s="7"/>
    </row>
    <row r="11100" spans="1:9" s="36" customFormat="1" ht="54" x14ac:dyDescent="0.25">
      <c r="A11100" s="34">
        <v>100975</v>
      </c>
      <c r="B11100" s="35" t="s">
        <v>20515</v>
      </c>
      <c r="F11100" s="34" t="s">
        <v>10653</v>
      </c>
      <c r="G11100" s="37" t="s">
        <v>20516</v>
      </c>
      <c r="I11100" s="7"/>
    </row>
    <row r="11101" spans="1:9" s="36" customFormat="1" ht="40.5" x14ac:dyDescent="0.25">
      <c r="A11101" s="34">
        <v>100965</v>
      </c>
      <c r="B11101" s="35" t="s">
        <v>20517</v>
      </c>
      <c r="F11101" s="34" t="s">
        <v>18441</v>
      </c>
      <c r="G11101" s="37" t="s">
        <v>20518</v>
      </c>
      <c r="I11101" s="7"/>
    </row>
    <row r="11102" spans="1:9" s="36" customFormat="1" ht="40.5" x14ac:dyDescent="0.25">
      <c r="A11102" s="34">
        <v>100966</v>
      </c>
      <c r="B11102" s="35" t="s">
        <v>20519</v>
      </c>
      <c r="F11102" s="34" t="s">
        <v>18441</v>
      </c>
      <c r="G11102" s="37" t="s">
        <v>20520</v>
      </c>
      <c r="I11102" s="7"/>
    </row>
    <row r="11103" spans="1:9" s="36" customFormat="1" ht="40.5" x14ac:dyDescent="0.25">
      <c r="A11103" s="34">
        <v>100969</v>
      </c>
      <c r="B11103" s="35" t="s">
        <v>20521</v>
      </c>
      <c r="F11103" s="34" t="s">
        <v>18441</v>
      </c>
      <c r="G11103" s="37" t="s">
        <v>20522</v>
      </c>
      <c r="I11103" s="7"/>
    </row>
    <row r="11104" spans="1:9" s="36" customFormat="1" ht="40.5" x14ac:dyDescent="0.25">
      <c r="A11104" s="34">
        <v>100970</v>
      </c>
      <c r="B11104" s="35" t="s">
        <v>20523</v>
      </c>
      <c r="F11104" s="34" t="s">
        <v>18441</v>
      </c>
      <c r="G11104" s="37" t="s">
        <v>20524</v>
      </c>
      <c r="I11104" s="7"/>
    </row>
    <row r="11105" spans="1:9" s="36" customFormat="1" ht="40.5" x14ac:dyDescent="0.25">
      <c r="A11105" s="34">
        <v>102330</v>
      </c>
      <c r="B11105" s="35" t="s">
        <v>20525</v>
      </c>
      <c r="F11105" s="34" t="s">
        <v>18441</v>
      </c>
      <c r="G11105" s="37" t="s">
        <v>20526</v>
      </c>
      <c r="I11105" s="7"/>
    </row>
    <row r="11106" spans="1:9" s="36" customFormat="1" ht="54" x14ac:dyDescent="0.25">
      <c r="A11106" s="34">
        <v>102331</v>
      </c>
      <c r="B11106" s="35" t="s">
        <v>20527</v>
      </c>
      <c r="F11106" s="34" t="s">
        <v>18441</v>
      </c>
      <c r="G11106" s="37" t="s">
        <v>8861</v>
      </c>
      <c r="I11106" s="7"/>
    </row>
    <row r="11107" spans="1:9" s="36" customFormat="1" ht="40.5" x14ac:dyDescent="0.25">
      <c r="A11107" s="34">
        <v>102332</v>
      </c>
      <c r="B11107" s="35" t="s">
        <v>20528</v>
      </c>
      <c r="F11107" s="34" t="s">
        <v>18441</v>
      </c>
      <c r="G11107" s="37" t="s">
        <v>20529</v>
      </c>
      <c r="I11107" s="7"/>
    </row>
    <row r="11108" spans="1:9" s="36" customFormat="1" ht="54" x14ac:dyDescent="0.25">
      <c r="A11108" s="34">
        <v>102333</v>
      </c>
      <c r="B11108" s="35" t="s">
        <v>20530</v>
      </c>
      <c r="F11108" s="34" t="s">
        <v>18441</v>
      </c>
      <c r="G11108" s="37" t="s">
        <v>20531</v>
      </c>
      <c r="I11108" s="7"/>
    </row>
    <row r="11109" spans="1:9" s="36" customFormat="1" ht="40.5" x14ac:dyDescent="0.25">
      <c r="A11109" s="34">
        <v>101019</v>
      </c>
      <c r="B11109" s="35" t="s">
        <v>20532</v>
      </c>
      <c r="F11109" s="34" t="s">
        <v>20533</v>
      </c>
      <c r="G11109" s="37" t="s">
        <v>20534</v>
      </c>
      <c r="I11109" s="7"/>
    </row>
    <row r="11110" spans="1:9" s="36" customFormat="1" ht="27" x14ac:dyDescent="0.25">
      <c r="A11110" s="34">
        <v>101479</v>
      </c>
      <c r="B11110" s="35" t="s">
        <v>20535</v>
      </c>
      <c r="F11110" s="34" t="s">
        <v>20533</v>
      </c>
      <c r="G11110" s="37" t="s">
        <v>20536</v>
      </c>
      <c r="I11110" s="7"/>
    </row>
    <row r="11111" spans="1:9" s="36" customFormat="1" ht="27" x14ac:dyDescent="0.25">
      <c r="A11111" s="34">
        <v>102568</v>
      </c>
      <c r="B11111" s="35" t="s">
        <v>20537</v>
      </c>
      <c r="F11111" s="34" t="s">
        <v>20533</v>
      </c>
      <c r="G11111" s="37" t="s">
        <v>20538</v>
      </c>
      <c r="I11111" s="7"/>
    </row>
    <row r="11112" spans="1:9" s="36" customFormat="1" ht="54" x14ac:dyDescent="0.25">
      <c r="A11112" s="34">
        <v>100976</v>
      </c>
      <c r="B11112" s="35" t="s">
        <v>20539</v>
      </c>
      <c r="F11112" s="34" t="s">
        <v>10653</v>
      </c>
      <c r="G11112" s="37" t="s">
        <v>9443</v>
      </c>
      <c r="I11112" s="7"/>
    </row>
    <row r="11113" spans="1:9" s="36" customFormat="1" ht="54" x14ac:dyDescent="0.25">
      <c r="A11113" s="34">
        <v>100977</v>
      </c>
      <c r="B11113" s="35" t="s">
        <v>20540</v>
      </c>
      <c r="F11113" s="34" t="s">
        <v>10653</v>
      </c>
      <c r="G11113" s="37" t="s">
        <v>14259</v>
      </c>
      <c r="I11113" s="7"/>
    </row>
    <row r="11114" spans="1:9" s="36" customFormat="1" ht="54" x14ac:dyDescent="0.25">
      <c r="A11114" s="34">
        <v>100978</v>
      </c>
      <c r="B11114" s="35" t="s">
        <v>20541</v>
      </c>
      <c r="F11114" s="34" t="s">
        <v>10653</v>
      </c>
      <c r="G11114" s="37" t="s">
        <v>9507</v>
      </c>
      <c r="I11114" s="7"/>
    </row>
    <row r="11115" spans="1:9" s="36" customFormat="1" ht="54" x14ac:dyDescent="0.25">
      <c r="A11115" s="34">
        <v>100979</v>
      </c>
      <c r="B11115" s="35" t="s">
        <v>20542</v>
      </c>
      <c r="F11115" s="34" t="s">
        <v>10653</v>
      </c>
      <c r="G11115" s="37" t="s">
        <v>14241</v>
      </c>
      <c r="I11115" s="7"/>
    </row>
    <row r="11116" spans="1:9" s="36" customFormat="1" ht="54" x14ac:dyDescent="0.25">
      <c r="A11116" s="34">
        <v>100980</v>
      </c>
      <c r="B11116" s="35" t="s">
        <v>20543</v>
      </c>
      <c r="F11116" s="34" t="s">
        <v>10653</v>
      </c>
      <c r="G11116" s="37" t="s">
        <v>9155</v>
      </c>
      <c r="I11116" s="7"/>
    </row>
    <row r="11117" spans="1:9" s="36" customFormat="1" ht="54" x14ac:dyDescent="0.25">
      <c r="A11117" s="34">
        <v>100981</v>
      </c>
      <c r="B11117" s="35" t="s">
        <v>20544</v>
      </c>
      <c r="F11117" s="34" t="s">
        <v>10653</v>
      </c>
      <c r="G11117" s="37" t="s">
        <v>17991</v>
      </c>
      <c r="I11117" s="7"/>
    </row>
    <row r="11118" spans="1:9" s="36" customFormat="1" ht="54" x14ac:dyDescent="0.25">
      <c r="A11118" s="34">
        <v>100982</v>
      </c>
      <c r="B11118" s="35" t="s">
        <v>20545</v>
      </c>
      <c r="F11118" s="34" t="s">
        <v>10653</v>
      </c>
      <c r="G11118" s="37" t="s">
        <v>9097</v>
      </c>
      <c r="I11118" s="7"/>
    </row>
    <row r="11119" spans="1:9" s="36" customFormat="1" ht="54" x14ac:dyDescent="0.25">
      <c r="A11119" s="34">
        <v>100983</v>
      </c>
      <c r="B11119" s="35" t="s">
        <v>20546</v>
      </c>
      <c r="F11119" s="34" t="s">
        <v>10653</v>
      </c>
      <c r="G11119" s="37" t="s">
        <v>20547</v>
      </c>
      <c r="I11119" s="7"/>
    </row>
    <row r="11120" spans="1:9" s="36" customFormat="1" ht="54" x14ac:dyDescent="0.25">
      <c r="A11120" s="34">
        <v>100984</v>
      </c>
      <c r="B11120" s="35" t="s">
        <v>20548</v>
      </c>
      <c r="F11120" s="34" t="s">
        <v>10653</v>
      </c>
      <c r="G11120" s="37" t="s">
        <v>18280</v>
      </c>
      <c r="I11120" s="7"/>
    </row>
    <row r="11121" spans="1:9" s="36" customFormat="1" ht="27" x14ac:dyDescent="0.25">
      <c r="A11121" s="34">
        <v>100985</v>
      </c>
      <c r="B11121" s="35" t="s">
        <v>20549</v>
      </c>
      <c r="F11121" s="34" t="s">
        <v>10653</v>
      </c>
      <c r="G11121" s="37" t="s">
        <v>9330</v>
      </c>
      <c r="I11121" s="7"/>
    </row>
    <row r="11122" spans="1:9" s="36" customFormat="1" ht="27" x14ac:dyDescent="0.25">
      <c r="A11122" s="34">
        <v>100986</v>
      </c>
      <c r="B11122" s="35" t="s">
        <v>20550</v>
      </c>
      <c r="F11122" s="34" t="s">
        <v>10653</v>
      </c>
      <c r="G11122" s="37" t="s">
        <v>10115</v>
      </c>
      <c r="I11122" s="7"/>
    </row>
    <row r="11123" spans="1:9" s="36" customFormat="1" ht="27" x14ac:dyDescent="0.25">
      <c r="A11123" s="34">
        <v>100987</v>
      </c>
      <c r="B11123" s="35" t="s">
        <v>20551</v>
      </c>
      <c r="F11123" s="34" t="s">
        <v>10653</v>
      </c>
      <c r="G11123" s="37" t="s">
        <v>17088</v>
      </c>
      <c r="I11123" s="7"/>
    </row>
    <row r="11124" spans="1:9" s="36" customFormat="1" ht="27" x14ac:dyDescent="0.25">
      <c r="A11124" s="34">
        <v>100988</v>
      </c>
      <c r="B11124" s="35" t="s">
        <v>20552</v>
      </c>
      <c r="F11124" s="34" t="s">
        <v>10653</v>
      </c>
      <c r="G11124" s="37" t="s">
        <v>20553</v>
      </c>
      <c r="I11124" s="7"/>
    </row>
    <row r="11125" spans="1:9" s="36" customFormat="1" ht="54" x14ac:dyDescent="0.25">
      <c r="A11125" s="34">
        <v>100989</v>
      </c>
      <c r="B11125" s="35" t="s">
        <v>20554</v>
      </c>
      <c r="F11125" s="34" t="s">
        <v>20533</v>
      </c>
      <c r="G11125" s="37" t="s">
        <v>20555</v>
      </c>
      <c r="I11125" s="7"/>
    </row>
    <row r="11126" spans="1:9" s="36" customFormat="1" ht="54" x14ac:dyDescent="0.25">
      <c r="A11126" s="34">
        <v>100990</v>
      </c>
      <c r="B11126" s="35" t="s">
        <v>20556</v>
      </c>
      <c r="F11126" s="34" t="s">
        <v>20533</v>
      </c>
      <c r="G11126" s="37" t="s">
        <v>17196</v>
      </c>
      <c r="I11126" s="7"/>
    </row>
    <row r="11127" spans="1:9" s="36" customFormat="1" ht="54" x14ac:dyDescent="0.25">
      <c r="A11127" s="34">
        <v>100991</v>
      </c>
      <c r="B11127" s="35" t="s">
        <v>20557</v>
      </c>
      <c r="F11127" s="34" t="s">
        <v>20533</v>
      </c>
      <c r="G11127" s="37" t="s">
        <v>9752</v>
      </c>
      <c r="I11127" s="7"/>
    </row>
    <row r="11128" spans="1:9" s="36" customFormat="1" ht="54" x14ac:dyDescent="0.25">
      <c r="A11128" s="34">
        <v>100992</v>
      </c>
      <c r="B11128" s="35" t="s">
        <v>20558</v>
      </c>
      <c r="F11128" s="34" t="s">
        <v>20533</v>
      </c>
      <c r="G11128" s="37" t="s">
        <v>15149</v>
      </c>
      <c r="I11128" s="7"/>
    </row>
    <row r="11129" spans="1:9" s="36" customFormat="1" ht="54" x14ac:dyDescent="0.25">
      <c r="A11129" s="34">
        <v>100993</v>
      </c>
      <c r="B11129" s="35" t="s">
        <v>20559</v>
      </c>
      <c r="F11129" s="34" t="s">
        <v>20533</v>
      </c>
      <c r="G11129" s="37" t="s">
        <v>17188</v>
      </c>
      <c r="I11129" s="7"/>
    </row>
    <row r="11130" spans="1:9" s="36" customFormat="1" ht="54" x14ac:dyDescent="0.25">
      <c r="A11130" s="34">
        <v>100994</v>
      </c>
      <c r="B11130" s="35" t="s">
        <v>20560</v>
      </c>
      <c r="F11130" s="34" t="s">
        <v>20533</v>
      </c>
      <c r="G11130" s="37" t="s">
        <v>20561</v>
      </c>
      <c r="I11130" s="7"/>
    </row>
    <row r="11131" spans="1:9" s="36" customFormat="1" ht="54" x14ac:dyDescent="0.25">
      <c r="A11131" s="34">
        <v>100995</v>
      </c>
      <c r="B11131" s="35" t="s">
        <v>20562</v>
      </c>
      <c r="F11131" s="34" t="s">
        <v>20533</v>
      </c>
      <c r="G11131" s="37" t="s">
        <v>20563</v>
      </c>
      <c r="I11131" s="7"/>
    </row>
    <row r="11132" spans="1:9" s="36" customFormat="1" ht="54" x14ac:dyDescent="0.25">
      <c r="A11132" s="34">
        <v>100996</v>
      </c>
      <c r="B11132" s="35" t="s">
        <v>20564</v>
      </c>
      <c r="F11132" s="34" t="s">
        <v>20533</v>
      </c>
      <c r="G11132" s="37" t="s">
        <v>20565</v>
      </c>
      <c r="I11132" s="7"/>
    </row>
    <row r="11133" spans="1:9" s="36" customFormat="1" ht="54" x14ac:dyDescent="0.25">
      <c r="A11133" s="34">
        <v>100997</v>
      </c>
      <c r="B11133" s="35" t="s">
        <v>20566</v>
      </c>
      <c r="F11133" s="34" t="s">
        <v>20533</v>
      </c>
      <c r="G11133" s="37" t="s">
        <v>20169</v>
      </c>
      <c r="I11133" s="7"/>
    </row>
    <row r="11134" spans="1:9" s="36" customFormat="1" ht="54" x14ac:dyDescent="0.25">
      <c r="A11134" s="34">
        <v>100998</v>
      </c>
      <c r="B11134" s="35" t="s">
        <v>20567</v>
      </c>
      <c r="F11134" s="34" t="s">
        <v>20533</v>
      </c>
      <c r="G11134" s="37" t="s">
        <v>15027</v>
      </c>
      <c r="I11134" s="7"/>
    </row>
    <row r="11135" spans="1:9" s="36" customFormat="1" ht="54" x14ac:dyDescent="0.25">
      <c r="A11135" s="34">
        <v>100999</v>
      </c>
      <c r="B11135" s="35" t="s">
        <v>20568</v>
      </c>
      <c r="F11135" s="34" t="s">
        <v>20533</v>
      </c>
      <c r="G11135" s="37" t="s">
        <v>20569</v>
      </c>
      <c r="I11135" s="7"/>
    </row>
    <row r="11136" spans="1:9" s="36" customFormat="1" ht="54" x14ac:dyDescent="0.25">
      <c r="A11136" s="34">
        <v>101000</v>
      </c>
      <c r="B11136" s="35" t="s">
        <v>20570</v>
      </c>
      <c r="F11136" s="34" t="s">
        <v>20533</v>
      </c>
      <c r="G11136" s="37" t="s">
        <v>15027</v>
      </c>
      <c r="I11136" s="7"/>
    </row>
    <row r="11137" spans="1:9" s="36" customFormat="1" ht="27" x14ac:dyDescent="0.25">
      <c r="A11137" s="34">
        <v>101001</v>
      </c>
      <c r="B11137" s="35" t="s">
        <v>20571</v>
      </c>
      <c r="F11137" s="34" t="s">
        <v>20533</v>
      </c>
      <c r="G11137" s="37" t="s">
        <v>20572</v>
      </c>
      <c r="I11137" s="7"/>
    </row>
    <row r="11138" spans="1:9" s="36" customFormat="1" ht="27" x14ac:dyDescent="0.25">
      <c r="A11138" s="34">
        <v>101002</v>
      </c>
      <c r="B11138" s="35" t="s">
        <v>20573</v>
      </c>
      <c r="F11138" s="34" t="s">
        <v>20533</v>
      </c>
      <c r="G11138" s="37" t="s">
        <v>18449</v>
      </c>
      <c r="I11138" s="7"/>
    </row>
    <row r="11139" spans="1:9" s="36" customFormat="1" ht="27" x14ac:dyDescent="0.25">
      <c r="A11139" s="34">
        <v>101003</v>
      </c>
      <c r="B11139" s="35" t="s">
        <v>20574</v>
      </c>
      <c r="F11139" s="34" t="s">
        <v>20533</v>
      </c>
      <c r="G11139" s="37" t="s">
        <v>20575</v>
      </c>
      <c r="I11139" s="7"/>
    </row>
    <row r="11140" spans="1:9" s="36" customFormat="1" ht="27" x14ac:dyDescent="0.25">
      <c r="A11140" s="34">
        <v>101004</v>
      </c>
      <c r="B11140" s="35" t="s">
        <v>20576</v>
      </c>
      <c r="F11140" s="34" t="s">
        <v>20533</v>
      </c>
      <c r="G11140" s="37" t="s">
        <v>20577</v>
      </c>
      <c r="I11140" s="7"/>
    </row>
    <row r="11141" spans="1:9" s="36" customFormat="1" ht="27" x14ac:dyDescent="0.25">
      <c r="A11141" s="34">
        <v>101005</v>
      </c>
      <c r="B11141" s="35" t="s">
        <v>20578</v>
      </c>
      <c r="F11141" s="34" t="s">
        <v>10653</v>
      </c>
      <c r="G11141" s="37" t="s">
        <v>13113</v>
      </c>
      <c r="I11141" s="7"/>
    </row>
    <row r="11142" spans="1:9" s="36" customFormat="1" ht="27" x14ac:dyDescent="0.25">
      <c r="A11142" s="34">
        <v>101006</v>
      </c>
      <c r="B11142" s="35" t="s">
        <v>20579</v>
      </c>
      <c r="F11142" s="34" t="s">
        <v>10653</v>
      </c>
      <c r="G11142" s="37" t="s">
        <v>20580</v>
      </c>
      <c r="I11142" s="7"/>
    </row>
    <row r="11143" spans="1:9" s="36" customFormat="1" x14ac:dyDescent="0.25">
      <c r="A11143" s="34">
        <v>101007</v>
      </c>
      <c r="B11143" s="35" t="s">
        <v>20581</v>
      </c>
      <c r="F11143" s="34" t="s">
        <v>10653</v>
      </c>
      <c r="G11143" s="37" t="s">
        <v>8103</v>
      </c>
      <c r="I11143" s="7"/>
    </row>
    <row r="11144" spans="1:9" s="36" customFormat="1" x14ac:dyDescent="0.25">
      <c r="A11144" s="34">
        <v>101008</v>
      </c>
      <c r="B11144" s="35" t="s">
        <v>20582</v>
      </c>
      <c r="F11144" s="34" t="s">
        <v>10653</v>
      </c>
      <c r="G11144" s="37" t="s">
        <v>20583</v>
      </c>
      <c r="I11144" s="7"/>
    </row>
    <row r="11145" spans="1:9" s="36" customFormat="1" ht="40.5" x14ac:dyDescent="0.25">
      <c r="A11145" s="34">
        <v>101009</v>
      </c>
      <c r="B11145" s="35" t="s">
        <v>20584</v>
      </c>
      <c r="F11145" s="34" t="s">
        <v>20533</v>
      </c>
      <c r="G11145" s="37" t="s">
        <v>10702</v>
      </c>
      <c r="I11145" s="7"/>
    </row>
    <row r="11146" spans="1:9" s="36" customFormat="1" ht="40.5" x14ac:dyDescent="0.25">
      <c r="A11146" s="34">
        <v>101010</v>
      </c>
      <c r="B11146" s="35" t="s">
        <v>20585</v>
      </c>
      <c r="F11146" s="34" t="s">
        <v>20533</v>
      </c>
      <c r="G11146" s="37" t="s">
        <v>15837</v>
      </c>
      <c r="I11146" s="7"/>
    </row>
    <row r="11147" spans="1:9" s="36" customFormat="1" ht="40.5" x14ac:dyDescent="0.25">
      <c r="A11147" s="34">
        <v>101013</v>
      </c>
      <c r="B11147" s="35" t="s">
        <v>20586</v>
      </c>
      <c r="F11147" s="34" t="s">
        <v>20533</v>
      </c>
      <c r="G11147" s="37" t="s">
        <v>12272</v>
      </c>
      <c r="I11147" s="7"/>
    </row>
    <row r="11148" spans="1:9" s="36" customFormat="1" ht="40.5" x14ac:dyDescent="0.25">
      <c r="A11148" s="34">
        <v>101014</v>
      </c>
      <c r="B11148" s="35" t="s">
        <v>20587</v>
      </c>
      <c r="F11148" s="34" t="s">
        <v>20533</v>
      </c>
      <c r="G11148" s="37" t="s">
        <v>20588</v>
      </c>
      <c r="I11148" s="7"/>
    </row>
    <row r="11149" spans="1:9" s="36" customFormat="1" ht="40.5" x14ac:dyDescent="0.25">
      <c r="A11149" s="34">
        <v>101015</v>
      </c>
      <c r="B11149" s="35" t="s">
        <v>20589</v>
      </c>
      <c r="F11149" s="34" t="s">
        <v>20533</v>
      </c>
      <c r="G11149" s="37" t="s">
        <v>15302</v>
      </c>
      <c r="I11149" s="7"/>
    </row>
    <row r="11150" spans="1:9" s="36" customFormat="1" ht="40.5" x14ac:dyDescent="0.25">
      <c r="A11150" s="34">
        <v>101016</v>
      </c>
      <c r="B11150" s="35" t="s">
        <v>20590</v>
      </c>
      <c r="F11150" s="34" t="s">
        <v>20533</v>
      </c>
      <c r="G11150" s="37" t="s">
        <v>20591</v>
      </c>
      <c r="I11150" s="7"/>
    </row>
    <row r="11151" spans="1:9" s="36" customFormat="1" ht="40.5" x14ac:dyDescent="0.25">
      <c r="A11151" s="34">
        <v>101017</v>
      </c>
      <c r="B11151" s="35" t="s">
        <v>20592</v>
      </c>
      <c r="F11151" s="34" t="s">
        <v>20533</v>
      </c>
      <c r="G11151" s="37" t="s">
        <v>9649</v>
      </c>
      <c r="I11151" s="7"/>
    </row>
    <row r="11152" spans="1:9" s="36" customFormat="1" ht="40.5" x14ac:dyDescent="0.25">
      <c r="A11152" s="34">
        <v>101018</v>
      </c>
      <c r="B11152" s="35" t="s">
        <v>20593</v>
      </c>
      <c r="F11152" s="34" t="s">
        <v>20533</v>
      </c>
      <c r="G11152" s="37" t="s">
        <v>20594</v>
      </c>
      <c r="I11152" s="7"/>
    </row>
    <row r="11153" spans="1:9" s="36" customFormat="1" ht="40.5" x14ac:dyDescent="0.25">
      <c r="A11153" s="34">
        <v>101463</v>
      </c>
      <c r="B11153" s="35" t="s">
        <v>20595</v>
      </c>
      <c r="F11153" s="34" t="s">
        <v>20533</v>
      </c>
      <c r="G11153" s="37" t="s">
        <v>20596</v>
      </c>
      <c r="I11153" s="7"/>
    </row>
    <row r="11154" spans="1:9" s="36" customFormat="1" ht="40.5" x14ac:dyDescent="0.25">
      <c r="A11154" s="34">
        <v>101464</v>
      </c>
      <c r="B11154" s="35" t="s">
        <v>20597</v>
      </c>
      <c r="F11154" s="34" t="s">
        <v>20533</v>
      </c>
      <c r="G11154" s="37" t="s">
        <v>16506</v>
      </c>
      <c r="I11154" s="7"/>
    </row>
    <row r="11155" spans="1:9" s="36" customFormat="1" ht="40.5" x14ac:dyDescent="0.25">
      <c r="A11155" s="34">
        <v>101465</v>
      </c>
      <c r="B11155" s="35" t="s">
        <v>20598</v>
      </c>
      <c r="F11155" s="34" t="s">
        <v>20533</v>
      </c>
      <c r="G11155" s="37" t="s">
        <v>20599</v>
      </c>
      <c r="I11155" s="7"/>
    </row>
    <row r="11156" spans="1:9" s="36" customFormat="1" ht="40.5" x14ac:dyDescent="0.25">
      <c r="A11156" s="34">
        <v>101466</v>
      </c>
      <c r="B11156" s="35" t="s">
        <v>20600</v>
      </c>
      <c r="F11156" s="34" t="s">
        <v>20533</v>
      </c>
      <c r="G11156" s="37" t="s">
        <v>9274</v>
      </c>
      <c r="I11156" s="7"/>
    </row>
    <row r="11157" spans="1:9" s="36" customFormat="1" ht="40.5" x14ac:dyDescent="0.25">
      <c r="A11157" s="34">
        <v>101467</v>
      </c>
      <c r="B11157" s="35" t="s">
        <v>20601</v>
      </c>
      <c r="F11157" s="34" t="s">
        <v>20533</v>
      </c>
      <c r="G11157" s="37" t="s">
        <v>16493</v>
      </c>
      <c r="I11157" s="7"/>
    </row>
    <row r="11158" spans="1:9" s="36" customFormat="1" ht="40.5" x14ac:dyDescent="0.25">
      <c r="A11158" s="34">
        <v>101468</v>
      </c>
      <c r="B11158" s="35" t="s">
        <v>20602</v>
      </c>
      <c r="F11158" s="34" t="s">
        <v>20533</v>
      </c>
      <c r="G11158" s="37" t="s">
        <v>20603</v>
      </c>
      <c r="I11158" s="7"/>
    </row>
    <row r="11159" spans="1:9" s="36" customFormat="1" ht="40.5" x14ac:dyDescent="0.25">
      <c r="A11159" s="34">
        <v>101469</v>
      </c>
      <c r="B11159" s="35" t="s">
        <v>20604</v>
      </c>
      <c r="F11159" s="34" t="s">
        <v>20533</v>
      </c>
      <c r="G11159" s="37" t="s">
        <v>20605</v>
      </c>
      <c r="I11159" s="7"/>
    </row>
    <row r="11160" spans="1:9" s="36" customFormat="1" ht="40.5" x14ac:dyDescent="0.25">
      <c r="A11160" s="34">
        <v>101470</v>
      </c>
      <c r="B11160" s="35" t="s">
        <v>20606</v>
      </c>
      <c r="F11160" s="34" t="s">
        <v>20533</v>
      </c>
      <c r="G11160" s="37" t="s">
        <v>20607</v>
      </c>
      <c r="I11160" s="7"/>
    </row>
    <row r="11161" spans="1:9" s="36" customFormat="1" ht="40.5" x14ac:dyDescent="0.25">
      <c r="A11161" s="34">
        <v>101471</v>
      </c>
      <c r="B11161" s="35" t="s">
        <v>20608</v>
      </c>
      <c r="F11161" s="34" t="s">
        <v>20533</v>
      </c>
      <c r="G11161" s="37" t="s">
        <v>20609</v>
      </c>
      <c r="I11161" s="7"/>
    </row>
    <row r="11162" spans="1:9" s="36" customFormat="1" ht="40.5" x14ac:dyDescent="0.25">
      <c r="A11162" s="34">
        <v>101472</v>
      </c>
      <c r="B11162" s="35" t="s">
        <v>20610</v>
      </c>
      <c r="F11162" s="34" t="s">
        <v>20533</v>
      </c>
      <c r="G11162" s="37" t="s">
        <v>20611</v>
      </c>
      <c r="I11162" s="7"/>
    </row>
    <row r="11163" spans="1:9" s="36" customFormat="1" ht="40.5" x14ac:dyDescent="0.25">
      <c r="A11163" s="34">
        <v>101473</v>
      </c>
      <c r="B11163" s="35" t="s">
        <v>20612</v>
      </c>
      <c r="F11163" s="34" t="s">
        <v>20533</v>
      </c>
      <c r="G11163" s="37" t="s">
        <v>20613</v>
      </c>
      <c r="I11163" s="7"/>
    </row>
    <row r="11164" spans="1:9" s="36" customFormat="1" ht="40.5" x14ac:dyDescent="0.25">
      <c r="A11164" s="34">
        <v>101474</v>
      </c>
      <c r="B11164" s="35" t="s">
        <v>20614</v>
      </c>
      <c r="F11164" s="34" t="s">
        <v>20533</v>
      </c>
      <c r="G11164" s="37" t="s">
        <v>11913</v>
      </c>
      <c r="I11164" s="7"/>
    </row>
    <row r="11165" spans="1:9" s="36" customFormat="1" ht="40.5" x14ac:dyDescent="0.25">
      <c r="A11165" s="34">
        <v>101475</v>
      </c>
      <c r="B11165" s="35" t="s">
        <v>20615</v>
      </c>
      <c r="F11165" s="34" t="s">
        <v>20533</v>
      </c>
      <c r="G11165" s="37" t="s">
        <v>20616</v>
      </c>
      <c r="I11165" s="7"/>
    </row>
    <row r="11166" spans="1:9" s="36" customFormat="1" ht="40.5" x14ac:dyDescent="0.25">
      <c r="A11166" s="34">
        <v>101476</v>
      </c>
      <c r="B11166" s="35" t="s">
        <v>20617</v>
      </c>
      <c r="F11166" s="34" t="s">
        <v>20533</v>
      </c>
      <c r="G11166" s="37" t="s">
        <v>20618</v>
      </c>
      <c r="I11166" s="7"/>
    </row>
    <row r="11167" spans="1:9" s="36" customFormat="1" ht="40.5" x14ac:dyDescent="0.25">
      <c r="A11167" s="34">
        <v>101477</v>
      </c>
      <c r="B11167" s="35" t="s">
        <v>20619</v>
      </c>
      <c r="F11167" s="34" t="s">
        <v>20533</v>
      </c>
      <c r="G11167" s="37" t="s">
        <v>20620</v>
      </c>
      <c r="I11167" s="7"/>
    </row>
    <row r="11168" spans="1:9" s="36" customFormat="1" ht="40.5" x14ac:dyDescent="0.25">
      <c r="A11168" s="34">
        <v>101478</v>
      </c>
      <c r="B11168" s="35" t="s">
        <v>20621</v>
      </c>
      <c r="F11168" s="34" t="s">
        <v>20533</v>
      </c>
      <c r="G11168" s="37" t="s">
        <v>8332</v>
      </c>
      <c r="I11168" s="7"/>
    </row>
    <row r="11169" spans="1:9" s="36" customFormat="1" ht="40.5" x14ac:dyDescent="0.25">
      <c r="A11169" s="34">
        <v>101480</v>
      </c>
      <c r="B11169" s="35" t="s">
        <v>20622</v>
      </c>
      <c r="F11169" s="34" t="s">
        <v>20533</v>
      </c>
      <c r="G11169" s="37" t="s">
        <v>20623</v>
      </c>
      <c r="I11169" s="7"/>
    </row>
    <row r="11170" spans="1:9" s="36" customFormat="1" ht="40.5" x14ac:dyDescent="0.25">
      <c r="A11170" s="34">
        <v>101481</v>
      </c>
      <c r="B11170" s="35" t="s">
        <v>20624</v>
      </c>
      <c r="F11170" s="34" t="s">
        <v>20533</v>
      </c>
      <c r="G11170" s="37" t="s">
        <v>9916</v>
      </c>
      <c r="I11170" s="7"/>
    </row>
    <row r="11171" spans="1:9" s="36" customFormat="1" ht="40.5" x14ac:dyDescent="0.25">
      <c r="A11171" s="34">
        <v>101482</v>
      </c>
      <c r="B11171" s="35" t="s">
        <v>20625</v>
      </c>
      <c r="F11171" s="34" t="s">
        <v>20533</v>
      </c>
      <c r="G11171" s="37" t="s">
        <v>17983</v>
      </c>
      <c r="I11171" s="7"/>
    </row>
    <row r="11172" spans="1:9" s="36" customFormat="1" ht="40.5" x14ac:dyDescent="0.25">
      <c r="A11172" s="34">
        <v>101483</v>
      </c>
      <c r="B11172" s="35" t="s">
        <v>20626</v>
      </c>
      <c r="F11172" s="34" t="s">
        <v>20533</v>
      </c>
      <c r="G11172" s="37" t="s">
        <v>20627</v>
      </c>
      <c r="I11172" s="7"/>
    </row>
    <row r="11173" spans="1:9" s="36" customFormat="1" ht="40.5" x14ac:dyDescent="0.25">
      <c r="A11173" s="34">
        <v>101484</v>
      </c>
      <c r="B11173" s="35" t="s">
        <v>20628</v>
      </c>
      <c r="F11173" s="34" t="s">
        <v>20533</v>
      </c>
      <c r="G11173" s="37" t="s">
        <v>9185</v>
      </c>
      <c r="I11173" s="7"/>
    </row>
    <row r="11174" spans="1:9" s="36" customFormat="1" ht="40.5" x14ac:dyDescent="0.25">
      <c r="A11174" s="34">
        <v>101485</v>
      </c>
      <c r="B11174" s="35" t="s">
        <v>20629</v>
      </c>
      <c r="F11174" s="34" t="s">
        <v>20533</v>
      </c>
      <c r="G11174" s="37" t="s">
        <v>20630</v>
      </c>
      <c r="I11174" s="7"/>
    </row>
    <row r="11175" spans="1:9" s="36" customFormat="1" ht="40.5" x14ac:dyDescent="0.25">
      <c r="A11175" s="34">
        <v>101486</v>
      </c>
      <c r="B11175" s="35" t="s">
        <v>20631</v>
      </c>
      <c r="F11175" s="34" t="s">
        <v>20533</v>
      </c>
      <c r="G11175" s="37" t="s">
        <v>20632</v>
      </c>
      <c r="I11175" s="7"/>
    </row>
    <row r="11176" spans="1:9" s="36" customFormat="1" ht="40.5" x14ac:dyDescent="0.25">
      <c r="A11176" s="34">
        <v>101487</v>
      </c>
      <c r="B11176" s="35" t="s">
        <v>20633</v>
      </c>
      <c r="F11176" s="34" t="s">
        <v>20533</v>
      </c>
      <c r="G11176" s="37" t="s">
        <v>20634</v>
      </c>
      <c r="I11176" s="7"/>
    </row>
    <row r="11177" spans="1:9" s="36" customFormat="1" ht="40.5" x14ac:dyDescent="0.25">
      <c r="A11177" s="34">
        <v>101488</v>
      </c>
      <c r="B11177" s="35" t="s">
        <v>20635</v>
      </c>
      <c r="F11177" s="34" t="s">
        <v>20533</v>
      </c>
      <c r="G11177" s="37" t="s">
        <v>20636</v>
      </c>
      <c r="I11177" s="7"/>
    </row>
    <row r="11178" spans="1:9" s="36" customFormat="1" ht="40.5" x14ac:dyDescent="0.25">
      <c r="A11178" s="34">
        <v>101188</v>
      </c>
      <c r="B11178" s="35" t="s">
        <v>20637</v>
      </c>
      <c r="F11178" s="34" t="s">
        <v>26</v>
      </c>
      <c r="G11178" s="37" t="s">
        <v>15521</v>
      </c>
      <c r="I11178" s="7"/>
    </row>
    <row r="11179" spans="1:9" s="36" customFormat="1" ht="54" x14ac:dyDescent="0.25">
      <c r="A11179" s="34">
        <v>101189</v>
      </c>
      <c r="B11179" s="35" t="s">
        <v>20638</v>
      </c>
      <c r="F11179" s="34" t="s">
        <v>26</v>
      </c>
      <c r="G11179" s="37" t="s">
        <v>20639</v>
      </c>
      <c r="I11179" s="7"/>
    </row>
    <row r="11180" spans="1:9" s="36" customFormat="1" ht="54" x14ac:dyDescent="0.25">
      <c r="A11180" s="34">
        <v>101190</v>
      </c>
      <c r="B11180" s="35" t="s">
        <v>20640</v>
      </c>
      <c r="F11180" s="34" t="s">
        <v>26</v>
      </c>
      <c r="G11180" s="37" t="s">
        <v>20641</v>
      </c>
      <c r="I11180" s="7"/>
    </row>
    <row r="11181" spans="1:9" s="36" customFormat="1" ht="40.5" x14ac:dyDescent="0.25">
      <c r="A11181" s="34">
        <v>101191</v>
      </c>
      <c r="B11181" s="35" t="s">
        <v>20642</v>
      </c>
      <c r="F11181" s="34" t="s">
        <v>26</v>
      </c>
      <c r="G11181" s="37" t="s">
        <v>20643</v>
      </c>
      <c r="I11181" s="7"/>
    </row>
    <row r="11182" spans="1:9" s="36" customFormat="1" ht="54" x14ac:dyDescent="0.25">
      <c r="A11182" s="34">
        <v>101192</v>
      </c>
      <c r="B11182" s="35" t="s">
        <v>20644</v>
      </c>
      <c r="F11182" s="34" t="s">
        <v>26</v>
      </c>
      <c r="G11182" s="37" t="s">
        <v>20645</v>
      </c>
      <c r="I11182" s="7"/>
    </row>
    <row r="11183" spans="1:9" s="36" customFormat="1" ht="54" x14ac:dyDescent="0.25">
      <c r="A11183" s="34">
        <v>101193</v>
      </c>
      <c r="B11183" s="35" t="s">
        <v>20646</v>
      </c>
      <c r="F11183" s="34" t="s">
        <v>26</v>
      </c>
      <c r="G11183" s="37" t="s">
        <v>19663</v>
      </c>
      <c r="I11183" s="7"/>
    </row>
    <row r="11184" spans="1:9" s="36" customFormat="1" ht="40.5" x14ac:dyDescent="0.25">
      <c r="A11184" s="34">
        <v>101194</v>
      </c>
      <c r="B11184" s="35" t="s">
        <v>20647</v>
      </c>
      <c r="F11184" s="34" t="s">
        <v>26</v>
      </c>
      <c r="G11184" s="37" t="s">
        <v>20648</v>
      </c>
      <c r="I11184" s="7"/>
    </row>
    <row r="11185" spans="1:9" s="36" customFormat="1" ht="54" x14ac:dyDescent="0.25">
      <c r="A11185" s="34">
        <v>101197</v>
      </c>
      <c r="B11185" s="35" t="s">
        <v>20649</v>
      </c>
      <c r="F11185" s="34" t="s">
        <v>26</v>
      </c>
      <c r="G11185" s="37" t="s">
        <v>20650</v>
      </c>
      <c r="I11185" s="7"/>
    </row>
    <row r="11186" spans="1:9" s="36" customFormat="1" ht="54" x14ac:dyDescent="0.25">
      <c r="A11186" s="34">
        <v>101198</v>
      </c>
      <c r="B11186" s="35" t="s">
        <v>20651</v>
      </c>
      <c r="F11186" s="34" t="s">
        <v>26</v>
      </c>
      <c r="G11186" s="37" t="s">
        <v>20652</v>
      </c>
      <c r="I11186" s="7"/>
    </row>
    <row r="11187" spans="1:9" s="36" customFormat="1" ht="54" x14ac:dyDescent="0.25">
      <c r="A11187" s="34">
        <v>101199</v>
      </c>
      <c r="B11187" s="35" t="s">
        <v>20653</v>
      </c>
      <c r="F11187" s="34" t="s">
        <v>26</v>
      </c>
      <c r="G11187" s="37" t="s">
        <v>20654</v>
      </c>
      <c r="I11187" s="7"/>
    </row>
    <row r="11188" spans="1:9" s="36" customFormat="1" ht="54" x14ac:dyDescent="0.25">
      <c r="A11188" s="34">
        <v>101200</v>
      </c>
      <c r="B11188" s="35" t="s">
        <v>20655</v>
      </c>
      <c r="F11188" s="34" t="s">
        <v>26</v>
      </c>
      <c r="G11188" s="37" t="s">
        <v>20656</v>
      </c>
      <c r="I11188" s="7"/>
    </row>
    <row r="11189" spans="1:9" s="36" customFormat="1" ht="54" x14ac:dyDescent="0.25">
      <c r="A11189" s="34">
        <v>101201</v>
      </c>
      <c r="B11189" s="35" t="s">
        <v>20657</v>
      </c>
      <c r="F11189" s="34" t="s">
        <v>26</v>
      </c>
      <c r="G11189" s="37" t="s">
        <v>20658</v>
      </c>
      <c r="I11189" s="7"/>
    </row>
    <row r="11190" spans="1:9" s="36" customFormat="1" ht="54" x14ac:dyDescent="0.25">
      <c r="A11190" s="34">
        <v>101202</v>
      </c>
      <c r="B11190" s="35" t="s">
        <v>20659</v>
      </c>
      <c r="F11190" s="34" t="s">
        <v>26</v>
      </c>
      <c r="G11190" s="37" t="s">
        <v>20660</v>
      </c>
      <c r="I11190" s="7"/>
    </row>
    <row r="11191" spans="1:9" s="36" customFormat="1" ht="54" x14ac:dyDescent="0.25">
      <c r="A11191" s="34">
        <v>101203</v>
      </c>
      <c r="B11191" s="35" t="s">
        <v>20661</v>
      </c>
      <c r="F11191" s="34" t="s">
        <v>26</v>
      </c>
      <c r="G11191" s="37" t="s">
        <v>20662</v>
      </c>
      <c r="I11191" s="7"/>
    </row>
    <row r="11192" spans="1:9" s="36" customFormat="1" ht="54" x14ac:dyDescent="0.25">
      <c r="A11192" s="34">
        <v>101204</v>
      </c>
      <c r="B11192" s="35" t="s">
        <v>20663</v>
      </c>
      <c r="F11192" s="34" t="s">
        <v>26</v>
      </c>
      <c r="G11192" s="37" t="s">
        <v>20664</v>
      </c>
      <c r="I11192" s="7"/>
    </row>
    <row r="11193" spans="1:9" s="36" customFormat="1" ht="40.5" x14ac:dyDescent="0.25">
      <c r="A11193" s="34">
        <v>101205</v>
      </c>
      <c r="B11193" s="35" t="s">
        <v>20665</v>
      </c>
      <c r="F11193" s="34" t="s">
        <v>26</v>
      </c>
      <c r="G11193" s="37" t="s">
        <v>20660</v>
      </c>
      <c r="I11193" s="7"/>
    </row>
    <row r="11194" spans="1:9" s="36" customFormat="1" ht="67.5" x14ac:dyDescent="0.25">
      <c r="A11194" s="34">
        <v>102362</v>
      </c>
      <c r="B11194" s="35" t="s">
        <v>20666</v>
      </c>
      <c r="F11194" s="34" t="s">
        <v>8603</v>
      </c>
      <c r="G11194" s="37" t="s">
        <v>20667</v>
      </c>
      <c r="I11194" s="7"/>
    </row>
    <row r="11195" spans="1:9" s="36" customFormat="1" ht="67.5" x14ac:dyDescent="0.25">
      <c r="A11195" s="34">
        <v>102363</v>
      </c>
      <c r="B11195" s="35" t="s">
        <v>20668</v>
      </c>
      <c r="F11195" s="34" t="s">
        <v>8603</v>
      </c>
      <c r="G11195" s="37" t="s">
        <v>20669</v>
      </c>
      <c r="I11195" s="7"/>
    </row>
    <row r="11196" spans="1:9" s="36" customFormat="1" ht="67.5" x14ac:dyDescent="0.25">
      <c r="A11196" s="34">
        <v>102364</v>
      </c>
      <c r="B11196" s="35" t="s">
        <v>20670</v>
      </c>
      <c r="F11196" s="34" t="s">
        <v>8603</v>
      </c>
      <c r="G11196" s="37" t="s">
        <v>20671</v>
      </c>
      <c r="I11196" s="7"/>
    </row>
    <row r="11197" spans="1:9" s="36" customFormat="1" x14ac:dyDescent="0.25">
      <c r="A11197" s="34">
        <v>98509</v>
      </c>
      <c r="B11197" s="35" t="s">
        <v>20672</v>
      </c>
      <c r="F11197" s="34" t="s">
        <v>24</v>
      </c>
      <c r="G11197" s="37" t="s">
        <v>20673</v>
      </c>
      <c r="I11197" s="7"/>
    </row>
    <row r="11198" spans="1:9" s="36" customFormat="1" ht="27" x14ac:dyDescent="0.25">
      <c r="A11198" s="34">
        <v>98510</v>
      </c>
      <c r="B11198" s="35" t="s">
        <v>20674</v>
      </c>
      <c r="F11198" s="34" t="s">
        <v>24</v>
      </c>
      <c r="G11198" s="37" t="s">
        <v>20675</v>
      </c>
      <c r="I11198" s="7"/>
    </row>
    <row r="11199" spans="1:9" s="36" customFormat="1" ht="27" x14ac:dyDescent="0.25">
      <c r="A11199" s="34">
        <v>98511</v>
      </c>
      <c r="B11199" s="35" t="s">
        <v>20676</v>
      </c>
      <c r="F11199" s="34" t="s">
        <v>24</v>
      </c>
      <c r="G11199" s="37" t="s">
        <v>20677</v>
      </c>
      <c r="I11199" s="7"/>
    </row>
    <row r="11200" spans="1:9" s="36" customFormat="1" ht="27" x14ac:dyDescent="0.25">
      <c r="A11200" s="34">
        <v>98516</v>
      </c>
      <c r="B11200" s="35" t="s">
        <v>20678</v>
      </c>
      <c r="F11200" s="34" t="s">
        <v>24</v>
      </c>
      <c r="G11200" s="37" t="s">
        <v>20679</v>
      </c>
      <c r="I11200" s="7"/>
    </row>
    <row r="11201" spans="1:9" s="36" customFormat="1" x14ac:dyDescent="0.25">
      <c r="A11201" s="34">
        <v>98519</v>
      </c>
      <c r="B11201" s="35" t="s">
        <v>20680</v>
      </c>
      <c r="F11201" s="34" t="s">
        <v>8603</v>
      </c>
      <c r="G11201" s="37" t="s">
        <v>9605</v>
      </c>
      <c r="I11201" s="7"/>
    </row>
    <row r="11202" spans="1:9" s="36" customFormat="1" x14ac:dyDescent="0.25">
      <c r="A11202" s="34">
        <v>98520</v>
      </c>
      <c r="B11202" s="35" t="s">
        <v>20681</v>
      </c>
      <c r="F11202" s="34" t="s">
        <v>8603</v>
      </c>
      <c r="G11202" s="37" t="s">
        <v>9680</v>
      </c>
      <c r="I11202" s="7"/>
    </row>
    <row r="11203" spans="1:9" s="36" customFormat="1" ht="27" x14ac:dyDescent="0.25">
      <c r="A11203" s="34">
        <v>98521</v>
      </c>
      <c r="B11203" s="35" t="s">
        <v>20682</v>
      </c>
      <c r="F11203" s="34" t="s">
        <v>8603</v>
      </c>
      <c r="G11203" s="37" t="s">
        <v>9146</v>
      </c>
      <c r="I11203" s="7"/>
    </row>
    <row r="11204" spans="1:9" s="36" customFormat="1" ht="40.5" x14ac:dyDescent="0.25">
      <c r="A11204" s="34">
        <v>98522</v>
      </c>
      <c r="B11204" s="35" t="s">
        <v>20683</v>
      </c>
      <c r="F11204" s="34" t="s">
        <v>26</v>
      </c>
      <c r="G11204" s="37" t="s">
        <v>20684</v>
      </c>
      <c r="I11204" s="7"/>
    </row>
    <row r="11205" spans="1:9" s="36" customFormat="1" ht="27" x14ac:dyDescent="0.25">
      <c r="A11205" s="34">
        <v>98524</v>
      </c>
      <c r="B11205" s="35" t="s">
        <v>20685</v>
      </c>
      <c r="F11205" s="34" t="s">
        <v>8603</v>
      </c>
      <c r="G11205" s="37" t="s">
        <v>10229</v>
      </c>
      <c r="I11205" s="7"/>
    </row>
    <row r="11206" spans="1:9" s="36" customFormat="1" x14ac:dyDescent="0.25">
      <c r="A11206" s="34">
        <v>98503</v>
      </c>
      <c r="B11206" s="35" t="s">
        <v>20686</v>
      </c>
      <c r="F11206" s="34" t="s">
        <v>8603</v>
      </c>
      <c r="G11206" s="37" t="s">
        <v>20687</v>
      </c>
      <c r="I11206" s="7"/>
    </row>
    <row r="11207" spans="1:9" s="36" customFormat="1" x14ac:dyDescent="0.25">
      <c r="A11207" s="34">
        <v>98504</v>
      </c>
      <c r="B11207" s="35" t="s">
        <v>20688</v>
      </c>
      <c r="F11207" s="34" t="s">
        <v>8603</v>
      </c>
      <c r="G11207" s="37" t="s">
        <v>20689</v>
      </c>
      <c r="I11207" s="7"/>
    </row>
    <row r="11208" spans="1:9" s="36" customFormat="1" x14ac:dyDescent="0.25">
      <c r="A11208" s="34">
        <v>98505</v>
      </c>
      <c r="B11208" s="35" t="s">
        <v>20690</v>
      </c>
      <c r="F11208" s="34" t="s">
        <v>8603</v>
      </c>
      <c r="G11208" s="37" t="s">
        <v>20691</v>
      </c>
      <c r="I11208" s="7"/>
    </row>
    <row r="11209" spans="1:9" s="36" customFormat="1" ht="27" x14ac:dyDescent="0.25">
      <c r="A11209" s="34">
        <v>103946</v>
      </c>
      <c r="B11209" s="35" t="s">
        <v>20692</v>
      </c>
      <c r="F11209" s="34" t="s">
        <v>8603</v>
      </c>
      <c r="G11209" s="37" t="s">
        <v>9270</v>
      </c>
      <c r="I11209" s="7"/>
    </row>
    <row r="11210" spans="1:9" s="36" customFormat="1" ht="54" x14ac:dyDescent="0.25">
      <c r="A11210" s="34">
        <v>103185</v>
      </c>
      <c r="B11210" s="35" t="s">
        <v>20693</v>
      </c>
      <c r="F11210" s="34" t="s">
        <v>24</v>
      </c>
      <c r="G11210" s="37" t="s">
        <v>20694</v>
      </c>
      <c r="I11210" s="7"/>
    </row>
    <row r="11211" spans="1:9" s="36" customFormat="1" ht="67.5" x14ac:dyDescent="0.25">
      <c r="A11211" s="34">
        <v>103186</v>
      </c>
      <c r="B11211" s="35" t="s">
        <v>20695</v>
      </c>
      <c r="F11211" s="34" t="s">
        <v>24</v>
      </c>
      <c r="G11211" s="37" t="s">
        <v>20696</v>
      </c>
      <c r="I11211" s="7"/>
    </row>
    <row r="11212" spans="1:9" s="36" customFormat="1" ht="67.5" x14ac:dyDescent="0.25">
      <c r="A11212" s="34">
        <v>103187</v>
      </c>
      <c r="B11212" s="35" t="s">
        <v>20697</v>
      </c>
      <c r="F11212" s="34" t="s">
        <v>24</v>
      </c>
      <c r="G11212" s="37" t="s">
        <v>20698</v>
      </c>
      <c r="I11212" s="7"/>
    </row>
    <row r="11213" spans="1:9" s="36" customFormat="1" ht="67.5" x14ac:dyDescent="0.25">
      <c r="A11213" s="34">
        <v>103188</v>
      </c>
      <c r="B11213" s="35" t="s">
        <v>20699</v>
      </c>
      <c r="F11213" s="34" t="s">
        <v>24</v>
      </c>
      <c r="G11213" s="37" t="s">
        <v>20700</v>
      </c>
      <c r="I11213" s="7"/>
    </row>
    <row r="11214" spans="1:9" s="36" customFormat="1" ht="67.5" x14ac:dyDescent="0.25">
      <c r="A11214" s="34">
        <v>103189</v>
      </c>
      <c r="B11214" s="35" t="s">
        <v>20701</v>
      </c>
      <c r="F11214" s="34" t="s">
        <v>24</v>
      </c>
      <c r="G11214" s="37" t="s">
        <v>20702</v>
      </c>
      <c r="I11214" s="7"/>
    </row>
    <row r="11215" spans="1:9" s="36" customFormat="1" ht="54" x14ac:dyDescent="0.25">
      <c r="A11215" s="34">
        <v>103190</v>
      </c>
      <c r="B11215" s="35" t="s">
        <v>20703</v>
      </c>
      <c r="F11215" s="34" t="s">
        <v>24</v>
      </c>
      <c r="G11215" s="37" t="s">
        <v>20704</v>
      </c>
      <c r="I11215" s="7"/>
    </row>
    <row r="11216" spans="1:9" s="36" customFormat="1" ht="54" x14ac:dyDescent="0.25">
      <c r="A11216" s="34">
        <v>103191</v>
      </c>
      <c r="B11216" s="35" t="s">
        <v>20705</v>
      </c>
      <c r="F11216" s="34" t="s">
        <v>24</v>
      </c>
      <c r="G11216" s="37" t="s">
        <v>20706</v>
      </c>
      <c r="I11216" s="7"/>
    </row>
    <row r="11217" spans="1:9" s="36" customFormat="1" ht="67.5" x14ac:dyDescent="0.25">
      <c r="A11217" s="34">
        <v>103192</v>
      </c>
      <c r="B11217" s="35" t="s">
        <v>20707</v>
      </c>
      <c r="F11217" s="34" t="s">
        <v>24</v>
      </c>
      <c r="G11217" s="37" t="s">
        <v>20708</v>
      </c>
      <c r="I11217" s="7"/>
    </row>
    <row r="11218" spans="1:9" s="36" customFormat="1" ht="54" x14ac:dyDescent="0.25">
      <c r="A11218" s="34">
        <v>103193</v>
      </c>
      <c r="B11218" s="35" t="s">
        <v>20709</v>
      </c>
      <c r="F11218" s="34" t="s">
        <v>24</v>
      </c>
      <c r="G11218" s="37" t="s">
        <v>20710</v>
      </c>
      <c r="I11218" s="7"/>
    </row>
    <row r="11219" spans="1:9" s="36" customFormat="1" ht="54" x14ac:dyDescent="0.25">
      <c r="A11219" s="34">
        <v>103194</v>
      </c>
      <c r="B11219" s="35" t="s">
        <v>20711</v>
      </c>
      <c r="F11219" s="34" t="s">
        <v>24</v>
      </c>
      <c r="G11219" s="37" t="s">
        <v>20712</v>
      </c>
      <c r="I11219" s="7"/>
    </row>
    <row r="11220" spans="1:9" s="36" customFormat="1" ht="54" x14ac:dyDescent="0.25">
      <c r="A11220" s="34">
        <v>103195</v>
      </c>
      <c r="B11220" s="35" t="s">
        <v>20713</v>
      </c>
      <c r="F11220" s="34" t="s">
        <v>24</v>
      </c>
      <c r="G11220" s="37" t="s">
        <v>20714</v>
      </c>
      <c r="I11220" s="7"/>
    </row>
    <row r="11221" spans="1:9" s="36" customFormat="1" ht="67.5" x14ac:dyDescent="0.25">
      <c r="A11221" s="34">
        <v>103205</v>
      </c>
      <c r="B11221" s="35" t="s">
        <v>20715</v>
      </c>
      <c r="F11221" s="34" t="s">
        <v>24</v>
      </c>
      <c r="G11221" s="37" t="s">
        <v>20716</v>
      </c>
      <c r="I11221" s="7"/>
    </row>
    <row r="11222" spans="1:9" s="36" customFormat="1" ht="67.5" x14ac:dyDescent="0.25">
      <c r="A11222" s="34">
        <v>103206</v>
      </c>
      <c r="B11222" s="35" t="s">
        <v>20717</v>
      </c>
      <c r="F11222" s="34" t="s">
        <v>24</v>
      </c>
      <c r="G11222" s="37" t="s">
        <v>20718</v>
      </c>
      <c r="I11222" s="7"/>
    </row>
    <row r="11223" spans="1:9" s="36" customFormat="1" ht="67.5" x14ac:dyDescent="0.25">
      <c r="A11223" s="34">
        <v>103207</v>
      </c>
      <c r="B11223" s="35" t="s">
        <v>20719</v>
      </c>
      <c r="F11223" s="34" t="s">
        <v>24</v>
      </c>
      <c r="G11223" s="37" t="s">
        <v>20720</v>
      </c>
      <c r="I11223" s="7"/>
    </row>
    <row r="11224" spans="1:9" s="36" customFormat="1" ht="67.5" x14ac:dyDescent="0.25">
      <c r="A11224" s="34">
        <v>103208</v>
      </c>
      <c r="B11224" s="35" t="s">
        <v>20721</v>
      </c>
      <c r="F11224" s="34" t="s">
        <v>24</v>
      </c>
      <c r="G11224" s="37" t="s">
        <v>20722</v>
      </c>
      <c r="I11224" s="7"/>
    </row>
    <row r="11225" spans="1:9" s="36" customFormat="1" ht="54" x14ac:dyDescent="0.25">
      <c r="A11225" s="34">
        <v>103209</v>
      </c>
      <c r="B11225" s="35" t="s">
        <v>20723</v>
      </c>
      <c r="F11225" s="34" t="s">
        <v>24</v>
      </c>
      <c r="G11225" s="37" t="s">
        <v>20724</v>
      </c>
      <c r="I11225" s="7"/>
    </row>
    <row r="11226" spans="1:9" s="36" customFormat="1" ht="67.5" x14ac:dyDescent="0.25">
      <c r="A11226" s="34">
        <v>103210</v>
      </c>
      <c r="B11226" s="35" t="s">
        <v>20725</v>
      </c>
      <c r="F11226" s="34" t="s">
        <v>24</v>
      </c>
      <c r="G11226" s="37" t="s">
        <v>20726</v>
      </c>
      <c r="I11226" s="7"/>
    </row>
    <row r="11227" spans="1:9" s="36" customFormat="1" ht="54" x14ac:dyDescent="0.25">
      <c r="A11227" s="34">
        <v>103304</v>
      </c>
      <c r="B11227" s="35" t="s">
        <v>20727</v>
      </c>
      <c r="F11227" s="34" t="s">
        <v>24</v>
      </c>
      <c r="G11227" s="37" t="s">
        <v>20728</v>
      </c>
      <c r="I11227" s="7"/>
    </row>
    <row r="11228" spans="1:9" s="36" customFormat="1" ht="54" x14ac:dyDescent="0.25">
      <c r="A11228" s="34">
        <v>103307</v>
      </c>
      <c r="B11228" s="35" t="s">
        <v>20729</v>
      </c>
      <c r="F11228" s="34" t="s">
        <v>24</v>
      </c>
      <c r="G11228" s="37" t="s">
        <v>20730</v>
      </c>
      <c r="I11228" s="7"/>
    </row>
    <row r="11229" spans="1:9" s="36" customFormat="1" ht="40.5" x14ac:dyDescent="0.25">
      <c r="A11229" s="34">
        <v>103310</v>
      </c>
      <c r="B11229" s="35" t="s">
        <v>20731</v>
      </c>
      <c r="F11229" s="34" t="s">
        <v>24</v>
      </c>
      <c r="G11229" s="37" t="s">
        <v>20732</v>
      </c>
      <c r="I11229" s="7"/>
    </row>
    <row r="11230" spans="1:9" s="36" customFormat="1" ht="40.5" x14ac:dyDescent="0.25">
      <c r="A11230" s="34">
        <v>103314</v>
      </c>
      <c r="B11230" s="35" t="s">
        <v>20733</v>
      </c>
      <c r="F11230" s="34" t="s">
        <v>8603</v>
      </c>
      <c r="G11230" s="37" t="s">
        <v>20734</v>
      </c>
      <c r="I11230" s="7"/>
    </row>
    <row r="11231" spans="1:9" s="36" customFormat="1" ht="40.5" x14ac:dyDescent="0.25">
      <c r="A11231" s="34">
        <v>103315</v>
      </c>
      <c r="B11231" s="35" t="s">
        <v>20735</v>
      </c>
      <c r="F11231" s="34" t="s">
        <v>8603</v>
      </c>
      <c r="G11231" s="37" t="s">
        <v>20736</v>
      </c>
      <c r="I11231" s="7"/>
    </row>
    <row r="11232" spans="1:9" s="36" customFormat="1" ht="27" x14ac:dyDescent="0.25">
      <c r="A11232" s="34">
        <v>103769</v>
      </c>
      <c r="B11232" s="35" t="s">
        <v>20737</v>
      </c>
      <c r="F11232" s="34" t="s">
        <v>24</v>
      </c>
      <c r="G11232" s="37" t="s">
        <v>20738</v>
      </c>
      <c r="I11232" s="7"/>
    </row>
    <row r="11233" spans="1:9" s="36" customFormat="1" ht="40.5" x14ac:dyDescent="0.25">
      <c r="A11233" s="34">
        <v>98525</v>
      </c>
      <c r="B11233" s="35" t="s">
        <v>20739</v>
      </c>
      <c r="F11233" s="34" t="s">
        <v>8603</v>
      </c>
      <c r="G11233" s="37" t="s">
        <v>9032</v>
      </c>
      <c r="I11233" s="7"/>
    </row>
    <row r="11234" spans="1:9" s="36" customFormat="1" ht="40.5" x14ac:dyDescent="0.25">
      <c r="A11234" s="34">
        <v>98526</v>
      </c>
      <c r="B11234" s="35" t="s">
        <v>20740</v>
      </c>
      <c r="F11234" s="34" t="s">
        <v>24</v>
      </c>
      <c r="G11234" s="37" t="s">
        <v>20741</v>
      </c>
      <c r="I11234" s="7"/>
    </row>
    <row r="11235" spans="1:9" s="36" customFormat="1" ht="40.5" x14ac:dyDescent="0.25">
      <c r="A11235" s="34">
        <v>98527</v>
      </c>
      <c r="B11235" s="35" t="s">
        <v>20742</v>
      </c>
      <c r="F11235" s="34" t="s">
        <v>24</v>
      </c>
      <c r="G11235" s="37" t="s">
        <v>20743</v>
      </c>
      <c r="I11235" s="7"/>
    </row>
    <row r="11236" spans="1:9" s="36" customFormat="1" ht="27" x14ac:dyDescent="0.25">
      <c r="A11236" s="34">
        <v>98528</v>
      </c>
      <c r="B11236" s="35" t="s">
        <v>20744</v>
      </c>
      <c r="F11236" s="34" t="s">
        <v>24</v>
      </c>
      <c r="G11236" s="37" t="s">
        <v>12204</v>
      </c>
      <c r="I11236" s="7"/>
    </row>
    <row r="11237" spans="1:9" s="36" customFormat="1" ht="27" x14ac:dyDescent="0.25">
      <c r="A11237" s="34">
        <v>98529</v>
      </c>
      <c r="B11237" s="35" t="s">
        <v>20745</v>
      </c>
      <c r="F11237" s="34" t="s">
        <v>24</v>
      </c>
      <c r="G11237" s="37" t="s">
        <v>20746</v>
      </c>
      <c r="I11237" s="7"/>
    </row>
    <row r="11238" spans="1:9" s="36" customFormat="1" ht="27" x14ac:dyDescent="0.25">
      <c r="A11238" s="34">
        <v>98530</v>
      </c>
      <c r="B11238" s="35" t="s">
        <v>20747</v>
      </c>
      <c r="F11238" s="34" t="s">
        <v>24</v>
      </c>
      <c r="G11238" s="37" t="s">
        <v>20748</v>
      </c>
      <c r="I11238" s="7"/>
    </row>
    <row r="11239" spans="1:9" s="36" customFormat="1" ht="27" x14ac:dyDescent="0.25">
      <c r="A11239" s="34">
        <v>98531</v>
      </c>
      <c r="B11239" s="35" t="s">
        <v>20749</v>
      </c>
      <c r="F11239" s="34" t="s">
        <v>24</v>
      </c>
      <c r="G11239" s="37" t="s">
        <v>20750</v>
      </c>
      <c r="I11239" s="7"/>
    </row>
    <row r="11240" spans="1:9" s="36" customFormat="1" ht="27" x14ac:dyDescent="0.25">
      <c r="A11240" s="34">
        <v>98532</v>
      </c>
      <c r="B11240" s="35" t="s">
        <v>20751</v>
      </c>
      <c r="F11240" s="34" t="s">
        <v>24</v>
      </c>
      <c r="G11240" s="37" t="s">
        <v>20752</v>
      </c>
      <c r="I11240" s="7"/>
    </row>
    <row r="11241" spans="1:9" s="36" customFormat="1" ht="27" x14ac:dyDescent="0.25">
      <c r="A11241" s="34">
        <v>98533</v>
      </c>
      <c r="B11241" s="35" t="s">
        <v>20753</v>
      </c>
      <c r="F11241" s="34" t="s">
        <v>24</v>
      </c>
      <c r="G11241" s="37" t="s">
        <v>20754</v>
      </c>
      <c r="I11241" s="7"/>
    </row>
    <row r="11242" spans="1:9" s="36" customFormat="1" ht="27" x14ac:dyDescent="0.25">
      <c r="A11242" s="34">
        <v>98534</v>
      </c>
      <c r="B11242" s="35" t="s">
        <v>20755</v>
      </c>
      <c r="F11242" s="34" t="s">
        <v>24</v>
      </c>
      <c r="G11242" s="37" t="s">
        <v>20756</v>
      </c>
      <c r="I11242" s="7"/>
    </row>
    <row r="11243" spans="1:9" s="36" customFormat="1" ht="27" x14ac:dyDescent="0.25">
      <c r="A11243" s="34">
        <v>98535</v>
      </c>
      <c r="B11243" s="35" t="s">
        <v>20757</v>
      </c>
      <c r="F11243" s="34" t="s">
        <v>24</v>
      </c>
      <c r="G11243" s="37" t="s">
        <v>20758</v>
      </c>
      <c r="I11243" s="7"/>
    </row>
    <row r="11244" spans="1:9" s="36" customFormat="1" x14ac:dyDescent="0.25">
      <c r="A11244" s="34">
        <v>88238</v>
      </c>
      <c r="B11244" s="35" t="s">
        <v>5821</v>
      </c>
      <c r="F11244" s="34" t="s">
        <v>9247</v>
      </c>
      <c r="G11244" s="37" t="s">
        <v>13363</v>
      </c>
      <c r="I11244" s="7"/>
    </row>
    <row r="11245" spans="1:9" s="36" customFormat="1" x14ac:dyDescent="0.25">
      <c r="A11245" s="34">
        <v>88239</v>
      </c>
      <c r="B11245" s="35" t="s">
        <v>5826</v>
      </c>
      <c r="F11245" s="34" t="s">
        <v>9247</v>
      </c>
      <c r="G11245" s="37" t="s">
        <v>20759</v>
      </c>
      <c r="I11245" s="7"/>
    </row>
    <row r="11246" spans="1:9" s="36" customFormat="1" ht="27" x14ac:dyDescent="0.25">
      <c r="A11246" s="34">
        <v>88240</v>
      </c>
      <c r="B11246" s="35" t="s">
        <v>20760</v>
      </c>
      <c r="F11246" s="34" t="s">
        <v>9247</v>
      </c>
      <c r="G11246" s="37" t="s">
        <v>20761</v>
      </c>
      <c r="I11246" s="7"/>
    </row>
    <row r="11247" spans="1:9" s="36" customFormat="1" ht="27" x14ac:dyDescent="0.25">
      <c r="A11247" s="34">
        <v>88241</v>
      </c>
      <c r="B11247" s="35" t="s">
        <v>20762</v>
      </c>
      <c r="F11247" s="34" t="s">
        <v>9247</v>
      </c>
      <c r="G11247" s="37" t="s">
        <v>20763</v>
      </c>
      <c r="I11247" s="7"/>
    </row>
    <row r="11248" spans="1:9" s="36" customFormat="1" x14ac:dyDescent="0.25">
      <c r="A11248" s="34">
        <v>88242</v>
      </c>
      <c r="B11248" s="35" t="s">
        <v>20764</v>
      </c>
      <c r="F11248" s="34" t="s">
        <v>9247</v>
      </c>
      <c r="G11248" s="37" t="s">
        <v>15053</v>
      </c>
      <c r="I11248" s="7"/>
    </row>
    <row r="11249" spans="1:9" s="36" customFormat="1" x14ac:dyDescent="0.25">
      <c r="A11249" s="34">
        <v>88243</v>
      </c>
      <c r="B11249" s="35" t="s">
        <v>5834</v>
      </c>
      <c r="F11249" s="34" t="s">
        <v>9247</v>
      </c>
      <c r="G11249" s="37" t="s">
        <v>15826</v>
      </c>
      <c r="I11249" s="7"/>
    </row>
    <row r="11250" spans="1:9" s="36" customFormat="1" x14ac:dyDescent="0.25">
      <c r="A11250" s="34">
        <v>88245</v>
      </c>
      <c r="B11250" s="35" t="s">
        <v>5842</v>
      </c>
      <c r="F11250" s="34" t="s">
        <v>9247</v>
      </c>
      <c r="G11250" s="37" t="s">
        <v>18998</v>
      </c>
      <c r="I11250" s="7"/>
    </row>
    <row r="11251" spans="1:9" s="36" customFormat="1" x14ac:dyDescent="0.25">
      <c r="A11251" s="34">
        <v>88246</v>
      </c>
      <c r="B11251" s="35" t="s">
        <v>20765</v>
      </c>
      <c r="F11251" s="34" t="s">
        <v>9247</v>
      </c>
      <c r="G11251" s="37" t="s">
        <v>20766</v>
      </c>
      <c r="I11251" s="7"/>
    </row>
    <row r="11252" spans="1:9" s="36" customFormat="1" x14ac:dyDescent="0.25">
      <c r="A11252" s="34">
        <v>88247</v>
      </c>
      <c r="B11252" s="35" t="s">
        <v>20767</v>
      </c>
      <c r="F11252" s="34" t="s">
        <v>9247</v>
      </c>
      <c r="G11252" s="37" t="s">
        <v>20768</v>
      </c>
      <c r="I11252" s="7"/>
    </row>
    <row r="11253" spans="1:9" s="36" customFormat="1" ht="27" x14ac:dyDescent="0.25">
      <c r="A11253" s="34">
        <v>88248</v>
      </c>
      <c r="B11253" s="35" t="s">
        <v>20769</v>
      </c>
      <c r="F11253" s="34" t="s">
        <v>9247</v>
      </c>
      <c r="G11253" s="37" t="s">
        <v>20770</v>
      </c>
      <c r="I11253" s="7"/>
    </row>
    <row r="11254" spans="1:9" s="36" customFormat="1" x14ac:dyDescent="0.25">
      <c r="A11254" s="34">
        <v>88249</v>
      </c>
      <c r="B11254" s="35" t="s">
        <v>20771</v>
      </c>
      <c r="F11254" s="34" t="s">
        <v>9247</v>
      </c>
      <c r="G11254" s="37" t="s">
        <v>15955</v>
      </c>
      <c r="I11254" s="7"/>
    </row>
    <row r="11255" spans="1:9" s="36" customFormat="1" x14ac:dyDescent="0.25">
      <c r="A11255" s="34">
        <v>88250</v>
      </c>
      <c r="B11255" s="35" t="s">
        <v>20772</v>
      </c>
      <c r="F11255" s="34" t="s">
        <v>9247</v>
      </c>
      <c r="G11255" s="37" t="s">
        <v>15505</v>
      </c>
      <c r="I11255" s="7"/>
    </row>
    <row r="11256" spans="1:9" s="36" customFormat="1" x14ac:dyDescent="0.25">
      <c r="A11256" s="34">
        <v>88251</v>
      </c>
      <c r="B11256" s="35" t="s">
        <v>20773</v>
      </c>
      <c r="F11256" s="34" t="s">
        <v>9247</v>
      </c>
      <c r="G11256" s="37" t="s">
        <v>20763</v>
      </c>
      <c r="I11256" s="7"/>
    </row>
    <row r="11257" spans="1:9" s="36" customFormat="1" ht="27" x14ac:dyDescent="0.25">
      <c r="A11257" s="34">
        <v>88252</v>
      </c>
      <c r="B11257" s="35" t="s">
        <v>20774</v>
      </c>
      <c r="F11257" s="34" t="s">
        <v>9247</v>
      </c>
      <c r="G11257" s="37" t="s">
        <v>15118</v>
      </c>
      <c r="I11257" s="7"/>
    </row>
    <row r="11258" spans="1:9" s="36" customFormat="1" x14ac:dyDescent="0.25">
      <c r="A11258" s="34">
        <v>88253</v>
      </c>
      <c r="B11258" s="35" t="s">
        <v>5846</v>
      </c>
      <c r="F11258" s="34" t="s">
        <v>9247</v>
      </c>
      <c r="G11258" s="37" t="s">
        <v>9284</v>
      </c>
      <c r="I11258" s="7"/>
    </row>
    <row r="11259" spans="1:9" s="36" customFormat="1" ht="27" x14ac:dyDescent="0.25">
      <c r="A11259" s="34">
        <v>88255</v>
      </c>
      <c r="B11259" s="35" t="s">
        <v>20775</v>
      </c>
      <c r="F11259" s="34" t="s">
        <v>9247</v>
      </c>
      <c r="G11259" s="37" t="s">
        <v>20776</v>
      </c>
      <c r="I11259" s="7"/>
    </row>
    <row r="11260" spans="1:9" s="36" customFormat="1" x14ac:dyDescent="0.25">
      <c r="A11260" s="34">
        <v>88256</v>
      </c>
      <c r="B11260" s="35" t="s">
        <v>20777</v>
      </c>
      <c r="F11260" s="34" t="s">
        <v>9247</v>
      </c>
      <c r="G11260" s="37" t="s">
        <v>20778</v>
      </c>
      <c r="I11260" s="7"/>
    </row>
    <row r="11261" spans="1:9" s="36" customFormat="1" ht="27" x14ac:dyDescent="0.25">
      <c r="A11261" s="34">
        <v>88257</v>
      </c>
      <c r="B11261" s="35" t="s">
        <v>20779</v>
      </c>
      <c r="F11261" s="34" t="s">
        <v>9247</v>
      </c>
      <c r="G11261" s="37" t="s">
        <v>16299</v>
      </c>
      <c r="I11261" s="7"/>
    </row>
    <row r="11262" spans="1:9" s="36" customFormat="1" ht="27" x14ac:dyDescent="0.25">
      <c r="A11262" s="34">
        <v>88258</v>
      </c>
      <c r="B11262" s="35" t="s">
        <v>20780</v>
      </c>
      <c r="F11262" s="34" t="s">
        <v>9247</v>
      </c>
      <c r="G11262" s="37" t="s">
        <v>14913</v>
      </c>
      <c r="I11262" s="7"/>
    </row>
    <row r="11263" spans="1:9" s="36" customFormat="1" x14ac:dyDescent="0.25">
      <c r="A11263" s="34">
        <v>88260</v>
      </c>
      <c r="B11263" s="35" t="s">
        <v>5852</v>
      </c>
      <c r="F11263" s="34" t="s">
        <v>9247</v>
      </c>
      <c r="G11263" s="37" t="s">
        <v>20781</v>
      </c>
      <c r="I11263" s="7"/>
    </row>
    <row r="11264" spans="1:9" s="36" customFormat="1" x14ac:dyDescent="0.25">
      <c r="A11264" s="34">
        <v>88261</v>
      </c>
      <c r="B11264" s="35" t="s">
        <v>5854</v>
      </c>
      <c r="F11264" s="34" t="s">
        <v>9247</v>
      </c>
      <c r="G11264" s="37" t="s">
        <v>20782</v>
      </c>
      <c r="I11264" s="7"/>
    </row>
    <row r="11265" spans="1:9" s="36" customFormat="1" x14ac:dyDescent="0.25">
      <c r="A11265" s="34">
        <v>88262</v>
      </c>
      <c r="B11265" s="35" t="s">
        <v>20783</v>
      </c>
      <c r="F11265" s="34" t="s">
        <v>9247</v>
      </c>
      <c r="G11265" s="37" t="s">
        <v>20784</v>
      </c>
      <c r="I11265" s="7"/>
    </row>
    <row r="11266" spans="1:9" s="36" customFormat="1" ht="27" x14ac:dyDescent="0.25">
      <c r="A11266" s="34">
        <v>88263</v>
      </c>
      <c r="B11266" s="35" t="s">
        <v>20785</v>
      </c>
      <c r="F11266" s="34" t="s">
        <v>9247</v>
      </c>
      <c r="G11266" s="37" t="s">
        <v>19469</v>
      </c>
      <c r="I11266" s="7"/>
    </row>
    <row r="11267" spans="1:9" s="36" customFormat="1" x14ac:dyDescent="0.25">
      <c r="A11267" s="34">
        <v>88264</v>
      </c>
      <c r="B11267" s="35" t="s">
        <v>5858</v>
      </c>
      <c r="F11267" s="34" t="s">
        <v>9247</v>
      </c>
      <c r="G11267" s="37" t="s">
        <v>20786</v>
      </c>
      <c r="I11267" s="7"/>
    </row>
    <row r="11268" spans="1:9" s="36" customFormat="1" x14ac:dyDescent="0.25">
      <c r="A11268" s="34">
        <v>88265</v>
      </c>
      <c r="B11268" s="35" t="s">
        <v>20787</v>
      </c>
      <c r="F11268" s="34" t="s">
        <v>9247</v>
      </c>
      <c r="G11268" s="37" t="s">
        <v>15534</v>
      </c>
      <c r="I11268" s="7"/>
    </row>
    <row r="11269" spans="1:9" s="36" customFormat="1" x14ac:dyDescent="0.25">
      <c r="A11269" s="34">
        <v>88266</v>
      </c>
      <c r="B11269" s="35" t="s">
        <v>20788</v>
      </c>
      <c r="F11269" s="34" t="s">
        <v>9247</v>
      </c>
      <c r="G11269" s="37" t="s">
        <v>20789</v>
      </c>
      <c r="I11269" s="7"/>
    </row>
    <row r="11270" spans="1:9" s="36" customFormat="1" ht="27" x14ac:dyDescent="0.25">
      <c r="A11270" s="34">
        <v>88267</v>
      </c>
      <c r="B11270" s="35" t="s">
        <v>20790</v>
      </c>
      <c r="F11270" s="34" t="s">
        <v>9247</v>
      </c>
      <c r="G11270" s="37" t="s">
        <v>20791</v>
      </c>
      <c r="I11270" s="7"/>
    </row>
    <row r="11271" spans="1:9" s="36" customFormat="1" x14ac:dyDescent="0.25">
      <c r="A11271" s="34">
        <v>88269</v>
      </c>
      <c r="B11271" s="35" t="s">
        <v>5874</v>
      </c>
      <c r="F11271" s="34" t="s">
        <v>9247</v>
      </c>
      <c r="G11271" s="37" t="s">
        <v>16052</v>
      </c>
      <c r="I11271" s="7"/>
    </row>
    <row r="11272" spans="1:9" s="36" customFormat="1" x14ac:dyDescent="0.25">
      <c r="A11272" s="34">
        <v>88270</v>
      </c>
      <c r="B11272" s="35" t="s">
        <v>5878</v>
      </c>
      <c r="F11272" s="34" t="s">
        <v>9247</v>
      </c>
      <c r="G11272" s="37" t="s">
        <v>20792</v>
      </c>
      <c r="I11272" s="7"/>
    </row>
    <row r="11273" spans="1:9" s="36" customFormat="1" x14ac:dyDescent="0.25">
      <c r="A11273" s="34">
        <v>88272</v>
      </c>
      <c r="B11273" s="35" t="s">
        <v>20793</v>
      </c>
      <c r="F11273" s="34" t="s">
        <v>9247</v>
      </c>
      <c r="G11273" s="37" t="s">
        <v>20794</v>
      </c>
      <c r="I11273" s="7"/>
    </row>
    <row r="11274" spans="1:9" s="36" customFormat="1" x14ac:dyDescent="0.25">
      <c r="A11274" s="34">
        <v>88273</v>
      </c>
      <c r="B11274" s="35" t="s">
        <v>5884</v>
      </c>
      <c r="F11274" s="34" t="s">
        <v>9247</v>
      </c>
      <c r="G11274" s="37" t="s">
        <v>9825</v>
      </c>
      <c r="I11274" s="7"/>
    </row>
    <row r="11275" spans="1:9" s="36" customFormat="1" x14ac:dyDescent="0.25">
      <c r="A11275" s="34">
        <v>88274</v>
      </c>
      <c r="B11275" s="35" t="s">
        <v>20795</v>
      </c>
      <c r="F11275" s="34" t="s">
        <v>9247</v>
      </c>
      <c r="G11275" s="37" t="s">
        <v>20796</v>
      </c>
      <c r="I11275" s="7"/>
    </row>
    <row r="11276" spans="1:9" s="36" customFormat="1" ht="27" x14ac:dyDescent="0.25">
      <c r="A11276" s="34">
        <v>88275</v>
      </c>
      <c r="B11276" s="35" t="s">
        <v>20797</v>
      </c>
      <c r="F11276" s="34" t="s">
        <v>9247</v>
      </c>
      <c r="G11276" s="37" t="s">
        <v>20798</v>
      </c>
      <c r="I11276" s="7"/>
    </row>
    <row r="11277" spans="1:9" s="36" customFormat="1" ht="27" x14ac:dyDescent="0.25">
      <c r="A11277" s="34">
        <v>88277</v>
      </c>
      <c r="B11277" s="35" t="s">
        <v>20799</v>
      </c>
      <c r="F11277" s="34" t="s">
        <v>9247</v>
      </c>
      <c r="G11277" s="37" t="s">
        <v>20800</v>
      </c>
      <c r="I11277" s="7"/>
    </row>
    <row r="11278" spans="1:9" s="36" customFormat="1" ht="27" x14ac:dyDescent="0.25">
      <c r="A11278" s="34">
        <v>88278</v>
      </c>
      <c r="B11278" s="35" t="s">
        <v>20801</v>
      </c>
      <c r="F11278" s="34" t="s">
        <v>9247</v>
      </c>
      <c r="G11278" s="37" t="s">
        <v>17021</v>
      </c>
      <c r="I11278" s="7"/>
    </row>
    <row r="11279" spans="1:9" s="36" customFormat="1" x14ac:dyDescent="0.25">
      <c r="A11279" s="34">
        <v>88279</v>
      </c>
      <c r="B11279" s="35" t="s">
        <v>20802</v>
      </c>
      <c r="F11279" s="34" t="s">
        <v>9247</v>
      </c>
      <c r="G11279" s="37" t="s">
        <v>20803</v>
      </c>
      <c r="I11279" s="7"/>
    </row>
    <row r="11280" spans="1:9" s="36" customFormat="1" x14ac:dyDescent="0.25">
      <c r="A11280" s="34">
        <v>88281</v>
      </c>
      <c r="B11280" s="35" t="s">
        <v>20804</v>
      </c>
      <c r="F11280" s="34" t="s">
        <v>9247</v>
      </c>
      <c r="G11280" s="37" t="s">
        <v>20805</v>
      </c>
      <c r="I11280" s="7"/>
    </row>
    <row r="11281" spans="1:9" s="36" customFormat="1" x14ac:dyDescent="0.25">
      <c r="A11281" s="34">
        <v>88282</v>
      </c>
      <c r="B11281" s="35" t="s">
        <v>20806</v>
      </c>
      <c r="F11281" s="34" t="s">
        <v>9247</v>
      </c>
      <c r="G11281" s="37" t="s">
        <v>20807</v>
      </c>
      <c r="I11281" s="7"/>
    </row>
    <row r="11282" spans="1:9" s="36" customFormat="1" ht="27" x14ac:dyDescent="0.25">
      <c r="A11282" s="34">
        <v>88283</v>
      </c>
      <c r="B11282" s="35" t="s">
        <v>20808</v>
      </c>
      <c r="F11282" s="34" t="s">
        <v>9247</v>
      </c>
      <c r="G11282" s="37" t="s">
        <v>20809</v>
      </c>
      <c r="I11282" s="7"/>
    </row>
    <row r="11283" spans="1:9" s="36" customFormat="1" ht="27" x14ac:dyDescent="0.25">
      <c r="A11283" s="34">
        <v>88284</v>
      </c>
      <c r="B11283" s="35" t="s">
        <v>20810</v>
      </c>
      <c r="F11283" s="34" t="s">
        <v>9247</v>
      </c>
      <c r="G11283" s="37" t="s">
        <v>9814</v>
      </c>
      <c r="I11283" s="7"/>
    </row>
    <row r="11284" spans="1:9" s="36" customFormat="1" ht="27" x14ac:dyDescent="0.25">
      <c r="A11284" s="34">
        <v>88285</v>
      </c>
      <c r="B11284" s="35" t="s">
        <v>20811</v>
      </c>
      <c r="F11284" s="34" t="s">
        <v>9247</v>
      </c>
      <c r="G11284" s="37" t="s">
        <v>20812</v>
      </c>
      <c r="I11284" s="7"/>
    </row>
    <row r="11285" spans="1:9" s="36" customFormat="1" ht="27" x14ac:dyDescent="0.25">
      <c r="A11285" s="34">
        <v>88286</v>
      </c>
      <c r="B11285" s="35" t="s">
        <v>20813</v>
      </c>
      <c r="F11285" s="34" t="s">
        <v>9247</v>
      </c>
      <c r="G11285" s="37" t="s">
        <v>17075</v>
      </c>
      <c r="I11285" s="7"/>
    </row>
    <row r="11286" spans="1:9" s="36" customFormat="1" x14ac:dyDescent="0.25">
      <c r="A11286" s="34">
        <v>88288</v>
      </c>
      <c r="B11286" s="35" t="s">
        <v>20814</v>
      </c>
      <c r="F11286" s="34" t="s">
        <v>9247</v>
      </c>
      <c r="G11286" s="37" t="s">
        <v>20815</v>
      </c>
      <c r="I11286" s="7"/>
    </row>
    <row r="11287" spans="1:9" s="36" customFormat="1" ht="27" x14ac:dyDescent="0.25">
      <c r="A11287" s="34">
        <v>88291</v>
      </c>
      <c r="B11287" s="35" t="s">
        <v>20816</v>
      </c>
      <c r="F11287" s="34" t="s">
        <v>9247</v>
      </c>
      <c r="G11287" s="37" t="s">
        <v>9814</v>
      </c>
      <c r="I11287" s="7"/>
    </row>
    <row r="11288" spans="1:9" s="36" customFormat="1" ht="27" x14ac:dyDescent="0.25">
      <c r="A11288" s="34">
        <v>88292</v>
      </c>
      <c r="B11288" s="35" t="s">
        <v>20817</v>
      </c>
      <c r="F11288" s="34" t="s">
        <v>9247</v>
      </c>
      <c r="G11288" s="37" t="s">
        <v>20818</v>
      </c>
      <c r="I11288" s="7"/>
    </row>
    <row r="11289" spans="1:9" s="36" customFormat="1" ht="27" x14ac:dyDescent="0.25">
      <c r="A11289" s="34">
        <v>88293</v>
      </c>
      <c r="B11289" s="35" t="s">
        <v>20819</v>
      </c>
      <c r="F11289" s="34" t="s">
        <v>9247</v>
      </c>
      <c r="G11289" s="37" t="s">
        <v>20820</v>
      </c>
      <c r="I11289" s="7"/>
    </row>
    <row r="11290" spans="1:9" s="36" customFormat="1" x14ac:dyDescent="0.25">
      <c r="A11290" s="34">
        <v>88294</v>
      </c>
      <c r="B11290" s="35" t="s">
        <v>20821</v>
      </c>
      <c r="F11290" s="34" t="s">
        <v>9247</v>
      </c>
      <c r="G11290" s="37" t="s">
        <v>20822</v>
      </c>
      <c r="I11290" s="7"/>
    </row>
    <row r="11291" spans="1:9" s="36" customFormat="1" x14ac:dyDescent="0.25">
      <c r="A11291" s="34">
        <v>88295</v>
      </c>
      <c r="B11291" s="35" t="s">
        <v>20823</v>
      </c>
      <c r="F11291" s="34" t="s">
        <v>9247</v>
      </c>
      <c r="G11291" s="37" t="s">
        <v>10505</v>
      </c>
      <c r="I11291" s="7"/>
    </row>
    <row r="11292" spans="1:9" s="36" customFormat="1" x14ac:dyDescent="0.25">
      <c r="A11292" s="34">
        <v>88296</v>
      </c>
      <c r="B11292" s="35" t="s">
        <v>20824</v>
      </c>
      <c r="F11292" s="34" t="s">
        <v>9247</v>
      </c>
      <c r="G11292" s="37" t="s">
        <v>20825</v>
      </c>
      <c r="I11292" s="7"/>
    </row>
    <row r="11293" spans="1:9" s="36" customFormat="1" ht="27" x14ac:dyDescent="0.25">
      <c r="A11293" s="34">
        <v>88297</v>
      </c>
      <c r="B11293" s="35" t="s">
        <v>20826</v>
      </c>
      <c r="F11293" s="34" t="s">
        <v>9247</v>
      </c>
      <c r="G11293" s="37" t="s">
        <v>17075</v>
      </c>
      <c r="I11293" s="7"/>
    </row>
    <row r="11294" spans="1:9" s="36" customFormat="1" ht="27" x14ac:dyDescent="0.25">
      <c r="A11294" s="34">
        <v>88298</v>
      </c>
      <c r="B11294" s="35" t="s">
        <v>20827</v>
      </c>
      <c r="F11294" s="34" t="s">
        <v>9247</v>
      </c>
      <c r="G11294" s="37" t="s">
        <v>20828</v>
      </c>
      <c r="I11294" s="7"/>
    </row>
    <row r="11295" spans="1:9" s="36" customFormat="1" ht="27" x14ac:dyDescent="0.25">
      <c r="A11295" s="34">
        <v>88299</v>
      </c>
      <c r="B11295" s="35" t="s">
        <v>20829</v>
      </c>
      <c r="F11295" s="34" t="s">
        <v>9247</v>
      </c>
      <c r="G11295" s="37" t="s">
        <v>20830</v>
      </c>
      <c r="I11295" s="7"/>
    </row>
    <row r="11296" spans="1:9" s="36" customFormat="1" ht="27" x14ac:dyDescent="0.25">
      <c r="A11296" s="34">
        <v>88300</v>
      </c>
      <c r="B11296" s="35" t="s">
        <v>20831</v>
      </c>
      <c r="F11296" s="34" t="s">
        <v>9247</v>
      </c>
      <c r="G11296" s="37" t="s">
        <v>20832</v>
      </c>
      <c r="I11296" s="7"/>
    </row>
    <row r="11297" spans="1:9" s="36" customFormat="1" ht="27" x14ac:dyDescent="0.25">
      <c r="A11297" s="34">
        <v>88301</v>
      </c>
      <c r="B11297" s="35" t="s">
        <v>20833</v>
      </c>
      <c r="F11297" s="34" t="s">
        <v>9247</v>
      </c>
      <c r="G11297" s="37" t="s">
        <v>20834</v>
      </c>
      <c r="I11297" s="7"/>
    </row>
    <row r="11298" spans="1:9" s="36" customFormat="1" x14ac:dyDescent="0.25">
      <c r="A11298" s="34">
        <v>88302</v>
      </c>
      <c r="B11298" s="35" t="s">
        <v>20835</v>
      </c>
      <c r="F11298" s="34" t="s">
        <v>9247</v>
      </c>
      <c r="G11298" s="37" t="s">
        <v>15983</v>
      </c>
      <c r="I11298" s="7"/>
    </row>
    <row r="11299" spans="1:9" s="36" customFormat="1" ht="27" x14ac:dyDescent="0.25">
      <c r="A11299" s="34">
        <v>88303</v>
      </c>
      <c r="B11299" s="35" t="s">
        <v>20836</v>
      </c>
      <c r="F11299" s="34" t="s">
        <v>9247</v>
      </c>
      <c r="G11299" s="37" t="s">
        <v>15473</v>
      </c>
      <c r="I11299" s="7"/>
    </row>
    <row r="11300" spans="1:9" s="36" customFormat="1" ht="27" x14ac:dyDescent="0.25">
      <c r="A11300" s="34">
        <v>88304</v>
      </c>
      <c r="B11300" s="35" t="s">
        <v>20837</v>
      </c>
      <c r="F11300" s="34" t="s">
        <v>9247</v>
      </c>
      <c r="G11300" s="37" t="s">
        <v>16052</v>
      </c>
      <c r="I11300" s="7"/>
    </row>
    <row r="11301" spans="1:9" s="36" customFormat="1" ht="27" x14ac:dyDescent="0.25">
      <c r="A11301" s="34">
        <v>88306</v>
      </c>
      <c r="B11301" s="35" t="s">
        <v>20838</v>
      </c>
      <c r="F11301" s="34" t="s">
        <v>9247</v>
      </c>
      <c r="G11301" s="37" t="s">
        <v>15414</v>
      </c>
      <c r="I11301" s="7"/>
    </row>
    <row r="11302" spans="1:9" s="36" customFormat="1" ht="27" x14ac:dyDescent="0.25">
      <c r="A11302" s="34">
        <v>88307</v>
      </c>
      <c r="B11302" s="35" t="s">
        <v>20839</v>
      </c>
      <c r="F11302" s="34" t="s">
        <v>9247</v>
      </c>
      <c r="G11302" s="37" t="s">
        <v>20840</v>
      </c>
      <c r="I11302" s="7"/>
    </row>
    <row r="11303" spans="1:9" s="36" customFormat="1" x14ac:dyDescent="0.25">
      <c r="A11303" s="34">
        <v>88308</v>
      </c>
      <c r="B11303" s="35" t="s">
        <v>20841</v>
      </c>
      <c r="F11303" s="34" t="s">
        <v>9247</v>
      </c>
      <c r="G11303" s="37" t="s">
        <v>15289</v>
      </c>
      <c r="I11303" s="7"/>
    </row>
    <row r="11304" spans="1:9" s="36" customFormat="1" x14ac:dyDescent="0.25">
      <c r="A11304" s="34">
        <v>88309</v>
      </c>
      <c r="B11304" s="35" t="s">
        <v>5892</v>
      </c>
      <c r="F11304" s="34" t="s">
        <v>9247</v>
      </c>
      <c r="G11304" s="37" t="s">
        <v>20792</v>
      </c>
      <c r="I11304" s="7"/>
    </row>
    <row r="11305" spans="1:9" s="36" customFormat="1" x14ac:dyDescent="0.25">
      <c r="A11305" s="34">
        <v>88310</v>
      </c>
      <c r="B11305" s="35" t="s">
        <v>5894</v>
      </c>
      <c r="F11305" s="34" t="s">
        <v>9247</v>
      </c>
      <c r="G11305" s="37" t="s">
        <v>14665</v>
      </c>
      <c r="I11305" s="7"/>
    </row>
    <row r="11306" spans="1:9" s="36" customFormat="1" x14ac:dyDescent="0.25">
      <c r="A11306" s="34">
        <v>88311</v>
      </c>
      <c r="B11306" s="35" t="s">
        <v>20842</v>
      </c>
      <c r="F11306" s="34" t="s">
        <v>9247</v>
      </c>
      <c r="G11306" s="37" t="s">
        <v>20843</v>
      </c>
      <c r="I11306" s="7"/>
    </row>
    <row r="11307" spans="1:9" s="36" customFormat="1" x14ac:dyDescent="0.25">
      <c r="A11307" s="34">
        <v>88312</v>
      </c>
      <c r="B11307" s="35" t="s">
        <v>20844</v>
      </c>
      <c r="F11307" s="34" t="s">
        <v>9247</v>
      </c>
      <c r="G11307" s="37" t="s">
        <v>14665</v>
      </c>
      <c r="I11307" s="7"/>
    </row>
    <row r="11308" spans="1:9" s="36" customFormat="1" x14ac:dyDescent="0.25">
      <c r="A11308" s="34">
        <v>88313</v>
      </c>
      <c r="B11308" s="35" t="s">
        <v>5896</v>
      </c>
      <c r="F11308" s="34" t="s">
        <v>9247</v>
      </c>
      <c r="G11308" s="37" t="s">
        <v>20845</v>
      </c>
      <c r="I11308" s="7"/>
    </row>
    <row r="11309" spans="1:9" s="36" customFormat="1" x14ac:dyDescent="0.25">
      <c r="A11309" s="34">
        <v>88314</v>
      </c>
      <c r="B11309" s="35" t="s">
        <v>5900</v>
      </c>
      <c r="F11309" s="34" t="s">
        <v>9247</v>
      </c>
      <c r="G11309" s="37" t="s">
        <v>15427</v>
      </c>
      <c r="I11309" s="7"/>
    </row>
    <row r="11310" spans="1:9" s="36" customFormat="1" x14ac:dyDescent="0.25">
      <c r="A11310" s="34">
        <v>88315</v>
      </c>
      <c r="B11310" s="35" t="s">
        <v>5904</v>
      </c>
      <c r="F11310" s="34" t="s">
        <v>9247</v>
      </c>
      <c r="G11310" s="37" t="s">
        <v>18998</v>
      </c>
      <c r="I11310" s="7"/>
    </row>
    <row r="11311" spans="1:9" s="36" customFormat="1" x14ac:dyDescent="0.25">
      <c r="A11311" s="34">
        <v>88316</v>
      </c>
      <c r="B11311" s="35" t="s">
        <v>5906</v>
      </c>
      <c r="F11311" s="34" t="s">
        <v>9247</v>
      </c>
      <c r="G11311" s="37" t="s">
        <v>13240</v>
      </c>
      <c r="I11311" s="7"/>
    </row>
    <row r="11312" spans="1:9" s="36" customFormat="1" x14ac:dyDescent="0.25">
      <c r="A11312" s="34">
        <v>88317</v>
      </c>
      <c r="B11312" s="35" t="s">
        <v>20846</v>
      </c>
      <c r="F11312" s="34" t="s">
        <v>9247</v>
      </c>
      <c r="G11312" s="37" t="s">
        <v>13536</v>
      </c>
      <c r="I11312" s="7"/>
    </row>
    <row r="11313" spans="1:9" s="36" customFormat="1" ht="27" x14ac:dyDescent="0.25">
      <c r="A11313" s="34">
        <v>88318</v>
      </c>
      <c r="B11313" s="35" t="s">
        <v>20847</v>
      </c>
      <c r="F11313" s="34" t="s">
        <v>9247</v>
      </c>
      <c r="G11313" s="37" t="s">
        <v>19236</v>
      </c>
      <c r="I11313" s="7"/>
    </row>
    <row r="11314" spans="1:9" s="36" customFormat="1" x14ac:dyDescent="0.25">
      <c r="A11314" s="34">
        <v>88320</v>
      </c>
      <c r="B11314" s="35" t="s">
        <v>20848</v>
      </c>
      <c r="F11314" s="34" t="s">
        <v>9247</v>
      </c>
      <c r="G11314" s="37" t="s">
        <v>20784</v>
      </c>
      <c r="I11314" s="7"/>
    </row>
    <row r="11315" spans="1:9" s="36" customFormat="1" x14ac:dyDescent="0.25">
      <c r="A11315" s="34">
        <v>88321</v>
      </c>
      <c r="B11315" s="35" t="s">
        <v>20849</v>
      </c>
      <c r="F11315" s="34" t="s">
        <v>9247</v>
      </c>
      <c r="G11315" s="37" t="s">
        <v>20406</v>
      </c>
      <c r="I11315" s="7"/>
    </row>
    <row r="11316" spans="1:9" s="36" customFormat="1" x14ac:dyDescent="0.25">
      <c r="A11316" s="34">
        <v>88322</v>
      </c>
      <c r="B11316" s="35" t="s">
        <v>20850</v>
      </c>
      <c r="F11316" s="34" t="s">
        <v>9247</v>
      </c>
      <c r="G11316" s="37" t="s">
        <v>20851</v>
      </c>
      <c r="I11316" s="7"/>
    </row>
    <row r="11317" spans="1:9" s="36" customFormat="1" x14ac:dyDescent="0.25">
      <c r="A11317" s="34">
        <v>88323</v>
      </c>
      <c r="B11317" s="35" t="s">
        <v>5912</v>
      </c>
      <c r="F11317" s="34" t="s">
        <v>9247</v>
      </c>
      <c r="G11317" s="37" t="s">
        <v>20852</v>
      </c>
      <c r="I11317" s="7"/>
    </row>
    <row r="11318" spans="1:9" s="36" customFormat="1" x14ac:dyDescent="0.25">
      <c r="A11318" s="34">
        <v>88324</v>
      </c>
      <c r="B11318" s="35" t="s">
        <v>20853</v>
      </c>
      <c r="F11318" s="34" t="s">
        <v>9247</v>
      </c>
      <c r="G11318" s="37" t="s">
        <v>14776</v>
      </c>
      <c r="I11318" s="7"/>
    </row>
    <row r="11319" spans="1:9" s="36" customFormat="1" x14ac:dyDescent="0.25">
      <c r="A11319" s="34">
        <v>88325</v>
      </c>
      <c r="B11319" s="35" t="s">
        <v>5916</v>
      </c>
      <c r="F11319" s="34" t="s">
        <v>9247</v>
      </c>
      <c r="G11319" s="37" t="s">
        <v>20854</v>
      </c>
      <c r="I11319" s="7"/>
    </row>
    <row r="11320" spans="1:9" s="36" customFormat="1" x14ac:dyDescent="0.25">
      <c r="A11320" s="34">
        <v>88326</v>
      </c>
      <c r="B11320" s="35" t="s">
        <v>5920</v>
      </c>
      <c r="F11320" s="34" t="s">
        <v>9247</v>
      </c>
      <c r="G11320" s="37" t="s">
        <v>8079</v>
      </c>
      <c r="I11320" s="7"/>
    </row>
    <row r="11321" spans="1:9" s="36" customFormat="1" ht="27" x14ac:dyDescent="0.25">
      <c r="A11321" s="34">
        <v>88377</v>
      </c>
      <c r="B11321" s="35" t="s">
        <v>20855</v>
      </c>
      <c r="F11321" s="34" t="s">
        <v>9247</v>
      </c>
      <c r="G11321" s="37" t="s">
        <v>20856</v>
      </c>
      <c r="I11321" s="7"/>
    </row>
    <row r="11322" spans="1:9" s="36" customFormat="1" x14ac:dyDescent="0.25">
      <c r="A11322" s="34">
        <v>88441</v>
      </c>
      <c r="B11322" s="35" t="s">
        <v>5880</v>
      </c>
      <c r="F11322" s="34" t="s">
        <v>9247</v>
      </c>
      <c r="G11322" s="37" t="s">
        <v>20857</v>
      </c>
      <c r="I11322" s="7"/>
    </row>
    <row r="11323" spans="1:9" s="36" customFormat="1" x14ac:dyDescent="0.25">
      <c r="A11323" s="34">
        <v>88597</v>
      </c>
      <c r="B11323" s="35" t="s">
        <v>20858</v>
      </c>
      <c r="F11323" s="34" t="s">
        <v>9247</v>
      </c>
      <c r="G11323" s="37" t="s">
        <v>20859</v>
      </c>
      <c r="I11323" s="7"/>
    </row>
    <row r="11324" spans="1:9" s="36" customFormat="1" x14ac:dyDescent="0.25">
      <c r="A11324" s="34">
        <v>90766</v>
      </c>
      <c r="B11324" s="35" t="s">
        <v>5838</v>
      </c>
      <c r="F11324" s="34" t="s">
        <v>9247</v>
      </c>
      <c r="G11324" s="37" t="s">
        <v>20860</v>
      </c>
      <c r="I11324" s="7"/>
    </row>
    <row r="11325" spans="1:9" s="36" customFormat="1" x14ac:dyDescent="0.25">
      <c r="A11325" s="34">
        <v>90767</v>
      </c>
      <c r="B11325" s="35" t="s">
        <v>20861</v>
      </c>
      <c r="F11325" s="34" t="s">
        <v>9247</v>
      </c>
      <c r="G11325" s="37" t="s">
        <v>20862</v>
      </c>
      <c r="I11325" s="7"/>
    </row>
    <row r="11326" spans="1:9" s="36" customFormat="1" x14ac:dyDescent="0.25">
      <c r="A11326" s="34">
        <v>90768</v>
      </c>
      <c r="B11326" s="35" t="s">
        <v>20863</v>
      </c>
      <c r="F11326" s="34" t="s">
        <v>9247</v>
      </c>
      <c r="G11326" s="37" t="s">
        <v>20864</v>
      </c>
      <c r="I11326" s="7"/>
    </row>
    <row r="11327" spans="1:9" s="36" customFormat="1" x14ac:dyDescent="0.25">
      <c r="A11327" s="34">
        <v>90769</v>
      </c>
      <c r="B11327" s="35" t="s">
        <v>20865</v>
      </c>
      <c r="F11327" s="34" t="s">
        <v>9247</v>
      </c>
      <c r="G11327" s="37" t="s">
        <v>20866</v>
      </c>
      <c r="I11327" s="7"/>
    </row>
    <row r="11328" spans="1:9" s="36" customFormat="1" x14ac:dyDescent="0.25">
      <c r="A11328" s="34">
        <v>90770</v>
      </c>
      <c r="B11328" s="35" t="s">
        <v>20867</v>
      </c>
      <c r="F11328" s="34" t="s">
        <v>9247</v>
      </c>
      <c r="G11328" s="37" t="s">
        <v>20868</v>
      </c>
      <c r="I11328" s="7"/>
    </row>
    <row r="11329" spans="1:9" s="36" customFormat="1" x14ac:dyDescent="0.25">
      <c r="A11329" s="34">
        <v>90771</v>
      </c>
      <c r="B11329" s="35" t="s">
        <v>20869</v>
      </c>
      <c r="F11329" s="34" t="s">
        <v>9247</v>
      </c>
      <c r="G11329" s="37" t="s">
        <v>20870</v>
      </c>
      <c r="I11329" s="7"/>
    </row>
    <row r="11330" spans="1:9" s="36" customFormat="1" x14ac:dyDescent="0.25">
      <c r="A11330" s="34">
        <v>90772</v>
      </c>
      <c r="B11330" s="35" t="s">
        <v>20871</v>
      </c>
      <c r="F11330" s="34" t="s">
        <v>9247</v>
      </c>
      <c r="G11330" s="37" t="s">
        <v>15286</v>
      </c>
      <c r="I11330" s="7"/>
    </row>
    <row r="11331" spans="1:9" s="36" customFormat="1" x14ac:dyDescent="0.25">
      <c r="A11331" s="34">
        <v>90773</v>
      </c>
      <c r="B11331" s="35" t="s">
        <v>20872</v>
      </c>
      <c r="F11331" s="34" t="s">
        <v>9247</v>
      </c>
      <c r="G11331" s="37" t="s">
        <v>20873</v>
      </c>
      <c r="I11331" s="7"/>
    </row>
    <row r="11332" spans="1:9" s="36" customFormat="1" x14ac:dyDescent="0.25">
      <c r="A11332" s="34">
        <v>90775</v>
      </c>
      <c r="B11332" s="35" t="s">
        <v>20874</v>
      </c>
      <c r="F11332" s="34" t="s">
        <v>9247</v>
      </c>
      <c r="G11332" s="37" t="s">
        <v>20875</v>
      </c>
      <c r="I11332" s="7"/>
    </row>
    <row r="11333" spans="1:9" s="36" customFormat="1" x14ac:dyDescent="0.25">
      <c r="A11333" s="34">
        <v>90776</v>
      </c>
      <c r="B11333" s="35" t="s">
        <v>20876</v>
      </c>
      <c r="F11333" s="34" t="s">
        <v>9247</v>
      </c>
      <c r="G11333" s="37" t="s">
        <v>8087</v>
      </c>
      <c r="I11333" s="7"/>
    </row>
    <row r="11334" spans="1:9" s="36" customFormat="1" ht="27" x14ac:dyDescent="0.25">
      <c r="A11334" s="34">
        <v>90777</v>
      </c>
      <c r="B11334" s="35" t="s">
        <v>20877</v>
      </c>
      <c r="F11334" s="34" t="s">
        <v>9247</v>
      </c>
      <c r="G11334" s="37" t="s">
        <v>20878</v>
      </c>
      <c r="I11334" s="7"/>
    </row>
    <row r="11335" spans="1:9" s="36" customFormat="1" ht="27" x14ac:dyDescent="0.25">
      <c r="A11335" s="34">
        <v>90778</v>
      </c>
      <c r="B11335" s="35" t="s">
        <v>5864</v>
      </c>
      <c r="F11335" s="34" t="s">
        <v>9247</v>
      </c>
      <c r="G11335" s="37" t="s">
        <v>20879</v>
      </c>
      <c r="I11335" s="7"/>
    </row>
    <row r="11336" spans="1:9" s="36" customFormat="1" ht="27" x14ac:dyDescent="0.25">
      <c r="A11336" s="34">
        <v>90779</v>
      </c>
      <c r="B11336" s="35" t="s">
        <v>20880</v>
      </c>
      <c r="F11336" s="34" t="s">
        <v>9247</v>
      </c>
      <c r="G11336" s="37" t="s">
        <v>20881</v>
      </c>
      <c r="I11336" s="7"/>
    </row>
    <row r="11337" spans="1:9" s="36" customFormat="1" x14ac:dyDescent="0.25">
      <c r="A11337" s="34">
        <v>90780</v>
      </c>
      <c r="B11337" s="35" t="s">
        <v>5886</v>
      </c>
      <c r="F11337" s="34" t="s">
        <v>9247</v>
      </c>
      <c r="G11337" s="37" t="s">
        <v>11344</v>
      </c>
      <c r="I11337" s="7"/>
    </row>
    <row r="11338" spans="1:9" s="36" customFormat="1" x14ac:dyDescent="0.25">
      <c r="A11338" s="34">
        <v>90781</v>
      </c>
      <c r="B11338" s="35" t="s">
        <v>20882</v>
      </c>
      <c r="F11338" s="34" t="s">
        <v>9247</v>
      </c>
      <c r="G11338" s="37" t="s">
        <v>20883</v>
      </c>
      <c r="I11338" s="7"/>
    </row>
    <row r="11339" spans="1:9" s="36" customFormat="1" x14ac:dyDescent="0.25">
      <c r="A11339" s="34">
        <v>91677</v>
      </c>
      <c r="B11339" s="35" t="s">
        <v>20884</v>
      </c>
      <c r="F11339" s="34" t="s">
        <v>9247</v>
      </c>
      <c r="G11339" s="37" t="s">
        <v>20885</v>
      </c>
      <c r="I11339" s="7"/>
    </row>
    <row r="11340" spans="1:9" s="36" customFormat="1" x14ac:dyDescent="0.25">
      <c r="A11340" s="34">
        <v>91678</v>
      </c>
      <c r="B11340" s="35" t="s">
        <v>5870</v>
      </c>
      <c r="F11340" s="34" t="s">
        <v>9247</v>
      </c>
      <c r="G11340" s="37" t="s">
        <v>18399</v>
      </c>
      <c r="I11340" s="7"/>
    </row>
    <row r="11341" spans="1:9" s="36" customFormat="1" x14ac:dyDescent="0.25">
      <c r="A11341" s="34">
        <v>93558</v>
      </c>
      <c r="B11341" s="35" t="s">
        <v>20886</v>
      </c>
      <c r="F11341" s="34" t="s">
        <v>20887</v>
      </c>
      <c r="G11341" s="37" t="s">
        <v>20888</v>
      </c>
      <c r="I11341" s="7"/>
    </row>
    <row r="11342" spans="1:9" s="36" customFormat="1" x14ac:dyDescent="0.25">
      <c r="A11342" s="34">
        <v>93559</v>
      </c>
      <c r="B11342" s="35" t="s">
        <v>20858</v>
      </c>
      <c r="F11342" s="34" t="s">
        <v>20887</v>
      </c>
      <c r="G11342" s="37" t="s">
        <v>20889</v>
      </c>
      <c r="I11342" s="7"/>
    </row>
    <row r="11343" spans="1:9" s="36" customFormat="1" x14ac:dyDescent="0.25">
      <c r="A11343" s="34">
        <v>93560</v>
      </c>
      <c r="B11343" s="35" t="s">
        <v>20872</v>
      </c>
      <c r="F11343" s="34" t="s">
        <v>20887</v>
      </c>
      <c r="G11343" s="37" t="s">
        <v>20890</v>
      </c>
      <c r="I11343" s="7"/>
    </row>
    <row r="11344" spans="1:9" s="36" customFormat="1" x14ac:dyDescent="0.25">
      <c r="A11344" s="34">
        <v>93561</v>
      </c>
      <c r="B11344" s="35" t="s">
        <v>20874</v>
      </c>
      <c r="F11344" s="34" t="s">
        <v>20887</v>
      </c>
      <c r="G11344" s="37" t="s">
        <v>20891</v>
      </c>
      <c r="I11344" s="7"/>
    </row>
    <row r="11345" spans="1:9" s="36" customFormat="1" x14ac:dyDescent="0.25">
      <c r="A11345" s="34">
        <v>93562</v>
      </c>
      <c r="B11345" s="35" t="s">
        <v>20869</v>
      </c>
      <c r="F11345" s="34" t="s">
        <v>20887</v>
      </c>
      <c r="G11345" s="37" t="s">
        <v>20892</v>
      </c>
      <c r="I11345" s="7"/>
    </row>
    <row r="11346" spans="1:9" s="36" customFormat="1" x14ac:dyDescent="0.25">
      <c r="A11346" s="34">
        <v>93563</v>
      </c>
      <c r="B11346" s="35" t="s">
        <v>5838</v>
      </c>
      <c r="F11346" s="34" t="s">
        <v>20887</v>
      </c>
      <c r="G11346" s="37" t="s">
        <v>20893</v>
      </c>
      <c r="I11346" s="7"/>
    </row>
    <row r="11347" spans="1:9" s="36" customFormat="1" x14ac:dyDescent="0.25">
      <c r="A11347" s="34">
        <v>93564</v>
      </c>
      <c r="B11347" s="35" t="s">
        <v>20861</v>
      </c>
      <c r="F11347" s="34" t="s">
        <v>20887</v>
      </c>
      <c r="G11347" s="37" t="s">
        <v>20894</v>
      </c>
      <c r="I11347" s="7"/>
    </row>
    <row r="11348" spans="1:9" s="36" customFormat="1" ht="27" x14ac:dyDescent="0.25">
      <c r="A11348" s="34">
        <v>93565</v>
      </c>
      <c r="B11348" s="35" t="s">
        <v>20877</v>
      </c>
      <c r="F11348" s="34" t="s">
        <v>20887</v>
      </c>
      <c r="G11348" s="37" t="s">
        <v>20895</v>
      </c>
      <c r="I11348" s="7"/>
    </row>
    <row r="11349" spans="1:9" s="36" customFormat="1" x14ac:dyDescent="0.25">
      <c r="A11349" s="34">
        <v>93566</v>
      </c>
      <c r="B11349" s="35" t="s">
        <v>20871</v>
      </c>
      <c r="F11349" s="34" t="s">
        <v>20887</v>
      </c>
      <c r="G11349" s="37" t="s">
        <v>20896</v>
      </c>
      <c r="I11349" s="7"/>
    </row>
    <row r="11350" spans="1:9" s="36" customFormat="1" ht="27" x14ac:dyDescent="0.25">
      <c r="A11350" s="34">
        <v>93567</v>
      </c>
      <c r="B11350" s="35" t="s">
        <v>5864</v>
      </c>
      <c r="F11350" s="34" t="s">
        <v>20887</v>
      </c>
      <c r="G11350" s="37" t="s">
        <v>20897</v>
      </c>
      <c r="I11350" s="7"/>
    </row>
    <row r="11351" spans="1:9" s="36" customFormat="1" ht="27" x14ac:dyDescent="0.25">
      <c r="A11351" s="34">
        <v>93568</v>
      </c>
      <c r="B11351" s="35" t="s">
        <v>20880</v>
      </c>
      <c r="F11351" s="34" t="s">
        <v>20887</v>
      </c>
      <c r="G11351" s="37" t="s">
        <v>20898</v>
      </c>
      <c r="I11351" s="7"/>
    </row>
    <row r="11352" spans="1:9" s="36" customFormat="1" x14ac:dyDescent="0.25">
      <c r="A11352" s="34">
        <v>93569</v>
      </c>
      <c r="B11352" s="35" t="s">
        <v>20899</v>
      </c>
      <c r="F11352" s="34" t="s">
        <v>20887</v>
      </c>
      <c r="G11352" s="37" t="s">
        <v>20900</v>
      </c>
      <c r="I11352" s="7"/>
    </row>
    <row r="11353" spans="1:9" s="36" customFormat="1" x14ac:dyDescent="0.25">
      <c r="A11353" s="34">
        <v>93570</v>
      </c>
      <c r="B11353" s="35" t="s">
        <v>20901</v>
      </c>
      <c r="F11353" s="34" t="s">
        <v>20887</v>
      </c>
      <c r="G11353" s="37" t="s">
        <v>20902</v>
      </c>
      <c r="I11353" s="7"/>
    </row>
    <row r="11354" spans="1:9" s="36" customFormat="1" x14ac:dyDescent="0.25">
      <c r="A11354" s="34">
        <v>93571</v>
      </c>
      <c r="B11354" s="35" t="s">
        <v>20903</v>
      </c>
      <c r="F11354" s="34" t="s">
        <v>20887</v>
      </c>
      <c r="G11354" s="37" t="s">
        <v>20904</v>
      </c>
      <c r="I11354" s="7"/>
    </row>
    <row r="11355" spans="1:9" s="36" customFormat="1" ht="27" x14ac:dyDescent="0.25">
      <c r="A11355" s="34">
        <v>93572</v>
      </c>
      <c r="B11355" s="35" t="s">
        <v>5860</v>
      </c>
      <c r="F11355" s="34" t="s">
        <v>20887</v>
      </c>
      <c r="G11355" s="37" t="s">
        <v>20905</v>
      </c>
      <c r="I11355" s="7"/>
    </row>
    <row r="11356" spans="1:9" s="36" customFormat="1" x14ac:dyDescent="0.25">
      <c r="A11356" s="34">
        <v>94295</v>
      </c>
      <c r="B11356" s="35" t="s">
        <v>5886</v>
      </c>
      <c r="F11356" s="34" t="s">
        <v>20887</v>
      </c>
      <c r="G11356" s="37" t="s">
        <v>20906</v>
      </c>
      <c r="I11356" s="7"/>
    </row>
    <row r="11357" spans="1:9" s="36" customFormat="1" x14ac:dyDescent="0.25">
      <c r="A11357" s="34">
        <v>94296</v>
      </c>
      <c r="B11357" s="35" t="s">
        <v>20882</v>
      </c>
      <c r="F11357" s="34" t="s">
        <v>20887</v>
      </c>
      <c r="G11357" s="37" t="s">
        <v>20907</v>
      </c>
      <c r="I11357" s="7"/>
    </row>
    <row r="11358" spans="1:9" s="36" customFormat="1" ht="27" x14ac:dyDescent="0.25">
      <c r="A11358" s="34">
        <v>95308</v>
      </c>
      <c r="B11358" s="35" t="s">
        <v>20908</v>
      </c>
      <c r="F11358" s="34" t="s">
        <v>9247</v>
      </c>
      <c r="G11358" s="37" t="s">
        <v>20196</v>
      </c>
      <c r="I11358" s="7"/>
    </row>
    <row r="11359" spans="1:9" s="36" customFormat="1" ht="27" x14ac:dyDescent="0.25">
      <c r="A11359" s="34">
        <v>95309</v>
      </c>
      <c r="B11359" s="35" t="s">
        <v>20909</v>
      </c>
      <c r="F11359" s="34" t="s">
        <v>9247</v>
      </c>
      <c r="G11359" s="37" t="s">
        <v>9235</v>
      </c>
      <c r="I11359" s="7"/>
    </row>
    <row r="11360" spans="1:9" s="36" customFormat="1" ht="27" x14ac:dyDescent="0.25">
      <c r="A11360" s="34">
        <v>95310</v>
      </c>
      <c r="B11360" s="35" t="s">
        <v>20910</v>
      </c>
      <c r="F11360" s="34" t="s">
        <v>9247</v>
      </c>
      <c r="G11360" s="37" t="s">
        <v>9983</v>
      </c>
      <c r="I11360" s="7"/>
    </row>
    <row r="11361" spans="1:9" s="36" customFormat="1" ht="27" x14ac:dyDescent="0.25">
      <c r="A11361" s="34">
        <v>95311</v>
      </c>
      <c r="B11361" s="35" t="s">
        <v>20911</v>
      </c>
      <c r="F11361" s="34" t="s">
        <v>9247</v>
      </c>
      <c r="G11361" s="37" t="s">
        <v>9245</v>
      </c>
      <c r="I11361" s="7"/>
    </row>
    <row r="11362" spans="1:9" s="36" customFormat="1" ht="27" x14ac:dyDescent="0.25">
      <c r="A11362" s="34">
        <v>95312</v>
      </c>
      <c r="B11362" s="35" t="s">
        <v>20912</v>
      </c>
      <c r="F11362" s="34" t="s">
        <v>9247</v>
      </c>
      <c r="G11362" s="37" t="s">
        <v>9153</v>
      </c>
      <c r="I11362" s="7"/>
    </row>
    <row r="11363" spans="1:9" s="36" customFormat="1" ht="27" x14ac:dyDescent="0.25">
      <c r="A11363" s="34">
        <v>95313</v>
      </c>
      <c r="B11363" s="35" t="s">
        <v>20913</v>
      </c>
      <c r="F11363" s="34" t="s">
        <v>9247</v>
      </c>
      <c r="G11363" s="37" t="s">
        <v>9245</v>
      </c>
      <c r="I11363" s="7"/>
    </row>
    <row r="11364" spans="1:9" s="36" customFormat="1" ht="27" x14ac:dyDescent="0.25">
      <c r="A11364" s="34">
        <v>95314</v>
      </c>
      <c r="B11364" s="35" t="s">
        <v>20914</v>
      </c>
      <c r="F11364" s="34" t="s">
        <v>9247</v>
      </c>
      <c r="G11364" s="37" t="s">
        <v>10345</v>
      </c>
      <c r="I11364" s="7"/>
    </row>
    <row r="11365" spans="1:9" s="36" customFormat="1" ht="27" x14ac:dyDescent="0.25">
      <c r="A11365" s="34">
        <v>95315</v>
      </c>
      <c r="B11365" s="35" t="s">
        <v>20915</v>
      </c>
      <c r="F11365" s="34" t="s">
        <v>9247</v>
      </c>
      <c r="G11365" s="37" t="s">
        <v>8974</v>
      </c>
      <c r="I11365" s="7"/>
    </row>
    <row r="11366" spans="1:9" s="36" customFormat="1" ht="27" x14ac:dyDescent="0.25">
      <c r="A11366" s="34">
        <v>95316</v>
      </c>
      <c r="B11366" s="35" t="s">
        <v>20916</v>
      </c>
      <c r="F11366" s="34" t="s">
        <v>9247</v>
      </c>
      <c r="G11366" s="37" t="s">
        <v>9161</v>
      </c>
      <c r="I11366" s="7"/>
    </row>
    <row r="11367" spans="1:9" s="36" customFormat="1" ht="40.5" x14ac:dyDescent="0.25">
      <c r="A11367" s="34">
        <v>95317</v>
      </c>
      <c r="B11367" s="35" t="s">
        <v>20917</v>
      </c>
      <c r="F11367" s="34" t="s">
        <v>9247</v>
      </c>
      <c r="G11367" s="37" t="s">
        <v>10029</v>
      </c>
      <c r="I11367" s="7"/>
    </row>
    <row r="11368" spans="1:9" s="36" customFormat="1" ht="27" x14ac:dyDescent="0.25">
      <c r="A11368" s="34">
        <v>95318</v>
      </c>
      <c r="B11368" s="35" t="s">
        <v>20918</v>
      </c>
      <c r="F11368" s="34" t="s">
        <v>9247</v>
      </c>
      <c r="G11368" s="37" t="s">
        <v>9953</v>
      </c>
      <c r="I11368" s="7"/>
    </row>
    <row r="11369" spans="1:9" s="36" customFormat="1" ht="27" x14ac:dyDescent="0.25">
      <c r="A11369" s="34">
        <v>95319</v>
      </c>
      <c r="B11369" s="35" t="s">
        <v>20919</v>
      </c>
      <c r="F11369" s="34" t="s">
        <v>9247</v>
      </c>
      <c r="G11369" s="37" t="s">
        <v>9153</v>
      </c>
      <c r="I11369" s="7"/>
    </row>
    <row r="11370" spans="1:9" s="36" customFormat="1" ht="27" x14ac:dyDescent="0.25">
      <c r="A11370" s="34">
        <v>95320</v>
      </c>
      <c r="B11370" s="35" t="s">
        <v>20920</v>
      </c>
      <c r="F11370" s="34" t="s">
        <v>9247</v>
      </c>
      <c r="G11370" s="37" t="s">
        <v>9245</v>
      </c>
      <c r="I11370" s="7"/>
    </row>
    <row r="11371" spans="1:9" s="36" customFormat="1" ht="27" x14ac:dyDescent="0.25">
      <c r="A11371" s="34">
        <v>95321</v>
      </c>
      <c r="B11371" s="35" t="s">
        <v>20921</v>
      </c>
      <c r="F11371" s="34" t="s">
        <v>9247</v>
      </c>
      <c r="G11371" s="37" t="s">
        <v>9468</v>
      </c>
      <c r="I11371" s="7"/>
    </row>
    <row r="11372" spans="1:9" s="36" customFormat="1" ht="27" x14ac:dyDescent="0.25">
      <c r="A11372" s="34">
        <v>95322</v>
      </c>
      <c r="B11372" s="35" t="s">
        <v>20922</v>
      </c>
      <c r="F11372" s="34" t="s">
        <v>9247</v>
      </c>
      <c r="G11372" s="37" t="s">
        <v>9946</v>
      </c>
      <c r="I11372" s="7"/>
    </row>
    <row r="11373" spans="1:9" s="36" customFormat="1" ht="27" x14ac:dyDescent="0.25">
      <c r="A11373" s="34">
        <v>95323</v>
      </c>
      <c r="B11373" s="35" t="s">
        <v>20923</v>
      </c>
      <c r="F11373" s="34" t="s">
        <v>9247</v>
      </c>
      <c r="G11373" s="37" t="s">
        <v>9708</v>
      </c>
      <c r="I11373" s="7"/>
    </row>
    <row r="11374" spans="1:9" s="36" customFormat="1" ht="27" x14ac:dyDescent="0.25">
      <c r="A11374" s="34">
        <v>95324</v>
      </c>
      <c r="B11374" s="35" t="s">
        <v>20924</v>
      </c>
      <c r="F11374" s="34" t="s">
        <v>9247</v>
      </c>
      <c r="G11374" s="37" t="s">
        <v>8974</v>
      </c>
      <c r="I11374" s="7"/>
    </row>
    <row r="11375" spans="1:9" s="36" customFormat="1" ht="27" x14ac:dyDescent="0.25">
      <c r="A11375" s="34">
        <v>95325</v>
      </c>
      <c r="B11375" s="35" t="s">
        <v>20925</v>
      </c>
      <c r="F11375" s="34" t="s">
        <v>9247</v>
      </c>
      <c r="G11375" s="37" t="s">
        <v>8974</v>
      </c>
      <c r="I11375" s="7"/>
    </row>
    <row r="11376" spans="1:9" s="36" customFormat="1" ht="27" x14ac:dyDescent="0.25">
      <c r="A11376" s="34">
        <v>95326</v>
      </c>
      <c r="B11376" s="35" t="s">
        <v>20926</v>
      </c>
      <c r="F11376" s="34" t="s">
        <v>9247</v>
      </c>
      <c r="G11376" s="37" t="s">
        <v>10356</v>
      </c>
      <c r="I11376" s="7"/>
    </row>
    <row r="11377" spans="1:9" s="36" customFormat="1" ht="27" x14ac:dyDescent="0.25">
      <c r="A11377" s="34">
        <v>95328</v>
      </c>
      <c r="B11377" s="35" t="s">
        <v>20927</v>
      </c>
      <c r="F11377" s="34" t="s">
        <v>9247</v>
      </c>
      <c r="G11377" s="37" t="s">
        <v>20196</v>
      </c>
      <c r="I11377" s="7"/>
    </row>
    <row r="11378" spans="1:9" s="36" customFormat="1" ht="27" x14ac:dyDescent="0.25">
      <c r="A11378" s="34">
        <v>95329</v>
      </c>
      <c r="B11378" s="35" t="s">
        <v>20928</v>
      </c>
      <c r="F11378" s="34" t="s">
        <v>9247</v>
      </c>
      <c r="G11378" s="37" t="s">
        <v>9347</v>
      </c>
      <c r="I11378" s="7"/>
    </row>
    <row r="11379" spans="1:9" s="36" customFormat="1" ht="27" x14ac:dyDescent="0.25">
      <c r="A11379" s="34">
        <v>95330</v>
      </c>
      <c r="B11379" s="35" t="s">
        <v>20929</v>
      </c>
      <c r="F11379" s="34" t="s">
        <v>9247</v>
      </c>
      <c r="G11379" s="37" t="s">
        <v>10345</v>
      </c>
      <c r="I11379" s="7"/>
    </row>
    <row r="11380" spans="1:9" s="36" customFormat="1" ht="40.5" x14ac:dyDescent="0.25">
      <c r="A11380" s="34">
        <v>95331</v>
      </c>
      <c r="B11380" s="35" t="s">
        <v>20930</v>
      </c>
      <c r="F11380" s="34" t="s">
        <v>9247</v>
      </c>
      <c r="G11380" s="37" t="s">
        <v>20931</v>
      </c>
      <c r="I11380" s="7"/>
    </row>
    <row r="11381" spans="1:9" s="36" customFormat="1" ht="27" x14ac:dyDescent="0.25">
      <c r="A11381" s="34">
        <v>95332</v>
      </c>
      <c r="B11381" s="35" t="s">
        <v>20932</v>
      </c>
      <c r="F11381" s="34" t="s">
        <v>9247</v>
      </c>
      <c r="G11381" s="37" t="s">
        <v>8959</v>
      </c>
      <c r="I11381" s="7"/>
    </row>
    <row r="11382" spans="1:9" s="36" customFormat="1" ht="27" x14ac:dyDescent="0.25">
      <c r="A11382" s="34">
        <v>95333</v>
      </c>
      <c r="B11382" s="35" t="s">
        <v>20933</v>
      </c>
      <c r="F11382" s="34" t="s">
        <v>9247</v>
      </c>
      <c r="G11382" s="37" t="s">
        <v>9570</v>
      </c>
      <c r="I11382" s="7"/>
    </row>
    <row r="11383" spans="1:9" s="36" customFormat="1" ht="27" x14ac:dyDescent="0.25">
      <c r="A11383" s="34">
        <v>95334</v>
      </c>
      <c r="B11383" s="35" t="s">
        <v>20934</v>
      </c>
      <c r="F11383" s="34" t="s">
        <v>9247</v>
      </c>
      <c r="G11383" s="37" t="s">
        <v>20935</v>
      </c>
      <c r="I11383" s="7"/>
    </row>
    <row r="11384" spans="1:9" s="36" customFormat="1" ht="27" x14ac:dyDescent="0.25">
      <c r="A11384" s="34">
        <v>95335</v>
      </c>
      <c r="B11384" s="35" t="s">
        <v>20936</v>
      </c>
      <c r="F11384" s="34" t="s">
        <v>9247</v>
      </c>
      <c r="G11384" s="37" t="s">
        <v>20937</v>
      </c>
      <c r="I11384" s="7"/>
    </row>
    <row r="11385" spans="1:9" s="36" customFormat="1" ht="27" x14ac:dyDescent="0.25">
      <c r="A11385" s="34">
        <v>95337</v>
      </c>
      <c r="B11385" s="35" t="s">
        <v>20938</v>
      </c>
      <c r="F11385" s="34" t="s">
        <v>9247</v>
      </c>
      <c r="G11385" s="37" t="s">
        <v>10345</v>
      </c>
      <c r="I11385" s="7"/>
    </row>
    <row r="11386" spans="1:9" s="36" customFormat="1" ht="27" x14ac:dyDescent="0.25">
      <c r="A11386" s="34">
        <v>95338</v>
      </c>
      <c r="B11386" s="35" t="s">
        <v>20939</v>
      </c>
      <c r="F11386" s="34" t="s">
        <v>9247</v>
      </c>
      <c r="G11386" s="37" t="s">
        <v>20418</v>
      </c>
      <c r="I11386" s="7"/>
    </row>
    <row r="11387" spans="1:9" s="36" customFormat="1" ht="27" x14ac:dyDescent="0.25">
      <c r="A11387" s="34">
        <v>95339</v>
      </c>
      <c r="B11387" s="35" t="s">
        <v>20940</v>
      </c>
      <c r="F11387" s="34" t="s">
        <v>9247</v>
      </c>
      <c r="G11387" s="37" t="s">
        <v>20941</v>
      </c>
      <c r="I11387" s="7"/>
    </row>
    <row r="11388" spans="1:9" s="36" customFormat="1" ht="27" x14ac:dyDescent="0.25">
      <c r="A11388" s="34">
        <v>95340</v>
      </c>
      <c r="B11388" s="35" t="s">
        <v>20942</v>
      </c>
      <c r="F11388" s="34" t="s">
        <v>9247</v>
      </c>
      <c r="G11388" s="37" t="s">
        <v>20943</v>
      </c>
      <c r="I11388" s="7"/>
    </row>
    <row r="11389" spans="1:9" s="36" customFormat="1" ht="27" x14ac:dyDescent="0.25">
      <c r="A11389" s="34">
        <v>95341</v>
      </c>
      <c r="B11389" s="35" t="s">
        <v>20944</v>
      </c>
      <c r="F11389" s="34" t="s">
        <v>9247</v>
      </c>
      <c r="G11389" s="37" t="s">
        <v>8974</v>
      </c>
      <c r="I11389" s="7"/>
    </row>
    <row r="11390" spans="1:9" s="36" customFormat="1" ht="27" x14ac:dyDescent="0.25">
      <c r="A11390" s="34">
        <v>95342</v>
      </c>
      <c r="B11390" s="35" t="s">
        <v>20945</v>
      </c>
      <c r="F11390" s="34" t="s">
        <v>9247</v>
      </c>
      <c r="G11390" s="37" t="s">
        <v>10032</v>
      </c>
      <c r="I11390" s="7"/>
    </row>
    <row r="11391" spans="1:9" s="36" customFormat="1" ht="27" x14ac:dyDescent="0.25">
      <c r="A11391" s="34">
        <v>95343</v>
      </c>
      <c r="B11391" s="35" t="s">
        <v>20946</v>
      </c>
      <c r="F11391" s="34" t="s">
        <v>9247</v>
      </c>
      <c r="G11391" s="37" t="s">
        <v>20937</v>
      </c>
      <c r="I11391" s="7"/>
    </row>
    <row r="11392" spans="1:9" s="36" customFormat="1" ht="27" x14ac:dyDescent="0.25">
      <c r="A11392" s="34">
        <v>95344</v>
      </c>
      <c r="B11392" s="35" t="s">
        <v>20947</v>
      </c>
      <c r="F11392" s="34" t="s">
        <v>9247</v>
      </c>
      <c r="G11392" s="37" t="s">
        <v>9672</v>
      </c>
      <c r="I11392" s="7"/>
    </row>
    <row r="11393" spans="1:9" s="36" customFormat="1" ht="27" x14ac:dyDescent="0.25">
      <c r="A11393" s="34">
        <v>95345</v>
      </c>
      <c r="B11393" s="35" t="s">
        <v>20948</v>
      </c>
      <c r="F11393" s="34" t="s">
        <v>9247</v>
      </c>
      <c r="G11393" s="37" t="s">
        <v>20245</v>
      </c>
      <c r="I11393" s="7"/>
    </row>
    <row r="11394" spans="1:9" s="36" customFormat="1" ht="27" x14ac:dyDescent="0.25">
      <c r="A11394" s="34">
        <v>95346</v>
      </c>
      <c r="B11394" s="35" t="s">
        <v>20949</v>
      </c>
      <c r="F11394" s="34" t="s">
        <v>9247</v>
      </c>
      <c r="G11394" s="37" t="s">
        <v>20950</v>
      </c>
      <c r="I11394" s="7"/>
    </row>
    <row r="11395" spans="1:9" s="36" customFormat="1" ht="27" x14ac:dyDescent="0.25">
      <c r="A11395" s="34">
        <v>95347</v>
      </c>
      <c r="B11395" s="35" t="s">
        <v>20951</v>
      </c>
      <c r="F11395" s="34" t="s">
        <v>9247</v>
      </c>
      <c r="G11395" s="37" t="s">
        <v>20950</v>
      </c>
      <c r="I11395" s="7"/>
    </row>
    <row r="11396" spans="1:9" s="36" customFormat="1" ht="27" x14ac:dyDescent="0.25">
      <c r="A11396" s="34">
        <v>95348</v>
      </c>
      <c r="B11396" s="35" t="s">
        <v>20952</v>
      </c>
      <c r="F11396" s="34" t="s">
        <v>9247</v>
      </c>
      <c r="G11396" s="37" t="s">
        <v>9468</v>
      </c>
      <c r="I11396" s="7"/>
    </row>
    <row r="11397" spans="1:9" s="36" customFormat="1" ht="27" x14ac:dyDescent="0.25">
      <c r="A11397" s="34">
        <v>95349</v>
      </c>
      <c r="B11397" s="35" t="s">
        <v>20953</v>
      </c>
      <c r="F11397" s="34" t="s">
        <v>9247</v>
      </c>
      <c r="G11397" s="37" t="s">
        <v>10356</v>
      </c>
      <c r="I11397" s="7"/>
    </row>
    <row r="11398" spans="1:9" s="36" customFormat="1" ht="27" x14ac:dyDescent="0.25">
      <c r="A11398" s="34">
        <v>95350</v>
      </c>
      <c r="B11398" s="35" t="s">
        <v>20954</v>
      </c>
      <c r="F11398" s="34" t="s">
        <v>9247</v>
      </c>
      <c r="G11398" s="37" t="s">
        <v>9460</v>
      </c>
      <c r="I11398" s="7"/>
    </row>
    <row r="11399" spans="1:9" s="36" customFormat="1" ht="27" x14ac:dyDescent="0.25">
      <c r="A11399" s="34">
        <v>95351</v>
      </c>
      <c r="B11399" s="35" t="s">
        <v>20955</v>
      </c>
      <c r="F11399" s="34" t="s">
        <v>9247</v>
      </c>
      <c r="G11399" s="37" t="s">
        <v>9703</v>
      </c>
      <c r="I11399" s="7"/>
    </row>
    <row r="11400" spans="1:9" s="36" customFormat="1" ht="27" x14ac:dyDescent="0.25">
      <c r="A11400" s="34">
        <v>95352</v>
      </c>
      <c r="B11400" s="35" t="s">
        <v>20956</v>
      </c>
      <c r="F11400" s="34" t="s">
        <v>9247</v>
      </c>
      <c r="G11400" s="37" t="s">
        <v>9983</v>
      </c>
      <c r="I11400" s="7"/>
    </row>
    <row r="11401" spans="1:9" s="36" customFormat="1" ht="27" x14ac:dyDescent="0.25">
      <c r="A11401" s="34">
        <v>95354</v>
      </c>
      <c r="B11401" s="35" t="s">
        <v>20957</v>
      </c>
      <c r="F11401" s="34" t="s">
        <v>9247</v>
      </c>
      <c r="G11401" s="37" t="s">
        <v>20196</v>
      </c>
      <c r="I11401" s="7"/>
    </row>
    <row r="11402" spans="1:9" s="36" customFormat="1" ht="27" x14ac:dyDescent="0.25">
      <c r="A11402" s="34">
        <v>95355</v>
      </c>
      <c r="B11402" s="35" t="s">
        <v>20958</v>
      </c>
      <c r="F11402" s="34" t="s">
        <v>9247</v>
      </c>
      <c r="G11402" s="37" t="s">
        <v>9245</v>
      </c>
      <c r="I11402" s="7"/>
    </row>
    <row r="11403" spans="1:9" s="36" customFormat="1" ht="27" x14ac:dyDescent="0.25">
      <c r="A11403" s="34">
        <v>95356</v>
      </c>
      <c r="B11403" s="35" t="s">
        <v>20959</v>
      </c>
      <c r="F11403" s="34" t="s">
        <v>9247</v>
      </c>
      <c r="G11403" s="37" t="s">
        <v>9153</v>
      </c>
      <c r="I11403" s="7"/>
    </row>
    <row r="11404" spans="1:9" s="36" customFormat="1" ht="27" x14ac:dyDescent="0.25">
      <c r="A11404" s="34">
        <v>95357</v>
      </c>
      <c r="B11404" s="35" t="s">
        <v>20960</v>
      </c>
      <c r="F11404" s="34" t="s">
        <v>9247</v>
      </c>
      <c r="G11404" s="37" t="s">
        <v>9268</v>
      </c>
      <c r="I11404" s="7"/>
    </row>
    <row r="11405" spans="1:9" s="36" customFormat="1" ht="27" x14ac:dyDescent="0.25">
      <c r="A11405" s="34">
        <v>95358</v>
      </c>
      <c r="B11405" s="35" t="s">
        <v>20961</v>
      </c>
      <c r="F11405" s="34" t="s">
        <v>9247</v>
      </c>
      <c r="G11405" s="37" t="s">
        <v>9347</v>
      </c>
      <c r="I11405" s="7"/>
    </row>
    <row r="11406" spans="1:9" s="36" customFormat="1" ht="27" x14ac:dyDescent="0.25">
      <c r="A11406" s="34">
        <v>95359</v>
      </c>
      <c r="B11406" s="35" t="s">
        <v>20962</v>
      </c>
      <c r="F11406" s="34" t="s">
        <v>9247</v>
      </c>
      <c r="G11406" s="37" t="s">
        <v>20941</v>
      </c>
      <c r="I11406" s="7"/>
    </row>
    <row r="11407" spans="1:9" s="36" customFormat="1" ht="27" x14ac:dyDescent="0.25">
      <c r="A11407" s="34">
        <v>95360</v>
      </c>
      <c r="B11407" s="35" t="s">
        <v>20963</v>
      </c>
      <c r="F11407" s="34" t="s">
        <v>9247</v>
      </c>
      <c r="G11407" s="37" t="s">
        <v>9708</v>
      </c>
      <c r="I11407" s="7"/>
    </row>
    <row r="11408" spans="1:9" s="36" customFormat="1" ht="27" x14ac:dyDescent="0.25">
      <c r="A11408" s="34">
        <v>95361</v>
      </c>
      <c r="B11408" s="35" t="s">
        <v>20964</v>
      </c>
      <c r="F11408" s="34" t="s">
        <v>9247</v>
      </c>
      <c r="G11408" s="37" t="s">
        <v>20196</v>
      </c>
      <c r="I11408" s="7"/>
    </row>
    <row r="11409" spans="1:9" s="36" customFormat="1" ht="27" x14ac:dyDescent="0.25">
      <c r="A11409" s="34">
        <v>95362</v>
      </c>
      <c r="B11409" s="35" t="s">
        <v>20965</v>
      </c>
      <c r="F11409" s="34" t="s">
        <v>9247</v>
      </c>
      <c r="G11409" s="37" t="s">
        <v>9153</v>
      </c>
      <c r="I11409" s="7"/>
    </row>
    <row r="11410" spans="1:9" s="36" customFormat="1" ht="27" x14ac:dyDescent="0.25">
      <c r="A11410" s="34">
        <v>95363</v>
      </c>
      <c r="B11410" s="35" t="s">
        <v>20966</v>
      </c>
      <c r="F11410" s="34" t="s">
        <v>9247</v>
      </c>
      <c r="G11410" s="37" t="s">
        <v>10032</v>
      </c>
      <c r="I11410" s="7"/>
    </row>
    <row r="11411" spans="1:9" s="36" customFormat="1" ht="27" x14ac:dyDescent="0.25">
      <c r="A11411" s="34">
        <v>95364</v>
      </c>
      <c r="B11411" s="35" t="s">
        <v>20967</v>
      </c>
      <c r="F11411" s="34" t="s">
        <v>9247</v>
      </c>
      <c r="G11411" s="37" t="s">
        <v>9235</v>
      </c>
      <c r="I11411" s="7"/>
    </row>
    <row r="11412" spans="1:9" s="36" customFormat="1" ht="27" x14ac:dyDescent="0.25">
      <c r="A11412" s="34">
        <v>95365</v>
      </c>
      <c r="B11412" s="35" t="s">
        <v>20968</v>
      </c>
      <c r="F11412" s="34" t="s">
        <v>9247</v>
      </c>
      <c r="G11412" s="37" t="s">
        <v>9953</v>
      </c>
      <c r="I11412" s="7"/>
    </row>
    <row r="11413" spans="1:9" s="36" customFormat="1" ht="27" x14ac:dyDescent="0.25">
      <c r="A11413" s="34">
        <v>95366</v>
      </c>
      <c r="B11413" s="35" t="s">
        <v>20969</v>
      </c>
      <c r="F11413" s="34" t="s">
        <v>9247</v>
      </c>
      <c r="G11413" s="37" t="s">
        <v>20196</v>
      </c>
      <c r="I11413" s="7"/>
    </row>
    <row r="11414" spans="1:9" s="36" customFormat="1" ht="40.5" x14ac:dyDescent="0.25">
      <c r="A11414" s="34">
        <v>95367</v>
      </c>
      <c r="B11414" s="35" t="s">
        <v>20970</v>
      </c>
      <c r="F11414" s="34" t="s">
        <v>9247</v>
      </c>
      <c r="G11414" s="37" t="s">
        <v>9983</v>
      </c>
      <c r="I11414" s="7"/>
    </row>
    <row r="11415" spans="1:9" s="36" customFormat="1" ht="27" x14ac:dyDescent="0.25">
      <c r="A11415" s="34">
        <v>95368</v>
      </c>
      <c r="B11415" s="35" t="s">
        <v>20971</v>
      </c>
      <c r="F11415" s="34" t="s">
        <v>9247</v>
      </c>
      <c r="G11415" s="37" t="s">
        <v>10029</v>
      </c>
      <c r="I11415" s="7"/>
    </row>
    <row r="11416" spans="1:9" s="36" customFormat="1" ht="27" x14ac:dyDescent="0.25">
      <c r="A11416" s="34">
        <v>95369</v>
      </c>
      <c r="B11416" s="35" t="s">
        <v>20972</v>
      </c>
      <c r="F11416" s="34" t="s">
        <v>9247</v>
      </c>
      <c r="G11416" s="37" t="s">
        <v>9235</v>
      </c>
      <c r="I11416" s="7"/>
    </row>
    <row r="11417" spans="1:9" s="36" customFormat="1" ht="27" x14ac:dyDescent="0.25">
      <c r="A11417" s="34">
        <v>95370</v>
      </c>
      <c r="B11417" s="35" t="s">
        <v>20973</v>
      </c>
      <c r="F11417" s="34" t="s">
        <v>9247</v>
      </c>
      <c r="G11417" s="37" t="s">
        <v>20943</v>
      </c>
      <c r="I11417" s="7"/>
    </row>
    <row r="11418" spans="1:9" s="36" customFormat="1" ht="27" x14ac:dyDescent="0.25">
      <c r="A11418" s="34">
        <v>95371</v>
      </c>
      <c r="B11418" s="35" t="s">
        <v>20974</v>
      </c>
      <c r="F11418" s="34" t="s">
        <v>9247</v>
      </c>
      <c r="G11418" s="37" t="s">
        <v>20418</v>
      </c>
      <c r="I11418" s="7"/>
    </row>
    <row r="11419" spans="1:9" s="36" customFormat="1" ht="27" x14ac:dyDescent="0.25">
      <c r="A11419" s="34">
        <v>95372</v>
      </c>
      <c r="B11419" s="35" t="s">
        <v>20975</v>
      </c>
      <c r="F11419" s="34" t="s">
        <v>9247</v>
      </c>
      <c r="G11419" s="37" t="s">
        <v>20943</v>
      </c>
      <c r="I11419" s="7"/>
    </row>
    <row r="11420" spans="1:9" s="36" customFormat="1" ht="27" x14ac:dyDescent="0.25">
      <c r="A11420" s="34">
        <v>95373</v>
      </c>
      <c r="B11420" s="35" t="s">
        <v>20976</v>
      </c>
      <c r="F11420" s="34" t="s">
        <v>9247</v>
      </c>
      <c r="G11420" s="37" t="s">
        <v>9525</v>
      </c>
      <c r="I11420" s="7"/>
    </row>
    <row r="11421" spans="1:9" s="36" customFormat="1" ht="27" x14ac:dyDescent="0.25">
      <c r="A11421" s="34">
        <v>95374</v>
      </c>
      <c r="B11421" s="35" t="s">
        <v>20977</v>
      </c>
      <c r="F11421" s="34" t="s">
        <v>9247</v>
      </c>
      <c r="G11421" s="37" t="s">
        <v>20943</v>
      </c>
      <c r="I11421" s="7"/>
    </row>
    <row r="11422" spans="1:9" s="36" customFormat="1" ht="27" x14ac:dyDescent="0.25">
      <c r="A11422" s="34">
        <v>95375</v>
      </c>
      <c r="B11422" s="35" t="s">
        <v>20978</v>
      </c>
      <c r="F11422" s="34" t="s">
        <v>9247</v>
      </c>
      <c r="G11422" s="37" t="s">
        <v>9449</v>
      </c>
      <c r="I11422" s="7"/>
    </row>
    <row r="11423" spans="1:9" s="36" customFormat="1" ht="27" x14ac:dyDescent="0.25">
      <c r="A11423" s="34">
        <v>95376</v>
      </c>
      <c r="B11423" s="35" t="s">
        <v>20979</v>
      </c>
      <c r="F11423" s="34" t="s">
        <v>9247</v>
      </c>
      <c r="G11423" s="37" t="s">
        <v>9840</v>
      </c>
      <c r="I11423" s="7"/>
    </row>
    <row r="11424" spans="1:9" s="36" customFormat="1" ht="27" x14ac:dyDescent="0.25">
      <c r="A11424" s="34">
        <v>95377</v>
      </c>
      <c r="B11424" s="35" t="s">
        <v>20980</v>
      </c>
      <c r="F11424" s="34" t="s">
        <v>9247</v>
      </c>
      <c r="G11424" s="37" t="s">
        <v>10345</v>
      </c>
      <c r="I11424" s="7"/>
    </row>
    <row r="11425" spans="1:9" s="36" customFormat="1" ht="27" x14ac:dyDescent="0.25">
      <c r="A11425" s="34">
        <v>95378</v>
      </c>
      <c r="B11425" s="35" t="s">
        <v>20981</v>
      </c>
      <c r="F11425" s="34" t="s">
        <v>9247</v>
      </c>
      <c r="G11425" s="37" t="s">
        <v>10029</v>
      </c>
      <c r="I11425" s="7"/>
    </row>
    <row r="11426" spans="1:9" s="36" customFormat="1" ht="27" x14ac:dyDescent="0.25">
      <c r="A11426" s="34">
        <v>95379</v>
      </c>
      <c r="B11426" s="35" t="s">
        <v>20982</v>
      </c>
      <c r="F11426" s="34" t="s">
        <v>9247</v>
      </c>
      <c r="G11426" s="37" t="s">
        <v>10345</v>
      </c>
      <c r="I11426" s="7"/>
    </row>
    <row r="11427" spans="1:9" s="36" customFormat="1" ht="40.5" x14ac:dyDescent="0.25">
      <c r="A11427" s="34">
        <v>95380</v>
      </c>
      <c r="B11427" s="35" t="s">
        <v>20983</v>
      </c>
      <c r="F11427" s="34" t="s">
        <v>9247</v>
      </c>
      <c r="G11427" s="37" t="s">
        <v>8974</v>
      </c>
      <c r="I11427" s="7"/>
    </row>
    <row r="11428" spans="1:9" s="36" customFormat="1" ht="27" x14ac:dyDescent="0.25">
      <c r="A11428" s="34">
        <v>95382</v>
      </c>
      <c r="B11428" s="35" t="s">
        <v>20984</v>
      </c>
      <c r="F11428" s="34" t="s">
        <v>9247</v>
      </c>
      <c r="G11428" s="37" t="s">
        <v>10345</v>
      </c>
      <c r="I11428" s="7"/>
    </row>
    <row r="11429" spans="1:9" s="36" customFormat="1" ht="27" x14ac:dyDescent="0.25">
      <c r="A11429" s="34">
        <v>95383</v>
      </c>
      <c r="B11429" s="35" t="s">
        <v>20985</v>
      </c>
      <c r="F11429" s="34" t="s">
        <v>9247</v>
      </c>
      <c r="G11429" s="37" t="s">
        <v>10029</v>
      </c>
      <c r="I11429" s="7"/>
    </row>
    <row r="11430" spans="1:9" s="36" customFormat="1" ht="27" x14ac:dyDescent="0.25">
      <c r="A11430" s="34">
        <v>95384</v>
      </c>
      <c r="B11430" s="35" t="s">
        <v>20986</v>
      </c>
      <c r="F11430" s="34" t="s">
        <v>9247</v>
      </c>
      <c r="G11430" s="37" t="s">
        <v>20418</v>
      </c>
      <c r="I11430" s="7"/>
    </row>
    <row r="11431" spans="1:9" s="36" customFormat="1" ht="27" x14ac:dyDescent="0.25">
      <c r="A11431" s="34">
        <v>95385</v>
      </c>
      <c r="B11431" s="35" t="s">
        <v>20987</v>
      </c>
      <c r="F11431" s="34" t="s">
        <v>9247</v>
      </c>
      <c r="G11431" s="37" t="s">
        <v>10345</v>
      </c>
      <c r="I11431" s="7"/>
    </row>
    <row r="11432" spans="1:9" s="36" customFormat="1" ht="27" x14ac:dyDescent="0.25">
      <c r="A11432" s="34">
        <v>95386</v>
      </c>
      <c r="B11432" s="35" t="s">
        <v>20988</v>
      </c>
      <c r="F11432" s="34" t="s">
        <v>9247</v>
      </c>
      <c r="G11432" s="37" t="s">
        <v>10029</v>
      </c>
      <c r="I11432" s="7"/>
    </row>
    <row r="11433" spans="1:9" s="36" customFormat="1" ht="27" x14ac:dyDescent="0.25">
      <c r="A11433" s="34">
        <v>95387</v>
      </c>
      <c r="B11433" s="35" t="s">
        <v>20989</v>
      </c>
      <c r="F11433" s="34" t="s">
        <v>9247</v>
      </c>
      <c r="G11433" s="37" t="s">
        <v>9235</v>
      </c>
      <c r="I11433" s="7"/>
    </row>
    <row r="11434" spans="1:9" s="36" customFormat="1" ht="27" x14ac:dyDescent="0.25">
      <c r="A11434" s="34">
        <v>95388</v>
      </c>
      <c r="B11434" s="35" t="s">
        <v>20990</v>
      </c>
      <c r="F11434" s="34" t="s">
        <v>9247</v>
      </c>
      <c r="G11434" s="37" t="s">
        <v>10356</v>
      </c>
      <c r="I11434" s="7"/>
    </row>
    <row r="11435" spans="1:9" s="36" customFormat="1" ht="40.5" x14ac:dyDescent="0.25">
      <c r="A11435" s="34">
        <v>95389</v>
      </c>
      <c r="B11435" s="35" t="s">
        <v>20991</v>
      </c>
      <c r="F11435" s="34" t="s">
        <v>9247</v>
      </c>
      <c r="G11435" s="37" t="s">
        <v>20196</v>
      </c>
      <c r="I11435" s="7"/>
    </row>
    <row r="11436" spans="1:9" s="36" customFormat="1" ht="27" x14ac:dyDescent="0.25">
      <c r="A11436" s="34">
        <v>95390</v>
      </c>
      <c r="B11436" s="35" t="s">
        <v>20992</v>
      </c>
      <c r="F11436" s="34" t="s">
        <v>9247</v>
      </c>
      <c r="G11436" s="37" t="s">
        <v>9840</v>
      </c>
      <c r="I11436" s="7"/>
    </row>
    <row r="11437" spans="1:9" s="36" customFormat="1" ht="27" x14ac:dyDescent="0.25">
      <c r="A11437" s="34">
        <v>95391</v>
      </c>
      <c r="B11437" s="35" t="s">
        <v>20993</v>
      </c>
      <c r="F11437" s="34" t="s">
        <v>9247</v>
      </c>
      <c r="G11437" s="37" t="s">
        <v>9243</v>
      </c>
      <c r="I11437" s="7"/>
    </row>
    <row r="11438" spans="1:9" s="36" customFormat="1" ht="27" x14ac:dyDescent="0.25">
      <c r="A11438" s="34">
        <v>95392</v>
      </c>
      <c r="B11438" s="35" t="s">
        <v>20994</v>
      </c>
      <c r="F11438" s="34" t="s">
        <v>9247</v>
      </c>
      <c r="G11438" s="37" t="s">
        <v>10356</v>
      </c>
      <c r="I11438" s="7"/>
    </row>
    <row r="11439" spans="1:9" s="36" customFormat="1" ht="27" x14ac:dyDescent="0.25">
      <c r="A11439" s="34">
        <v>95393</v>
      </c>
      <c r="B11439" s="35" t="s">
        <v>20995</v>
      </c>
      <c r="F11439" s="34" t="s">
        <v>9247</v>
      </c>
      <c r="G11439" s="37" t="s">
        <v>9703</v>
      </c>
      <c r="I11439" s="7"/>
    </row>
    <row r="11440" spans="1:9" s="36" customFormat="1" ht="27" x14ac:dyDescent="0.25">
      <c r="A11440" s="34">
        <v>95394</v>
      </c>
      <c r="B11440" s="35" t="s">
        <v>20996</v>
      </c>
      <c r="F11440" s="34" t="s">
        <v>9247</v>
      </c>
      <c r="G11440" s="37" t="s">
        <v>9497</v>
      </c>
      <c r="I11440" s="7"/>
    </row>
    <row r="11441" spans="1:9" s="36" customFormat="1" ht="27" x14ac:dyDescent="0.25">
      <c r="A11441" s="34">
        <v>95395</v>
      </c>
      <c r="B11441" s="35" t="s">
        <v>20997</v>
      </c>
      <c r="F11441" s="34" t="s">
        <v>9247</v>
      </c>
      <c r="G11441" s="37" t="s">
        <v>9487</v>
      </c>
      <c r="I11441" s="7"/>
    </row>
    <row r="11442" spans="1:9" s="36" customFormat="1" ht="27" x14ac:dyDescent="0.25">
      <c r="A11442" s="34">
        <v>95396</v>
      </c>
      <c r="B11442" s="35" t="s">
        <v>20998</v>
      </c>
      <c r="F11442" s="34" t="s">
        <v>9247</v>
      </c>
      <c r="G11442" s="37" t="s">
        <v>18729</v>
      </c>
      <c r="I11442" s="7"/>
    </row>
    <row r="11443" spans="1:9" s="36" customFormat="1" ht="27" x14ac:dyDescent="0.25">
      <c r="A11443" s="34">
        <v>95397</v>
      </c>
      <c r="B11443" s="35" t="s">
        <v>20999</v>
      </c>
      <c r="F11443" s="34" t="s">
        <v>9247</v>
      </c>
      <c r="G11443" s="37" t="s">
        <v>9946</v>
      </c>
      <c r="I11443" s="7"/>
    </row>
    <row r="11444" spans="1:9" s="36" customFormat="1" ht="27" x14ac:dyDescent="0.25">
      <c r="A11444" s="34">
        <v>95398</v>
      </c>
      <c r="B11444" s="35" t="s">
        <v>21000</v>
      </c>
      <c r="F11444" s="34" t="s">
        <v>9247</v>
      </c>
      <c r="G11444" s="37" t="s">
        <v>9840</v>
      </c>
      <c r="I11444" s="7"/>
    </row>
    <row r="11445" spans="1:9" s="36" customFormat="1" ht="27" x14ac:dyDescent="0.25">
      <c r="A11445" s="34">
        <v>95399</v>
      </c>
      <c r="B11445" s="35" t="s">
        <v>21001</v>
      </c>
      <c r="F11445" s="34" t="s">
        <v>9247</v>
      </c>
      <c r="G11445" s="37" t="s">
        <v>9468</v>
      </c>
      <c r="I11445" s="7"/>
    </row>
    <row r="11446" spans="1:9" s="36" customFormat="1" ht="27" x14ac:dyDescent="0.25">
      <c r="A11446" s="34">
        <v>95400</v>
      </c>
      <c r="B11446" s="35" t="s">
        <v>21002</v>
      </c>
      <c r="F11446" s="34" t="s">
        <v>9247</v>
      </c>
      <c r="G11446" s="37" t="s">
        <v>20931</v>
      </c>
      <c r="I11446" s="7"/>
    </row>
    <row r="11447" spans="1:9" s="36" customFormat="1" ht="27" x14ac:dyDescent="0.25">
      <c r="A11447" s="34">
        <v>95401</v>
      </c>
      <c r="B11447" s="35" t="s">
        <v>21003</v>
      </c>
      <c r="F11447" s="34" t="s">
        <v>9247</v>
      </c>
      <c r="G11447" s="37" t="s">
        <v>10284</v>
      </c>
      <c r="I11447" s="7"/>
    </row>
    <row r="11448" spans="1:9" s="36" customFormat="1" ht="27" x14ac:dyDescent="0.25">
      <c r="A11448" s="34">
        <v>95402</v>
      </c>
      <c r="B11448" s="35" t="s">
        <v>21004</v>
      </c>
      <c r="F11448" s="34" t="s">
        <v>9247</v>
      </c>
      <c r="G11448" s="37" t="s">
        <v>10132</v>
      </c>
      <c r="I11448" s="7"/>
    </row>
    <row r="11449" spans="1:9" s="36" customFormat="1" ht="27" x14ac:dyDescent="0.25">
      <c r="A11449" s="34">
        <v>95403</v>
      </c>
      <c r="B11449" s="35" t="s">
        <v>21005</v>
      </c>
      <c r="F11449" s="34" t="s">
        <v>9247</v>
      </c>
      <c r="G11449" s="37" t="s">
        <v>9447</v>
      </c>
      <c r="I11449" s="7"/>
    </row>
    <row r="11450" spans="1:9" s="36" customFormat="1" ht="27" x14ac:dyDescent="0.25">
      <c r="A11450" s="34">
        <v>95404</v>
      </c>
      <c r="B11450" s="35" t="s">
        <v>21006</v>
      </c>
      <c r="F11450" s="34" t="s">
        <v>9247</v>
      </c>
      <c r="G11450" s="37" t="s">
        <v>20172</v>
      </c>
      <c r="I11450" s="7"/>
    </row>
    <row r="11451" spans="1:9" s="36" customFormat="1" ht="27" x14ac:dyDescent="0.25">
      <c r="A11451" s="34">
        <v>95405</v>
      </c>
      <c r="B11451" s="35" t="s">
        <v>21007</v>
      </c>
      <c r="F11451" s="34" t="s">
        <v>9247</v>
      </c>
      <c r="G11451" s="37" t="s">
        <v>10132</v>
      </c>
      <c r="I11451" s="7"/>
    </row>
    <row r="11452" spans="1:9" s="36" customFormat="1" ht="27" x14ac:dyDescent="0.25">
      <c r="A11452" s="34">
        <v>95406</v>
      </c>
      <c r="B11452" s="35" t="s">
        <v>21008</v>
      </c>
      <c r="F11452" s="34" t="s">
        <v>9247</v>
      </c>
      <c r="G11452" s="37" t="s">
        <v>8974</v>
      </c>
      <c r="I11452" s="7"/>
    </row>
    <row r="11453" spans="1:9" s="36" customFormat="1" ht="27" x14ac:dyDescent="0.25">
      <c r="A11453" s="34">
        <v>95407</v>
      </c>
      <c r="B11453" s="35" t="s">
        <v>21009</v>
      </c>
      <c r="F11453" s="34" t="s">
        <v>9247</v>
      </c>
      <c r="G11453" s="37" t="s">
        <v>9536</v>
      </c>
      <c r="I11453" s="7"/>
    </row>
    <row r="11454" spans="1:9" s="36" customFormat="1" ht="27" x14ac:dyDescent="0.25">
      <c r="A11454" s="34">
        <v>95408</v>
      </c>
      <c r="B11454" s="35" t="s">
        <v>21010</v>
      </c>
      <c r="F11454" s="34" t="s">
        <v>20887</v>
      </c>
      <c r="G11454" s="37" t="s">
        <v>12005</v>
      </c>
      <c r="I11454" s="7"/>
    </row>
    <row r="11455" spans="1:9" s="36" customFormat="1" ht="27" x14ac:dyDescent="0.25">
      <c r="A11455" s="34">
        <v>95409</v>
      </c>
      <c r="B11455" s="35" t="s">
        <v>21011</v>
      </c>
      <c r="F11455" s="34" t="s">
        <v>20887</v>
      </c>
      <c r="G11455" s="37" t="s">
        <v>16839</v>
      </c>
      <c r="I11455" s="7"/>
    </row>
    <row r="11456" spans="1:9" s="36" customFormat="1" ht="27" x14ac:dyDescent="0.25">
      <c r="A11456" s="34">
        <v>95410</v>
      </c>
      <c r="B11456" s="35" t="s">
        <v>21012</v>
      </c>
      <c r="F11456" s="34" t="s">
        <v>20887</v>
      </c>
      <c r="G11456" s="37" t="s">
        <v>18912</v>
      </c>
      <c r="I11456" s="7"/>
    </row>
    <row r="11457" spans="1:9" s="36" customFormat="1" ht="27" x14ac:dyDescent="0.25">
      <c r="A11457" s="34">
        <v>95411</v>
      </c>
      <c r="B11457" s="35" t="s">
        <v>21013</v>
      </c>
      <c r="F11457" s="34" t="s">
        <v>20887</v>
      </c>
      <c r="G11457" s="37" t="s">
        <v>21014</v>
      </c>
      <c r="I11457" s="7"/>
    </row>
    <row r="11458" spans="1:9" s="36" customFormat="1" ht="27" x14ac:dyDescent="0.25">
      <c r="A11458" s="34">
        <v>95412</v>
      </c>
      <c r="B11458" s="35" t="s">
        <v>21015</v>
      </c>
      <c r="F11458" s="34" t="s">
        <v>20887</v>
      </c>
      <c r="G11458" s="37" t="s">
        <v>16491</v>
      </c>
      <c r="I11458" s="7"/>
    </row>
    <row r="11459" spans="1:9" s="36" customFormat="1" ht="27" x14ac:dyDescent="0.25">
      <c r="A11459" s="34">
        <v>95413</v>
      </c>
      <c r="B11459" s="35" t="s">
        <v>21016</v>
      </c>
      <c r="F11459" s="34" t="s">
        <v>20887</v>
      </c>
      <c r="G11459" s="37" t="s">
        <v>12536</v>
      </c>
      <c r="I11459" s="7"/>
    </row>
    <row r="11460" spans="1:9" s="36" customFormat="1" ht="27" x14ac:dyDescent="0.25">
      <c r="A11460" s="34">
        <v>95414</v>
      </c>
      <c r="B11460" s="35" t="s">
        <v>21017</v>
      </c>
      <c r="F11460" s="34" t="s">
        <v>20887</v>
      </c>
      <c r="G11460" s="37" t="s">
        <v>21018</v>
      </c>
      <c r="I11460" s="7"/>
    </row>
    <row r="11461" spans="1:9" s="36" customFormat="1" ht="27" x14ac:dyDescent="0.25">
      <c r="A11461" s="34">
        <v>95415</v>
      </c>
      <c r="B11461" s="35" t="s">
        <v>21019</v>
      </c>
      <c r="F11461" s="34" t="s">
        <v>20887</v>
      </c>
      <c r="G11461" s="37" t="s">
        <v>21020</v>
      </c>
      <c r="I11461" s="7"/>
    </row>
    <row r="11462" spans="1:9" s="36" customFormat="1" ht="27" x14ac:dyDescent="0.25">
      <c r="A11462" s="34">
        <v>95416</v>
      </c>
      <c r="B11462" s="35" t="s">
        <v>21021</v>
      </c>
      <c r="F11462" s="34" t="s">
        <v>20887</v>
      </c>
      <c r="G11462" s="37" t="s">
        <v>21022</v>
      </c>
      <c r="I11462" s="7"/>
    </row>
    <row r="11463" spans="1:9" s="36" customFormat="1" ht="27" x14ac:dyDescent="0.25">
      <c r="A11463" s="34">
        <v>95417</v>
      </c>
      <c r="B11463" s="35" t="s">
        <v>21023</v>
      </c>
      <c r="F11463" s="34" t="s">
        <v>20887</v>
      </c>
      <c r="G11463" s="37" t="s">
        <v>21024</v>
      </c>
      <c r="I11463" s="7"/>
    </row>
    <row r="11464" spans="1:9" s="36" customFormat="1" ht="27" x14ac:dyDescent="0.25">
      <c r="A11464" s="34">
        <v>95418</v>
      </c>
      <c r="B11464" s="35" t="s">
        <v>21025</v>
      </c>
      <c r="F11464" s="34" t="s">
        <v>20887</v>
      </c>
      <c r="G11464" s="37" t="s">
        <v>21026</v>
      </c>
      <c r="I11464" s="7"/>
    </row>
    <row r="11465" spans="1:9" s="36" customFormat="1" ht="27" x14ac:dyDescent="0.25">
      <c r="A11465" s="34">
        <v>95419</v>
      </c>
      <c r="B11465" s="35" t="s">
        <v>21027</v>
      </c>
      <c r="F11465" s="34" t="s">
        <v>20887</v>
      </c>
      <c r="G11465" s="37" t="s">
        <v>21028</v>
      </c>
      <c r="I11465" s="7"/>
    </row>
    <row r="11466" spans="1:9" s="36" customFormat="1" ht="27" x14ac:dyDescent="0.25">
      <c r="A11466" s="34">
        <v>95420</v>
      </c>
      <c r="B11466" s="35" t="s">
        <v>21029</v>
      </c>
      <c r="F11466" s="34" t="s">
        <v>20887</v>
      </c>
      <c r="G11466" s="37" t="s">
        <v>21030</v>
      </c>
      <c r="I11466" s="7"/>
    </row>
    <row r="11467" spans="1:9" s="36" customFormat="1" ht="27" x14ac:dyDescent="0.25">
      <c r="A11467" s="34">
        <v>95421</v>
      </c>
      <c r="B11467" s="35" t="s">
        <v>21031</v>
      </c>
      <c r="F11467" s="34" t="s">
        <v>20887</v>
      </c>
      <c r="G11467" s="37" t="s">
        <v>21032</v>
      </c>
      <c r="I11467" s="7"/>
    </row>
    <row r="11468" spans="1:9" s="36" customFormat="1" ht="27" x14ac:dyDescent="0.25">
      <c r="A11468" s="34">
        <v>95422</v>
      </c>
      <c r="B11468" s="35" t="s">
        <v>21033</v>
      </c>
      <c r="F11468" s="34" t="s">
        <v>20887</v>
      </c>
      <c r="G11468" s="37" t="s">
        <v>21034</v>
      </c>
      <c r="I11468" s="7"/>
    </row>
    <row r="11469" spans="1:9" s="36" customFormat="1" ht="27" x14ac:dyDescent="0.25">
      <c r="A11469" s="34">
        <v>95423</v>
      </c>
      <c r="B11469" s="35" t="s">
        <v>21035</v>
      </c>
      <c r="F11469" s="34" t="s">
        <v>20887</v>
      </c>
      <c r="G11469" s="37" t="s">
        <v>19595</v>
      </c>
      <c r="I11469" s="7"/>
    </row>
    <row r="11470" spans="1:9" s="36" customFormat="1" ht="27" x14ac:dyDescent="0.25">
      <c r="A11470" s="34">
        <v>95424</v>
      </c>
      <c r="B11470" s="35" t="s">
        <v>21036</v>
      </c>
      <c r="F11470" s="34" t="s">
        <v>20887</v>
      </c>
      <c r="G11470" s="37" t="s">
        <v>21037</v>
      </c>
      <c r="I11470" s="7"/>
    </row>
    <row r="11471" spans="1:9" s="36" customFormat="1" ht="27" x14ac:dyDescent="0.25">
      <c r="A11471" s="34">
        <v>100288</v>
      </c>
      <c r="B11471" s="35" t="s">
        <v>21038</v>
      </c>
      <c r="F11471" s="34" t="s">
        <v>9247</v>
      </c>
      <c r="G11471" s="37" t="s">
        <v>9233</v>
      </c>
      <c r="I11471" s="7"/>
    </row>
    <row r="11472" spans="1:9" s="36" customFormat="1" x14ac:dyDescent="0.25">
      <c r="A11472" s="34">
        <v>100289</v>
      </c>
      <c r="B11472" s="35" t="s">
        <v>5918</v>
      </c>
      <c r="F11472" s="34" t="s">
        <v>9247</v>
      </c>
      <c r="G11472" s="37" t="s">
        <v>9270</v>
      </c>
      <c r="I11472" s="7"/>
    </row>
    <row r="11473" spans="1:9" s="36" customFormat="1" ht="27" x14ac:dyDescent="0.25">
      <c r="A11473" s="34">
        <v>100290</v>
      </c>
      <c r="B11473" s="35" t="s">
        <v>21039</v>
      </c>
      <c r="F11473" s="34" t="s">
        <v>9247</v>
      </c>
      <c r="G11473" s="37" t="s">
        <v>10354</v>
      </c>
      <c r="I11473" s="7"/>
    </row>
    <row r="11474" spans="1:9" s="36" customFormat="1" ht="27" x14ac:dyDescent="0.25">
      <c r="A11474" s="34">
        <v>100291</v>
      </c>
      <c r="B11474" s="35" t="s">
        <v>21040</v>
      </c>
      <c r="F11474" s="34" t="s">
        <v>9247</v>
      </c>
      <c r="G11474" s="37" t="s">
        <v>9235</v>
      </c>
      <c r="I11474" s="7"/>
    </row>
    <row r="11475" spans="1:9" s="36" customFormat="1" ht="27" x14ac:dyDescent="0.25">
      <c r="A11475" s="34">
        <v>100292</v>
      </c>
      <c r="B11475" s="35" t="s">
        <v>21041</v>
      </c>
      <c r="F11475" s="34" t="s">
        <v>9247</v>
      </c>
      <c r="G11475" s="37" t="s">
        <v>9570</v>
      </c>
      <c r="I11475" s="7"/>
    </row>
    <row r="11476" spans="1:9" s="36" customFormat="1" ht="27" x14ac:dyDescent="0.25">
      <c r="A11476" s="34">
        <v>100293</v>
      </c>
      <c r="B11476" s="35" t="s">
        <v>21042</v>
      </c>
      <c r="F11476" s="34" t="s">
        <v>9247</v>
      </c>
      <c r="G11476" s="37" t="s">
        <v>9153</v>
      </c>
      <c r="I11476" s="7"/>
    </row>
    <row r="11477" spans="1:9" s="36" customFormat="1" ht="27" x14ac:dyDescent="0.25">
      <c r="A11477" s="34">
        <v>100294</v>
      </c>
      <c r="B11477" s="35" t="s">
        <v>21043</v>
      </c>
      <c r="F11477" s="34" t="s">
        <v>9247</v>
      </c>
      <c r="G11477" s="37" t="s">
        <v>9175</v>
      </c>
      <c r="I11477" s="7"/>
    </row>
    <row r="11478" spans="1:9" s="36" customFormat="1" ht="27" x14ac:dyDescent="0.25">
      <c r="A11478" s="34">
        <v>100295</v>
      </c>
      <c r="B11478" s="35" t="s">
        <v>21044</v>
      </c>
      <c r="F11478" s="34" t="s">
        <v>9247</v>
      </c>
      <c r="G11478" s="37" t="s">
        <v>9123</v>
      </c>
      <c r="I11478" s="7"/>
    </row>
    <row r="11479" spans="1:9" s="36" customFormat="1" ht="27" x14ac:dyDescent="0.25">
      <c r="A11479" s="34">
        <v>100296</v>
      </c>
      <c r="B11479" s="35" t="s">
        <v>21045</v>
      </c>
      <c r="F11479" s="34" t="s">
        <v>9247</v>
      </c>
      <c r="G11479" s="37" t="s">
        <v>9944</v>
      </c>
      <c r="I11479" s="7"/>
    </row>
    <row r="11480" spans="1:9" s="36" customFormat="1" ht="27" x14ac:dyDescent="0.25">
      <c r="A11480" s="34">
        <v>100297</v>
      </c>
      <c r="B11480" s="35" t="s">
        <v>21046</v>
      </c>
      <c r="F11480" s="34" t="s">
        <v>9247</v>
      </c>
      <c r="G11480" s="37" t="s">
        <v>21047</v>
      </c>
      <c r="I11480" s="7"/>
    </row>
    <row r="11481" spans="1:9" s="36" customFormat="1" ht="27" x14ac:dyDescent="0.25">
      <c r="A11481" s="34">
        <v>100298</v>
      </c>
      <c r="B11481" s="35" t="s">
        <v>21048</v>
      </c>
      <c r="F11481" s="34" t="s">
        <v>9247</v>
      </c>
      <c r="G11481" s="37" t="s">
        <v>10168</v>
      </c>
      <c r="I11481" s="7"/>
    </row>
    <row r="11482" spans="1:9" s="36" customFormat="1" ht="27" x14ac:dyDescent="0.25">
      <c r="A11482" s="34">
        <v>100299</v>
      </c>
      <c r="B11482" s="35" t="s">
        <v>21049</v>
      </c>
      <c r="F11482" s="34" t="s">
        <v>9247</v>
      </c>
      <c r="G11482" s="37" t="s">
        <v>10168</v>
      </c>
      <c r="I11482" s="7"/>
    </row>
    <row r="11483" spans="1:9" s="36" customFormat="1" x14ac:dyDescent="0.25">
      <c r="A11483" s="34">
        <v>100300</v>
      </c>
      <c r="B11483" s="35" t="s">
        <v>5844</v>
      </c>
      <c r="F11483" s="34" t="s">
        <v>9247</v>
      </c>
      <c r="G11483" s="37" t="s">
        <v>8568</v>
      </c>
      <c r="I11483" s="7"/>
    </row>
    <row r="11484" spans="1:9" s="36" customFormat="1" x14ac:dyDescent="0.25">
      <c r="A11484" s="34">
        <v>100301</v>
      </c>
      <c r="B11484" s="35" t="s">
        <v>5830</v>
      </c>
      <c r="F11484" s="34" t="s">
        <v>9247</v>
      </c>
      <c r="G11484" s="37" t="s">
        <v>21050</v>
      </c>
      <c r="I11484" s="7"/>
    </row>
    <row r="11485" spans="1:9" s="36" customFormat="1" ht="27" x14ac:dyDescent="0.25">
      <c r="A11485" s="34">
        <v>100302</v>
      </c>
      <c r="B11485" s="35" t="s">
        <v>21051</v>
      </c>
      <c r="F11485" s="34" t="s">
        <v>9247</v>
      </c>
      <c r="G11485" s="37" t="s">
        <v>21052</v>
      </c>
      <c r="I11485" s="7"/>
    </row>
    <row r="11486" spans="1:9" s="36" customFormat="1" x14ac:dyDescent="0.25">
      <c r="A11486" s="34">
        <v>100303</v>
      </c>
      <c r="B11486" s="35" t="s">
        <v>21053</v>
      </c>
      <c r="F11486" s="34" t="s">
        <v>9247</v>
      </c>
      <c r="G11486" s="37" t="s">
        <v>15053</v>
      </c>
      <c r="I11486" s="7"/>
    </row>
    <row r="11487" spans="1:9" s="36" customFormat="1" x14ac:dyDescent="0.25">
      <c r="A11487" s="34">
        <v>100304</v>
      </c>
      <c r="B11487" s="35" t="s">
        <v>21054</v>
      </c>
      <c r="F11487" s="34" t="s">
        <v>9247</v>
      </c>
      <c r="G11487" s="37" t="s">
        <v>21055</v>
      </c>
      <c r="I11487" s="7"/>
    </row>
    <row r="11488" spans="1:9" s="36" customFormat="1" x14ac:dyDescent="0.25">
      <c r="A11488" s="34">
        <v>100305</v>
      </c>
      <c r="B11488" s="35" t="s">
        <v>21056</v>
      </c>
      <c r="F11488" s="34" t="s">
        <v>9247</v>
      </c>
      <c r="G11488" s="37" t="s">
        <v>21057</v>
      </c>
      <c r="I11488" s="7"/>
    </row>
    <row r="11489" spans="1:9" s="36" customFormat="1" x14ac:dyDescent="0.25">
      <c r="A11489" s="34">
        <v>100306</v>
      </c>
      <c r="B11489" s="35" t="s">
        <v>21058</v>
      </c>
      <c r="F11489" s="34" t="s">
        <v>9247</v>
      </c>
      <c r="G11489" s="37" t="s">
        <v>21059</v>
      </c>
      <c r="I11489" s="7"/>
    </row>
    <row r="11490" spans="1:9" s="36" customFormat="1" ht="27" x14ac:dyDescent="0.25">
      <c r="A11490" s="34">
        <v>100307</v>
      </c>
      <c r="B11490" s="35" t="s">
        <v>21060</v>
      </c>
      <c r="F11490" s="34" t="s">
        <v>9247</v>
      </c>
      <c r="G11490" s="37" t="s">
        <v>9655</v>
      </c>
      <c r="I11490" s="7"/>
    </row>
    <row r="11491" spans="1:9" s="36" customFormat="1" x14ac:dyDescent="0.25">
      <c r="A11491" s="34">
        <v>100308</v>
      </c>
      <c r="B11491" s="35" t="s">
        <v>21061</v>
      </c>
      <c r="F11491" s="34" t="s">
        <v>9247</v>
      </c>
      <c r="G11491" s="37" t="s">
        <v>10449</v>
      </c>
      <c r="I11491" s="7"/>
    </row>
    <row r="11492" spans="1:9" s="36" customFormat="1" ht="27" x14ac:dyDescent="0.25">
      <c r="A11492" s="34">
        <v>100309</v>
      </c>
      <c r="B11492" s="35" t="s">
        <v>5910</v>
      </c>
      <c r="F11492" s="34" t="s">
        <v>9247</v>
      </c>
      <c r="G11492" s="37" t="s">
        <v>21062</v>
      </c>
      <c r="I11492" s="7"/>
    </row>
    <row r="11493" spans="1:9" s="36" customFormat="1" ht="27" x14ac:dyDescent="0.25">
      <c r="A11493" s="34">
        <v>100310</v>
      </c>
      <c r="B11493" s="35" t="s">
        <v>21063</v>
      </c>
      <c r="F11493" s="34" t="s">
        <v>20887</v>
      </c>
      <c r="G11493" s="37" t="s">
        <v>21064</v>
      </c>
      <c r="I11493" s="7"/>
    </row>
    <row r="11494" spans="1:9" s="36" customFormat="1" ht="27" x14ac:dyDescent="0.25">
      <c r="A11494" s="34">
        <v>100311</v>
      </c>
      <c r="B11494" s="35" t="s">
        <v>21065</v>
      </c>
      <c r="F11494" s="34" t="s">
        <v>20887</v>
      </c>
      <c r="G11494" s="37" t="s">
        <v>21066</v>
      </c>
      <c r="I11494" s="7"/>
    </row>
    <row r="11495" spans="1:9" s="36" customFormat="1" ht="27" x14ac:dyDescent="0.25">
      <c r="A11495" s="34">
        <v>100312</v>
      </c>
      <c r="B11495" s="35" t="s">
        <v>21067</v>
      </c>
      <c r="F11495" s="34" t="s">
        <v>20887</v>
      </c>
      <c r="G11495" s="37" t="s">
        <v>21068</v>
      </c>
      <c r="I11495" s="7"/>
    </row>
    <row r="11496" spans="1:9" s="36" customFormat="1" ht="27" x14ac:dyDescent="0.25">
      <c r="A11496" s="34">
        <v>100313</v>
      </c>
      <c r="B11496" s="35" t="s">
        <v>21069</v>
      </c>
      <c r="F11496" s="34" t="s">
        <v>20887</v>
      </c>
      <c r="G11496" s="37" t="s">
        <v>21070</v>
      </c>
      <c r="I11496" s="7"/>
    </row>
    <row r="11497" spans="1:9" s="36" customFormat="1" ht="27" x14ac:dyDescent="0.25">
      <c r="A11497" s="34">
        <v>100314</v>
      </c>
      <c r="B11497" s="35" t="s">
        <v>21071</v>
      </c>
      <c r="F11497" s="34" t="s">
        <v>20887</v>
      </c>
      <c r="G11497" s="37" t="s">
        <v>21072</v>
      </c>
      <c r="I11497" s="7"/>
    </row>
    <row r="11498" spans="1:9" s="36" customFormat="1" ht="27" x14ac:dyDescent="0.25">
      <c r="A11498" s="34">
        <v>100315</v>
      </c>
      <c r="B11498" s="35" t="s">
        <v>21073</v>
      </c>
      <c r="F11498" s="34" t="s">
        <v>20887</v>
      </c>
      <c r="G11498" s="37" t="s">
        <v>21074</v>
      </c>
      <c r="I11498" s="7"/>
    </row>
    <row r="11499" spans="1:9" s="36" customFormat="1" x14ac:dyDescent="0.25">
      <c r="A11499" s="34">
        <v>100316</v>
      </c>
      <c r="B11499" s="35" t="s">
        <v>5844</v>
      </c>
      <c r="F11499" s="34" t="s">
        <v>20887</v>
      </c>
      <c r="G11499" s="37" t="s">
        <v>21075</v>
      </c>
      <c r="I11499" s="7"/>
    </row>
    <row r="11500" spans="1:9" s="36" customFormat="1" ht="27" x14ac:dyDescent="0.25">
      <c r="A11500" s="34">
        <v>100317</v>
      </c>
      <c r="B11500" s="35" t="s">
        <v>21076</v>
      </c>
      <c r="F11500" s="34" t="s">
        <v>20887</v>
      </c>
      <c r="G11500" s="37" t="s">
        <v>21077</v>
      </c>
      <c r="I11500" s="7"/>
    </row>
    <row r="11501" spans="1:9" s="36" customFormat="1" x14ac:dyDescent="0.25">
      <c r="A11501" s="34">
        <v>100318</v>
      </c>
      <c r="B11501" s="35" t="s">
        <v>21054</v>
      </c>
      <c r="F11501" s="34" t="s">
        <v>20887</v>
      </c>
      <c r="G11501" s="37" t="s">
        <v>21078</v>
      </c>
      <c r="I11501" s="7"/>
    </row>
    <row r="11502" spans="1:9" s="36" customFormat="1" x14ac:dyDescent="0.25">
      <c r="A11502" s="34">
        <v>100319</v>
      </c>
      <c r="B11502" s="35" t="s">
        <v>21056</v>
      </c>
      <c r="F11502" s="34" t="s">
        <v>20887</v>
      </c>
      <c r="G11502" s="37" t="s">
        <v>21079</v>
      </c>
      <c r="I11502" s="7"/>
    </row>
    <row r="11503" spans="1:9" s="36" customFormat="1" x14ac:dyDescent="0.25">
      <c r="A11503" s="34">
        <v>100320</v>
      </c>
      <c r="B11503" s="35" t="s">
        <v>21058</v>
      </c>
      <c r="F11503" s="34" t="s">
        <v>20887</v>
      </c>
      <c r="G11503" s="37" t="s">
        <v>21080</v>
      </c>
      <c r="I11503" s="7"/>
    </row>
    <row r="11504" spans="1:9" s="36" customFormat="1" ht="27" x14ac:dyDescent="0.25">
      <c r="A11504" s="34">
        <v>100321</v>
      </c>
      <c r="B11504" s="35" t="s">
        <v>5910</v>
      </c>
      <c r="F11504" s="34" t="s">
        <v>20887</v>
      </c>
      <c r="G11504" s="37" t="s">
        <v>21081</v>
      </c>
      <c r="I11504" s="7"/>
    </row>
    <row r="11505" spans="1:9" s="36" customFormat="1" x14ac:dyDescent="0.25">
      <c r="A11505" s="34">
        <v>100533</v>
      </c>
      <c r="B11505" s="35" t="s">
        <v>21082</v>
      </c>
      <c r="F11505" s="34" t="s">
        <v>9247</v>
      </c>
      <c r="G11505" s="37" t="s">
        <v>21083</v>
      </c>
      <c r="I11505" s="7"/>
    </row>
    <row r="11506" spans="1:9" s="36" customFormat="1" x14ac:dyDescent="0.25">
      <c r="A11506" s="34">
        <v>100534</v>
      </c>
      <c r="B11506" s="35" t="s">
        <v>21082</v>
      </c>
      <c r="F11506" s="34" t="s">
        <v>20887</v>
      </c>
      <c r="G11506" s="37" t="s">
        <v>21084</v>
      </c>
      <c r="I11506" s="7"/>
    </row>
    <row r="11507" spans="1:9" s="36" customFormat="1" ht="27" x14ac:dyDescent="0.25">
      <c r="A11507" s="34">
        <v>100535</v>
      </c>
      <c r="B11507" s="35" t="s">
        <v>21085</v>
      </c>
      <c r="F11507" s="34" t="s">
        <v>9247</v>
      </c>
      <c r="G11507" s="37" t="s">
        <v>8861</v>
      </c>
      <c r="I11507" s="7"/>
    </row>
    <row r="11508" spans="1:9" s="36" customFormat="1" ht="27" x14ac:dyDescent="0.25">
      <c r="A11508" s="34">
        <v>100536</v>
      </c>
      <c r="B11508" s="35" t="s">
        <v>21086</v>
      </c>
      <c r="F11508" s="34" t="s">
        <v>20887</v>
      </c>
      <c r="G11508" s="37" t="s">
        <v>21087</v>
      </c>
      <c r="I11508" s="7"/>
    </row>
    <row r="11509" spans="1:9" s="36" customFormat="1" ht="27" x14ac:dyDescent="0.25">
      <c r="A11509" s="34">
        <v>101284</v>
      </c>
      <c r="B11509" s="35" t="s">
        <v>21088</v>
      </c>
      <c r="F11509" s="34" t="s">
        <v>9247</v>
      </c>
      <c r="G11509" s="37" t="s">
        <v>20242</v>
      </c>
      <c r="I11509" s="7"/>
    </row>
    <row r="11510" spans="1:9" s="36" customFormat="1" ht="27" x14ac:dyDescent="0.25">
      <c r="A11510" s="34">
        <v>101285</v>
      </c>
      <c r="B11510" s="35" t="s">
        <v>21089</v>
      </c>
      <c r="F11510" s="34" t="s">
        <v>9247</v>
      </c>
      <c r="G11510" s="37" t="s">
        <v>9499</v>
      </c>
      <c r="I11510" s="7"/>
    </row>
    <row r="11511" spans="1:9" s="36" customFormat="1" ht="27" x14ac:dyDescent="0.25">
      <c r="A11511" s="34">
        <v>101286</v>
      </c>
      <c r="B11511" s="35" t="s">
        <v>21090</v>
      </c>
      <c r="F11511" s="34" t="s">
        <v>20887</v>
      </c>
      <c r="G11511" s="37" t="s">
        <v>21091</v>
      </c>
      <c r="I11511" s="7"/>
    </row>
    <row r="11512" spans="1:9" s="36" customFormat="1" ht="27" x14ac:dyDescent="0.25">
      <c r="A11512" s="34">
        <v>101287</v>
      </c>
      <c r="B11512" s="35" t="s">
        <v>21092</v>
      </c>
      <c r="F11512" s="34" t="s">
        <v>20887</v>
      </c>
      <c r="G11512" s="37" t="s">
        <v>21093</v>
      </c>
      <c r="I11512" s="7"/>
    </row>
    <row r="11513" spans="1:9" s="36" customFormat="1" ht="27" x14ac:dyDescent="0.25">
      <c r="A11513" s="34">
        <v>101288</v>
      </c>
      <c r="B11513" s="35" t="s">
        <v>21094</v>
      </c>
      <c r="F11513" s="34" t="s">
        <v>20887</v>
      </c>
      <c r="G11513" s="37" t="s">
        <v>13335</v>
      </c>
      <c r="I11513" s="7"/>
    </row>
    <row r="11514" spans="1:9" s="36" customFormat="1" ht="27" x14ac:dyDescent="0.25">
      <c r="A11514" s="34">
        <v>101289</v>
      </c>
      <c r="B11514" s="35" t="s">
        <v>21095</v>
      </c>
      <c r="F11514" s="34" t="s">
        <v>20887</v>
      </c>
      <c r="G11514" s="37" t="s">
        <v>16927</v>
      </c>
      <c r="I11514" s="7"/>
    </row>
    <row r="11515" spans="1:9" s="36" customFormat="1" ht="27" x14ac:dyDescent="0.25">
      <c r="A11515" s="34">
        <v>101290</v>
      </c>
      <c r="B11515" s="35" t="s">
        <v>21096</v>
      </c>
      <c r="F11515" s="34" t="s">
        <v>20887</v>
      </c>
      <c r="G11515" s="37" t="s">
        <v>21097</v>
      </c>
      <c r="I11515" s="7"/>
    </row>
    <row r="11516" spans="1:9" s="36" customFormat="1" ht="27" x14ac:dyDescent="0.25">
      <c r="A11516" s="34">
        <v>101291</v>
      </c>
      <c r="B11516" s="35" t="s">
        <v>21098</v>
      </c>
      <c r="F11516" s="34" t="s">
        <v>20887</v>
      </c>
      <c r="G11516" s="37" t="s">
        <v>16927</v>
      </c>
      <c r="I11516" s="7"/>
    </row>
    <row r="11517" spans="1:9" s="36" customFormat="1" ht="27" x14ac:dyDescent="0.25">
      <c r="A11517" s="34">
        <v>101292</v>
      </c>
      <c r="B11517" s="35" t="s">
        <v>21099</v>
      </c>
      <c r="F11517" s="34" t="s">
        <v>20887</v>
      </c>
      <c r="G11517" s="37" t="s">
        <v>21100</v>
      </c>
      <c r="I11517" s="7"/>
    </row>
    <row r="11518" spans="1:9" s="36" customFormat="1" ht="27" x14ac:dyDescent="0.25">
      <c r="A11518" s="34">
        <v>101293</v>
      </c>
      <c r="B11518" s="35" t="s">
        <v>21101</v>
      </c>
      <c r="F11518" s="34" t="s">
        <v>20887</v>
      </c>
      <c r="G11518" s="37" t="s">
        <v>21102</v>
      </c>
      <c r="I11518" s="7"/>
    </row>
    <row r="11519" spans="1:9" s="36" customFormat="1" ht="27" x14ac:dyDescent="0.25">
      <c r="A11519" s="34">
        <v>101294</v>
      </c>
      <c r="B11519" s="35" t="s">
        <v>21103</v>
      </c>
      <c r="F11519" s="34" t="s">
        <v>20887</v>
      </c>
      <c r="G11519" s="37" t="s">
        <v>21104</v>
      </c>
      <c r="I11519" s="7"/>
    </row>
    <row r="11520" spans="1:9" s="36" customFormat="1" ht="27" x14ac:dyDescent="0.25">
      <c r="A11520" s="34">
        <v>101295</v>
      </c>
      <c r="B11520" s="35" t="s">
        <v>21105</v>
      </c>
      <c r="F11520" s="34" t="s">
        <v>20887</v>
      </c>
      <c r="G11520" s="37" t="s">
        <v>18202</v>
      </c>
      <c r="I11520" s="7"/>
    </row>
    <row r="11521" spans="1:9" s="36" customFormat="1" ht="40.5" x14ac:dyDescent="0.25">
      <c r="A11521" s="34">
        <v>101296</v>
      </c>
      <c r="B11521" s="35" t="s">
        <v>21106</v>
      </c>
      <c r="F11521" s="34" t="s">
        <v>20887</v>
      </c>
      <c r="G11521" s="37" t="s">
        <v>21107</v>
      </c>
      <c r="I11521" s="7"/>
    </row>
    <row r="11522" spans="1:9" s="36" customFormat="1" ht="27" x14ac:dyDescent="0.25">
      <c r="A11522" s="34">
        <v>101297</v>
      </c>
      <c r="B11522" s="35" t="s">
        <v>21108</v>
      </c>
      <c r="F11522" s="34" t="s">
        <v>20887</v>
      </c>
      <c r="G11522" s="37" t="s">
        <v>10267</v>
      </c>
      <c r="I11522" s="7"/>
    </row>
    <row r="11523" spans="1:9" s="36" customFormat="1" ht="27" x14ac:dyDescent="0.25">
      <c r="A11523" s="34">
        <v>101298</v>
      </c>
      <c r="B11523" s="35" t="s">
        <v>21109</v>
      </c>
      <c r="F11523" s="34" t="s">
        <v>20887</v>
      </c>
      <c r="G11523" s="37" t="s">
        <v>21110</v>
      </c>
      <c r="I11523" s="7"/>
    </row>
    <row r="11524" spans="1:9" s="36" customFormat="1" ht="27" x14ac:dyDescent="0.25">
      <c r="A11524" s="34">
        <v>101299</v>
      </c>
      <c r="B11524" s="35" t="s">
        <v>21111</v>
      </c>
      <c r="F11524" s="34" t="s">
        <v>20887</v>
      </c>
      <c r="G11524" s="37" t="s">
        <v>18202</v>
      </c>
      <c r="I11524" s="7"/>
    </row>
    <row r="11525" spans="1:9" s="36" customFormat="1" ht="27" x14ac:dyDescent="0.25">
      <c r="A11525" s="34">
        <v>101300</v>
      </c>
      <c r="B11525" s="35" t="s">
        <v>21112</v>
      </c>
      <c r="F11525" s="34" t="s">
        <v>20887</v>
      </c>
      <c r="G11525" s="37" t="s">
        <v>21113</v>
      </c>
      <c r="I11525" s="7"/>
    </row>
    <row r="11526" spans="1:9" s="36" customFormat="1" ht="27" x14ac:dyDescent="0.25">
      <c r="A11526" s="34">
        <v>101301</v>
      </c>
      <c r="B11526" s="35" t="s">
        <v>21114</v>
      </c>
      <c r="F11526" s="34" t="s">
        <v>20887</v>
      </c>
      <c r="G11526" s="37" t="s">
        <v>9810</v>
      </c>
      <c r="I11526" s="7"/>
    </row>
    <row r="11527" spans="1:9" s="36" customFormat="1" ht="27" x14ac:dyDescent="0.25">
      <c r="A11527" s="34">
        <v>101302</v>
      </c>
      <c r="B11527" s="35" t="s">
        <v>21115</v>
      </c>
      <c r="F11527" s="34" t="s">
        <v>20887</v>
      </c>
      <c r="G11527" s="37" t="s">
        <v>21116</v>
      </c>
      <c r="I11527" s="7"/>
    </row>
    <row r="11528" spans="1:9" s="36" customFormat="1" ht="40.5" x14ac:dyDescent="0.25">
      <c r="A11528" s="34">
        <v>101303</v>
      </c>
      <c r="B11528" s="35" t="s">
        <v>21117</v>
      </c>
      <c r="F11528" s="34" t="s">
        <v>20887</v>
      </c>
      <c r="G11528" s="37" t="s">
        <v>21118</v>
      </c>
      <c r="I11528" s="7"/>
    </row>
    <row r="11529" spans="1:9" s="36" customFormat="1" ht="27" x14ac:dyDescent="0.25">
      <c r="A11529" s="34">
        <v>101304</v>
      </c>
      <c r="B11529" s="35" t="s">
        <v>21119</v>
      </c>
      <c r="F11529" s="34" t="s">
        <v>20887</v>
      </c>
      <c r="G11529" s="37" t="s">
        <v>15497</v>
      </c>
      <c r="I11529" s="7"/>
    </row>
    <row r="11530" spans="1:9" s="36" customFormat="1" ht="27" x14ac:dyDescent="0.25">
      <c r="A11530" s="34">
        <v>101305</v>
      </c>
      <c r="B11530" s="35" t="s">
        <v>21120</v>
      </c>
      <c r="F11530" s="34" t="s">
        <v>20887</v>
      </c>
      <c r="G11530" s="37" t="s">
        <v>21121</v>
      </c>
      <c r="I11530" s="7"/>
    </row>
    <row r="11531" spans="1:9" s="36" customFormat="1" ht="27" x14ac:dyDescent="0.25">
      <c r="A11531" s="34">
        <v>101307</v>
      </c>
      <c r="B11531" s="35" t="s">
        <v>21122</v>
      </c>
      <c r="F11531" s="34" t="s">
        <v>20887</v>
      </c>
      <c r="G11531" s="37" t="s">
        <v>18186</v>
      </c>
      <c r="I11531" s="7"/>
    </row>
    <row r="11532" spans="1:9" s="36" customFormat="1" ht="27" x14ac:dyDescent="0.25">
      <c r="A11532" s="34">
        <v>101308</v>
      </c>
      <c r="B11532" s="35" t="s">
        <v>21123</v>
      </c>
      <c r="F11532" s="34" t="s">
        <v>20887</v>
      </c>
      <c r="G11532" s="37" t="s">
        <v>9765</v>
      </c>
      <c r="I11532" s="7"/>
    </row>
    <row r="11533" spans="1:9" s="36" customFormat="1" ht="27" x14ac:dyDescent="0.25">
      <c r="A11533" s="34">
        <v>101309</v>
      </c>
      <c r="B11533" s="35" t="s">
        <v>21124</v>
      </c>
      <c r="F11533" s="34" t="s">
        <v>20887</v>
      </c>
      <c r="G11533" s="37" t="s">
        <v>21097</v>
      </c>
      <c r="I11533" s="7"/>
    </row>
    <row r="11534" spans="1:9" s="36" customFormat="1" ht="27" x14ac:dyDescent="0.25">
      <c r="A11534" s="34">
        <v>101310</v>
      </c>
      <c r="B11534" s="35" t="s">
        <v>21125</v>
      </c>
      <c r="F11534" s="34" t="s">
        <v>20887</v>
      </c>
      <c r="G11534" s="37" t="s">
        <v>21126</v>
      </c>
      <c r="I11534" s="7"/>
    </row>
    <row r="11535" spans="1:9" s="36" customFormat="1" ht="27" x14ac:dyDescent="0.25">
      <c r="A11535" s="34">
        <v>101311</v>
      </c>
      <c r="B11535" s="35" t="s">
        <v>21127</v>
      </c>
      <c r="F11535" s="34" t="s">
        <v>20887</v>
      </c>
      <c r="G11535" s="37" t="s">
        <v>21102</v>
      </c>
      <c r="I11535" s="7"/>
    </row>
    <row r="11536" spans="1:9" s="36" customFormat="1" ht="27" x14ac:dyDescent="0.25">
      <c r="A11536" s="34">
        <v>101312</v>
      </c>
      <c r="B11536" s="35" t="s">
        <v>21128</v>
      </c>
      <c r="F11536" s="34" t="s">
        <v>20887</v>
      </c>
      <c r="G11536" s="37" t="s">
        <v>21129</v>
      </c>
      <c r="I11536" s="7"/>
    </row>
    <row r="11537" spans="1:9" s="36" customFormat="1" ht="27" x14ac:dyDescent="0.25">
      <c r="A11537" s="34">
        <v>101313</v>
      </c>
      <c r="B11537" s="35" t="s">
        <v>21130</v>
      </c>
      <c r="F11537" s="34" t="s">
        <v>20887</v>
      </c>
      <c r="G11537" s="37" t="s">
        <v>21131</v>
      </c>
      <c r="I11537" s="7"/>
    </row>
    <row r="11538" spans="1:9" s="36" customFormat="1" ht="27" x14ac:dyDescent="0.25">
      <c r="A11538" s="34">
        <v>101314</v>
      </c>
      <c r="B11538" s="35" t="s">
        <v>21132</v>
      </c>
      <c r="F11538" s="34" t="s">
        <v>20887</v>
      </c>
      <c r="G11538" s="37" t="s">
        <v>21133</v>
      </c>
      <c r="I11538" s="7"/>
    </row>
    <row r="11539" spans="1:9" s="36" customFormat="1" ht="27" x14ac:dyDescent="0.25">
      <c r="A11539" s="34">
        <v>101315</v>
      </c>
      <c r="B11539" s="35" t="s">
        <v>21134</v>
      </c>
      <c r="F11539" s="34" t="s">
        <v>20887</v>
      </c>
      <c r="G11539" s="37" t="s">
        <v>21135</v>
      </c>
      <c r="I11539" s="7"/>
    </row>
    <row r="11540" spans="1:9" s="36" customFormat="1" ht="27" x14ac:dyDescent="0.25">
      <c r="A11540" s="34">
        <v>101316</v>
      </c>
      <c r="B11540" s="35" t="s">
        <v>21136</v>
      </c>
      <c r="F11540" s="34" t="s">
        <v>20887</v>
      </c>
      <c r="G11540" s="37" t="s">
        <v>16209</v>
      </c>
      <c r="I11540" s="7"/>
    </row>
    <row r="11541" spans="1:9" s="36" customFormat="1" ht="27" x14ac:dyDescent="0.25">
      <c r="A11541" s="34">
        <v>101317</v>
      </c>
      <c r="B11541" s="35" t="s">
        <v>21137</v>
      </c>
      <c r="F11541" s="34" t="s">
        <v>20887</v>
      </c>
      <c r="G11541" s="37" t="s">
        <v>21138</v>
      </c>
      <c r="I11541" s="7"/>
    </row>
    <row r="11542" spans="1:9" s="36" customFormat="1" ht="27" x14ac:dyDescent="0.25">
      <c r="A11542" s="34">
        <v>101318</v>
      </c>
      <c r="B11542" s="35" t="s">
        <v>21139</v>
      </c>
      <c r="F11542" s="34" t="s">
        <v>20887</v>
      </c>
      <c r="G11542" s="37" t="s">
        <v>21140</v>
      </c>
      <c r="I11542" s="7"/>
    </row>
    <row r="11543" spans="1:9" s="36" customFormat="1" ht="27" x14ac:dyDescent="0.25">
      <c r="A11543" s="34">
        <v>101319</v>
      </c>
      <c r="B11543" s="35" t="s">
        <v>21141</v>
      </c>
      <c r="F11543" s="34" t="s">
        <v>20887</v>
      </c>
      <c r="G11543" s="37" t="s">
        <v>10921</v>
      </c>
      <c r="I11543" s="7"/>
    </row>
    <row r="11544" spans="1:9" s="36" customFormat="1" ht="27" x14ac:dyDescent="0.25">
      <c r="A11544" s="34">
        <v>101320</v>
      </c>
      <c r="B11544" s="35" t="s">
        <v>21142</v>
      </c>
      <c r="F11544" s="34" t="s">
        <v>20887</v>
      </c>
      <c r="G11544" s="37" t="s">
        <v>17014</v>
      </c>
      <c r="I11544" s="7"/>
    </row>
    <row r="11545" spans="1:9" s="36" customFormat="1" ht="27" x14ac:dyDescent="0.25">
      <c r="A11545" s="34">
        <v>101322</v>
      </c>
      <c r="B11545" s="35" t="s">
        <v>21143</v>
      </c>
      <c r="F11545" s="34" t="s">
        <v>20887</v>
      </c>
      <c r="G11545" s="37" t="s">
        <v>18041</v>
      </c>
      <c r="I11545" s="7"/>
    </row>
    <row r="11546" spans="1:9" s="36" customFormat="1" ht="27" x14ac:dyDescent="0.25">
      <c r="A11546" s="34">
        <v>101323</v>
      </c>
      <c r="B11546" s="35" t="s">
        <v>21144</v>
      </c>
      <c r="F11546" s="34" t="s">
        <v>20887</v>
      </c>
      <c r="G11546" s="37" t="s">
        <v>18475</v>
      </c>
      <c r="I11546" s="7"/>
    </row>
    <row r="11547" spans="1:9" s="36" customFormat="1" ht="27" x14ac:dyDescent="0.25">
      <c r="A11547" s="34">
        <v>101324</v>
      </c>
      <c r="B11547" s="35" t="s">
        <v>21145</v>
      </c>
      <c r="F11547" s="34" t="s">
        <v>20887</v>
      </c>
      <c r="G11547" s="37" t="s">
        <v>18098</v>
      </c>
      <c r="I11547" s="7"/>
    </row>
    <row r="11548" spans="1:9" s="36" customFormat="1" ht="27" x14ac:dyDescent="0.25">
      <c r="A11548" s="34">
        <v>101325</v>
      </c>
      <c r="B11548" s="35" t="s">
        <v>21146</v>
      </c>
      <c r="F11548" s="34" t="s">
        <v>20887</v>
      </c>
      <c r="G11548" s="37" t="s">
        <v>21147</v>
      </c>
      <c r="I11548" s="7"/>
    </row>
    <row r="11549" spans="1:9" s="36" customFormat="1" ht="27" x14ac:dyDescent="0.25">
      <c r="A11549" s="34">
        <v>101326</v>
      </c>
      <c r="B11549" s="35" t="s">
        <v>21148</v>
      </c>
      <c r="F11549" s="34" t="s">
        <v>20887</v>
      </c>
      <c r="G11549" s="37" t="s">
        <v>21149</v>
      </c>
      <c r="I11549" s="7"/>
    </row>
    <row r="11550" spans="1:9" s="36" customFormat="1" ht="40.5" x14ac:dyDescent="0.25">
      <c r="A11550" s="34">
        <v>101327</v>
      </c>
      <c r="B11550" s="35" t="s">
        <v>21150</v>
      </c>
      <c r="F11550" s="34" t="s">
        <v>20887</v>
      </c>
      <c r="G11550" s="37" t="s">
        <v>21151</v>
      </c>
      <c r="I11550" s="7"/>
    </row>
    <row r="11551" spans="1:9" s="36" customFormat="1" ht="27" x14ac:dyDescent="0.25">
      <c r="A11551" s="34">
        <v>101328</v>
      </c>
      <c r="B11551" s="35" t="s">
        <v>21152</v>
      </c>
      <c r="F11551" s="34" t="s">
        <v>20887</v>
      </c>
      <c r="G11551" s="37" t="s">
        <v>13248</v>
      </c>
      <c r="I11551" s="7"/>
    </row>
    <row r="11552" spans="1:9" s="36" customFormat="1" ht="27" x14ac:dyDescent="0.25">
      <c r="A11552" s="34">
        <v>101329</v>
      </c>
      <c r="B11552" s="35" t="s">
        <v>21153</v>
      </c>
      <c r="F11552" s="34" t="s">
        <v>20887</v>
      </c>
      <c r="G11552" s="37" t="s">
        <v>21154</v>
      </c>
      <c r="I11552" s="7"/>
    </row>
    <row r="11553" spans="1:9" s="36" customFormat="1" ht="27" x14ac:dyDescent="0.25">
      <c r="A11553" s="34">
        <v>101330</v>
      </c>
      <c r="B11553" s="35" t="s">
        <v>21155</v>
      </c>
      <c r="F11553" s="34" t="s">
        <v>20887</v>
      </c>
      <c r="G11553" s="37" t="s">
        <v>21156</v>
      </c>
      <c r="I11553" s="7"/>
    </row>
    <row r="11554" spans="1:9" s="36" customFormat="1" ht="27" x14ac:dyDescent="0.25">
      <c r="A11554" s="34">
        <v>101331</v>
      </c>
      <c r="B11554" s="35" t="s">
        <v>21157</v>
      </c>
      <c r="F11554" s="34" t="s">
        <v>20887</v>
      </c>
      <c r="G11554" s="37" t="s">
        <v>21158</v>
      </c>
      <c r="I11554" s="7"/>
    </row>
    <row r="11555" spans="1:9" s="36" customFormat="1" ht="27" x14ac:dyDescent="0.25">
      <c r="A11555" s="34">
        <v>101332</v>
      </c>
      <c r="B11555" s="35" t="s">
        <v>21159</v>
      </c>
      <c r="F11555" s="34" t="s">
        <v>20887</v>
      </c>
      <c r="G11555" s="37" t="s">
        <v>19820</v>
      </c>
      <c r="I11555" s="7"/>
    </row>
    <row r="11556" spans="1:9" s="36" customFormat="1" ht="27" x14ac:dyDescent="0.25">
      <c r="A11556" s="34">
        <v>101333</v>
      </c>
      <c r="B11556" s="35" t="s">
        <v>21160</v>
      </c>
      <c r="F11556" s="34" t="s">
        <v>20887</v>
      </c>
      <c r="G11556" s="37" t="s">
        <v>21161</v>
      </c>
      <c r="I11556" s="7"/>
    </row>
    <row r="11557" spans="1:9" s="36" customFormat="1" ht="27" x14ac:dyDescent="0.25">
      <c r="A11557" s="34">
        <v>101334</v>
      </c>
      <c r="B11557" s="35" t="s">
        <v>21162</v>
      </c>
      <c r="F11557" s="34" t="s">
        <v>20887</v>
      </c>
      <c r="G11557" s="37" t="s">
        <v>21163</v>
      </c>
      <c r="I11557" s="7"/>
    </row>
    <row r="11558" spans="1:9" s="36" customFormat="1" ht="27" x14ac:dyDescent="0.25">
      <c r="A11558" s="34">
        <v>101335</v>
      </c>
      <c r="B11558" s="35" t="s">
        <v>21164</v>
      </c>
      <c r="F11558" s="34" t="s">
        <v>20887</v>
      </c>
      <c r="G11558" s="37" t="s">
        <v>13582</v>
      </c>
      <c r="I11558" s="7"/>
    </row>
    <row r="11559" spans="1:9" s="36" customFormat="1" ht="40.5" x14ac:dyDescent="0.25">
      <c r="A11559" s="34">
        <v>101336</v>
      </c>
      <c r="B11559" s="35" t="s">
        <v>21165</v>
      </c>
      <c r="F11559" s="34" t="s">
        <v>20887</v>
      </c>
      <c r="G11559" s="37" t="s">
        <v>21166</v>
      </c>
      <c r="I11559" s="7"/>
    </row>
    <row r="11560" spans="1:9" s="36" customFormat="1" ht="27" x14ac:dyDescent="0.25">
      <c r="A11560" s="34">
        <v>101337</v>
      </c>
      <c r="B11560" s="35" t="s">
        <v>21167</v>
      </c>
      <c r="F11560" s="34" t="s">
        <v>20887</v>
      </c>
      <c r="G11560" s="37" t="s">
        <v>20825</v>
      </c>
      <c r="I11560" s="7"/>
    </row>
    <row r="11561" spans="1:9" s="36" customFormat="1" ht="27" x14ac:dyDescent="0.25">
      <c r="A11561" s="34">
        <v>101338</v>
      </c>
      <c r="B11561" s="35" t="s">
        <v>21168</v>
      </c>
      <c r="F11561" s="34" t="s">
        <v>20887</v>
      </c>
      <c r="G11561" s="37" t="s">
        <v>21169</v>
      </c>
      <c r="I11561" s="7"/>
    </row>
    <row r="11562" spans="1:9" s="36" customFormat="1" ht="27" x14ac:dyDescent="0.25">
      <c r="A11562" s="34">
        <v>101339</v>
      </c>
      <c r="B11562" s="35" t="s">
        <v>21170</v>
      </c>
      <c r="F11562" s="34" t="s">
        <v>20887</v>
      </c>
      <c r="G11562" s="37" t="s">
        <v>21171</v>
      </c>
      <c r="I11562" s="7"/>
    </row>
    <row r="11563" spans="1:9" s="36" customFormat="1" ht="40.5" x14ac:dyDescent="0.25">
      <c r="A11563" s="34">
        <v>101340</v>
      </c>
      <c r="B11563" s="35" t="s">
        <v>21172</v>
      </c>
      <c r="F11563" s="34" t="s">
        <v>20887</v>
      </c>
      <c r="G11563" s="37" t="s">
        <v>15644</v>
      </c>
      <c r="I11563" s="7"/>
    </row>
    <row r="11564" spans="1:9" s="36" customFormat="1" ht="40.5" x14ac:dyDescent="0.25">
      <c r="A11564" s="34">
        <v>101341</v>
      </c>
      <c r="B11564" s="35" t="s">
        <v>21173</v>
      </c>
      <c r="F11564" s="34" t="s">
        <v>20887</v>
      </c>
      <c r="G11564" s="37" t="s">
        <v>14767</v>
      </c>
      <c r="I11564" s="7"/>
    </row>
    <row r="11565" spans="1:9" s="36" customFormat="1" ht="40.5" x14ac:dyDescent="0.25">
      <c r="A11565" s="34">
        <v>101342</v>
      </c>
      <c r="B11565" s="35" t="s">
        <v>21174</v>
      </c>
      <c r="F11565" s="34" t="s">
        <v>20887</v>
      </c>
      <c r="G11565" s="37" t="s">
        <v>21175</v>
      </c>
      <c r="I11565" s="7"/>
    </row>
    <row r="11566" spans="1:9" s="36" customFormat="1" ht="27" x14ac:dyDescent="0.25">
      <c r="A11566" s="34">
        <v>101343</v>
      </c>
      <c r="B11566" s="35" t="s">
        <v>21176</v>
      </c>
      <c r="F11566" s="34" t="s">
        <v>20887</v>
      </c>
      <c r="G11566" s="37" t="s">
        <v>16579</v>
      </c>
      <c r="I11566" s="7"/>
    </row>
    <row r="11567" spans="1:9" s="36" customFormat="1" ht="27" x14ac:dyDescent="0.25">
      <c r="A11567" s="34">
        <v>101344</v>
      </c>
      <c r="B11567" s="35" t="s">
        <v>21177</v>
      </c>
      <c r="F11567" s="34" t="s">
        <v>20887</v>
      </c>
      <c r="G11567" s="37" t="s">
        <v>21178</v>
      </c>
      <c r="I11567" s="7"/>
    </row>
    <row r="11568" spans="1:9" s="36" customFormat="1" ht="27" x14ac:dyDescent="0.25">
      <c r="A11568" s="34">
        <v>101345</v>
      </c>
      <c r="B11568" s="35" t="s">
        <v>21179</v>
      </c>
      <c r="F11568" s="34" t="s">
        <v>20887</v>
      </c>
      <c r="G11568" s="37" t="s">
        <v>21180</v>
      </c>
      <c r="I11568" s="7"/>
    </row>
    <row r="11569" spans="1:9" s="36" customFormat="1" ht="27" x14ac:dyDescent="0.25">
      <c r="A11569" s="34">
        <v>101346</v>
      </c>
      <c r="B11569" s="35" t="s">
        <v>21181</v>
      </c>
      <c r="F11569" s="34" t="s">
        <v>20887</v>
      </c>
      <c r="G11569" s="37" t="s">
        <v>21182</v>
      </c>
      <c r="I11569" s="7"/>
    </row>
    <row r="11570" spans="1:9" s="36" customFormat="1" ht="40.5" x14ac:dyDescent="0.25">
      <c r="A11570" s="34">
        <v>101347</v>
      </c>
      <c r="B11570" s="35" t="s">
        <v>21183</v>
      </c>
      <c r="F11570" s="34" t="s">
        <v>20887</v>
      </c>
      <c r="G11570" s="37" t="s">
        <v>9302</v>
      </c>
      <c r="I11570" s="7"/>
    </row>
    <row r="11571" spans="1:9" s="36" customFormat="1" ht="27" x14ac:dyDescent="0.25">
      <c r="A11571" s="34">
        <v>101348</v>
      </c>
      <c r="B11571" s="35" t="s">
        <v>21184</v>
      </c>
      <c r="F11571" s="34" t="s">
        <v>20887</v>
      </c>
      <c r="G11571" s="37" t="s">
        <v>8871</v>
      </c>
      <c r="I11571" s="7"/>
    </row>
    <row r="11572" spans="1:9" s="36" customFormat="1" ht="27" x14ac:dyDescent="0.25">
      <c r="A11572" s="34">
        <v>101349</v>
      </c>
      <c r="B11572" s="35" t="s">
        <v>21185</v>
      </c>
      <c r="F11572" s="34" t="s">
        <v>20887</v>
      </c>
      <c r="G11572" s="37" t="s">
        <v>21186</v>
      </c>
      <c r="I11572" s="7"/>
    </row>
    <row r="11573" spans="1:9" s="36" customFormat="1" ht="27" x14ac:dyDescent="0.25">
      <c r="A11573" s="34">
        <v>101350</v>
      </c>
      <c r="B11573" s="35" t="s">
        <v>21187</v>
      </c>
      <c r="F11573" s="34" t="s">
        <v>20887</v>
      </c>
      <c r="G11573" s="37" t="s">
        <v>21188</v>
      </c>
      <c r="I11573" s="7"/>
    </row>
    <row r="11574" spans="1:9" s="36" customFormat="1" ht="27" x14ac:dyDescent="0.25">
      <c r="A11574" s="34">
        <v>101351</v>
      </c>
      <c r="B11574" s="35" t="s">
        <v>21189</v>
      </c>
      <c r="F11574" s="34" t="s">
        <v>20887</v>
      </c>
      <c r="G11574" s="37" t="s">
        <v>21190</v>
      </c>
      <c r="I11574" s="7"/>
    </row>
    <row r="11575" spans="1:9" s="36" customFormat="1" ht="40.5" x14ac:dyDescent="0.25">
      <c r="A11575" s="34">
        <v>101352</v>
      </c>
      <c r="B11575" s="35" t="s">
        <v>21191</v>
      </c>
      <c r="F11575" s="34" t="s">
        <v>20887</v>
      </c>
      <c r="G11575" s="37" t="s">
        <v>13380</v>
      </c>
      <c r="I11575" s="7"/>
    </row>
    <row r="11576" spans="1:9" s="36" customFormat="1" ht="27" x14ac:dyDescent="0.25">
      <c r="A11576" s="34">
        <v>101353</v>
      </c>
      <c r="B11576" s="35" t="s">
        <v>21192</v>
      </c>
      <c r="F11576" s="34" t="s">
        <v>20887</v>
      </c>
      <c r="G11576" s="37" t="s">
        <v>20271</v>
      </c>
      <c r="I11576" s="7"/>
    </row>
    <row r="11577" spans="1:9" s="36" customFormat="1" ht="40.5" x14ac:dyDescent="0.25">
      <c r="A11577" s="34">
        <v>101354</v>
      </c>
      <c r="B11577" s="35" t="s">
        <v>21193</v>
      </c>
      <c r="F11577" s="34" t="s">
        <v>20887</v>
      </c>
      <c r="G11577" s="37" t="s">
        <v>21194</v>
      </c>
      <c r="I11577" s="7"/>
    </row>
    <row r="11578" spans="1:9" s="36" customFormat="1" ht="40.5" x14ac:dyDescent="0.25">
      <c r="A11578" s="34">
        <v>101355</v>
      </c>
      <c r="B11578" s="35" t="s">
        <v>21195</v>
      </c>
      <c r="F11578" s="34" t="s">
        <v>20887</v>
      </c>
      <c r="G11578" s="37" t="s">
        <v>15451</v>
      </c>
      <c r="I11578" s="7"/>
    </row>
    <row r="11579" spans="1:9" s="36" customFormat="1" ht="27" x14ac:dyDescent="0.25">
      <c r="A11579" s="34">
        <v>101356</v>
      </c>
      <c r="B11579" s="35" t="s">
        <v>21196</v>
      </c>
      <c r="F11579" s="34" t="s">
        <v>20887</v>
      </c>
      <c r="G11579" s="37" t="s">
        <v>21197</v>
      </c>
      <c r="I11579" s="7"/>
    </row>
    <row r="11580" spans="1:9" s="36" customFormat="1" ht="27" x14ac:dyDescent="0.25">
      <c r="A11580" s="34">
        <v>101357</v>
      </c>
      <c r="B11580" s="35" t="s">
        <v>21198</v>
      </c>
      <c r="F11580" s="34" t="s">
        <v>20887</v>
      </c>
      <c r="G11580" s="37" t="s">
        <v>18475</v>
      </c>
      <c r="I11580" s="7"/>
    </row>
    <row r="11581" spans="1:9" s="36" customFormat="1" ht="27" x14ac:dyDescent="0.25">
      <c r="A11581" s="34">
        <v>101358</v>
      </c>
      <c r="B11581" s="35" t="s">
        <v>21199</v>
      </c>
      <c r="F11581" s="34" t="s">
        <v>20887</v>
      </c>
      <c r="G11581" s="37" t="s">
        <v>21197</v>
      </c>
      <c r="I11581" s="7"/>
    </row>
    <row r="11582" spans="1:9" s="36" customFormat="1" ht="27" x14ac:dyDescent="0.25">
      <c r="A11582" s="34">
        <v>101359</v>
      </c>
      <c r="B11582" s="35" t="s">
        <v>21200</v>
      </c>
      <c r="F11582" s="34" t="s">
        <v>20887</v>
      </c>
      <c r="G11582" s="37" t="s">
        <v>21201</v>
      </c>
      <c r="I11582" s="7"/>
    </row>
    <row r="11583" spans="1:9" s="36" customFormat="1" ht="27" x14ac:dyDescent="0.25">
      <c r="A11583" s="34">
        <v>101360</v>
      </c>
      <c r="B11583" s="35" t="s">
        <v>21202</v>
      </c>
      <c r="F11583" s="34" t="s">
        <v>20887</v>
      </c>
      <c r="G11583" s="37" t="s">
        <v>21197</v>
      </c>
      <c r="I11583" s="7"/>
    </row>
    <row r="11584" spans="1:9" s="36" customFormat="1" ht="40.5" x14ac:dyDescent="0.25">
      <c r="A11584" s="34">
        <v>101361</v>
      </c>
      <c r="B11584" s="35" t="s">
        <v>21203</v>
      </c>
      <c r="F11584" s="34" t="s">
        <v>20887</v>
      </c>
      <c r="G11584" s="37" t="s">
        <v>21204</v>
      </c>
      <c r="I11584" s="7"/>
    </row>
    <row r="11585" spans="1:9" s="36" customFormat="1" ht="27" x14ac:dyDescent="0.25">
      <c r="A11585" s="34">
        <v>101362</v>
      </c>
      <c r="B11585" s="35" t="s">
        <v>21205</v>
      </c>
      <c r="F11585" s="34" t="s">
        <v>20887</v>
      </c>
      <c r="G11585" s="37" t="s">
        <v>21206</v>
      </c>
      <c r="I11585" s="7"/>
    </row>
    <row r="11586" spans="1:9" s="36" customFormat="1" ht="27" x14ac:dyDescent="0.25">
      <c r="A11586" s="34">
        <v>101363</v>
      </c>
      <c r="B11586" s="35" t="s">
        <v>21207</v>
      </c>
      <c r="F11586" s="34" t="s">
        <v>20887</v>
      </c>
      <c r="G11586" s="37" t="s">
        <v>21102</v>
      </c>
      <c r="I11586" s="7"/>
    </row>
    <row r="11587" spans="1:9" s="36" customFormat="1" ht="27" x14ac:dyDescent="0.25">
      <c r="A11587" s="34">
        <v>101364</v>
      </c>
      <c r="B11587" s="35" t="s">
        <v>21208</v>
      </c>
      <c r="F11587" s="34" t="s">
        <v>20887</v>
      </c>
      <c r="G11587" s="37" t="s">
        <v>21209</v>
      </c>
      <c r="I11587" s="7"/>
    </row>
    <row r="11588" spans="1:9" s="36" customFormat="1" ht="27" x14ac:dyDescent="0.25">
      <c r="A11588" s="34">
        <v>101365</v>
      </c>
      <c r="B11588" s="35" t="s">
        <v>21210</v>
      </c>
      <c r="F11588" s="34" t="s">
        <v>20887</v>
      </c>
      <c r="G11588" s="37" t="s">
        <v>21102</v>
      </c>
      <c r="I11588" s="7"/>
    </row>
    <row r="11589" spans="1:9" s="36" customFormat="1" ht="27" x14ac:dyDescent="0.25">
      <c r="A11589" s="34">
        <v>101366</v>
      </c>
      <c r="B11589" s="35" t="s">
        <v>21211</v>
      </c>
      <c r="F11589" s="34" t="s">
        <v>20887</v>
      </c>
      <c r="G11589" s="37" t="s">
        <v>9682</v>
      </c>
      <c r="I11589" s="7"/>
    </row>
    <row r="11590" spans="1:9" s="36" customFormat="1" ht="27" x14ac:dyDescent="0.25">
      <c r="A11590" s="34">
        <v>101367</v>
      </c>
      <c r="B11590" s="35" t="s">
        <v>21212</v>
      </c>
      <c r="F11590" s="34" t="s">
        <v>20887</v>
      </c>
      <c r="G11590" s="37" t="s">
        <v>21102</v>
      </c>
      <c r="I11590" s="7"/>
    </row>
    <row r="11591" spans="1:9" s="36" customFormat="1" ht="40.5" x14ac:dyDescent="0.25">
      <c r="A11591" s="34">
        <v>101368</v>
      </c>
      <c r="B11591" s="35" t="s">
        <v>21213</v>
      </c>
      <c r="F11591" s="34" t="s">
        <v>20887</v>
      </c>
      <c r="G11591" s="37" t="s">
        <v>21214</v>
      </c>
      <c r="I11591" s="7"/>
    </row>
    <row r="11592" spans="1:9" s="36" customFormat="1" ht="27" x14ac:dyDescent="0.25">
      <c r="A11592" s="34">
        <v>101369</v>
      </c>
      <c r="B11592" s="35" t="s">
        <v>21215</v>
      </c>
      <c r="F11592" s="34" t="s">
        <v>20887</v>
      </c>
      <c r="G11592" s="37" t="s">
        <v>21216</v>
      </c>
      <c r="I11592" s="7"/>
    </row>
    <row r="11593" spans="1:9" s="36" customFormat="1" ht="27" x14ac:dyDescent="0.25">
      <c r="A11593" s="34">
        <v>101370</v>
      </c>
      <c r="B11593" s="35" t="s">
        <v>21217</v>
      </c>
      <c r="F11593" s="34" t="s">
        <v>20887</v>
      </c>
      <c r="G11593" s="37" t="s">
        <v>21218</v>
      </c>
      <c r="I11593" s="7"/>
    </row>
    <row r="11594" spans="1:9" s="36" customFormat="1" ht="27" x14ac:dyDescent="0.25">
      <c r="A11594" s="34">
        <v>101371</v>
      </c>
      <c r="B11594" s="35" t="s">
        <v>21219</v>
      </c>
      <c r="F11594" s="34" t="s">
        <v>20887</v>
      </c>
      <c r="G11594" s="37" t="s">
        <v>21220</v>
      </c>
      <c r="I11594" s="7"/>
    </row>
    <row r="11595" spans="1:9" s="36" customFormat="1" ht="27" x14ac:dyDescent="0.25">
      <c r="A11595" s="34">
        <v>101372</v>
      </c>
      <c r="B11595" s="35" t="s">
        <v>21221</v>
      </c>
      <c r="F11595" s="34" t="s">
        <v>20887</v>
      </c>
      <c r="G11595" s="37" t="s">
        <v>21222</v>
      </c>
      <c r="I11595" s="7"/>
    </row>
    <row r="11596" spans="1:9" s="36" customFormat="1" x14ac:dyDescent="0.25">
      <c r="A11596" s="34">
        <v>101373</v>
      </c>
      <c r="B11596" s="35" t="s">
        <v>21223</v>
      </c>
      <c r="F11596" s="34" t="s">
        <v>9247</v>
      </c>
      <c r="G11596" s="37" t="s">
        <v>21224</v>
      </c>
      <c r="I11596" s="7"/>
    </row>
    <row r="11597" spans="1:9" s="36" customFormat="1" x14ac:dyDescent="0.25">
      <c r="A11597" s="34">
        <v>101374</v>
      </c>
      <c r="B11597" s="35" t="s">
        <v>5821</v>
      </c>
      <c r="F11597" s="34" t="s">
        <v>20887</v>
      </c>
      <c r="G11597" s="37" t="s">
        <v>21225</v>
      </c>
      <c r="I11597" s="7"/>
    </row>
    <row r="11598" spans="1:9" s="36" customFormat="1" x14ac:dyDescent="0.25">
      <c r="A11598" s="34">
        <v>101375</v>
      </c>
      <c r="B11598" s="35" t="s">
        <v>5828</v>
      </c>
      <c r="F11598" s="34" t="s">
        <v>20887</v>
      </c>
      <c r="G11598" s="37" t="s">
        <v>21226</v>
      </c>
      <c r="I11598" s="7"/>
    </row>
    <row r="11599" spans="1:9" s="36" customFormat="1" ht="27" x14ac:dyDescent="0.25">
      <c r="A11599" s="34">
        <v>101376</v>
      </c>
      <c r="B11599" s="35" t="s">
        <v>21227</v>
      </c>
      <c r="F11599" s="34" t="s">
        <v>20887</v>
      </c>
      <c r="G11599" s="37" t="s">
        <v>21228</v>
      </c>
      <c r="I11599" s="7"/>
    </row>
    <row r="11600" spans="1:9" s="36" customFormat="1" ht="27" x14ac:dyDescent="0.25">
      <c r="A11600" s="34">
        <v>101377</v>
      </c>
      <c r="B11600" s="35" t="s">
        <v>20762</v>
      </c>
      <c r="F11600" s="34" t="s">
        <v>20887</v>
      </c>
      <c r="G11600" s="37" t="s">
        <v>21229</v>
      </c>
      <c r="I11600" s="7"/>
    </row>
    <row r="11601" spans="1:9" s="36" customFormat="1" x14ac:dyDescent="0.25">
      <c r="A11601" s="34">
        <v>101378</v>
      </c>
      <c r="B11601" s="35" t="s">
        <v>5830</v>
      </c>
      <c r="F11601" s="34" t="s">
        <v>20887</v>
      </c>
      <c r="G11601" s="37" t="s">
        <v>21230</v>
      </c>
      <c r="I11601" s="7"/>
    </row>
    <row r="11602" spans="1:9" s="36" customFormat="1" x14ac:dyDescent="0.25">
      <c r="A11602" s="34">
        <v>101379</v>
      </c>
      <c r="B11602" s="35" t="s">
        <v>21231</v>
      </c>
      <c r="F11602" s="34" t="s">
        <v>20887</v>
      </c>
      <c r="G11602" s="37" t="s">
        <v>21229</v>
      </c>
      <c r="I11602" s="7"/>
    </row>
    <row r="11603" spans="1:9" s="36" customFormat="1" x14ac:dyDescent="0.25">
      <c r="A11603" s="34">
        <v>101380</v>
      </c>
      <c r="B11603" s="35" t="s">
        <v>5834</v>
      </c>
      <c r="F11603" s="34" t="s">
        <v>20887</v>
      </c>
      <c r="G11603" s="37" t="s">
        <v>21232</v>
      </c>
      <c r="I11603" s="7"/>
    </row>
    <row r="11604" spans="1:9" s="36" customFormat="1" x14ac:dyDescent="0.25">
      <c r="A11604" s="34">
        <v>101381</v>
      </c>
      <c r="B11604" s="35" t="s">
        <v>5842</v>
      </c>
      <c r="F11604" s="34" t="s">
        <v>20887</v>
      </c>
      <c r="G11604" s="37" t="s">
        <v>21233</v>
      </c>
      <c r="I11604" s="7"/>
    </row>
    <row r="11605" spans="1:9" s="36" customFormat="1" x14ac:dyDescent="0.25">
      <c r="A11605" s="34">
        <v>101382</v>
      </c>
      <c r="B11605" s="35" t="s">
        <v>21234</v>
      </c>
      <c r="F11605" s="34" t="s">
        <v>20887</v>
      </c>
      <c r="G11605" s="37" t="s">
        <v>21235</v>
      </c>
      <c r="I11605" s="7"/>
    </row>
    <row r="11606" spans="1:9" s="36" customFormat="1" x14ac:dyDescent="0.25">
      <c r="A11606" s="34">
        <v>101383</v>
      </c>
      <c r="B11606" s="35" t="s">
        <v>21053</v>
      </c>
      <c r="F11606" s="34" t="s">
        <v>20887</v>
      </c>
      <c r="G11606" s="37" t="s">
        <v>21236</v>
      </c>
      <c r="I11606" s="7"/>
    </row>
    <row r="11607" spans="1:9" s="36" customFormat="1" ht="27" x14ac:dyDescent="0.25">
      <c r="A11607" s="34">
        <v>101384</v>
      </c>
      <c r="B11607" s="35" t="s">
        <v>20769</v>
      </c>
      <c r="F11607" s="34" t="s">
        <v>20887</v>
      </c>
      <c r="G11607" s="37" t="s">
        <v>21237</v>
      </c>
      <c r="I11607" s="7"/>
    </row>
    <row r="11608" spans="1:9" s="36" customFormat="1" ht="27" x14ac:dyDescent="0.25">
      <c r="A11608" s="34">
        <v>101385</v>
      </c>
      <c r="B11608" s="35" t="s">
        <v>21238</v>
      </c>
      <c r="F11608" s="34" t="s">
        <v>20887</v>
      </c>
      <c r="G11608" s="37" t="s">
        <v>21239</v>
      </c>
      <c r="I11608" s="7"/>
    </row>
    <row r="11609" spans="1:9" s="36" customFormat="1" x14ac:dyDescent="0.25">
      <c r="A11609" s="34">
        <v>101386</v>
      </c>
      <c r="B11609" s="35" t="s">
        <v>20772</v>
      </c>
      <c r="F11609" s="34" t="s">
        <v>20887</v>
      </c>
      <c r="G11609" s="37" t="s">
        <v>21240</v>
      </c>
      <c r="I11609" s="7"/>
    </row>
    <row r="11610" spans="1:9" s="36" customFormat="1" x14ac:dyDescent="0.25">
      <c r="A11610" s="34">
        <v>101387</v>
      </c>
      <c r="B11610" s="35" t="s">
        <v>21241</v>
      </c>
      <c r="F11610" s="34" t="s">
        <v>20887</v>
      </c>
      <c r="G11610" s="37" t="s">
        <v>21236</v>
      </c>
      <c r="I11610" s="7"/>
    </row>
    <row r="11611" spans="1:9" s="36" customFormat="1" ht="27" x14ac:dyDescent="0.25">
      <c r="A11611" s="34">
        <v>101388</v>
      </c>
      <c r="B11611" s="35" t="s">
        <v>20774</v>
      </c>
      <c r="F11611" s="34" t="s">
        <v>20887</v>
      </c>
      <c r="G11611" s="37" t="s">
        <v>21242</v>
      </c>
      <c r="I11611" s="7"/>
    </row>
    <row r="11612" spans="1:9" s="36" customFormat="1" x14ac:dyDescent="0.25">
      <c r="A11612" s="34">
        <v>101389</v>
      </c>
      <c r="B11612" s="35" t="s">
        <v>5846</v>
      </c>
      <c r="F11612" s="34" t="s">
        <v>20887</v>
      </c>
      <c r="G11612" s="37" t="s">
        <v>21243</v>
      </c>
      <c r="I11612" s="7"/>
    </row>
    <row r="11613" spans="1:9" s="36" customFormat="1" ht="27" x14ac:dyDescent="0.25">
      <c r="A11613" s="34">
        <v>101390</v>
      </c>
      <c r="B11613" s="35" t="s">
        <v>21244</v>
      </c>
      <c r="F11613" s="34" t="s">
        <v>20887</v>
      </c>
      <c r="G11613" s="37" t="s">
        <v>21245</v>
      </c>
      <c r="I11613" s="7"/>
    </row>
    <row r="11614" spans="1:9" s="36" customFormat="1" x14ac:dyDescent="0.25">
      <c r="A11614" s="34">
        <v>101391</v>
      </c>
      <c r="B11614" s="35" t="s">
        <v>21246</v>
      </c>
      <c r="F11614" s="34" t="s">
        <v>20887</v>
      </c>
      <c r="G11614" s="37" t="s">
        <v>21247</v>
      </c>
      <c r="I11614" s="7"/>
    </row>
    <row r="11615" spans="1:9" s="36" customFormat="1" ht="27" x14ac:dyDescent="0.25">
      <c r="A11615" s="34">
        <v>101392</v>
      </c>
      <c r="B11615" s="35" t="s">
        <v>21248</v>
      </c>
      <c r="F11615" s="34" t="s">
        <v>20887</v>
      </c>
      <c r="G11615" s="37" t="s">
        <v>21249</v>
      </c>
      <c r="I11615" s="7"/>
    </row>
    <row r="11616" spans="1:9" s="36" customFormat="1" x14ac:dyDescent="0.25">
      <c r="A11616" s="34">
        <v>101394</v>
      </c>
      <c r="B11616" s="35" t="s">
        <v>5852</v>
      </c>
      <c r="F11616" s="34" t="s">
        <v>20887</v>
      </c>
      <c r="G11616" s="37" t="s">
        <v>21250</v>
      </c>
      <c r="I11616" s="7"/>
    </row>
    <row r="11617" spans="1:9" s="36" customFormat="1" x14ac:dyDescent="0.25">
      <c r="A11617" s="34">
        <v>101395</v>
      </c>
      <c r="B11617" s="35" t="s">
        <v>21251</v>
      </c>
      <c r="F11617" s="34" t="s">
        <v>20887</v>
      </c>
      <c r="G11617" s="37" t="s">
        <v>21252</v>
      </c>
      <c r="I11617" s="7"/>
    </row>
    <row r="11618" spans="1:9" s="36" customFormat="1" x14ac:dyDescent="0.25">
      <c r="A11618" s="34">
        <v>101396</v>
      </c>
      <c r="B11618" s="35" t="s">
        <v>21253</v>
      </c>
      <c r="F11618" s="34" t="s">
        <v>20887</v>
      </c>
      <c r="G11618" s="37" t="s">
        <v>21254</v>
      </c>
      <c r="I11618" s="7"/>
    </row>
    <row r="11619" spans="1:9" s="36" customFormat="1" x14ac:dyDescent="0.25">
      <c r="A11619" s="34">
        <v>101397</v>
      </c>
      <c r="B11619" s="35" t="s">
        <v>20783</v>
      </c>
      <c r="F11619" s="34" t="s">
        <v>20887</v>
      </c>
      <c r="G11619" s="37" t="s">
        <v>21255</v>
      </c>
      <c r="I11619" s="7"/>
    </row>
    <row r="11620" spans="1:9" s="36" customFormat="1" ht="27" x14ac:dyDescent="0.25">
      <c r="A11620" s="34">
        <v>101398</v>
      </c>
      <c r="B11620" s="35" t="s">
        <v>21256</v>
      </c>
      <c r="F11620" s="34" t="s">
        <v>20887</v>
      </c>
      <c r="G11620" s="37" t="s">
        <v>21257</v>
      </c>
      <c r="I11620" s="7"/>
    </row>
    <row r="11621" spans="1:9" s="36" customFormat="1" x14ac:dyDescent="0.25">
      <c r="A11621" s="34">
        <v>101399</v>
      </c>
      <c r="B11621" s="35" t="s">
        <v>5858</v>
      </c>
      <c r="F11621" s="34" t="s">
        <v>20887</v>
      </c>
      <c r="G11621" s="37" t="s">
        <v>21258</v>
      </c>
      <c r="I11621" s="7"/>
    </row>
    <row r="11622" spans="1:9" s="36" customFormat="1" ht="27" x14ac:dyDescent="0.25">
      <c r="A11622" s="34">
        <v>101400</v>
      </c>
      <c r="B11622" s="35" t="s">
        <v>21259</v>
      </c>
      <c r="F11622" s="34" t="s">
        <v>20887</v>
      </c>
      <c r="G11622" s="37" t="s">
        <v>21260</v>
      </c>
      <c r="I11622" s="7"/>
    </row>
    <row r="11623" spans="1:9" s="36" customFormat="1" x14ac:dyDescent="0.25">
      <c r="A11623" s="34">
        <v>101401</v>
      </c>
      <c r="B11623" s="35" t="s">
        <v>20788</v>
      </c>
      <c r="F11623" s="34" t="s">
        <v>20887</v>
      </c>
      <c r="G11623" s="37" t="s">
        <v>21261</v>
      </c>
      <c r="I11623" s="7"/>
    </row>
    <row r="11624" spans="1:9" s="36" customFormat="1" ht="27" x14ac:dyDescent="0.25">
      <c r="A11624" s="34">
        <v>101402</v>
      </c>
      <c r="B11624" s="35" t="s">
        <v>20790</v>
      </c>
      <c r="F11624" s="34" t="s">
        <v>20887</v>
      </c>
      <c r="G11624" s="37" t="s">
        <v>21262</v>
      </c>
      <c r="I11624" s="7"/>
    </row>
    <row r="11625" spans="1:9" s="36" customFormat="1" x14ac:dyDescent="0.25">
      <c r="A11625" s="34">
        <v>101403</v>
      </c>
      <c r="B11625" s="35" t="s">
        <v>21223</v>
      </c>
      <c r="F11625" s="34" t="s">
        <v>20887</v>
      </c>
      <c r="G11625" s="37" t="s">
        <v>21263</v>
      </c>
      <c r="I11625" s="7"/>
    </row>
    <row r="11626" spans="1:9" s="36" customFormat="1" x14ac:dyDescent="0.25">
      <c r="A11626" s="34">
        <v>101404</v>
      </c>
      <c r="B11626" s="35" t="s">
        <v>20884</v>
      </c>
      <c r="F11626" s="34" t="s">
        <v>20887</v>
      </c>
      <c r="G11626" s="37" t="s">
        <v>21264</v>
      </c>
      <c r="I11626" s="7"/>
    </row>
    <row r="11627" spans="1:9" s="36" customFormat="1" x14ac:dyDescent="0.25">
      <c r="A11627" s="34">
        <v>101405</v>
      </c>
      <c r="B11627" s="35" t="s">
        <v>5870</v>
      </c>
      <c r="F11627" s="34" t="s">
        <v>20887</v>
      </c>
      <c r="G11627" s="37" t="s">
        <v>21265</v>
      </c>
      <c r="I11627" s="7"/>
    </row>
    <row r="11628" spans="1:9" s="36" customFormat="1" x14ac:dyDescent="0.25">
      <c r="A11628" s="34">
        <v>101407</v>
      </c>
      <c r="B11628" s="35" t="s">
        <v>5874</v>
      </c>
      <c r="F11628" s="34" t="s">
        <v>20887</v>
      </c>
      <c r="G11628" s="37" t="s">
        <v>21266</v>
      </c>
      <c r="I11628" s="7"/>
    </row>
    <row r="11629" spans="1:9" s="36" customFormat="1" x14ac:dyDescent="0.25">
      <c r="A11629" s="34">
        <v>101408</v>
      </c>
      <c r="B11629" s="35" t="s">
        <v>5878</v>
      </c>
      <c r="F11629" s="34" t="s">
        <v>20887</v>
      </c>
      <c r="G11629" s="37" t="s">
        <v>21267</v>
      </c>
      <c r="I11629" s="7"/>
    </row>
    <row r="11630" spans="1:9" s="36" customFormat="1" x14ac:dyDescent="0.25">
      <c r="A11630" s="34">
        <v>101409</v>
      </c>
      <c r="B11630" s="35" t="s">
        <v>21268</v>
      </c>
      <c r="F11630" s="34" t="s">
        <v>20887</v>
      </c>
      <c r="G11630" s="37" t="s">
        <v>21269</v>
      </c>
      <c r="I11630" s="7"/>
    </row>
    <row r="11631" spans="1:9" s="36" customFormat="1" x14ac:dyDescent="0.25">
      <c r="A11631" s="34">
        <v>101410</v>
      </c>
      <c r="B11631" s="35" t="s">
        <v>5880</v>
      </c>
      <c r="F11631" s="34" t="s">
        <v>20887</v>
      </c>
      <c r="G11631" s="37" t="s">
        <v>21270</v>
      </c>
      <c r="I11631" s="7"/>
    </row>
    <row r="11632" spans="1:9" s="36" customFormat="1" ht="27" x14ac:dyDescent="0.25">
      <c r="A11632" s="34">
        <v>101411</v>
      </c>
      <c r="B11632" s="35" t="s">
        <v>21271</v>
      </c>
      <c r="F11632" s="34" t="s">
        <v>20887</v>
      </c>
      <c r="G11632" s="37" t="s">
        <v>21272</v>
      </c>
      <c r="I11632" s="7"/>
    </row>
    <row r="11633" spans="1:9" s="36" customFormat="1" x14ac:dyDescent="0.25">
      <c r="A11633" s="34">
        <v>101412</v>
      </c>
      <c r="B11633" s="35" t="s">
        <v>21273</v>
      </c>
      <c r="F11633" s="34" t="s">
        <v>20887</v>
      </c>
      <c r="G11633" s="37" t="s">
        <v>21274</v>
      </c>
      <c r="I11633" s="7"/>
    </row>
    <row r="11634" spans="1:9" s="36" customFormat="1" x14ac:dyDescent="0.25">
      <c r="A11634" s="34">
        <v>101413</v>
      </c>
      <c r="B11634" s="35" t="s">
        <v>5884</v>
      </c>
      <c r="F11634" s="34" t="s">
        <v>20887</v>
      </c>
      <c r="G11634" s="37" t="s">
        <v>21275</v>
      </c>
      <c r="I11634" s="7"/>
    </row>
    <row r="11635" spans="1:9" s="36" customFormat="1" x14ac:dyDescent="0.25">
      <c r="A11635" s="34">
        <v>101414</v>
      </c>
      <c r="B11635" s="35" t="s">
        <v>21276</v>
      </c>
      <c r="F11635" s="34" t="s">
        <v>20887</v>
      </c>
      <c r="G11635" s="37" t="s">
        <v>21277</v>
      </c>
      <c r="I11635" s="7"/>
    </row>
    <row r="11636" spans="1:9" s="36" customFormat="1" ht="27" x14ac:dyDescent="0.25">
      <c r="A11636" s="34">
        <v>101415</v>
      </c>
      <c r="B11636" s="35" t="s">
        <v>21278</v>
      </c>
      <c r="F11636" s="34" t="s">
        <v>20887</v>
      </c>
      <c r="G11636" s="37" t="s">
        <v>21279</v>
      </c>
      <c r="I11636" s="7"/>
    </row>
    <row r="11637" spans="1:9" s="36" customFormat="1" x14ac:dyDescent="0.25">
      <c r="A11637" s="34">
        <v>101416</v>
      </c>
      <c r="B11637" s="35" t="s">
        <v>21061</v>
      </c>
      <c r="F11637" s="34" t="s">
        <v>20887</v>
      </c>
      <c r="G11637" s="37" t="s">
        <v>21280</v>
      </c>
      <c r="I11637" s="7"/>
    </row>
    <row r="11638" spans="1:9" s="36" customFormat="1" ht="27" x14ac:dyDescent="0.25">
      <c r="A11638" s="34">
        <v>101417</v>
      </c>
      <c r="B11638" s="35" t="s">
        <v>21281</v>
      </c>
      <c r="F11638" s="34" t="s">
        <v>20887</v>
      </c>
      <c r="G11638" s="37" t="s">
        <v>21282</v>
      </c>
      <c r="I11638" s="7"/>
    </row>
    <row r="11639" spans="1:9" s="36" customFormat="1" ht="27" x14ac:dyDescent="0.25">
      <c r="A11639" s="34">
        <v>101418</v>
      </c>
      <c r="B11639" s="35" t="s">
        <v>21283</v>
      </c>
      <c r="F11639" s="34" t="s">
        <v>20887</v>
      </c>
      <c r="G11639" s="37" t="s">
        <v>21284</v>
      </c>
      <c r="I11639" s="7"/>
    </row>
    <row r="11640" spans="1:9" s="36" customFormat="1" x14ac:dyDescent="0.25">
      <c r="A11640" s="34">
        <v>101419</v>
      </c>
      <c r="B11640" s="35" t="s">
        <v>21285</v>
      </c>
      <c r="F11640" s="34" t="s">
        <v>20887</v>
      </c>
      <c r="G11640" s="37" t="s">
        <v>21286</v>
      </c>
      <c r="I11640" s="7"/>
    </row>
    <row r="11641" spans="1:9" s="36" customFormat="1" ht="27" x14ac:dyDescent="0.25">
      <c r="A11641" s="34">
        <v>101420</v>
      </c>
      <c r="B11641" s="35" t="s">
        <v>21287</v>
      </c>
      <c r="F11641" s="34" t="s">
        <v>20887</v>
      </c>
      <c r="G11641" s="37" t="s">
        <v>21288</v>
      </c>
      <c r="I11641" s="7"/>
    </row>
    <row r="11642" spans="1:9" s="36" customFormat="1" ht="27" x14ac:dyDescent="0.25">
      <c r="A11642" s="34">
        <v>101421</v>
      </c>
      <c r="B11642" s="35" t="s">
        <v>21289</v>
      </c>
      <c r="F11642" s="34" t="s">
        <v>20887</v>
      </c>
      <c r="G11642" s="37" t="s">
        <v>21290</v>
      </c>
      <c r="I11642" s="7"/>
    </row>
    <row r="11643" spans="1:9" s="36" customFormat="1" ht="27" x14ac:dyDescent="0.25">
      <c r="A11643" s="34">
        <v>101422</v>
      </c>
      <c r="B11643" s="35" t="s">
        <v>21291</v>
      </c>
      <c r="F11643" s="34" t="s">
        <v>20887</v>
      </c>
      <c r="G11643" s="37" t="s">
        <v>21292</v>
      </c>
      <c r="I11643" s="7"/>
    </row>
    <row r="11644" spans="1:9" s="36" customFormat="1" ht="27" x14ac:dyDescent="0.25">
      <c r="A11644" s="34">
        <v>101423</v>
      </c>
      <c r="B11644" s="35" t="s">
        <v>21293</v>
      </c>
      <c r="F11644" s="34" t="s">
        <v>20887</v>
      </c>
      <c r="G11644" s="37" t="s">
        <v>21294</v>
      </c>
      <c r="I11644" s="7"/>
    </row>
    <row r="11645" spans="1:9" s="36" customFormat="1" ht="27" x14ac:dyDescent="0.25">
      <c r="A11645" s="34">
        <v>101424</v>
      </c>
      <c r="B11645" s="35" t="s">
        <v>21295</v>
      </c>
      <c r="F11645" s="34" t="s">
        <v>20887</v>
      </c>
      <c r="G11645" s="37" t="s">
        <v>21296</v>
      </c>
      <c r="I11645" s="7"/>
    </row>
    <row r="11646" spans="1:9" s="36" customFormat="1" x14ac:dyDescent="0.25">
      <c r="A11646" s="34">
        <v>101425</v>
      </c>
      <c r="B11646" s="35" t="s">
        <v>21297</v>
      </c>
      <c r="F11646" s="34" t="s">
        <v>20887</v>
      </c>
      <c r="G11646" s="37" t="s">
        <v>21298</v>
      </c>
      <c r="I11646" s="7"/>
    </row>
    <row r="11647" spans="1:9" s="36" customFormat="1" x14ac:dyDescent="0.25">
      <c r="A11647" s="34">
        <v>101426</v>
      </c>
      <c r="B11647" s="35" t="s">
        <v>21299</v>
      </c>
      <c r="F11647" s="34" t="s">
        <v>20887</v>
      </c>
      <c r="G11647" s="37" t="s">
        <v>21300</v>
      </c>
      <c r="I11647" s="7"/>
    </row>
    <row r="11648" spans="1:9" s="36" customFormat="1" ht="27" x14ac:dyDescent="0.25">
      <c r="A11648" s="34">
        <v>101427</v>
      </c>
      <c r="B11648" s="35" t="s">
        <v>20816</v>
      </c>
      <c r="F11648" s="34" t="s">
        <v>20887</v>
      </c>
      <c r="G11648" s="37" t="s">
        <v>21301</v>
      </c>
      <c r="I11648" s="7"/>
    </row>
    <row r="11649" spans="1:9" s="36" customFormat="1" ht="27" x14ac:dyDescent="0.25">
      <c r="A11649" s="34">
        <v>101428</v>
      </c>
      <c r="B11649" s="35" t="s">
        <v>5890</v>
      </c>
      <c r="F11649" s="34" t="s">
        <v>20887</v>
      </c>
      <c r="G11649" s="37" t="s">
        <v>21302</v>
      </c>
      <c r="I11649" s="7"/>
    </row>
    <row r="11650" spans="1:9" s="36" customFormat="1" ht="27" x14ac:dyDescent="0.25">
      <c r="A11650" s="34">
        <v>101429</v>
      </c>
      <c r="B11650" s="35" t="s">
        <v>21303</v>
      </c>
      <c r="F11650" s="34" t="s">
        <v>20887</v>
      </c>
      <c r="G11650" s="37" t="s">
        <v>21304</v>
      </c>
      <c r="I11650" s="7"/>
    </row>
    <row r="11651" spans="1:9" s="36" customFormat="1" ht="27" x14ac:dyDescent="0.25">
      <c r="A11651" s="34">
        <v>101430</v>
      </c>
      <c r="B11651" s="35" t="s">
        <v>21305</v>
      </c>
      <c r="F11651" s="34" t="s">
        <v>20887</v>
      </c>
      <c r="G11651" s="37" t="s">
        <v>21306</v>
      </c>
      <c r="I11651" s="7"/>
    </row>
    <row r="11652" spans="1:9" s="36" customFormat="1" x14ac:dyDescent="0.25">
      <c r="A11652" s="34">
        <v>101431</v>
      </c>
      <c r="B11652" s="35" t="s">
        <v>20821</v>
      </c>
      <c r="F11652" s="34" t="s">
        <v>20887</v>
      </c>
      <c r="G11652" s="37" t="s">
        <v>21307</v>
      </c>
      <c r="I11652" s="7"/>
    </row>
    <row r="11653" spans="1:9" s="36" customFormat="1" ht="27" x14ac:dyDescent="0.25">
      <c r="A11653" s="34">
        <v>101432</v>
      </c>
      <c r="B11653" s="35" t="s">
        <v>21308</v>
      </c>
      <c r="F11653" s="34" t="s">
        <v>20887</v>
      </c>
      <c r="G11653" s="37" t="s">
        <v>21309</v>
      </c>
      <c r="I11653" s="7"/>
    </row>
    <row r="11654" spans="1:9" s="36" customFormat="1" x14ac:dyDescent="0.25">
      <c r="A11654" s="34">
        <v>101433</v>
      </c>
      <c r="B11654" s="35" t="s">
        <v>20824</v>
      </c>
      <c r="F11654" s="34" t="s">
        <v>20887</v>
      </c>
      <c r="G11654" s="37" t="s">
        <v>21310</v>
      </c>
      <c r="I11654" s="7"/>
    </row>
    <row r="11655" spans="1:9" s="36" customFormat="1" ht="27" x14ac:dyDescent="0.25">
      <c r="A11655" s="34">
        <v>101434</v>
      </c>
      <c r="B11655" s="35" t="s">
        <v>21311</v>
      </c>
      <c r="F11655" s="34" t="s">
        <v>20887</v>
      </c>
      <c r="G11655" s="37" t="s">
        <v>21312</v>
      </c>
      <c r="I11655" s="7"/>
    </row>
    <row r="11656" spans="1:9" s="36" customFormat="1" ht="27" x14ac:dyDescent="0.25">
      <c r="A11656" s="34">
        <v>101435</v>
      </c>
      <c r="B11656" s="35" t="s">
        <v>21313</v>
      </c>
      <c r="F11656" s="34" t="s">
        <v>20887</v>
      </c>
      <c r="G11656" s="37" t="s">
        <v>21314</v>
      </c>
      <c r="I11656" s="7"/>
    </row>
    <row r="11657" spans="1:9" s="36" customFormat="1" ht="27" x14ac:dyDescent="0.25">
      <c r="A11657" s="34">
        <v>101436</v>
      </c>
      <c r="B11657" s="35" t="s">
        <v>20827</v>
      </c>
      <c r="F11657" s="34" t="s">
        <v>20887</v>
      </c>
      <c r="G11657" s="37" t="s">
        <v>21315</v>
      </c>
      <c r="I11657" s="7"/>
    </row>
    <row r="11658" spans="1:9" s="36" customFormat="1" x14ac:dyDescent="0.25">
      <c r="A11658" s="34">
        <v>101437</v>
      </c>
      <c r="B11658" s="35" t="s">
        <v>21316</v>
      </c>
      <c r="F11658" s="34" t="s">
        <v>20887</v>
      </c>
      <c r="G11658" s="37" t="s">
        <v>21317</v>
      </c>
      <c r="I11658" s="7"/>
    </row>
    <row r="11659" spans="1:9" s="36" customFormat="1" ht="27" x14ac:dyDescent="0.25">
      <c r="A11659" s="34">
        <v>101438</v>
      </c>
      <c r="B11659" s="35" t="s">
        <v>20831</v>
      </c>
      <c r="F11659" s="34" t="s">
        <v>20887</v>
      </c>
      <c r="G11659" s="37" t="s">
        <v>21318</v>
      </c>
      <c r="I11659" s="7"/>
    </row>
    <row r="11660" spans="1:9" s="36" customFormat="1" ht="27" x14ac:dyDescent="0.25">
      <c r="A11660" s="34">
        <v>101439</v>
      </c>
      <c r="B11660" s="35" t="s">
        <v>20833</v>
      </c>
      <c r="F11660" s="34" t="s">
        <v>20887</v>
      </c>
      <c r="G11660" s="37" t="s">
        <v>21319</v>
      </c>
      <c r="I11660" s="7"/>
    </row>
    <row r="11661" spans="1:9" s="36" customFormat="1" ht="27" x14ac:dyDescent="0.25">
      <c r="A11661" s="34">
        <v>101440</v>
      </c>
      <c r="B11661" s="35" t="s">
        <v>21320</v>
      </c>
      <c r="F11661" s="34" t="s">
        <v>20887</v>
      </c>
      <c r="G11661" s="37" t="s">
        <v>21321</v>
      </c>
      <c r="I11661" s="7"/>
    </row>
    <row r="11662" spans="1:9" s="36" customFormat="1" ht="27" x14ac:dyDescent="0.25">
      <c r="A11662" s="34">
        <v>101441</v>
      </c>
      <c r="B11662" s="35" t="s">
        <v>20836</v>
      </c>
      <c r="F11662" s="34" t="s">
        <v>20887</v>
      </c>
      <c r="G11662" s="37" t="s">
        <v>21322</v>
      </c>
      <c r="I11662" s="7"/>
    </row>
    <row r="11663" spans="1:9" s="36" customFormat="1" ht="27" x14ac:dyDescent="0.25">
      <c r="A11663" s="34">
        <v>101442</v>
      </c>
      <c r="B11663" s="35" t="s">
        <v>21323</v>
      </c>
      <c r="F11663" s="34" t="s">
        <v>20887</v>
      </c>
      <c r="G11663" s="37" t="s">
        <v>21324</v>
      </c>
      <c r="I11663" s="7"/>
    </row>
    <row r="11664" spans="1:9" s="36" customFormat="1" ht="27" x14ac:dyDescent="0.25">
      <c r="A11664" s="34">
        <v>101443</v>
      </c>
      <c r="B11664" s="35" t="s">
        <v>20837</v>
      </c>
      <c r="F11664" s="34" t="s">
        <v>20887</v>
      </c>
      <c r="G11664" s="37" t="s">
        <v>21325</v>
      </c>
      <c r="I11664" s="7"/>
    </row>
    <row r="11665" spans="1:9" s="36" customFormat="1" x14ac:dyDescent="0.25">
      <c r="A11665" s="34">
        <v>101444</v>
      </c>
      <c r="B11665" s="35" t="s">
        <v>20841</v>
      </c>
      <c r="F11665" s="34" t="s">
        <v>20887</v>
      </c>
      <c r="G11665" s="37" t="s">
        <v>21326</v>
      </c>
      <c r="I11665" s="7"/>
    </row>
    <row r="11666" spans="1:9" s="36" customFormat="1" x14ac:dyDescent="0.25">
      <c r="A11666" s="34">
        <v>101445</v>
      </c>
      <c r="B11666" s="35" t="s">
        <v>5892</v>
      </c>
      <c r="F11666" s="34" t="s">
        <v>20887</v>
      </c>
      <c r="G11666" s="37" t="s">
        <v>21267</v>
      </c>
      <c r="I11666" s="7"/>
    </row>
    <row r="11667" spans="1:9" s="36" customFormat="1" x14ac:dyDescent="0.25">
      <c r="A11667" s="34">
        <v>101446</v>
      </c>
      <c r="B11667" s="35" t="s">
        <v>5894</v>
      </c>
      <c r="F11667" s="34" t="s">
        <v>20887</v>
      </c>
      <c r="G11667" s="37" t="s">
        <v>21327</v>
      </c>
      <c r="I11667" s="7"/>
    </row>
    <row r="11668" spans="1:9" s="36" customFormat="1" x14ac:dyDescent="0.25">
      <c r="A11668" s="34">
        <v>101447</v>
      </c>
      <c r="B11668" s="35" t="s">
        <v>20842</v>
      </c>
      <c r="F11668" s="34" t="s">
        <v>20887</v>
      </c>
      <c r="G11668" s="37" t="s">
        <v>21328</v>
      </c>
      <c r="I11668" s="7"/>
    </row>
    <row r="11669" spans="1:9" s="36" customFormat="1" x14ac:dyDescent="0.25">
      <c r="A11669" s="34">
        <v>101448</v>
      </c>
      <c r="B11669" s="35" t="s">
        <v>20844</v>
      </c>
      <c r="F11669" s="34" t="s">
        <v>20887</v>
      </c>
      <c r="G11669" s="37" t="s">
        <v>21327</v>
      </c>
      <c r="I11669" s="7"/>
    </row>
    <row r="11670" spans="1:9" s="36" customFormat="1" ht="27" x14ac:dyDescent="0.25">
      <c r="A11670" s="34">
        <v>101449</v>
      </c>
      <c r="B11670" s="35" t="s">
        <v>21329</v>
      </c>
      <c r="F11670" s="34" t="s">
        <v>20887</v>
      </c>
      <c r="G11670" s="37" t="s">
        <v>21330</v>
      </c>
      <c r="I11670" s="7"/>
    </row>
    <row r="11671" spans="1:9" s="36" customFormat="1" x14ac:dyDescent="0.25">
      <c r="A11671" s="34">
        <v>101450</v>
      </c>
      <c r="B11671" s="35" t="s">
        <v>5900</v>
      </c>
      <c r="F11671" s="34" t="s">
        <v>20887</v>
      </c>
      <c r="G11671" s="37" t="s">
        <v>21331</v>
      </c>
      <c r="I11671" s="7"/>
    </row>
    <row r="11672" spans="1:9" s="36" customFormat="1" x14ac:dyDescent="0.25">
      <c r="A11672" s="34">
        <v>101451</v>
      </c>
      <c r="B11672" s="35" t="s">
        <v>5904</v>
      </c>
      <c r="F11672" s="34" t="s">
        <v>20887</v>
      </c>
      <c r="G11672" s="37" t="s">
        <v>21233</v>
      </c>
      <c r="I11672" s="7"/>
    </row>
    <row r="11673" spans="1:9" s="36" customFormat="1" x14ac:dyDescent="0.25">
      <c r="A11673" s="34">
        <v>101452</v>
      </c>
      <c r="B11673" s="35" t="s">
        <v>21332</v>
      </c>
      <c r="F11673" s="34" t="s">
        <v>20887</v>
      </c>
      <c r="G11673" s="37" t="s">
        <v>21333</v>
      </c>
      <c r="I11673" s="7"/>
    </row>
    <row r="11674" spans="1:9" s="36" customFormat="1" x14ac:dyDescent="0.25">
      <c r="A11674" s="34">
        <v>101453</v>
      </c>
      <c r="B11674" s="35" t="s">
        <v>20846</v>
      </c>
      <c r="F11674" s="34" t="s">
        <v>20887</v>
      </c>
      <c r="G11674" s="37" t="s">
        <v>21334</v>
      </c>
      <c r="I11674" s="7"/>
    </row>
    <row r="11675" spans="1:9" s="36" customFormat="1" x14ac:dyDescent="0.25">
      <c r="A11675" s="34">
        <v>101454</v>
      </c>
      <c r="B11675" s="35" t="s">
        <v>21335</v>
      </c>
      <c r="F11675" s="34" t="s">
        <v>20887</v>
      </c>
      <c r="G11675" s="37" t="s">
        <v>21336</v>
      </c>
      <c r="I11675" s="7"/>
    </row>
    <row r="11676" spans="1:9" s="36" customFormat="1" x14ac:dyDescent="0.25">
      <c r="A11676" s="34">
        <v>101455</v>
      </c>
      <c r="B11676" s="35" t="s">
        <v>20848</v>
      </c>
      <c r="F11676" s="34" t="s">
        <v>20887</v>
      </c>
      <c r="G11676" s="37" t="s">
        <v>21255</v>
      </c>
      <c r="I11676" s="7"/>
    </row>
    <row r="11677" spans="1:9" s="36" customFormat="1" ht="27" x14ac:dyDescent="0.25">
      <c r="A11677" s="34">
        <v>101456</v>
      </c>
      <c r="B11677" s="35" t="s">
        <v>21337</v>
      </c>
      <c r="F11677" s="34" t="s">
        <v>20887</v>
      </c>
      <c r="G11677" s="37" t="s">
        <v>21338</v>
      </c>
      <c r="I11677" s="7"/>
    </row>
    <row r="11678" spans="1:9" s="36" customFormat="1" x14ac:dyDescent="0.25">
      <c r="A11678" s="34">
        <v>101457</v>
      </c>
      <c r="B11678" s="35" t="s">
        <v>21339</v>
      </c>
      <c r="F11678" s="34" t="s">
        <v>20887</v>
      </c>
      <c r="G11678" s="37" t="s">
        <v>21340</v>
      </c>
      <c r="I11678" s="7"/>
    </row>
    <row r="11679" spans="1:9" s="36" customFormat="1" x14ac:dyDescent="0.25">
      <c r="A11679" s="34">
        <v>101458</v>
      </c>
      <c r="B11679" s="35" t="s">
        <v>21341</v>
      </c>
      <c r="F11679" s="34" t="s">
        <v>20887</v>
      </c>
      <c r="G11679" s="37" t="s">
        <v>21342</v>
      </c>
      <c r="I11679" s="7"/>
    </row>
    <row r="11680" spans="1:9" s="36" customFormat="1" x14ac:dyDescent="0.25">
      <c r="A11680" s="34">
        <v>101459</v>
      </c>
      <c r="B11680" s="35" t="s">
        <v>5916</v>
      </c>
      <c r="F11680" s="34" t="s">
        <v>20887</v>
      </c>
      <c r="G11680" s="37" t="s">
        <v>21343</v>
      </c>
      <c r="I11680" s="7"/>
    </row>
    <row r="11681" spans="1:9" s="36" customFormat="1" x14ac:dyDescent="0.25">
      <c r="A11681" s="34">
        <v>101460</v>
      </c>
      <c r="B11681" s="35" t="s">
        <v>5918</v>
      </c>
      <c r="F11681" s="34" t="s">
        <v>20887</v>
      </c>
      <c r="G11681" s="37" t="s">
        <v>21344</v>
      </c>
      <c r="I11681" s="7"/>
    </row>
  </sheetData>
  <pageMargins left="0.73000000217768146" right="0.73000000217768146" top="0.1500000047871447" bottom="1.23000004160122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37A43B8CF224BAC09B4D246C9268D" ma:contentTypeVersion="10" ma:contentTypeDescription="Crie um novo documento." ma:contentTypeScope="" ma:versionID="d7f4910f9a08a2436fef3f7cb25a9cfe">
  <xsd:schema xmlns:xsd="http://www.w3.org/2001/XMLSchema" xmlns:xs="http://www.w3.org/2001/XMLSchema" xmlns:p="http://schemas.microsoft.com/office/2006/metadata/properties" xmlns:ns2="e0b582c4-5fc4-46ef-8630-d70f32e02781" xmlns:ns3="8ff11e31-fba7-4003-b8be-6996fb696ac9" targetNamespace="http://schemas.microsoft.com/office/2006/metadata/properties" ma:root="true" ma:fieldsID="3ebd7a127542ced3c5d31b18587965d4" ns2:_="" ns3:_="">
    <xsd:import namespace="e0b582c4-5fc4-46ef-8630-d70f32e02781"/>
    <xsd:import namespace="8ff11e31-fba7-4003-b8be-6996fb696a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82c4-5fc4-46ef-8630-d70f32e0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f11e31-fba7-4003-b8be-6996fb696a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98a68-7f53-471e-9069-eb26aaf99135}" ma:internalName="TaxCatchAll" ma:showField="CatchAllData" ma:web="8ff11e31-fba7-4003-b8be-6996fb696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f11e31-fba7-4003-b8be-6996fb696ac9" xsi:nil="true"/>
    <lcf76f155ced4ddcb4097134ff3c332f xmlns="e0b582c4-5fc4-46ef-8630-d70f32e027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C44802-AF48-4F33-AA2D-DF3CA9667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82c4-5fc4-46ef-8630-d70f32e02781"/>
    <ds:schemaRef ds:uri="8ff11e31-fba7-4003-b8be-6996fb696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46CB29-C3B2-4018-8727-8ED4187220B1}">
  <ds:schemaRefs>
    <ds:schemaRef ds:uri="http://schemas.microsoft.com/sharepoint/v3/contenttype/forms"/>
  </ds:schemaRefs>
</ds:datastoreItem>
</file>

<file path=customXml/itemProps3.xml><?xml version="1.0" encoding="utf-8"?>
<ds:datastoreItem xmlns:ds="http://schemas.openxmlformats.org/officeDocument/2006/customXml" ds:itemID="{18375EE5-FC1E-4530-90E8-1F61580C71A0}">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8ff11e31-fba7-4003-b8be-6996fb696ac9"/>
    <ds:schemaRef ds:uri="e0b582c4-5fc4-46ef-8630-d70f32e027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9</vt:i4>
      </vt:variant>
    </vt:vector>
  </HeadingPairs>
  <TitlesOfParts>
    <vt:vector size="15" baseType="lpstr">
      <vt:lpstr>Orçamento Geral</vt:lpstr>
      <vt:lpstr>Orçamento por Casa</vt:lpstr>
      <vt:lpstr>Memória de Cálculo</vt:lpstr>
      <vt:lpstr>BDI (24,62%)</vt:lpstr>
      <vt:lpstr>CRONOGRAMA</vt:lpstr>
      <vt:lpstr>Relatório</vt:lpstr>
      <vt:lpstr>'BDI (24,62%)'!Area_de_impressao</vt:lpstr>
      <vt:lpstr>CRONOGRAMA!Area_de_impressao</vt:lpstr>
      <vt:lpstr>'Memória de Cálculo'!Area_de_impressao</vt:lpstr>
      <vt:lpstr>'Orçamento Geral'!Area_de_impressao</vt:lpstr>
      <vt:lpstr>'Orçamento por Casa'!Area_de_impressao</vt:lpstr>
      <vt:lpstr>'BDI (24,62%)'!Titulos_de_impressao</vt:lpstr>
      <vt:lpstr>'Memória de Cálculo'!Titulos_de_impressao</vt:lpstr>
      <vt:lpstr>'Orçamento Geral'!Titulos_de_impressao</vt:lpstr>
      <vt:lpstr>'Orçamento por Casa'!Titulos_de_impressao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Usuario</cp:lastModifiedBy>
  <cp:revision>0</cp:revision>
  <cp:lastPrinted>2024-09-04T14:24:12Z</cp:lastPrinted>
  <dcterms:created xsi:type="dcterms:W3CDTF">2023-05-25T23:24:17Z</dcterms:created>
  <dcterms:modified xsi:type="dcterms:W3CDTF">2024-09-05T11:05:45Z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0x01010098237A43B8CF224BAC09B4D246C9268D</vt:lpwstr>
  </property>
  <property fmtid="{D5CDD505-2E9C-101B-9397-08002B2CF9AE}" pid="3" name="MediaServiceImageTags">
    <vt:lpwstr/>
  </property>
</Properties>
</file>